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IFP_NEW\5_MATERIALY\5_3_Strategicke_materialy\NPR\2015_NPR\!Identifikacia_priorit\"/>
    </mc:Choice>
  </mc:AlternateContent>
  <bookViews>
    <workbookView xWindow="480" yWindow="240" windowWidth="11220" windowHeight="11055" tabRatio="914"/>
  </bookViews>
  <sheets>
    <sheet name="Overview" sheetId="1" r:id="rId1"/>
    <sheet name="Indicators" sheetId="14" r:id="rId2"/>
    <sheet name="Zoznam" sheetId="54" r:id="rId3"/>
    <sheet name="01_HTE" sheetId="5" r:id="rId4"/>
    <sheet name="02_Citations" sheetId="13" r:id="rId5"/>
    <sheet name="03_PISA" sheetId="6" r:id="rId6"/>
    <sheet name="04_1_Solid_fuels" sheetId="7" r:id="rId7"/>
    <sheet name="04_2_PM25" sheetId="15" r:id="rId8"/>
    <sheet name="04__3_MP25_exceed" sheetId="16" r:id="rId9"/>
    <sheet name="05_S2" sheetId="3" r:id="rId10"/>
    <sheet name="06_Water" sheetId="8" r:id="rId11"/>
    <sheet name="07_GHG" sheetId="9" r:id="rId12"/>
    <sheet name="08_GDP" sheetId="10" r:id="rId13"/>
    <sheet name="09_Job" sheetId="11" r:id="rId14"/>
    <sheet name="10_Health" sheetId="12" r:id="rId15"/>
    <sheet name="11_Safety" sheetId="19" r:id="rId16"/>
    <sheet name="12_Gini" sheetId="33" r:id="rId17"/>
    <sheet name="13_DB" sheetId="59" r:id="rId18"/>
    <sheet name="1_R&amp;D exp" sheetId="23" r:id="rId19"/>
    <sheet name="2_Researchers" sheetId="22" r:id="rId20"/>
    <sheet name="3_Schools" sheetId="20" r:id="rId21"/>
    <sheet name="4_Youth_unemployment" sheetId="39" r:id="rId22"/>
    <sheet name="5_Old_unemployment" sheetId="49" r:id="rId23"/>
    <sheet name="6_Energy_tax" sheetId="18" r:id="rId24"/>
    <sheet name="7_Transport_goods" sheetId="28" r:id="rId25"/>
    <sheet name="8_Cars" sheetId="29" r:id="rId26"/>
    <sheet name="9_Wastewater_exp" sheetId="27" r:id="rId27"/>
    <sheet name="10_GDP_decom" sheetId="46" r:id="rId28"/>
    <sheet name="11_EPL" sheetId="30" r:id="rId29"/>
    <sheet name="12_Tax_wedges" sheetId="31" r:id="rId30"/>
    <sheet name="13_Inactivity_traps" sheetId="35" r:id="rId31"/>
    <sheet name="14_Unem_educ" sheetId="32" r:id="rId32"/>
    <sheet name="15_APTP_Training" sheetId="41" r:id="rId33"/>
    <sheet name="16_Health_determinants" sheetId="34" r:id="rId34"/>
    <sheet name="17_Health_eff" sheetId="38" r:id="rId35"/>
    <sheet name="18_Poverty" sheetId="25" r:id="rId36"/>
    <sheet name="19_Police" sheetId="26" r:id="rId37"/>
    <sheet name="20_Teachers_wages" sheetId="40" r:id="rId38"/>
    <sheet name="21_Graduation rates" sheetId="44" r:id="rId39"/>
    <sheet name="22_Corruption" sheetId="45" r:id="rId40"/>
    <sheet name="23_Trains_buses" sheetId="47" r:id="rId41"/>
    <sheet name="24_Regional_disparities" sheetId="48" r:id="rId42"/>
    <sheet name="25_Governm_exp" sheetId="51" r:id="rId43"/>
    <sheet name="26_P50P10" sheetId="52" r:id="rId44"/>
    <sheet name="27_P90P50" sheetId="53" r:id="rId45"/>
    <sheet name="28_LTU_incidance" sheetId="55" r:id="rId46"/>
    <sheet name="29_Women_employment" sheetId="57" r:id="rId47"/>
    <sheet name="30_VAT_eff" sheetId="58" r:id="rId48"/>
    <sheet name="E-Govern" sheetId="21" r:id="rId49"/>
    <sheet name="NEET_15_29" sheetId="42" r:id="rId50"/>
    <sheet name="EU-OECD" sheetId="17" r:id="rId51"/>
  </sheets>
  <externalReferences>
    <externalReference r:id="rId52"/>
    <externalReference r:id="rId53"/>
    <externalReference r:id="rId54"/>
    <externalReference r:id="rId55"/>
    <externalReference r:id="rId56"/>
  </externalReferences>
  <definedNames>
    <definedName name="_xlnm._FilterDatabase" localSheetId="12" hidden="1">'08_GDP'!$A$6:$K$34</definedName>
    <definedName name="_xlnm._FilterDatabase" localSheetId="14" hidden="1">'10_Health'!$I$2:$J$33</definedName>
    <definedName name="_xlnm._FilterDatabase" localSheetId="0" hidden="1">Overview!$B$72:$C$72</definedName>
  </definedNames>
  <calcPr calcId="152511"/>
</workbook>
</file>

<file path=xl/calcChain.xml><?xml version="1.0" encoding="utf-8"?>
<calcChain xmlns="http://schemas.openxmlformats.org/spreadsheetml/2006/main">
  <c r="C78" i="1" l="1"/>
  <c r="D75" i="14" l="1"/>
  <c r="C3" i="58"/>
  <c r="C4" i="58"/>
  <c r="C5" i="58"/>
  <c r="C6" i="58"/>
  <c r="C7" i="58"/>
  <c r="C8" i="58"/>
  <c r="C9" i="58"/>
  <c r="C10" i="58"/>
  <c r="C11" i="58"/>
  <c r="C12" i="58"/>
  <c r="C13" i="58"/>
  <c r="C14" i="58"/>
  <c r="C15" i="58"/>
  <c r="C16" i="58"/>
  <c r="C17" i="58"/>
  <c r="C18" i="58"/>
  <c r="C19" i="58"/>
  <c r="C20" i="58"/>
  <c r="C21" i="58"/>
  <c r="C22" i="58"/>
  <c r="C23" i="58"/>
  <c r="C24" i="58"/>
  <c r="C25" i="58"/>
  <c r="C26" i="58"/>
  <c r="C27" i="58"/>
  <c r="C2" i="58"/>
  <c r="B29" i="58"/>
  <c r="B28" i="58"/>
  <c r="F9" i="1" l="1"/>
  <c r="D85" i="14"/>
  <c r="F11" i="1" s="1"/>
  <c r="D84" i="14"/>
  <c r="F10" i="1" s="1"/>
  <c r="D83" i="14"/>
  <c r="D82" i="14"/>
  <c r="F8" i="1" s="1"/>
  <c r="D81" i="14"/>
  <c r="F7" i="1" s="1"/>
  <c r="D80" i="14"/>
  <c r="F6" i="1" s="1"/>
  <c r="D79" i="14"/>
  <c r="F5" i="1" s="1"/>
  <c r="D78" i="14"/>
  <c r="F4" i="1" s="1"/>
  <c r="D77" i="14"/>
  <c r="F3" i="1" s="1"/>
  <c r="D76" i="14"/>
  <c r="F2" i="1" s="1"/>
  <c r="D23" i="14"/>
  <c r="C7" i="1" s="1"/>
  <c r="DG39" i="59"/>
  <c r="DE39" i="59"/>
  <c r="DC39" i="59"/>
  <c r="CZ39" i="59"/>
  <c r="CX39" i="59"/>
  <c r="CV39" i="59"/>
  <c r="CT39" i="59"/>
  <c r="CQ39" i="59"/>
  <c r="CO39" i="59"/>
  <c r="CM39" i="59"/>
  <c r="CK39" i="59"/>
  <c r="CI39" i="59"/>
  <c r="CG39" i="59"/>
  <c r="CE39" i="59"/>
  <c r="CB39" i="59"/>
  <c r="BZ39" i="59"/>
  <c r="BX39" i="59"/>
  <c r="BV39" i="59"/>
  <c r="BS39" i="59"/>
  <c r="BQ39" i="59"/>
  <c r="BO39" i="59"/>
  <c r="BM39" i="59"/>
  <c r="BK39" i="59"/>
  <c r="BI39" i="59"/>
  <c r="BG39" i="59"/>
  <c r="BE39" i="59"/>
  <c r="BC39" i="59"/>
  <c r="BA39" i="59"/>
  <c r="AX39" i="59"/>
  <c r="AV39" i="59"/>
  <c r="AT39" i="59"/>
  <c r="AR39" i="59"/>
  <c r="AO39" i="59"/>
  <c r="AM39" i="59"/>
  <c r="AK39" i="59"/>
  <c r="AI39" i="59"/>
  <c r="AF39" i="59"/>
  <c r="AD39" i="59"/>
  <c r="AB39" i="59"/>
  <c r="Z39" i="59"/>
  <c r="W39" i="59"/>
  <c r="U39" i="59"/>
  <c r="S39" i="59"/>
  <c r="Q39" i="59"/>
  <c r="N39" i="59"/>
  <c r="L39" i="59"/>
  <c r="J39" i="59"/>
  <c r="H39" i="59"/>
  <c r="F39" i="59"/>
  <c r="D39" i="59"/>
  <c r="DG38" i="59"/>
  <c r="DE38" i="59"/>
  <c r="DC38" i="59"/>
  <c r="CZ38" i="59"/>
  <c r="CX38" i="59"/>
  <c r="CV38" i="59"/>
  <c r="CT38" i="59"/>
  <c r="CQ38" i="59"/>
  <c r="CO38" i="59"/>
  <c r="CM38" i="59"/>
  <c r="CK38" i="59"/>
  <c r="CI38" i="59"/>
  <c r="CG38" i="59"/>
  <c r="CE38" i="59"/>
  <c r="CB38" i="59"/>
  <c r="BZ38" i="59"/>
  <c r="BX38" i="59"/>
  <c r="BV38" i="59"/>
  <c r="BS38" i="59"/>
  <c r="BQ38" i="59"/>
  <c r="BO38" i="59"/>
  <c r="BM38" i="59"/>
  <c r="BK38" i="59"/>
  <c r="BI38" i="59"/>
  <c r="BG38" i="59"/>
  <c r="BE38" i="59"/>
  <c r="BC38" i="59"/>
  <c r="BA38" i="59"/>
  <c r="AX38" i="59"/>
  <c r="AV38" i="59"/>
  <c r="AT38" i="59"/>
  <c r="AR38" i="59"/>
  <c r="AO38" i="59"/>
  <c r="AM38" i="59"/>
  <c r="AK38" i="59"/>
  <c r="AI38" i="59"/>
  <c r="AF38" i="59"/>
  <c r="AD38" i="59"/>
  <c r="AB38" i="59"/>
  <c r="Z38" i="59"/>
  <c r="W38" i="59"/>
  <c r="U38" i="59"/>
  <c r="S38" i="59"/>
  <c r="Q38" i="59"/>
  <c r="N38" i="59"/>
  <c r="L38" i="59"/>
  <c r="J38" i="59"/>
  <c r="H38" i="59"/>
  <c r="F38" i="59"/>
  <c r="D38" i="59"/>
  <c r="DH37" i="59"/>
  <c r="DF37" i="59"/>
  <c r="DD37" i="59"/>
  <c r="DA37" i="59"/>
  <c r="CY37" i="59"/>
  <c r="CW37" i="59"/>
  <c r="CU37" i="59"/>
  <c r="CR37" i="59"/>
  <c r="CP37" i="59"/>
  <c r="CN37" i="59"/>
  <c r="CL37" i="59"/>
  <c r="CJ37" i="59"/>
  <c r="CH37" i="59"/>
  <c r="CF37" i="59"/>
  <c r="CC37" i="59"/>
  <c r="CA37" i="59"/>
  <c r="BY37" i="59"/>
  <c r="BW37" i="59"/>
  <c r="BT37" i="59"/>
  <c r="BR37" i="59"/>
  <c r="BP37" i="59"/>
  <c r="BN37" i="59"/>
  <c r="BL37" i="59"/>
  <c r="BJ37" i="59"/>
  <c r="BH37" i="59"/>
  <c r="BF37" i="59"/>
  <c r="BD37" i="59"/>
  <c r="BB37" i="59"/>
  <c r="AY37" i="59"/>
  <c r="AW37" i="59"/>
  <c r="AU37" i="59"/>
  <c r="AS37" i="59"/>
  <c r="AP37" i="59"/>
  <c r="AN37" i="59"/>
  <c r="AL37" i="59"/>
  <c r="AJ37" i="59"/>
  <c r="AG37" i="59"/>
  <c r="AE37" i="59"/>
  <c r="AC37" i="59"/>
  <c r="AA37" i="59"/>
  <c r="X37" i="59"/>
  <c r="V37" i="59"/>
  <c r="T37" i="59"/>
  <c r="R37" i="59"/>
  <c r="O37" i="59"/>
  <c r="M37" i="59"/>
  <c r="K37" i="59"/>
  <c r="I37" i="59"/>
  <c r="G37" i="59"/>
  <c r="E37" i="59"/>
  <c r="DH36" i="59"/>
  <c r="DF36" i="59"/>
  <c r="DD36" i="59"/>
  <c r="DA36" i="59"/>
  <c r="CY36" i="59"/>
  <c r="CW36" i="59"/>
  <c r="CU36" i="59"/>
  <c r="CR36" i="59"/>
  <c r="CP36" i="59"/>
  <c r="CN36" i="59"/>
  <c r="CL36" i="59"/>
  <c r="CJ36" i="59"/>
  <c r="CH36" i="59"/>
  <c r="CF36" i="59"/>
  <c r="CC36" i="59"/>
  <c r="CA36" i="59"/>
  <c r="BY36" i="59"/>
  <c r="BW36" i="59"/>
  <c r="BT36" i="59"/>
  <c r="BR36" i="59"/>
  <c r="BP36" i="59"/>
  <c r="BN36" i="59"/>
  <c r="BL36" i="59"/>
  <c r="BJ36" i="59"/>
  <c r="BH36" i="59"/>
  <c r="BF36" i="59"/>
  <c r="BD36" i="59"/>
  <c r="BB36" i="59"/>
  <c r="AY36" i="59"/>
  <c r="AW36" i="59"/>
  <c r="AU36" i="59"/>
  <c r="AS36" i="59"/>
  <c r="AP36" i="59"/>
  <c r="AN36" i="59"/>
  <c r="AL36" i="59"/>
  <c r="AJ36" i="59"/>
  <c r="AG36" i="59"/>
  <c r="AE36" i="59"/>
  <c r="AC36" i="59"/>
  <c r="AA36" i="59"/>
  <c r="X36" i="59"/>
  <c r="V36" i="59"/>
  <c r="T36" i="59"/>
  <c r="R36" i="59"/>
  <c r="O36" i="59"/>
  <c r="M36" i="59"/>
  <c r="K36" i="59"/>
  <c r="I36" i="59"/>
  <c r="G36" i="59"/>
  <c r="E36" i="59"/>
  <c r="DH35" i="59"/>
  <c r="DF35" i="59"/>
  <c r="DD35" i="59"/>
  <c r="DA35" i="59"/>
  <c r="CY35" i="59"/>
  <c r="CW35" i="59"/>
  <c r="CU35" i="59"/>
  <c r="CR35" i="59"/>
  <c r="CP35" i="59"/>
  <c r="CN35" i="59"/>
  <c r="CL35" i="59"/>
  <c r="CJ35" i="59"/>
  <c r="CH35" i="59"/>
  <c r="CF35" i="59"/>
  <c r="CC35" i="59"/>
  <c r="CA35" i="59"/>
  <c r="BY35" i="59"/>
  <c r="BW35" i="59"/>
  <c r="BT35" i="59"/>
  <c r="BR35" i="59"/>
  <c r="BP35" i="59"/>
  <c r="BN35" i="59"/>
  <c r="BL35" i="59"/>
  <c r="BJ35" i="59"/>
  <c r="BH35" i="59"/>
  <c r="BF35" i="59"/>
  <c r="BD35" i="59"/>
  <c r="BB35" i="59"/>
  <c r="AY35" i="59"/>
  <c r="AW35" i="59"/>
  <c r="AU35" i="59"/>
  <c r="AS35" i="59"/>
  <c r="AP35" i="59"/>
  <c r="AN35" i="59"/>
  <c r="AL35" i="59"/>
  <c r="AJ35" i="59"/>
  <c r="AG35" i="59"/>
  <c r="AE35" i="59"/>
  <c r="AC35" i="59"/>
  <c r="AA35" i="59"/>
  <c r="X35" i="59"/>
  <c r="V35" i="59"/>
  <c r="T35" i="59"/>
  <c r="R35" i="59"/>
  <c r="O35" i="59"/>
  <c r="M35" i="59"/>
  <c r="K35" i="59"/>
  <c r="I35" i="59"/>
  <c r="G35" i="59"/>
  <c r="E35" i="59"/>
  <c r="DH34" i="59"/>
  <c r="DF34" i="59"/>
  <c r="DD34" i="59"/>
  <c r="DA34" i="59"/>
  <c r="CY34" i="59"/>
  <c r="CW34" i="59"/>
  <c r="CU34" i="59"/>
  <c r="CR34" i="59"/>
  <c r="CP34" i="59"/>
  <c r="CN34" i="59"/>
  <c r="CL34" i="59"/>
  <c r="CJ34" i="59"/>
  <c r="CH34" i="59"/>
  <c r="CF34" i="59"/>
  <c r="CC34" i="59"/>
  <c r="CA34" i="59"/>
  <c r="BY34" i="59"/>
  <c r="BW34" i="59"/>
  <c r="BT34" i="59"/>
  <c r="BR34" i="59"/>
  <c r="BP34" i="59"/>
  <c r="BN34" i="59"/>
  <c r="BL34" i="59"/>
  <c r="BJ34" i="59"/>
  <c r="BH34" i="59"/>
  <c r="BF34" i="59"/>
  <c r="BD34" i="59"/>
  <c r="BB34" i="59"/>
  <c r="AY34" i="59"/>
  <c r="AW34" i="59"/>
  <c r="AU34" i="59"/>
  <c r="AS34" i="59"/>
  <c r="AP34" i="59"/>
  <c r="AN34" i="59"/>
  <c r="AL34" i="59"/>
  <c r="AJ34" i="59"/>
  <c r="AG34" i="59"/>
  <c r="AE34" i="59"/>
  <c r="AC34" i="59"/>
  <c r="AA34" i="59"/>
  <c r="X34" i="59"/>
  <c r="V34" i="59"/>
  <c r="T34" i="59"/>
  <c r="R34" i="59"/>
  <c r="O34" i="59"/>
  <c r="M34" i="59"/>
  <c r="K34" i="59"/>
  <c r="I34" i="59"/>
  <c r="G34" i="59"/>
  <c r="E34" i="59"/>
  <c r="DH33" i="59"/>
  <c r="DF33" i="59"/>
  <c r="DD33" i="59"/>
  <c r="DA33" i="59"/>
  <c r="CY33" i="59"/>
  <c r="CW33" i="59"/>
  <c r="CU33" i="59"/>
  <c r="CR33" i="59"/>
  <c r="CP33" i="59"/>
  <c r="CN33" i="59"/>
  <c r="CL33" i="59"/>
  <c r="CJ33" i="59"/>
  <c r="CH33" i="59"/>
  <c r="CF33" i="59"/>
  <c r="CC33" i="59"/>
  <c r="CA33" i="59"/>
  <c r="BY33" i="59"/>
  <c r="BW33" i="59"/>
  <c r="BT33" i="59"/>
  <c r="BR33" i="59"/>
  <c r="BP33" i="59"/>
  <c r="BN33" i="59"/>
  <c r="BL33" i="59"/>
  <c r="BJ33" i="59"/>
  <c r="BH33" i="59"/>
  <c r="BF33" i="59"/>
  <c r="BD33" i="59"/>
  <c r="BB33" i="59"/>
  <c r="AY33" i="59"/>
  <c r="AW33" i="59"/>
  <c r="AU33" i="59"/>
  <c r="AS33" i="59"/>
  <c r="AP33" i="59"/>
  <c r="AN33" i="59"/>
  <c r="AL33" i="59"/>
  <c r="AJ33" i="59"/>
  <c r="AG33" i="59"/>
  <c r="AE33" i="59"/>
  <c r="AC33" i="59"/>
  <c r="AA33" i="59"/>
  <c r="X33" i="59"/>
  <c r="V33" i="59"/>
  <c r="T33" i="59"/>
  <c r="R33" i="59"/>
  <c r="O33" i="59"/>
  <c r="M33" i="59"/>
  <c r="K33" i="59"/>
  <c r="I33" i="59"/>
  <c r="G33" i="59"/>
  <c r="E33" i="59"/>
  <c r="DH32" i="59"/>
  <c r="DF32" i="59"/>
  <c r="DD32" i="59"/>
  <c r="DA32" i="59"/>
  <c r="CY32" i="59"/>
  <c r="CW32" i="59"/>
  <c r="CU32" i="59"/>
  <c r="CR32" i="59"/>
  <c r="CP32" i="59"/>
  <c r="CN32" i="59"/>
  <c r="CL32" i="59"/>
  <c r="CJ32" i="59"/>
  <c r="CH32" i="59"/>
  <c r="CF32" i="59"/>
  <c r="CC32" i="59"/>
  <c r="CA32" i="59"/>
  <c r="BY32" i="59"/>
  <c r="BW32" i="59"/>
  <c r="BT32" i="59"/>
  <c r="BR32" i="59"/>
  <c r="BP32" i="59"/>
  <c r="BN32" i="59"/>
  <c r="BL32" i="59"/>
  <c r="BJ32" i="59"/>
  <c r="BH32" i="59"/>
  <c r="BF32" i="59"/>
  <c r="BD32" i="59"/>
  <c r="BB32" i="59"/>
  <c r="AY32" i="59"/>
  <c r="AW32" i="59"/>
  <c r="AU32" i="59"/>
  <c r="AS32" i="59"/>
  <c r="AP32" i="59"/>
  <c r="AN32" i="59"/>
  <c r="AL32" i="59"/>
  <c r="AJ32" i="59"/>
  <c r="AG32" i="59"/>
  <c r="AE32" i="59"/>
  <c r="AC32" i="59"/>
  <c r="AA32" i="59"/>
  <c r="X32" i="59"/>
  <c r="V32" i="59"/>
  <c r="T32" i="59"/>
  <c r="R32" i="59"/>
  <c r="O32" i="59"/>
  <c r="M32" i="59"/>
  <c r="K32" i="59"/>
  <c r="I32" i="59"/>
  <c r="G32" i="59"/>
  <c r="E32" i="59"/>
  <c r="DH31" i="59"/>
  <c r="DF31" i="59"/>
  <c r="DD31" i="59"/>
  <c r="DA31" i="59"/>
  <c r="CY31" i="59"/>
  <c r="CW31" i="59"/>
  <c r="CU31" i="59"/>
  <c r="CR31" i="59"/>
  <c r="CP31" i="59"/>
  <c r="CN31" i="59"/>
  <c r="CL31" i="59"/>
  <c r="CJ31" i="59"/>
  <c r="CH31" i="59"/>
  <c r="CF31" i="59"/>
  <c r="CC31" i="59"/>
  <c r="CA31" i="59"/>
  <c r="BY31" i="59"/>
  <c r="BW31" i="59"/>
  <c r="BT31" i="59"/>
  <c r="BR31" i="59"/>
  <c r="BP31" i="59"/>
  <c r="BN31" i="59"/>
  <c r="BL31" i="59"/>
  <c r="BJ31" i="59"/>
  <c r="BH31" i="59"/>
  <c r="BF31" i="59"/>
  <c r="BD31" i="59"/>
  <c r="BB31" i="59"/>
  <c r="AY31" i="59"/>
  <c r="AW31" i="59"/>
  <c r="AU31" i="59"/>
  <c r="AS31" i="59"/>
  <c r="AP31" i="59"/>
  <c r="AN31" i="59"/>
  <c r="AL31" i="59"/>
  <c r="AJ31" i="59"/>
  <c r="AG31" i="59"/>
  <c r="AE31" i="59"/>
  <c r="AC31" i="59"/>
  <c r="AA31" i="59"/>
  <c r="X31" i="59"/>
  <c r="V31" i="59"/>
  <c r="T31" i="59"/>
  <c r="R31" i="59"/>
  <c r="O31" i="59"/>
  <c r="M31" i="59"/>
  <c r="K31" i="59"/>
  <c r="I31" i="59"/>
  <c r="G31" i="59"/>
  <c r="E31" i="59"/>
  <c r="DH30" i="59"/>
  <c r="DF30" i="59"/>
  <c r="DD30" i="59"/>
  <c r="DA30" i="59"/>
  <c r="CY30" i="59"/>
  <c r="CW30" i="59"/>
  <c r="CU30" i="59"/>
  <c r="CR30" i="59"/>
  <c r="CP30" i="59"/>
  <c r="CN30" i="59"/>
  <c r="CL30" i="59"/>
  <c r="CJ30" i="59"/>
  <c r="CH30" i="59"/>
  <c r="CF30" i="59"/>
  <c r="CC30" i="59"/>
  <c r="CA30" i="59"/>
  <c r="BY30" i="59"/>
  <c r="BW30" i="59"/>
  <c r="BT30" i="59"/>
  <c r="BR30" i="59"/>
  <c r="BP30" i="59"/>
  <c r="BN30" i="59"/>
  <c r="BL30" i="59"/>
  <c r="BJ30" i="59"/>
  <c r="BH30" i="59"/>
  <c r="BF30" i="59"/>
  <c r="BD30" i="59"/>
  <c r="BB30" i="59"/>
  <c r="AY30" i="59"/>
  <c r="AW30" i="59"/>
  <c r="AU30" i="59"/>
  <c r="AS30" i="59"/>
  <c r="AP30" i="59"/>
  <c r="AN30" i="59"/>
  <c r="AL30" i="59"/>
  <c r="AJ30" i="59"/>
  <c r="AG30" i="59"/>
  <c r="AE30" i="59"/>
  <c r="AC30" i="59"/>
  <c r="AA30" i="59"/>
  <c r="X30" i="59"/>
  <c r="V30" i="59"/>
  <c r="T30" i="59"/>
  <c r="R30" i="59"/>
  <c r="O30" i="59"/>
  <c r="M30" i="59"/>
  <c r="K30" i="59"/>
  <c r="I30" i="59"/>
  <c r="G30" i="59"/>
  <c r="E30" i="59"/>
  <c r="DH29" i="59"/>
  <c r="DF29" i="59"/>
  <c r="DD29" i="59"/>
  <c r="DA29" i="59"/>
  <c r="CY29" i="59"/>
  <c r="CW29" i="59"/>
  <c r="CU29" i="59"/>
  <c r="CR29" i="59"/>
  <c r="CP29" i="59"/>
  <c r="CN29" i="59"/>
  <c r="CL29" i="59"/>
  <c r="CJ29" i="59"/>
  <c r="CH29" i="59"/>
  <c r="CF29" i="59"/>
  <c r="CC29" i="59"/>
  <c r="CA29" i="59"/>
  <c r="BY29" i="59"/>
  <c r="BW29" i="59"/>
  <c r="BT29" i="59"/>
  <c r="BR29" i="59"/>
  <c r="BP29" i="59"/>
  <c r="BN29" i="59"/>
  <c r="BL29" i="59"/>
  <c r="BJ29" i="59"/>
  <c r="BH29" i="59"/>
  <c r="BF29" i="59"/>
  <c r="BD29" i="59"/>
  <c r="BB29" i="59"/>
  <c r="AY29" i="59"/>
  <c r="AW29" i="59"/>
  <c r="AU29" i="59"/>
  <c r="AS29" i="59"/>
  <c r="AP29" i="59"/>
  <c r="AN29" i="59"/>
  <c r="AL29" i="59"/>
  <c r="AJ29" i="59"/>
  <c r="AG29" i="59"/>
  <c r="AE29" i="59"/>
  <c r="AC29" i="59"/>
  <c r="AA29" i="59"/>
  <c r="X29" i="59"/>
  <c r="V29" i="59"/>
  <c r="T29" i="59"/>
  <c r="R29" i="59"/>
  <c r="O29" i="59"/>
  <c r="M29" i="59"/>
  <c r="K29" i="59"/>
  <c r="I29" i="59"/>
  <c r="G29" i="59"/>
  <c r="E29" i="59"/>
  <c r="DH28" i="59"/>
  <c r="DF28" i="59"/>
  <c r="DD28" i="59"/>
  <c r="DA28" i="59"/>
  <c r="CY28" i="59"/>
  <c r="CW28" i="59"/>
  <c r="CU28" i="59"/>
  <c r="CR28" i="59"/>
  <c r="CP28" i="59"/>
  <c r="CN28" i="59"/>
  <c r="CL28" i="59"/>
  <c r="CJ28" i="59"/>
  <c r="CH28" i="59"/>
  <c r="CF28" i="59"/>
  <c r="CC28" i="59"/>
  <c r="CA28" i="59"/>
  <c r="BY28" i="59"/>
  <c r="BW28" i="59"/>
  <c r="BT28" i="59"/>
  <c r="BR28" i="59"/>
  <c r="BP28" i="59"/>
  <c r="BN28" i="59"/>
  <c r="BL28" i="59"/>
  <c r="BJ28" i="59"/>
  <c r="BH28" i="59"/>
  <c r="BF28" i="59"/>
  <c r="BD28" i="59"/>
  <c r="BB28" i="59"/>
  <c r="AY28" i="59"/>
  <c r="AW28" i="59"/>
  <c r="AU28" i="59"/>
  <c r="AS28" i="59"/>
  <c r="AP28" i="59"/>
  <c r="AN28" i="59"/>
  <c r="AL28" i="59"/>
  <c r="AJ28" i="59"/>
  <c r="AG28" i="59"/>
  <c r="AE28" i="59"/>
  <c r="AC28" i="59"/>
  <c r="AA28" i="59"/>
  <c r="X28" i="59"/>
  <c r="V28" i="59"/>
  <c r="T28" i="59"/>
  <c r="R28" i="59"/>
  <c r="O28" i="59"/>
  <c r="M28" i="59"/>
  <c r="K28" i="59"/>
  <c r="I28" i="59"/>
  <c r="G28" i="59"/>
  <c r="E28" i="59"/>
  <c r="DH27" i="59"/>
  <c r="DF27" i="59"/>
  <c r="DD27" i="59"/>
  <c r="DA27" i="59"/>
  <c r="CY27" i="59"/>
  <c r="CW27" i="59"/>
  <c r="CU27" i="59"/>
  <c r="CR27" i="59"/>
  <c r="CP27" i="59"/>
  <c r="CN27" i="59"/>
  <c r="CL27" i="59"/>
  <c r="CJ27" i="59"/>
  <c r="CH27" i="59"/>
  <c r="CF27" i="59"/>
  <c r="CC27" i="59"/>
  <c r="CA27" i="59"/>
  <c r="BY27" i="59"/>
  <c r="BW27" i="59"/>
  <c r="BT27" i="59"/>
  <c r="BR27" i="59"/>
  <c r="BP27" i="59"/>
  <c r="BN27" i="59"/>
  <c r="BL27" i="59"/>
  <c r="BJ27" i="59"/>
  <c r="BH27" i="59"/>
  <c r="BF27" i="59"/>
  <c r="BD27" i="59"/>
  <c r="BB27" i="59"/>
  <c r="AY27" i="59"/>
  <c r="AW27" i="59"/>
  <c r="AU27" i="59"/>
  <c r="AS27" i="59"/>
  <c r="AP27" i="59"/>
  <c r="AN27" i="59"/>
  <c r="AL27" i="59"/>
  <c r="AJ27" i="59"/>
  <c r="AG27" i="59"/>
  <c r="AE27" i="59"/>
  <c r="AC27" i="59"/>
  <c r="AA27" i="59"/>
  <c r="X27" i="59"/>
  <c r="V27" i="59"/>
  <c r="T27" i="59"/>
  <c r="R27" i="59"/>
  <c r="O27" i="59"/>
  <c r="M27" i="59"/>
  <c r="K27" i="59"/>
  <c r="I27" i="59"/>
  <c r="G27" i="59"/>
  <c r="E27" i="59"/>
  <c r="DH26" i="59"/>
  <c r="DF26" i="59"/>
  <c r="DD26" i="59"/>
  <c r="DA26" i="59"/>
  <c r="CY26" i="59"/>
  <c r="CW26" i="59"/>
  <c r="CU26" i="59"/>
  <c r="CR26" i="59"/>
  <c r="CP26" i="59"/>
  <c r="CN26" i="59"/>
  <c r="CL26" i="59"/>
  <c r="CJ26" i="59"/>
  <c r="CH26" i="59"/>
  <c r="CF26" i="59"/>
  <c r="CC26" i="59"/>
  <c r="CA26" i="59"/>
  <c r="BY26" i="59"/>
  <c r="BW26" i="59"/>
  <c r="BT26" i="59"/>
  <c r="BR26" i="59"/>
  <c r="BP26" i="59"/>
  <c r="BN26" i="59"/>
  <c r="BL26" i="59"/>
  <c r="BJ26" i="59"/>
  <c r="BH26" i="59"/>
  <c r="BF26" i="59"/>
  <c r="BD26" i="59"/>
  <c r="BB26" i="59"/>
  <c r="AY26" i="59"/>
  <c r="AW26" i="59"/>
  <c r="AU26" i="59"/>
  <c r="AS26" i="59"/>
  <c r="AP26" i="59"/>
  <c r="AN26" i="59"/>
  <c r="AL26" i="59"/>
  <c r="AJ26" i="59"/>
  <c r="AG26" i="59"/>
  <c r="AE26" i="59"/>
  <c r="AC26" i="59"/>
  <c r="AA26" i="59"/>
  <c r="X26" i="59"/>
  <c r="V26" i="59"/>
  <c r="T26" i="59"/>
  <c r="R26" i="59"/>
  <c r="O26" i="59"/>
  <c r="M26" i="59"/>
  <c r="K26" i="59"/>
  <c r="I26" i="59"/>
  <c r="G26" i="59"/>
  <c r="E26" i="59"/>
  <c r="DH25" i="59"/>
  <c r="DF25" i="59"/>
  <c r="DD25" i="59"/>
  <c r="DA25" i="59"/>
  <c r="CY25" i="59"/>
  <c r="CW25" i="59"/>
  <c r="CU25" i="59"/>
  <c r="CR25" i="59"/>
  <c r="CP25" i="59"/>
  <c r="CN25" i="59"/>
  <c r="CL25" i="59"/>
  <c r="CJ25" i="59"/>
  <c r="CH25" i="59"/>
  <c r="CF25" i="59"/>
  <c r="CC25" i="59"/>
  <c r="CA25" i="59"/>
  <c r="BY25" i="59"/>
  <c r="BW25" i="59"/>
  <c r="BT25" i="59"/>
  <c r="BR25" i="59"/>
  <c r="BP25" i="59"/>
  <c r="BN25" i="59"/>
  <c r="BL25" i="59"/>
  <c r="BJ25" i="59"/>
  <c r="BH25" i="59"/>
  <c r="BF25" i="59"/>
  <c r="BD25" i="59"/>
  <c r="BB25" i="59"/>
  <c r="AY25" i="59"/>
  <c r="AW25" i="59"/>
  <c r="AU25" i="59"/>
  <c r="AS25" i="59"/>
  <c r="AP25" i="59"/>
  <c r="AN25" i="59"/>
  <c r="AL25" i="59"/>
  <c r="AJ25" i="59"/>
  <c r="AG25" i="59"/>
  <c r="AE25" i="59"/>
  <c r="AC25" i="59"/>
  <c r="AA25" i="59"/>
  <c r="X25" i="59"/>
  <c r="V25" i="59"/>
  <c r="T25" i="59"/>
  <c r="R25" i="59"/>
  <c r="O25" i="59"/>
  <c r="M25" i="59"/>
  <c r="K25" i="59"/>
  <c r="I25" i="59"/>
  <c r="G25" i="59"/>
  <c r="E25" i="59"/>
  <c r="DH24" i="59"/>
  <c r="DF24" i="59"/>
  <c r="DD24" i="59"/>
  <c r="DA24" i="59"/>
  <c r="CY24" i="59"/>
  <c r="CW24" i="59"/>
  <c r="CU24" i="59"/>
  <c r="CR24" i="59"/>
  <c r="CP24" i="59"/>
  <c r="CN24" i="59"/>
  <c r="CL24" i="59"/>
  <c r="CJ24" i="59"/>
  <c r="CH24" i="59"/>
  <c r="CF24" i="59"/>
  <c r="CC24" i="59"/>
  <c r="CA24" i="59"/>
  <c r="BY24" i="59"/>
  <c r="BW24" i="59"/>
  <c r="BT24" i="59"/>
  <c r="BR24" i="59"/>
  <c r="BP24" i="59"/>
  <c r="BN24" i="59"/>
  <c r="BL24" i="59"/>
  <c r="BJ24" i="59"/>
  <c r="BH24" i="59"/>
  <c r="BF24" i="59"/>
  <c r="BD24" i="59"/>
  <c r="BB24" i="59"/>
  <c r="AY24" i="59"/>
  <c r="AW24" i="59"/>
  <c r="AU24" i="59"/>
  <c r="AS24" i="59"/>
  <c r="AP24" i="59"/>
  <c r="AN24" i="59"/>
  <c r="AL24" i="59"/>
  <c r="AJ24" i="59"/>
  <c r="AG24" i="59"/>
  <c r="AE24" i="59"/>
  <c r="AC24" i="59"/>
  <c r="AA24" i="59"/>
  <c r="X24" i="59"/>
  <c r="V24" i="59"/>
  <c r="T24" i="59"/>
  <c r="R24" i="59"/>
  <c r="O24" i="59"/>
  <c r="M24" i="59"/>
  <c r="K24" i="59"/>
  <c r="I24" i="59"/>
  <c r="G24" i="59"/>
  <c r="E24" i="59"/>
  <c r="DH23" i="59"/>
  <c r="DF23" i="59"/>
  <c r="DD23" i="59"/>
  <c r="DA23" i="59"/>
  <c r="CY23" i="59"/>
  <c r="CW23" i="59"/>
  <c r="CU23" i="59"/>
  <c r="CR23" i="59"/>
  <c r="CP23" i="59"/>
  <c r="CN23" i="59"/>
  <c r="CL23" i="59"/>
  <c r="CJ23" i="59"/>
  <c r="CH23" i="59"/>
  <c r="CF23" i="59"/>
  <c r="CC23" i="59"/>
  <c r="CA23" i="59"/>
  <c r="BY23" i="59"/>
  <c r="BW23" i="59"/>
  <c r="BT23" i="59"/>
  <c r="BR23" i="59"/>
  <c r="BP23" i="59"/>
  <c r="BN23" i="59"/>
  <c r="BL23" i="59"/>
  <c r="BJ23" i="59"/>
  <c r="BH23" i="59"/>
  <c r="BF23" i="59"/>
  <c r="BD23" i="59"/>
  <c r="BB23" i="59"/>
  <c r="AY23" i="59"/>
  <c r="AW23" i="59"/>
  <c r="AU23" i="59"/>
  <c r="AS23" i="59"/>
  <c r="AP23" i="59"/>
  <c r="AN23" i="59"/>
  <c r="AL23" i="59"/>
  <c r="AJ23" i="59"/>
  <c r="AG23" i="59"/>
  <c r="AE23" i="59"/>
  <c r="AC23" i="59"/>
  <c r="AA23" i="59"/>
  <c r="X23" i="59"/>
  <c r="V23" i="59"/>
  <c r="T23" i="59"/>
  <c r="R23" i="59"/>
  <c r="O23" i="59"/>
  <c r="M23" i="59"/>
  <c r="K23" i="59"/>
  <c r="I23" i="59"/>
  <c r="G23" i="59"/>
  <c r="E23" i="59"/>
  <c r="DH22" i="59"/>
  <c r="DF22" i="59"/>
  <c r="DD22" i="59"/>
  <c r="DA22" i="59"/>
  <c r="CY22" i="59"/>
  <c r="CW22" i="59"/>
  <c r="CU22" i="59"/>
  <c r="CR22" i="59"/>
  <c r="CP22" i="59"/>
  <c r="CN22" i="59"/>
  <c r="CL22" i="59"/>
  <c r="CJ22" i="59"/>
  <c r="CH22" i="59"/>
  <c r="CF22" i="59"/>
  <c r="CC22" i="59"/>
  <c r="CA22" i="59"/>
  <c r="BY22" i="59"/>
  <c r="BW22" i="59"/>
  <c r="BT22" i="59"/>
  <c r="BR22" i="59"/>
  <c r="BP22" i="59"/>
  <c r="BN22" i="59"/>
  <c r="BL22" i="59"/>
  <c r="BJ22" i="59"/>
  <c r="BH22" i="59"/>
  <c r="BF22" i="59"/>
  <c r="BD22" i="59"/>
  <c r="BB22" i="59"/>
  <c r="AY22" i="59"/>
  <c r="AW22" i="59"/>
  <c r="AU22" i="59"/>
  <c r="AS22" i="59"/>
  <c r="AP22" i="59"/>
  <c r="AN22" i="59"/>
  <c r="AL22" i="59"/>
  <c r="AJ22" i="59"/>
  <c r="AG22" i="59"/>
  <c r="AE22" i="59"/>
  <c r="AC22" i="59"/>
  <c r="AA22" i="59"/>
  <c r="X22" i="59"/>
  <c r="V22" i="59"/>
  <c r="T22" i="59"/>
  <c r="R22" i="59"/>
  <c r="O22" i="59"/>
  <c r="M22" i="59"/>
  <c r="K22" i="59"/>
  <c r="I22" i="59"/>
  <c r="G22" i="59"/>
  <c r="E22" i="59"/>
  <c r="DH21" i="59"/>
  <c r="DF21" i="59"/>
  <c r="DD21" i="59"/>
  <c r="DA21" i="59"/>
  <c r="CY21" i="59"/>
  <c r="CW21" i="59"/>
  <c r="CU21" i="59"/>
  <c r="CR21" i="59"/>
  <c r="CP21" i="59"/>
  <c r="CN21" i="59"/>
  <c r="CL21" i="59"/>
  <c r="CJ21" i="59"/>
  <c r="CH21" i="59"/>
  <c r="CF21" i="59"/>
  <c r="CC21" i="59"/>
  <c r="CA21" i="59"/>
  <c r="BY21" i="59"/>
  <c r="BW21" i="59"/>
  <c r="BT21" i="59"/>
  <c r="BR21" i="59"/>
  <c r="BP21" i="59"/>
  <c r="BN21" i="59"/>
  <c r="BL21" i="59"/>
  <c r="BJ21" i="59"/>
  <c r="BH21" i="59"/>
  <c r="BF21" i="59"/>
  <c r="BD21" i="59"/>
  <c r="BB21" i="59"/>
  <c r="AY21" i="59"/>
  <c r="AW21" i="59"/>
  <c r="AU21" i="59"/>
  <c r="AS21" i="59"/>
  <c r="AP21" i="59"/>
  <c r="AN21" i="59"/>
  <c r="AL21" i="59"/>
  <c r="AJ21" i="59"/>
  <c r="AG21" i="59"/>
  <c r="AE21" i="59"/>
  <c r="AC21" i="59"/>
  <c r="AA21" i="59"/>
  <c r="X21" i="59"/>
  <c r="V21" i="59"/>
  <c r="T21" i="59"/>
  <c r="R21" i="59"/>
  <c r="O21" i="59"/>
  <c r="M21" i="59"/>
  <c r="K21" i="59"/>
  <c r="I21" i="59"/>
  <c r="G21" i="59"/>
  <c r="E21" i="59"/>
  <c r="DH20" i="59"/>
  <c r="DF20" i="59"/>
  <c r="DD20" i="59"/>
  <c r="DA20" i="59"/>
  <c r="CY20" i="59"/>
  <c r="CW20" i="59"/>
  <c r="CU20" i="59"/>
  <c r="CR20" i="59"/>
  <c r="CP20" i="59"/>
  <c r="CN20" i="59"/>
  <c r="CL20" i="59"/>
  <c r="CJ20" i="59"/>
  <c r="CH20" i="59"/>
  <c r="CF20" i="59"/>
  <c r="CC20" i="59"/>
  <c r="CA20" i="59"/>
  <c r="BY20" i="59"/>
  <c r="BW20" i="59"/>
  <c r="BT20" i="59"/>
  <c r="BR20" i="59"/>
  <c r="BP20" i="59"/>
  <c r="BN20" i="59"/>
  <c r="BL20" i="59"/>
  <c r="BJ20" i="59"/>
  <c r="BH20" i="59"/>
  <c r="BF20" i="59"/>
  <c r="BD20" i="59"/>
  <c r="BB20" i="59"/>
  <c r="AY20" i="59"/>
  <c r="AW20" i="59"/>
  <c r="AU20" i="59"/>
  <c r="AS20" i="59"/>
  <c r="AP20" i="59"/>
  <c r="AN20" i="59"/>
  <c r="AL20" i="59"/>
  <c r="AJ20" i="59"/>
  <c r="AG20" i="59"/>
  <c r="AE20" i="59"/>
  <c r="AC20" i="59"/>
  <c r="AA20" i="59"/>
  <c r="X20" i="59"/>
  <c r="V20" i="59"/>
  <c r="T20" i="59"/>
  <c r="R20" i="59"/>
  <c r="O20" i="59"/>
  <c r="M20" i="59"/>
  <c r="K20" i="59"/>
  <c r="I20" i="59"/>
  <c r="G20" i="59"/>
  <c r="E20" i="59"/>
  <c r="DH19" i="59"/>
  <c r="DF19" i="59"/>
  <c r="DD19" i="59"/>
  <c r="DA19" i="59"/>
  <c r="CY19" i="59"/>
  <c r="CW19" i="59"/>
  <c r="CU19" i="59"/>
  <c r="CR19" i="59"/>
  <c r="CP19" i="59"/>
  <c r="CN19" i="59"/>
  <c r="CL19" i="59"/>
  <c r="CJ19" i="59"/>
  <c r="CH19" i="59"/>
  <c r="CF19" i="59"/>
  <c r="CC19" i="59"/>
  <c r="CA19" i="59"/>
  <c r="BY19" i="59"/>
  <c r="BW19" i="59"/>
  <c r="BT19" i="59"/>
  <c r="BR19" i="59"/>
  <c r="BP19" i="59"/>
  <c r="BN19" i="59"/>
  <c r="BL19" i="59"/>
  <c r="BJ19" i="59"/>
  <c r="BH19" i="59"/>
  <c r="BF19" i="59"/>
  <c r="BD19" i="59"/>
  <c r="BB19" i="59"/>
  <c r="AY19" i="59"/>
  <c r="AW19" i="59"/>
  <c r="AU19" i="59"/>
  <c r="AS19" i="59"/>
  <c r="AP19" i="59"/>
  <c r="AN19" i="59"/>
  <c r="AL19" i="59"/>
  <c r="AJ19" i="59"/>
  <c r="AG19" i="59"/>
  <c r="AE19" i="59"/>
  <c r="AC19" i="59"/>
  <c r="AA19" i="59"/>
  <c r="X19" i="59"/>
  <c r="V19" i="59"/>
  <c r="T19" i="59"/>
  <c r="R19" i="59"/>
  <c r="O19" i="59"/>
  <c r="M19" i="59"/>
  <c r="K19" i="59"/>
  <c r="I19" i="59"/>
  <c r="G19" i="59"/>
  <c r="E19" i="59"/>
  <c r="DH18" i="59"/>
  <c r="DF18" i="59"/>
  <c r="DD18" i="59"/>
  <c r="DA18" i="59"/>
  <c r="CY18" i="59"/>
  <c r="CW18" i="59"/>
  <c r="CU18" i="59"/>
  <c r="CR18" i="59"/>
  <c r="CP18" i="59"/>
  <c r="CN18" i="59"/>
  <c r="CL18" i="59"/>
  <c r="CJ18" i="59"/>
  <c r="CH18" i="59"/>
  <c r="CF18" i="59"/>
  <c r="CC18" i="59"/>
  <c r="CA18" i="59"/>
  <c r="BY18" i="59"/>
  <c r="BW18" i="59"/>
  <c r="BT18" i="59"/>
  <c r="BR18" i="59"/>
  <c r="BP18" i="59"/>
  <c r="BN18" i="59"/>
  <c r="BL18" i="59"/>
  <c r="BJ18" i="59"/>
  <c r="BH18" i="59"/>
  <c r="BF18" i="59"/>
  <c r="BD18" i="59"/>
  <c r="BB18" i="59"/>
  <c r="AY18" i="59"/>
  <c r="AW18" i="59"/>
  <c r="AU18" i="59"/>
  <c r="AS18" i="59"/>
  <c r="AP18" i="59"/>
  <c r="AN18" i="59"/>
  <c r="AL18" i="59"/>
  <c r="AJ18" i="59"/>
  <c r="AG18" i="59"/>
  <c r="AE18" i="59"/>
  <c r="AC18" i="59"/>
  <c r="AA18" i="59"/>
  <c r="X18" i="59"/>
  <c r="V18" i="59"/>
  <c r="T18" i="59"/>
  <c r="R18" i="59"/>
  <c r="O18" i="59"/>
  <c r="M18" i="59"/>
  <c r="K18" i="59"/>
  <c r="I18" i="59"/>
  <c r="G18" i="59"/>
  <c r="E18" i="59"/>
  <c r="DH17" i="59"/>
  <c r="DF17" i="59"/>
  <c r="DD17" i="59"/>
  <c r="DA17" i="59"/>
  <c r="CY17" i="59"/>
  <c r="CW17" i="59"/>
  <c r="CU17" i="59"/>
  <c r="CR17" i="59"/>
  <c r="CP17" i="59"/>
  <c r="CN17" i="59"/>
  <c r="CL17" i="59"/>
  <c r="CJ17" i="59"/>
  <c r="CH17" i="59"/>
  <c r="CF17" i="59"/>
  <c r="CC17" i="59"/>
  <c r="CA17" i="59"/>
  <c r="BY17" i="59"/>
  <c r="BW17" i="59"/>
  <c r="BT17" i="59"/>
  <c r="BR17" i="59"/>
  <c r="BP17" i="59"/>
  <c r="BN17" i="59"/>
  <c r="BL17" i="59"/>
  <c r="BJ17" i="59"/>
  <c r="BH17" i="59"/>
  <c r="BF17" i="59"/>
  <c r="BD17" i="59"/>
  <c r="BB17" i="59"/>
  <c r="AY17" i="59"/>
  <c r="AW17" i="59"/>
  <c r="AU17" i="59"/>
  <c r="AS17" i="59"/>
  <c r="AP17" i="59"/>
  <c r="AN17" i="59"/>
  <c r="AL17" i="59"/>
  <c r="AJ17" i="59"/>
  <c r="AG17" i="59"/>
  <c r="AE17" i="59"/>
  <c r="AC17" i="59"/>
  <c r="AA17" i="59"/>
  <c r="X17" i="59"/>
  <c r="V17" i="59"/>
  <c r="T17" i="59"/>
  <c r="R17" i="59"/>
  <c r="O17" i="59"/>
  <c r="M17" i="59"/>
  <c r="K17" i="59"/>
  <c r="I17" i="59"/>
  <c r="G17" i="59"/>
  <c r="E17" i="59"/>
  <c r="DH16" i="59"/>
  <c r="DF16" i="59"/>
  <c r="DD16" i="59"/>
  <c r="DA16" i="59"/>
  <c r="CY16" i="59"/>
  <c r="CW16" i="59"/>
  <c r="CU16" i="59"/>
  <c r="CR16" i="59"/>
  <c r="CP16" i="59"/>
  <c r="CN16" i="59"/>
  <c r="CL16" i="59"/>
  <c r="CJ16" i="59"/>
  <c r="CH16" i="59"/>
  <c r="CF16" i="59"/>
  <c r="CC16" i="59"/>
  <c r="CA16" i="59"/>
  <c r="BY16" i="59"/>
  <c r="BW16" i="59"/>
  <c r="BT16" i="59"/>
  <c r="BR16" i="59"/>
  <c r="BP16" i="59"/>
  <c r="BN16" i="59"/>
  <c r="BL16" i="59"/>
  <c r="BJ16" i="59"/>
  <c r="BH16" i="59"/>
  <c r="BF16" i="59"/>
  <c r="BD16" i="59"/>
  <c r="BB16" i="59"/>
  <c r="AY16" i="59"/>
  <c r="AW16" i="59"/>
  <c r="AU16" i="59"/>
  <c r="AS16" i="59"/>
  <c r="AP16" i="59"/>
  <c r="AN16" i="59"/>
  <c r="AL16" i="59"/>
  <c r="AJ16" i="59"/>
  <c r="AG16" i="59"/>
  <c r="AE16" i="59"/>
  <c r="AC16" i="59"/>
  <c r="AA16" i="59"/>
  <c r="X16" i="59"/>
  <c r="V16" i="59"/>
  <c r="T16" i="59"/>
  <c r="R16" i="59"/>
  <c r="O16" i="59"/>
  <c r="M16" i="59"/>
  <c r="K16" i="59"/>
  <c r="I16" i="59"/>
  <c r="G16" i="59"/>
  <c r="E16" i="59"/>
  <c r="DH15" i="59"/>
  <c r="DF15" i="59"/>
  <c r="DD15" i="59"/>
  <c r="DA15" i="59"/>
  <c r="CY15" i="59"/>
  <c r="CW15" i="59"/>
  <c r="CU15" i="59"/>
  <c r="CR15" i="59"/>
  <c r="CP15" i="59"/>
  <c r="CN15" i="59"/>
  <c r="CL15" i="59"/>
  <c r="CJ15" i="59"/>
  <c r="CH15" i="59"/>
  <c r="CF15" i="59"/>
  <c r="CC15" i="59"/>
  <c r="CA15" i="59"/>
  <c r="BY15" i="59"/>
  <c r="BW15" i="59"/>
  <c r="BT15" i="59"/>
  <c r="BR15" i="59"/>
  <c r="BP15" i="59"/>
  <c r="BN15" i="59"/>
  <c r="BL15" i="59"/>
  <c r="BJ15" i="59"/>
  <c r="BH15" i="59"/>
  <c r="BF15" i="59"/>
  <c r="BD15" i="59"/>
  <c r="BB15" i="59"/>
  <c r="AY15" i="59"/>
  <c r="AW15" i="59"/>
  <c r="AU15" i="59"/>
  <c r="AS15" i="59"/>
  <c r="AP15" i="59"/>
  <c r="AN15" i="59"/>
  <c r="AL15" i="59"/>
  <c r="AJ15" i="59"/>
  <c r="AG15" i="59"/>
  <c r="AE15" i="59"/>
  <c r="AC15" i="59"/>
  <c r="AA15" i="59"/>
  <c r="X15" i="59"/>
  <c r="V15" i="59"/>
  <c r="T15" i="59"/>
  <c r="R15" i="59"/>
  <c r="O15" i="59"/>
  <c r="M15" i="59"/>
  <c r="K15" i="59"/>
  <c r="I15" i="59"/>
  <c r="G15" i="59"/>
  <c r="E15" i="59"/>
  <c r="DH14" i="59"/>
  <c r="DF14" i="59"/>
  <c r="DD14" i="59"/>
  <c r="DA14" i="59"/>
  <c r="CY14" i="59"/>
  <c r="CW14" i="59"/>
  <c r="CU14" i="59"/>
  <c r="CR14" i="59"/>
  <c r="CP14" i="59"/>
  <c r="CN14" i="59"/>
  <c r="CL14" i="59"/>
  <c r="CJ14" i="59"/>
  <c r="CH14" i="59"/>
  <c r="CF14" i="59"/>
  <c r="CC14" i="59"/>
  <c r="CA14" i="59"/>
  <c r="BY14" i="59"/>
  <c r="BW14" i="59"/>
  <c r="BT14" i="59"/>
  <c r="BR14" i="59"/>
  <c r="BP14" i="59"/>
  <c r="BN14" i="59"/>
  <c r="BL14" i="59"/>
  <c r="BJ14" i="59"/>
  <c r="BH14" i="59"/>
  <c r="BF14" i="59"/>
  <c r="BD14" i="59"/>
  <c r="BB14" i="59"/>
  <c r="AY14" i="59"/>
  <c r="AW14" i="59"/>
  <c r="AU14" i="59"/>
  <c r="AS14" i="59"/>
  <c r="AP14" i="59"/>
  <c r="AN14" i="59"/>
  <c r="AL14" i="59"/>
  <c r="AJ14" i="59"/>
  <c r="AG14" i="59"/>
  <c r="AE14" i="59"/>
  <c r="AC14" i="59"/>
  <c r="AA14" i="59"/>
  <c r="X14" i="59"/>
  <c r="V14" i="59"/>
  <c r="T14" i="59"/>
  <c r="R14" i="59"/>
  <c r="O14" i="59"/>
  <c r="M14" i="59"/>
  <c r="K14" i="59"/>
  <c r="I14" i="59"/>
  <c r="G14" i="59"/>
  <c r="E14" i="59"/>
  <c r="DH13" i="59"/>
  <c r="DF13" i="59"/>
  <c r="DD13" i="59"/>
  <c r="DA13" i="59"/>
  <c r="CY13" i="59"/>
  <c r="CW13" i="59"/>
  <c r="CU13" i="59"/>
  <c r="CR13" i="59"/>
  <c r="CP13" i="59"/>
  <c r="CN13" i="59"/>
  <c r="CL13" i="59"/>
  <c r="CJ13" i="59"/>
  <c r="CH13" i="59"/>
  <c r="CF13" i="59"/>
  <c r="CC13" i="59"/>
  <c r="CA13" i="59"/>
  <c r="BY13" i="59"/>
  <c r="BW13" i="59"/>
  <c r="BT13" i="59"/>
  <c r="BR13" i="59"/>
  <c r="BP13" i="59"/>
  <c r="BN13" i="59"/>
  <c r="BL13" i="59"/>
  <c r="BJ13" i="59"/>
  <c r="BH13" i="59"/>
  <c r="BF13" i="59"/>
  <c r="BD13" i="59"/>
  <c r="BB13" i="59"/>
  <c r="AY13" i="59"/>
  <c r="AW13" i="59"/>
  <c r="AU13" i="59"/>
  <c r="AS13" i="59"/>
  <c r="AP13" i="59"/>
  <c r="AN13" i="59"/>
  <c r="AL13" i="59"/>
  <c r="AJ13" i="59"/>
  <c r="AG13" i="59"/>
  <c r="AE13" i="59"/>
  <c r="AC13" i="59"/>
  <c r="AA13" i="59"/>
  <c r="X13" i="59"/>
  <c r="V13" i="59"/>
  <c r="T13" i="59"/>
  <c r="R13" i="59"/>
  <c r="O13" i="59"/>
  <c r="M13" i="59"/>
  <c r="K13" i="59"/>
  <c r="I13" i="59"/>
  <c r="G13" i="59"/>
  <c r="E13" i="59"/>
  <c r="DH12" i="59"/>
  <c r="DF12" i="59"/>
  <c r="DD12" i="59"/>
  <c r="DA12" i="59"/>
  <c r="CY12" i="59"/>
  <c r="CW12" i="59"/>
  <c r="CU12" i="59"/>
  <c r="CR12" i="59"/>
  <c r="CP12" i="59"/>
  <c r="CN12" i="59"/>
  <c r="CL12" i="59"/>
  <c r="CJ12" i="59"/>
  <c r="CH12" i="59"/>
  <c r="CF12" i="59"/>
  <c r="CC12" i="59"/>
  <c r="CA12" i="59"/>
  <c r="BY12" i="59"/>
  <c r="BW12" i="59"/>
  <c r="BT12" i="59"/>
  <c r="BR12" i="59"/>
  <c r="BP12" i="59"/>
  <c r="BN12" i="59"/>
  <c r="BL12" i="59"/>
  <c r="BJ12" i="59"/>
  <c r="BH12" i="59"/>
  <c r="BF12" i="59"/>
  <c r="BD12" i="59"/>
  <c r="BB12" i="59"/>
  <c r="AY12" i="59"/>
  <c r="AW12" i="59"/>
  <c r="AU12" i="59"/>
  <c r="AS12" i="59"/>
  <c r="AP12" i="59"/>
  <c r="AN12" i="59"/>
  <c r="AL12" i="59"/>
  <c r="AJ12" i="59"/>
  <c r="AG12" i="59"/>
  <c r="AE12" i="59"/>
  <c r="AC12" i="59"/>
  <c r="AA12" i="59"/>
  <c r="X12" i="59"/>
  <c r="V12" i="59"/>
  <c r="T12" i="59"/>
  <c r="R12" i="59"/>
  <c r="O12" i="59"/>
  <c r="M12" i="59"/>
  <c r="K12" i="59"/>
  <c r="I12" i="59"/>
  <c r="G12" i="59"/>
  <c r="E12" i="59"/>
  <c r="DH11" i="59"/>
  <c r="DF11" i="59"/>
  <c r="DD11" i="59"/>
  <c r="DA11" i="59"/>
  <c r="CY11" i="59"/>
  <c r="CW11" i="59"/>
  <c r="CU11" i="59"/>
  <c r="CR11" i="59"/>
  <c r="CP11" i="59"/>
  <c r="CN11" i="59"/>
  <c r="CL11" i="59"/>
  <c r="CJ11" i="59"/>
  <c r="CH11" i="59"/>
  <c r="CF11" i="59"/>
  <c r="CC11" i="59"/>
  <c r="CA11" i="59"/>
  <c r="BY11" i="59"/>
  <c r="BW11" i="59"/>
  <c r="BT11" i="59"/>
  <c r="BR11" i="59"/>
  <c r="BP11" i="59"/>
  <c r="BN11" i="59"/>
  <c r="BL11" i="59"/>
  <c r="BJ11" i="59"/>
  <c r="BH11" i="59"/>
  <c r="BF11" i="59"/>
  <c r="BD11" i="59"/>
  <c r="BB11" i="59"/>
  <c r="AY11" i="59"/>
  <c r="AW11" i="59"/>
  <c r="AU11" i="59"/>
  <c r="AS11" i="59"/>
  <c r="AP11" i="59"/>
  <c r="AN11" i="59"/>
  <c r="AL11" i="59"/>
  <c r="AJ11" i="59"/>
  <c r="AG11" i="59"/>
  <c r="AE11" i="59"/>
  <c r="AC11" i="59"/>
  <c r="AA11" i="59"/>
  <c r="X11" i="59"/>
  <c r="V11" i="59"/>
  <c r="T11" i="59"/>
  <c r="R11" i="59"/>
  <c r="O11" i="59"/>
  <c r="M11" i="59"/>
  <c r="K11" i="59"/>
  <c r="I11" i="59"/>
  <c r="G11" i="59"/>
  <c r="E11" i="59"/>
  <c r="DH10" i="59"/>
  <c r="DF10" i="59"/>
  <c r="DD10" i="59"/>
  <c r="DA10" i="59"/>
  <c r="CY10" i="59"/>
  <c r="CW10" i="59"/>
  <c r="CU10" i="59"/>
  <c r="CR10" i="59"/>
  <c r="CP10" i="59"/>
  <c r="CN10" i="59"/>
  <c r="CL10" i="59"/>
  <c r="CJ10" i="59"/>
  <c r="CH10" i="59"/>
  <c r="CF10" i="59"/>
  <c r="CC10" i="59"/>
  <c r="CA10" i="59"/>
  <c r="BY10" i="59"/>
  <c r="BW10" i="59"/>
  <c r="BT10" i="59"/>
  <c r="BR10" i="59"/>
  <c r="BP10" i="59"/>
  <c r="BN10" i="59"/>
  <c r="BL10" i="59"/>
  <c r="BJ10" i="59"/>
  <c r="BH10" i="59"/>
  <c r="BF10" i="59"/>
  <c r="BD10" i="59"/>
  <c r="BB10" i="59"/>
  <c r="AY10" i="59"/>
  <c r="AW10" i="59"/>
  <c r="AU10" i="59"/>
  <c r="AS10" i="59"/>
  <c r="AP10" i="59"/>
  <c r="AN10" i="59"/>
  <c r="AL10" i="59"/>
  <c r="AJ10" i="59"/>
  <c r="AG10" i="59"/>
  <c r="AE10" i="59"/>
  <c r="AC10" i="59"/>
  <c r="AA10" i="59"/>
  <c r="X10" i="59"/>
  <c r="V10" i="59"/>
  <c r="T10" i="59"/>
  <c r="R10" i="59"/>
  <c r="O10" i="59"/>
  <c r="M10" i="59"/>
  <c r="K10" i="59"/>
  <c r="I10" i="59"/>
  <c r="G10" i="59"/>
  <c r="E10" i="59"/>
  <c r="DH9" i="59"/>
  <c r="DF9" i="59"/>
  <c r="DD9" i="59"/>
  <c r="DA9" i="59"/>
  <c r="CY9" i="59"/>
  <c r="CW9" i="59"/>
  <c r="CU9" i="59"/>
  <c r="CR9" i="59"/>
  <c r="CP9" i="59"/>
  <c r="CN9" i="59"/>
  <c r="CL9" i="59"/>
  <c r="CJ9" i="59"/>
  <c r="CH9" i="59"/>
  <c r="CF9" i="59"/>
  <c r="CC9" i="59"/>
  <c r="CA9" i="59"/>
  <c r="BY9" i="59"/>
  <c r="BW9" i="59"/>
  <c r="BT9" i="59"/>
  <c r="BR9" i="59"/>
  <c r="BP9" i="59"/>
  <c r="BN9" i="59"/>
  <c r="BL9" i="59"/>
  <c r="BJ9" i="59"/>
  <c r="BH9" i="59"/>
  <c r="BF9" i="59"/>
  <c r="BD9" i="59"/>
  <c r="BB9" i="59"/>
  <c r="AY9" i="59"/>
  <c r="AW9" i="59"/>
  <c r="AU9" i="59"/>
  <c r="AS9" i="59"/>
  <c r="AP9" i="59"/>
  <c r="AN9" i="59"/>
  <c r="AL9" i="59"/>
  <c r="AJ9" i="59"/>
  <c r="AG9" i="59"/>
  <c r="AE9" i="59"/>
  <c r="AC9" i="59"/>
  <c r="AA9" i="59"/>
  <c r="X9" i="59"/>
  <c r="V9" i="59"/>
  <c r="T9" i="59"/>
  <c r="R9" i="59"/>
  <c r="O9" i="59"/>
  <c r="M9" i="59"/>
  <c r="K9" i="59"/>
  <c r="I9" i="59"/>
  <c r="G9" i="59"/>
  <c r="E9" i="59"/>
  <c r="DH8" i="59"/>
  <c r="DF8" i="59"/>
  <c r="DD8" i="59"/>
  <c r="DA8" i="59"/>
  <c r="CY8" i="59"/>
  <c r="CW8" i="59"/>
  <c r="CU8" i="59"/>
  <c r="CR8" i="59"/>
  <c r="CP8" i="59"/>
  <c r="CN8" i="59"/>
  <c r="CL8" i="59"/>
  <c r="CJ8" i="59"/>
  <c r="CH8" i="59"/>
  <c r="CF8" i="59"/>
  <c r="CC8" i="59"/>
  <c r="CA8" i="59"/>
  <c r="BY8" i="59"/>
  <c r="BW8" i="59"/>
  <c r="BT8" i="59"/>
  <c r="BR8" i="59"/>
  <c r="BP8" i="59"/>
  <c r="BN8" i="59"/>
  <c r="BL8" i="59"/>
  <c r="BJ8" i="59"/>
  <c r="BH8" i="59"/>
  <c r="BF8" i="59"/>
  <c r="BD8" i="59"/>
  <c r="BB8" i="59"/>
  <c r="AY8" i="59"/>
  <c r="AW8" i="59"/>
  <c r="AU8" i="59"/>
  <c r="AS8" i="59"/>
  <c r="AP8" i="59"/>
  <c r="AN8" i="59"/>
  <c r="AL8" i="59"/>
  <c r="AJ8" i="59"/>
  <c r="AG8" i="59"/>
  <c r="AE8" i="59"/>
  <c r="AC8" i="59"/>
  <c r="AA8" i="59"/>
  <c r="X8" i="59"/>
  <c r="V8" i="59"/>
  <c r="T8" i="59"/>
  <c r="R8" i="59"/>
  <c r="O8" i="59"/>
  <c r="M8" i="59"/>
  <c r="K8" i="59"/>
  <c r="I8" i="59"/>
  <c r="G8" i="59"/>
  <c r="E8" i="59"/>
  <c r="DH7" i="59"/>
  <c r="DF7" i="59"/>
  <c r="DD7" i="59"/>
  <c r="DA7" i="59"/>
  <c r="CY7" i="59"/>
  <c r="CW7" i="59"/>
  <c r="CU7" i="59"/>
  <c r="CR7" i="59"/>
  <c r="CP7" i="59"/>
  <c r="CN7" i="59"/>
  <c r="CL7" i="59"/>
  <c r="CJ7" i="59"/>
  <c r="CH7" i="59"/>
  <c r="CF7" i="59"/>
  <c r="CC7" i="59"/>
  <c r="CA7" i="59"/>
  <c r="BY7" i="59"/>
  <c r="BW7" i="59"/>
  <c r="BT7" i="59"/>
  <c r="BR7" i="59"/>
  <c r="BP7" i="59"/>
  <c r="BN7" i="59"/>
  <c r="BL7" i="59"/>
  <c r="BJ7" i="59"/>
  <c r="BH7" i="59"/>
  <c r="BF7" i="59"/>
  <c r="BD7" i="59"/>
  <c r="BB7" i="59"/>
  <c r="AY7" i="59"/>
  <c r="AW7" i="59"/>
  <c r="AU7" i="59"/>
  <c r="AS7" i="59"/>
  <c r="AP7" i="59"/>
  <c r="AN7" i="59"/>
  <c r="AL7" i="59"/>
  <c r="AJ7" i="59"/>
  <c r="AG7" i="59"/>
  <c r="AE7" i="59"/>
  <c r="AC7" i="59"/>
  <c r="AA7" i="59"/>
  <c r="X7" i="59"/>
  <c r="V7" i="59"/>
  <c r="T7" i="59"/>
  <c r="R7" i="59"/>
  <c r="O7" i="59"/>
  <c r="M7" i="59"/>
  <c r="K7" i="59"/>
  <c r="I7" i="59"/>
  <c r="G7" i="59"/>
  <c r="E7" i="59"/>
  <c r="DH6" i="59"/>
  <c r="DF6" i="59"/>
  <c r="DD6" i="59"/>
  <c r="DA6" i="59"/>
  <c r="CY6" i="59"/>
  <c r="CW6" i="59"/>
  <c r="CU6" i="59"/>
  <c r="CR6" i="59"/>
  <c r="CP6" i="59"/>
  <c r="CN6" i="59"/>
  <c r="CL6" i="59"/>
  <c r="CJ6" i="59"/>
  <c r="CH6" i="59"/>
  <c r="CF6" i="59"/>
  <c r="CC6" i="59"/>
  <c r="CA6" i="59"/>
  <c r="BY6" i="59"/>
  <c r="BW6" i="59"/>
  <c r="BT6" i="59"/>
  <c r="BR6" i="59"/>
  <c r="BP6" i="59"/>
  <c r="BN6" i="59"/>
  <c r="BL6" i="59"/>
  <c r="BJ6" i="59"/>
  <c r="BH6" i="59"/>
  <c r="BF6" i="59"/>
  <c r="BD6" i="59"/>
  <c r="BB6" i="59"/>
  <c r="AY6" i="59"/>
  <c r="AW6" i="59"/>
  <c r="AU6" i="59"/>
  <c r="AS6" i="59"/>
  <c r="AP6" i="59"/>
  <c r="AN6" i="59"/>
  <c r="AL6" i="59"/>
  <c r="AJ6" i="59"/>
  <c r="AG6" i="59"/>
  <c r="AE6" i="59"/>
  <c r="AC6" i="59"/>
  <c r="AA6" i="59"/>
  <c r="X6" i="59"/>
  <c r="V6" i="59"/>
  <c r="T6" i="59"/>
  <c r="R6" i="59"/>
  <c r="O6" i="59"/>
  <c r="M6" i="59"/>
  <c r="K6" i="59"/>
  <c r="I6" i="59"/>
  <c r="G6" i="59"/>
  <c r="E6" i="59"/>
  <c r="DH5" i="59"/>
  <c r="DF5" i="59"/>
  <c r="DD5" i="59"/>
  <c r="DA5" i="59"/>
  <c r="CY5" i="59"/>
  <c r="CW5" i="59"/>
  <c r="CU5" i="59"/>
  <c r="CR5" i="59"/>
  <c r="CP5" i="59"/>
  <c r="CN5" i="59"/>
  <c r="CL5" i="59"/>
  <c r="CJ5" i="59"/>
  <c r="CH5" i="59"/>
  <c r="CF5" i="59"/>
  <c r="CC5" i="59"/>
  <c r="CA5" i="59"/>
  <c r="BY5" i="59"/>
  <c r="BW5" i="59"/>
  <c r="BT5" i="59"/>
  <c r="BR5" i="59"/>
  <c r="BP5" i="59"/>
  <c r="BN5" i="59"/>
  <c r="BL5" i="59"/>
  <c r="BJ5" i="59"/>
  <c r="BH5" i="59"/>
  <c r="BF5" i="59"/>
  <c r="BD5" i="59"/>
  <c r="BB5" i="59"/>
  <c r="AY5" i="59"/>
  <c r="AW5" i="59"/>
  <c r="AU5" i="59"/>
  <c r="AS5" i="59"/>
  <c r="AP5" i="59"/>
  <c r="AN5" i="59"/>
  <c r="AL5" i="59"/>
  <c r="AJ5" i="59"/>
  <c r="AG5" i="59"/>
  <c r="AE5" i="59"/>
  <c r="AC5" i="59"/>
  <c r="AA5" i="59"/>
  <c r="X5" i="59"/>
  <c r="V5" i="59"/>
  <c r="T5" i="59"/>
  <c r="R5" i="59"/>
  <c r="O5" i="59"/>
  <c r="M5" i="59"/>
  <c r="K5" i="59"/>
  <c r="I5" i="59"/>
  <c r="G5" i="59"/>
  <c r="E5" i="59"/>
  <c r="DH4" i="59"/>
  <c r="DF4" i="59"/>
  <c r="DD4" i="59"/>
  <c r="DA4" i="59"/>
  <c r="CY4" i="59"/>
  <c r="CW4" i="59"/>
  <c r="CU4" i="59"/>
  <c r="CR4" i="59"/>
  <c r="CP4" i="59"/>
  <c r="CN4" i="59"/>
  <c r="CL4" i="59"/>
  <c r="CJ4" i="59"/>
  <c r="CH4" i="59"/>
  <c r="CF4" i="59"/>
  <c r="CC4" i="59"/>
  <c r="CA4" i="59"/>
  <c r="BY4" i="59"/>
  <c r="BW4" i="59"/>
  <c r="BT4" i="59"/>
  <c r="BR4" i="59"/>
  <c r="BP4" i="59"/>
  <c r="BN4" i="59"/>
  <c r="BL4" i="59"/>
  <c r="BJ4" i="59"/>
  <c r="BH4" i="59"/>
  <c r="BF4" i="59"/>
  <c r="BD4" i="59"/>
  <c r="BB4" i="59"/>
  <c r="AY4" i="59"/>
  <c r="AW4" i="59"/>
  <c r="AU4" i="59"/>
  <c r="AS4" i="59"/>
  <c r="AP4" i="59"/>
  <c r="AN4" i="59"/>
  <c r="AL4" i="59"/>
  <c r="AJ4" i="59"/>
  <c r="AG4" i="59"/>
  <c r="AE4" i="59"/>
  <c r="AC4" i="59"/>
  <c r="AA4" i="59"/>
  <c r="X4" i="59"/>
  <c r="V4" i="59"/>
  <c r="T4" i="59"/>
  <c r="R4" i="59"/>
  <c r="O4" i="59"/>
  <c r="M4" i="59"/>
  <c r="K4" i="59"/>
  <c r="I4" i="59"/>
  <c r="G4" i="59"/>
  <c r="E4" i="59"/>
  <c r="DI3" i="59"/>
  <c r="DG3" i="59"/>
  <c r="DE3" i="59"/>
  <c r="DC3" i="59"/>
  <c r="DB3" i="59"/>
  <c r="CZ3" i="59"/>
  <c r="CX3" i="59"/>
  <c r="CV3" i="59"/>
  <c r="CT3" i="59"/>
  <c r="CS3" i="59"/>
  <c r="CQ3" i="59"/>
  <c r="CO3" i="59"/>
  <c r="CM3" i="59"/>
  <c r="CK3" i="59"/>
  <c r="CI3" i="59"/>
  <c r="CG3" i="59"/>
  <c r="CE3" i="59"/>
  <c r="CD3" i="59"/>
  <c r="CB3" i="59"/>
  <c r="BZ3" i="59"/>
  <c r="BX3" i="59"/>
  <c r="BV3" i="59"/>
  <c r="BU3" i="59"/>
  <c r="BS3" i="59"/>
  <c r="BQ3" i="59"/>
  <c r="BO3" i="59"/>
  <c r="BM3" i="59"/>
  <c r="BK3" i="59"/>
  <c r="BI3" i="59"/>
  <c r="BG3" i="59"/>
  <c r="BE3" i="59"/>
  <c r="BC3" i="59"/>
  <c r="BA3" i="59"/>
  <c r="AZ3" i="59"/>
  <c r="AX3" i="59"/>
  <c r="AV3" i="59"/>
  <c r="AT3" i="59"/>
  <c r="AR3" i="59"/>
  <c r="AQ3" i="59"/>
  <c r="AO3" i="59"/>
  <c r="AM3" i="59"/>
  <c r="AK3" i="59"/>
  <c r="AI3" i="59"/>
  <c r="AH3" i="59"/>
  <c r="AF3" i="59"/>
  <c r="AD3" i="59"/>
  <c r="AB3" i="59"/>
  <c r="Z3" i="59"/>
  <c r="Y3" i="59"/>
  <c r="W3" i="59"/>
  <c r="U3" i="59"/>
  <c r="S3" i="59"/>
  <c r="Q3" i="59"/>
  <c r="P3" i="59"/>
  <c r="N3" i="59"/>
  <c r="L3" i="59"/>
  <c r="J3" i="59"/>
  <c r="H3" i="59"/>
  <c r="F3" i="59"/>
  <c r="D3" i="59"/>
  <c r="C3" i="59"/>
  <c r="B3" i="59"/>
  <c r="C10" i="1" l="1"/>
  <c r="C5" i="1"/>
  <c r="C4" i="1"/>
  <c r="C9" i="1"/>
  <c r="C2" i="1"/>
  <c r="C3" i="1"/>
  <c r="C8" i="1"/>
  <c r="C6" i="1"/>
  <c r="C11" i="1"/>
  <c r="F25" i="1"/>
  <c r="B3" i="57" l="1"/>
  <c r="B4" i="57"/>
  <c r="B5" i="57"/>
  <c r="B6" i="57"/>
  <c r="B7" i="57"/>
  <c r="B8" i="57"/>
  <c r="B9" i="57"/>
  <c r="B10" i="57"/>
  <c r="B11" i="57"/>
  <c r="B12" i="57"/>
  <c r="B13" i="57"/>
  <c r="B14" i="57"/>
  <c r="B15" i="57"/>
  <c r="B16" i="57"/>
  <c r="B17" i="57"/>
  <c r="B18" i="57"/>
  <c r="B19" i="57"/>
  <c r="B20" i="57"/>
  <c r="B21" i="57"/>
  <c r="B22" i="57"/>
  <c r="B23" i="57"/>
  <c r="B24" i="57"/>
  <c r="B25" i="57"/>
  <c r="B26" i="57"/>
  <c r="B27" i="57"/>
  <c r="B28" i="57"/>
  <c r="B29" i="57"/>
  <c r="B2" i="57"/>
  <c r="B31" i="57" l="1"/>
  <c r="B30" i="57"/>
  <c r="L13" i="27"/>
  <c r="L12" i="27"/>
  <c r="L32" i="27"/>
  <c r="L33" i="27"/>
  <c r="L34" i="27"/>
  <c r="L35" i="27"/>
  <c r="C6" i="57" l="1"/>
  <c r="C17" i="57"/>
  <c r="C20" i="57"/>
  <c r="C2" i="57"/>
  <c r="C29" i="57"/>
  <c r="C21" i="57"/>
  <c r="C13" i="57"/>
  <c r="C5" i="57"/>
  <c r="C24" i="57"/>
  <c r="C16" i="57"/>
  <c r="C8" i="57"/>
  <c r="C25" i="57"/>
  <c r="C9" i="57"/>
  <c r="C28" i="57"/>
  <c r="C12" i="57"/>
  <c r="C4" i="57"/>
  <c r="C27" i="57"/>
  <c r="C23" i="57"/>
  <c r="C19" i="57"/>
  <c r="C15" i="57"/>
  <c r="C11" i="57"/>
  <c r="C7" i="57"/>
  <c r="C3" i="57"/>
  <c r="C26" i="57"/>
  <c r="D74" i="14" s="1"/>
  <c r="F60" i="1" s="1"/>
  <c r="C22" i="57"/>
  <c r="C18" i="57"/>
  <c r="C14" i="57"/>
  <c r="C10" i="57"/>
  <c r="K87" i="47"/>
  <c r="Q46" i="55" l="1"/>
  <c r="R10" i="55" s="1"/>
  <c r="Q45" i="55"/>
  <c r="R12" i="55" s="1"/>
  <c r="J50" i="40"/>
  <c r="J49" i="40"/>
  <c r="I49" i="40" s="1"/>
  <c r="B41" i="20"/>
  <c r="B40" i="20"/>
  <c r="S48" i="40" l="1"/>
  <c r="S44" i="40"/>
  <c r="S40" i="40"/>
  <c r="S36" i="40"/>
  <c r="S32" i="40"/>
  <c r="S28" i="40"/>
  <c r="S24" i="40"/>
  <c r="S20" i="40"/>
  <c r="S16" i="40"/>
  <c r="R43" i="55"/>
  <c r="R39" i="55"/>
  <c r="R35" i="55"/>
  <c r="R31" i="55"/>
  <c r="R27" i="55"/>
  <c r="R23" i="55"/>
  <c r="R19" i="55"/>
  <c r="R15" i="55"/>
  <c r="R11" i="55"/>
  <c r="S47" i="40"/>
  <c r="S43" i="40"/>
  <c r="S39" i="40"/>
  <c r="S35" i="40"/>
  <c r="S31" i="40"/>
  <c r="S27" i="40"/>
  <c r="S23" i="40"/>
  <c r="S19" i="40"/>
  <c r="S15" i="40"/>
  <c r="S46" i="40"/>
  <c r="S42" i="40"/>
  <c r="S38" i="40"/>
  <c r="S34" i="40"/>
  <c r="S30" i="40"/>
  <c r="S26" i="40"/>
  <c r="S22" i="40"/>
  <c r="S18" i="40"/>
  <c r="S14" i="40"/>
  <c r="R8" i="55"/>
  <c r="R41" i="55"/>
  <c r="R37" i="55"/>
  <c r="R33" i="55"/>
  <c r="D73" i="14" s="1"/>
  <c r="R29" i="55"/>
  <c r="R25" i="55"/>
  <c r="R21" i="55"/>
  <c r="R17" i="55"/>
  <c r="R13" i="55"/>
  <c r="R9" i="55"/>
  <c r="R42" i="55"/>
  <c r="R38" i="55"/>
  <c r="R34" i="55"/>
  <c r="R30" i="55"/>
  <c r="R26" i="55"/>
  <c r="R22" i="55"/>
  <c r="R18" i="55"/>
  <c r="R14" i="55"/>
  <c r="S13" i="40"/>
  <c r="S45" i="40"/>
  <c r="S41" i="40"/>
  <c r="S37" i="40"/>
  <c r="S33" i="40"/>
  <c r="S29" i="40"/>
  <c r="S25" i="40"/>
  <c r="S21" i="40"/>
  <c r="S17" i="40"/>
  <c r="R44" i="55"/>
  <c r="R40" i="55"/>
  <c r="R36" i="55"/>
  <c r="R32" i="55"/>
  <c r="R28" i="55"/>
  <c r="R24" i="55"/>
  <c r="R20" i="55"/>
  <c r="R16" i="55"/>
  <c r="B243" i="16"/>
  <c r="C243" i="16"/>
  <c r="D243" i="16"/>
  <c r="E243" i="16"/>
  <c r="F243" i="16"/>
  <c r="G243" i="16"/>
  <c r="H243" i="16"/>
  <c r="I243" i="16"/>
  <c r="J243" i="16"/>
  <c r="K243" i="16"/>
  <c r="L243" i="16"/>
  <c r="M243" i="16"/>
  <c r="N243" i="16"/>
  <c r="B244" i="16"/>
  <c r="C244" i="16"/>
  <c r="D244" i="16"/>
  <c r="E244" i="16"/>
  <c r="F244" i="16"/>
  <c r="G244" i="16"/>
  <c r="H244" i="16"/>
  <c r="I244" i="16"/>
  <c r="J244" i="16"/>
  <c r="K244" i="16"/>
  <c r="L244" i="16"/>
  <c r="M244" i="16"/>
  <c r="N244" i="16"/>
  <c r="B245" i="16"/>
  <c r="C245" i="16"/>
  <c r="D245" i="16"/>
  <c r="E245" i="16"/>
  <c r="F245" i="16"/>
  <c r="G245" i="16"/>
  <c r="H245" i="16"/>
  <c r="I245" i="16"/>
  <c r="J245" i="16"/>
  <c r="K245" i="16"/>
  <c r="L245" i="16"/>
  <c r="M245" i="16"/>
  <c r="N245" i="16"/>
  <c r="B246" i="16"/>
  <c r="C246" i="16"/>
  <c r="D246" i="16"/>
  <c r="E246" i="16"/>
  <c r="F246" i="16"/>
  <c r="G246" i="16"/>
  <c r="H246" i="16"/>
  <c r="I246" i="16"/>
  <c r="J246" i="16"/>
  <c r="K246" i="16"/>
  <c r="L246" i="16"/>
  <c r="M246" i="16"/>
  <c r="N246" i="16"/>
  <c r="B247" i="16"/>
  <c r="C247" i="16"/>
  <c r="D247" i="16"/>
  <c r="E247" i="16"/>
  <c r="F247" i="16"/>
  <c r="G247" i="16"/>
  <c r="H247" i="16"/>
  <c r="I247" i="16"/>
  <c r="J247" i="16"/>
  <c r="K247" i="16"/>
  <c r="L247" i="16"/>
  <c r="M247" i="16"/>
  <c r="N247" i="16"/>
  <c r="B248" i="16"/>
  <c r="C248" i="16"/>
  <c r="D248" i="16"/>
  <c r="E248" i="16"/>
  <c r="F248" i="16"/>
  <c r="G248" i="16"/>
  <c r="H248" i="16"/>
  <c r="I248" i="16"/>
  <c r="J248" i="16"/>
  <c r="K248" i="16"/>
  <c r="L248" i="16"/>
  <c r="M248" i="16"/>
  <c r="N248" i="16"/>
  <c r="B249" i="16"/>
  <c r="C249" i="16"/>
  <c r="D249" i="16"/>
  <c r="E249" i="16"/>
  <c r="F249" i="16"/>
  <c r="G249" i="16"/>
  <c r="H249" i="16"/>
  <c r="I249" i="16"/>
  <c r="J249" i="16"/>
  <c r="K249" i="16"/>
  <c r="L249" i="16"/>
  <c r="M249" i="16"/>
  <c r="N249" i="16"/>
  <c r="B250" i="16"/>
  <c r="C250" i="16"/>
  <c r="D250" i="16"/>
  <c r="E250" i="16"/>
  <c r="F250" i="16"/>
  <c r="G250" i="16"/>
  <c r="H250" i="16"/>
  <c r="I250" i="16"/>
  <c r="J250" i="16"/>
  <c r="K250" i="16"/>
  <c r="L250" i="16"/>
  <c r="M250" i="16"/>
  <c r="N250" i="16"/>
  <c r="B251" i="16"/>
  <c r="C251" i="16"/>
  <c r="D251" i="16"/>
  <c r="E251" i="16"/>
  <c r="F251" i="16"/>
  <c r="G251" i="16"/>
  <c r="H251" i="16"/>
  <c r="I251" i="16"/>
  <c r="J251" i="16"/>
  <c r="K251" i="16"/>
  <c r="L251" i="16"/>
  <c r="M251" i="16"/>
  <c r="N251" i="16"/>
  <c r="B252" i="16"/>
  <c r="C252" i="16"/>
  <c r="D252" i="16"/>
  <c r="E252" i="16"/>
  <c r="F252" i="16"/>
  <c r="G252" i="16"/>
  <c r="H252" i="16"/>
  <c r="I252" i="16"/>
  <c r="J252" i="16"/>
  <c r="K252" i="16"/>
  <c r="L252" i="16"/>
  <c r="M252" i="16"/>
  <c r="N252" i="16"/>
  <c r="B253" i="16"/>
  <c r="C253" i="16"/>
  <c r="D253" i="16"/>
  <c r="E253" i="16"/>
  <c r="F253" i="16"/>
  <c r="G253" i="16"/>
  <c r="H253" i="16"/>
  <c r="I253" i="16"/>
  <c r="J253" i="16"/>
  <c r="K253" i="16"/>
  <c r="L253" i="16"/>
  <c r="M253" i="16"/>
  <c r="N253" i="16"/>
  <c r="B254" i="16"/>
  <c r="C254" i="16"/>
  <c r="D254" i="16"/>
  <c r="E254" i="16"/>
  <c r="F254" i="16"/>
  <c r="G254" i="16"/>
  <c r="H254" i="16"/>
  <c r="I254" i="16"/>
  <c r="J254" i="16"/>
  <c r="K254" i="16"/>
  <c r="L254" i="16"/>
  <c r="M254" i="16"/>
  <c r="N254" i="16"/>
  <c r="B255" i="16"/>
  <c r="C255" i="16"/>
  <c r="D255" i="16"/>
  <c r="E255" i="16"/>
  <c r="F255" i="16"/>
  <c r="G255" i="16"/>
  <c r="H255" i="16"/>
  <c r="I255" i="16"/>
  <c r="J255" i="16"/>
  <c r="K255" i="16"/>
  <c r="L255" i="16"/>
  <c r="M255" i="16"/>
  <c r="N255" i="16"/>
  <c r="B256" i="16"/>
  <c r="C256" i="16"/>
  <c r="D256" i="16"/>
  <c r="E256" i="16"/>
  <c r="F256" i="16"/>
  <c r="G256" i="16"/>
  <c r="H256" i="16"/>
  <c r="I256" i="16"/>
  <c r="J256" i="16"/>
  <c r="K256" i="16"/>
  <c r="L256" i="16"/>
  <c r="M256" i="16"/>
  <c r="N256" i="16"/>
  <c r="B257" i="16"/>
  <c r="C257" i="16"/>
  <c r="D257" i="16"/>
  <c r="E257" i="16"/>
  <c r="F257" i="16"/>
  <c r="G257" i="16"/>
  <c r="H257" i="16"/>
  <c r="I257" i="16"/>
  <c r="J257" i="16"/>
  <c r="K257" i="16"/>
  <c r="L257" i="16"/>
  <c r="M257" i="16"/>
  <c r="N257" i="16"/>
  <c r="B258" i="16"/>
  <c r="C258" i="16"/>
  <c r="D258" i="16"/>
  <c r="E258" i="16"/>
  <c r="F258" i="16"/>
  <c r="G258" i="16"/>
  <c r="H258" i="16"/>
  <c r="I258" i="16"/>
  <c r="J258" i="16"/>
  <c r="K258" i="16"/>
  <c r="L258" i="16"/>
  <c r="M258" i="16"/>
  <c r="N258" i="16"/>
  <c r="B259" i="16"/>
  <c r="C259" i="16"/>
  <c r="D259" i="16"/>
  <c r="E259" i="16"/>
  <c r="F259" i="16"/>
  <c r="G259" i="16"/>
  <c r="H259" i="16"/>
  <c r="I259" i="16"/>
  <c r="J259" i="16"/>
  <c r="K259" i="16"/>
  <c r="L259" i="16"/>
  <c r="M259" i="16"/>
  <c r="N259" i="16"/>
  <c r="B260" i="16"/>
  <c r="C260" i="16"/>
  <c r="D260" i="16"/>
  <c r="E260" i="16"/>
  <c r="F260" i="16"/>
  <c r="G260" i="16"/>
  <c r="H260" i="16"/>
  <c r="I260" i="16"/>
  <c r="J260" i="16"/>
  <c r="K260" i="16"/>
  <c r="L260" i="16"/>
  <c r="M260" i="16"/>
  <c r="N260" i="16"/>
  <c r="B261" i="16"/>
  <c r="C261" i="16"/>
  <c r="D261" i="16"/>
  <c r="E261" i="16"/>
  <c r="F261" i="16"/>
  <c r="G261" i="16"/>
  <c r="H261" i="16"/>
  <c r="I261" i="16"/>
  <c r="J261" i="16"/>
  <c r="K261" i="16"/>
  <c r="L261" i="16"/>
  <c r="M261" i="16"/>
  <c r="N261" i="16"/>
  <c r="B262" i="16"/>
  <c r="B273" i="16" s="1"/>
  <c r="C262" i="16"/>
  <c r="C273" i="16" s="1"/>
  <c r="D262" i="16"/>
  <c r="D273" i="16" s="1"/>
  <c r="E262" i="16"/>
  <c r="E273" i="16" s="1"/>
  <c r="F262" i="16"/>
  <c r="F273" i="16" s="1"/>
  <c r="G262" i="16"/>
  <c r="G273" i="16" s="1"/>
  <c r="H262" i="16"/>
  <c r="H273" i="16" s="1"/>
  <c r="I262" i="16"/>
  <c r="I273" i="16" s="1"/>
  <c r="J262" i="16"/>
  <c r="J273" i="16" s="1"/>
  <c r="K262" i="16"/>
  <c r="K273" i="16" s="1"/>
  <c r="L262" i="16"/>
  <c r="L273" i="16" s="1"/>
  <c r="M262" i="16"/>
  <c r="M273" i="16" s="1"/>
  <c r="N262" i="16"/>
  <c r="N273" i="16" s="1"/>
  <c r="B263" i="16"/>
  <c r="C263" i="16"/>
  <c r="D263" i="16"/>
  <c r="E263" i="16"/>
  <c r="F263" i="16"/>
  <c r="G263" i="16"/>
  <c r="H263" i="16"/>
  <c r="I263" i="16"/>
  <c r="J263" i="16"/>
  <c r="K263" i="16"/>
  <c r="L263" i="16"/>
  <c r="M263" i="16"/>
  <c r="N263" i="16"/>
  <c r="B264" i="16"/>
  <c r="C264" i="16"/>
  <c r="D264" i="16"/>
  <c r="E264" i="16"/>
  <c r="F264" i="16"/>
  <c r="G264" i="16"/>
  <c r="H264" i="16"/>
  <c r="I264" i="16"/>
  <c r="J264" i="16"/>
  <c r="K264" i="16"/>
  <c r="L264" i="16"/>
  <c r="M264" i="16"/>
  <c r="N264" i="16"/>
  <c r="B265" i="16"/>
  <c r="C265" i="16"/>
  <c r="D265" i="16"/>
  <c r="E265" i="16"/>
  <c r="F265" i="16"/>
  <c r="G265" i="16"/>
  <c r="H265" i="16"/>
  <c r="I265" i="16"/>
  <c r="J265" i="16"/>
  <c r="K265" i="16"/>
  <c r="L265" i="16"/>
  <c r="M265" i="16"/>
  <c r="N265" i="16"/>
  <c r="B266" i="16"/>
  <c r="B274" i="16" s="1"/>
  <c r="C266" i="16"/>
  <c r="C274" i="16" s="1"/>
  <c r="D266" i="16"/>
  <c r="D274" i="16" s="1"/>
  <c r="E266" i="16"/>
  <c r="E274" i="16" s="1"/>
  <c r="F266" i="16"/>
  <c r="F274" i="16" s="1"/>
  <c r="G266" i="16"/>
  <c r="G274" i="16" s="1"/>
  <c r="H266" i="16"/>
  <c r="H274" i="16" s="1"/>
  <c r="I266" i="16"/>
  <c r="I274" i="16" s="1"/>
  <c r="J266" i="16"/>
  <c r="J274" i="16" s="1"/>
  <c r="K266" i="16"/>
  <c r="K274" i="16" s="1"/>
  <c r="L266" i="16"/>
  <c r="L274" i="16" s="1"/>
  <c r="M266" i="16"/>
  <c r="M274" i="16" s="1"/>
  <c r="N266" i="16"/>
  <c r="N274" i="16" s="1"/>
  <c r="B267" i="16"/>
  <c r="C267" i="16"/>
  <c r="D267" i="16"/>
  <c r="E267" i="16"/>
  <c r="F267" i="16"/>
  <c r="G267" i="16"/>
  <c r="H267" i="16"/>
  <c r="I267" i="16"/>
  <c r="J267" i="16"/>
  <c r="K267" i="16"/>
  <c r="L267" i="16"/>
  <c r="M267" i="16"/>
  <c r="N267" i="16"/>
  <c r="B268" i="16"/>
  <c r="C268" i="16"/>
  <c r="D268" i="16"/>
  <c r="E268" i="16"/>
  <c r="F268" i="16"/>
  <c r="G268" i="16"/>
  <c r="H268" i="16"/>
  <c r="I268" i="16"/>
  <c r="J268" i="16"/>
  <c r="K268" i="16"/>
  <c r="L268" i="16"/>
  <c r="M268" i="16"/>
  <c r="N268" i="16"/>
  <c r="B269" i="16"/>
  <c r="C269" i="16"/>
  <c r="D269" i="16"/>
  <c r="E269" i="16"/>
  <c r="F269" i="16"/>
  <c r="G269" i="16"/>
  <c r="H269" i="16"/>
  <c r="I269" i="16"/>
  <c r="J269" i="16"/>
  <c r="K269" i="16"/>
  <c r="L269" i="16"/>
  <c r="M269" i="16"/>
  <c r="N269" i="16"/>
  <c r="C242" i="16"/>
  <c r="C272" i="16" s="1"/>
  <c r="D242" i="16"/>
  <c r="D272" i="16" s="1"/>
  <c r="E242" i="16"/>
  <c r="E272" i="16" s="1"/>
  <c r="F242" i="16"/>
  <c r="F272" i="16" s="1"/>
  <c r="G242" i="16"/>
  <c r="G272" i="16" s="1"/>
  <c r="H242" i="16"/>
  <c r="H272" i="16" s="1"/>
  <c r="I242" i="16"/>
  <c r="I272" i="16" s="1"/>
  <c r="J242" i="16"/>
  <c r="J272" i="16" s="1"/>
  <c r="K242" i="16"/>
  <c r="K272" i="16" s="1"/>
  <c r="L242" i="16"/>
  <c r="L272" i="16" s="1"/>
  <c r="M242" i="16"/>
  <c r="M272" i="16" s="1"/>
  <c r="N242" i="16"/>
  <c r="N272" i="16" s="1"/>
  <c r="B242" i="16"/>
  <c r="B272" i="16" s="1"/>
  <c r="V211" i="34" l="1"/>
  <c r="V210" i="34"/>
  <c r="V209" i="34"/>
  <c r="V208" i="34"/>
  <c r="V207" i="34"/>
  <c r="V206" i="34"/>
  <c r="V205" i="34"/>
  <c r="V204" i="34"/>
  <c r="V202" i="34"/>
  <c r="V201" i="34"/>
  <c r="V200" i="34"/>
  <c r="V199" i="34"/>
  <c r="V198" i="34"/>
  <c r="V197" i="34"/>
  <c r="V196" i="34"/>
  <c r="V195" i="34"/>
  <c r="V194" i="34"/>
  <c r="V193" i="34"/>
  <c r="V191" i="34"/>
  <c r="V190" i="34"/>
  <c r="V189" i="34"/>
  <c r="V188" i="34"/>
  <c r="V187" i="34"/>
  <c r="V186" i="34"/>
  <c r="V185" i="34"/>
  <c r="V184" i="34"/>
  <c r="V183" i="34"/>
  <c r="V182" i="34"/>
  <c r="V181" i="34"/>
  <c r="V180" i="34"/>
  <c r="V179" i="34"/>
  <c r="V178" i="34"/>
  <c r="V212" i="34" s="1"/>
  <c r="G169" i="31"/>
  <c r="G173" i="31"/>
  <c r="G177" i="31"/>
  <c r="G181" i="31"/>
  <c r="G185" i="31"/>
  <c r="G189" i="31"/>
  <c r="G193" i="31"/>
  <c r="D44" i="14" s="1"/>
  <c r="G197" i="31"/>
  <c r="G167" i="31"/>
  <c r="F202" i="31"/>
  <c r="G170" i="31" s="1"/>
  <c r="F201" i="31"/>
  <c r="G171" i="31" s="1"/>
  <c r="E201" i="31"/>
  <c r="D201" i="31"/>
  <c r="C201" i="31"/>
  <c r="B30" i="13"/>
  <c r="C30" i="13"/>
  <c r="D30" i="13"/>
  <c r="E30" i="13"/>
  <c r="F30" i="13"/>
  <c r="G30" i="13"/>
  <c r="H30" i="13"/>
  <c r="I30" i="13"/>
  <c r="J30" i="13"/>
  <c r="K30" i="13"/>
  <c r="K29" i="13"/>
  <c r="J29" i="13"/>
  <c r="I29" i="13"/>
  <c r="H29" i="13"/>
  <c r="G29" i="13"/>
  <c r="F29" i="13"/>
  <c r="E29" i="13"/>
  <c r="D29" i="13"/>
  <c r="C29" i="13"/>
  <c r="B29" i="13"/>
  <c r="K28" i="13"/>
  <c r="J28" i="13"/>
  <c r="I28" i="13"/>
  <c r="H28" i="13"/>
  <c r="G28" i="13"/>
  <c r="F28" i="13"/>
  <c r="E28" i="13"/>
  <c r="D28" i="13"/>
  <c r="C28" i="13"/>
  <c r="B28" i="13"/>
  <c r="K27" i="13"/>
  <c r="J27" i="13"/>
  <c r="I27" i="13"/>
  <c r="H27" i="13"/>
  <c r="G27" i="13"/>
  <c r="F27" i="13"/>
  <c r="E27" i="13"/>
  <c r="D27" i="13"/>
  <c r="C27" i="13"/>
  <c r="B27" i="13"/>
  <c r="K26" i="13"/>
  <c r="J26" i="13"/>
  <c r="I26" i="13"/>
  <c r="H26" i="13"/>
  <c r="G26" i="13"/>
  <c r="F26" i="13"/>
  <c r="E26" i="13"/>
  <c r="D26" i="13"/>
  <c r="C26" i="13"/>
  <c r="B26" i="13"/>
  <c r="K25" i="13"/>
  <c r="J25" i="13"/>
  <c r="I25" i="13"/>
  <c r="H25" i="13"/>
  <c r="G25" i="13"/>
  <c r="F25" i="13"/>
  <c r="E25" i="13"/>
  <c r="D25" i="13"/>
  <c r="C25" i="13"/>
  <c r="B25" i="13"/>
  <c r="K24" i="13"/>
  <c r="J24" i="13"/>
  <c r="I24" i="13"/>
  <c r="H24" i="13"/>
  <c r="G24" i="13"/>
  <c r="F24" i="13"/>
  <c r="E24" i="13"/>
  <c r="D24" i="13"/>
  <c r="C24" i="13"/>
  <c r="B24" i="13"/>
  <c r="K23" i="13"/>
  <c r="J23" i="13"/>
  <c r="I23" i="13"/>
  <c r="H23" i="13"/>
  <c r="G23" i="13"/>
  <c r="F23" i="13"/>
  <c r="E23" i="13"/>
  <c r="D23" i="13"/>
  <c r="C23" i="13"/>
  <c r="B23" i="13"/>
  <c r="K22" i="13"/>
  <c r="J22" i="13"/>
  <c r="I22" i="13"/>
  <c r="H22" i="13"/>
  <c r="G22" i="13"/>
  <c r="F22" i="13"/>
  <c r="E22" i="13"/>
  <c r="D22" i="13"/>
  <c r="C22" i="13"/>
  <c r="B22" i="13"/>
  <c r="K21" i="13"/>
  <c r="J21" i="13"/>
  <c r="I21" i="13"/>
  <c r="H21" i="13"/>
  <c r="G21" i="13"/>
  <c r="F21" i="13"/>
  <c r="E21" i="13"/>
  <c r="D21" i="13"/>
  <c r="C21" i="13"/>
  <c r="B21" i="13"/>
  <c r="K20" i="13"/>
  <c r="J20" i="13"/>
  <c r="I20" i="13"/>
  <c r="H20" i="13"/>
  <c r="G20" i="13"/>
  <c r="F20" i="13"/>
  <c r="E20" i="13"/>
  <c r="D20" i="13"/>
  <c r="C20" i="13"/>
  <c r="B20" i="13"/>
  <c r="K19" i="13"/>
  <c r="J19" i="13"/>
  <c r="I19" i="13"/>
  <c r="H19" i="13"/>
  <c r="G19" i="13"/>
  <c r="F19" i="13"/>
  <c r="E19" i="13"/>
  <c r="D19" i="13"/>
  <c r="C19" i="13"/>
  <c r="B19" i="13"/>
  <c r="K18" i="13"/>
  <c r="J18" i="13"/>
  <c r="I18" i="13"/>
  <c r="H18" i="13"/>
  <c r="G18" i="13"/>
  <c r="F18" i="13"/>
  <c r="E18" i="13"/>
  <c r="D18" i="13"/>
  <c r="C18" i="13"/>
  <c r="B18" i="13"/>
  <c r="K17" i="13"/>
  <c r="J17" i="13"/>
  <c r="I17" i="13"/>
  <c r="H17" i="13"/>
  <c r="G17" i="13"/>
  <c r="F17" i="13"/>
  <c r="E17" i="13"/>
  <c r="D17" i="13"/>
  <c r="C17" i="13"/>
  <c r="B17" i="13"/>
  <c r="K16" i="13"/>
  <c r="J16" i="13"/>
  <c r="I16" i="13"/>
  <c r="H16" i="13"/>
  <c r="G16" i="13"/>
  <c r="F16" i="13"/>
  <c r="E16" i="13"/>
  <c r="D16" i="13"/>
  <c r="C16" i="13"/>
  <c r="B16" i="13"/>
  <c r="K15" i="13"/>
  <c r="J15" i="13"/>
  <c r="I15" i="13"/>
  <c r="H15" i="13"/>
  <c r="G15" i="13"/>
  <c r="F15" i="13"/>
  <c r="E15" i="13"/>
  <c r="D15" i="13"/>
  <c r="C15" i="13"/>
  <c r="B15" i="13"/>
  <c r="K14" i="13"/>
  <c r="J14" i="13"/>
  <c r="I14" i="13"/>
  <c r="H14" i="13"/>
  <c r="G14" i="13"/>
  <c r="F14" i="13"/>
  <c r="E14" i="13"/>
  <c r="D14" i="13"/>
  <c r="C14" i="13"/>
  <c r="B14" i="13"/>
  <c r="K13" i="13"/>
  <c r="J13" i="13"/>
  <c r="I13" i="13"/>
  <c r="H13" i="13"/>
  <c r="G13" i="13"/>
  <c r="F13" i="13"/>
  <c r="E13" i="13"/>
  <c r="D13" i="13"/>
  <c r="C13" i="13"/>
  <c r="B13" i="13"/>
  <c r="K12" i="13"/>
  <c r="J12" i="13"/>
  <c r="I12" i="13"/>
  <c r="H12" i="13"/>
  <c r="G12" i="13"/>
  <c r="F12" i="13"/>
  <c r="E12" i="13"/>
  <c r="D12" i="13"/>
  <c r="C12" i="13"/>
  <c r="B12" i="13"/>
  <c r="K11" i="13"/>
  <c r="J11" i="13"/>
  <c r="I11" i="13"/>
  <c r="H11" i="13"/>
  <c r="G11" i="13"/>
  <c r="F11" i="13"/>
  <c r="E11" i="13"/>
  <c r="D11" i="13"/>
  <c r="C11" i="13"/>
  <c r="B11" i="13"/>
  <c r="K10" i="13"/>
  <c r="J10" i="13"/>
  <c r="I10" i="13"/>
  <c r="H10" i="13"/>
  <c r="G10" i="13"/>
  <c r="F10" i="13"/>
  <c r="E10" i="13"/>
  <c r="D10" i="13"/>
  <c r="C10" i="13"/>
  <c r="B10" i="13"/>
  <c r="K9" i="13"/>
  <c r="J9" i="13"/>
  <c r="I9" i="13"/>
  <c r="H9" i="13"/>
  <c r="G9" i="13"/>
  <c r="F9" i="13"/>
  <c r="E9" i="13"/>
  <c r="D9" i="13"/>
  <c r="C9" i="13"/>
  <c r="B9" i="13"/>
  <c r="K8" i="13"/>
  <c r="J8" i="13"/>
  <c r="I8" i="13"/>
  <c r="H8" i="13"/>
  <c r="G8" i="13"/>
  <c r="F8" i="13"/>
  <c r="E8" i="13"/>
  <c r="D8" i="13"/>
  <c r="C8" i="13"/>
  <c r="B8" i="13"/>
  <c r="K7" i="13"/>
  <c r="J7" i="13"/>
  <c r="I7" i="13"/>
  <c r="H7" i="13"/>
  <c r="G7" i="13"/>
  <c r="F7" i="13"/>
  <c r="E7" i="13"/>
  <c r="D7" i="13"/>
  <c r="C7" i="13"/>
  <c r="B7" i="13"/>
  <c r="K6" i="13"/>
  <c r="J6" i="13"/>
  <c r="I6" i="13"/>
  <c r="H6" i="13"/>
  <c r="G6" i="13"/>
  <c r="F6" i="13"/>
  <c r="E6" i="13"/>
  <c r="D6" i="13"/>
  <c r="C6" i="13"/>
  <c r="B6" i="13"/>
  <c r="K5" i="13"/>
  <c r="J5" i="13"/>
  <c r="I5" i="13"/>
  <c r="H5" i="13"/>
  <c r="G5" i="13"/>
  <c r="F5" i="13"/>
  <c r="E5" i="13"/>
  <c r="D5" i="13"/>
  <c r="C5" i="13"/>
  <c r="B5" i="13"/>
  <c r="K4" i="13"/>
  <c r="J4" i="13"/>
  <c r="I4" i="13"/>
  <c r="H4" i="13"/>
  <c r="G4" i="13"/>
  <c r="F4" i="13"/>
  <c r="E4" i="13"/>
  <c r="D4" i="13"/>
  <c r="C4" i="13"/>
  <c r="B4" i="13"/>
  <c r="K3" i="13"/>
  <c r="J3" i="13"/>
  <c r="I3" i="13"/>
  <c r="H3" i="13"/>
  <c r="G3" i="13"/>
  <c r="F3" i="13"/>
  <c r="E3" i="13"/>
  <c r="D3" i="13"/>
  <c r="C3" i="13"/>
  <c r="B3" i="13"/>
  <c r="K2" i="13"/>
  <c r="J2" i="13"/>
  <c r="I2" i="13"/>
  <c r="H2" i="13"/>
  <c r="G2" i="13"/>
  <c r="F2" i="13"/>
  <c r="E2" i="13"/>
  <c r="D2" i="13"/>
  <c r="C2" i="13"/>
  <c r="B2" i="13"/>
  <c r="W204" i="34" l="1"/>
  <c r="D60" i="14" s="1"/>
  <c r="F64" i="1" s="1"/>
  <c r="W178" i="34"/>
  <c r="W181" i="34"/>
  <c r="W185" i="34"/>
  <c r="W182" i="34"/>
  <c r="W186" i="34"/>
  <c r="W199" i="34"/>
  <c r="W183" i="34"/>
  <c r="W180" i="34"/>
  <c r="W184" i="34"/>
  <c r="W197" i="34"/>
  <c r="W201" i="34"/>
  <c r="W179" i="34"/>
  <c r="W187" i="34"/>
  <c r="W198" i="34"/>
  <c r="W202" i="34"/>
  <c r="G198" i="31"/>
  <c r="G194" i="31"/>
  <c r="G190" i="31"/>
  <c r="G186" i="31"/>
  <c r="G182" i="31"/>
  <c r="G178" i="31"/>
  <c r="G174" i="31"/>
  <c r="V213" i="34"/>
  <c r="W192" i="34" s="1"/>
  <c r="G200" i="31"/>
  <c r="G196" i="31"/>
  <c r="G192" i="31"/>
  <c r="G188" i="31"/>
  <c r="G184" i="31"/>
  <c r="G180" i="31"/>
  <c r="G176" i="31"/>
  <c r="G172" i="31"/>
  <c r="G168" i="31"/>
  <c r="G199" i="31"/>
  <c r="G195" i="31"/>
  <c r="G191" i="31"/>
  <c r="G187" i="31"/>
  <c r="G183" i="31"/>
  <c r="G179" i="31"/>
  <c r="G175" i="31"/>
  <c r="I31" i="23"/>
  <c r="J31" i="23"/>
  <c r="W211" i="34" l="1"/>
  <c r="W194" i="34"/>
  <c r="W210" i="34"/>
  <c r="W193" i="34"/>
  <c r="W205" i="34"/>
  <c r="W195" i="34"/>
  <c r="W208" i="34"/>
  <c r="W200" i="34"/>
  <c r="W196" i="34"/>
  <c r="W207" i="34"/>
  <c r="W209" i="34"/>
  <c r="W206" i="34"/>
  <c r="W188" i="34"/>
  <c r="W191" i="34"/>
  <c r="W190" i="34"/>
  <c r="W189" i="34"/>
  <c r="W203" i="34"/>
  <c r="G32" i="5"/>
  <c r="Q42" i="53" l="1"/>
  <c r="Q41" i="53"/>
  <c r="Q31" i="53"/>
  <c r="Q32" i="53"/>
  <c r="Q33" i="53"/>
  <c r="Q34" i="53"/>
  <c r="Q35" i="53"/>
  <c r="Q36" i="53"/>
  <c r="Q37" i="53"/>
  <c r="Q38" i="53"/>
  <c r="Q39" i="53"/>
  <c r="Q40" i="53"/>
  <c r="Q30" i="53"/>
  <c r="Q29" i="53"/>
  <c r="Q28" i="53"/>
  <c r="Q27" i="53"/>
  <c r="Q26" i="53"/>
  <c r="Q25" i="53"/>
  <c r="Q22" i="53"/>
  <c r="Q23" i="53"/>
  <c r="Q24" i="53"/>
  <c r="Q21" i="53"/>
  <c r="Q20" i="53"/>
  <c r="Q18" i="53"/>
  <c r="Q19" i="53"/>
  <c r="Q17" i="53"/>
  <c r="Q16" i="53"/>
  <c r="Q12" i="53"/>
  <c r="Q13" i="53"/>
  <c r="Q14" i="53"/>
  <c r="Q15" i="53"/>
  <c r="Q11" i="53"/>
  <c r="Q10" i="53"/>
  <c r="Q9" i="53"/>
  <c r="Q8" i="53"/>
  <c r="M42" i="52"/>
  <c r="M41" i="52"/>
  <c r="M31" i="52"/>
  <c r="M32" i="52"/>
  <c r="M33" i="52"/>
  <c r="M34" i="52"/>
  <c r="M35" i="52"/>
  <c r="M36" i="52"/>
  <c r="M37" i="52"/>
  <c r="M38" i="52"/>
  <c r="M39" i="52"/>
  <c r="M40" i="52"/>
  <c r="M30" i="52"/>
  <c r="M29" i="52"/>
  <c r="M28" i="52"/>
  <c r="M27" i="52"/>
  <c r="M26" i="52"/>
  <c r="M25" i="52"/>
  <c r="M22" i="52"/>
  <c r="M23" i="52"/>
  <c r="M24" i="52"/>
  <c r="M21" i="52"/>
  <c r="M20" i="52"/>
  <c r="M19" i="52"/>
  <c r="M18" i="52"/>
  <c r="M17" i="52"/>
  <c r="M16" i="52"/>
  <c r="M15" i="52"/>
  <c r="M14" i="52"/>
  <c r="M13" i="52"/>
  <c r="M12" i="52"/>
  <c r="M11" i="52"/>
  <c r="M10" i="52"/>
  <c r="M9" i="52"/>
  <c r="M8" i="52"/>
  <c r="F48" i="51"/>
  <c r="F52" i="51"/>
  <c r="F56" i="51"/>
  <c r="F60" i="51"/>
  <c r="F64" i="51"/>
  <c r="F68" i="51"/>
  <c r="F72" i="51"/>
  <c r="F76" i="51"/>
  <c r="F80" i="51"/>
  <c r="E82" i="51"/>
  <c r="E81" i="51"/>
  <c r="F49" i="51" s="1"/>
  <c r="F52" i="1"/>
  <c r="A1" i="52"/>
  <c r="A1" i="53"/>
  <c r="R36" i="53" l="1"/>
  <c r="R28" i="53"/>
  <c r="R32" i="53"/>
  <c r="R15" i="53"/>
  <c r="R24" i="53"/>
  <c r="R33" i="53"/>
  <c r="F75" i="51"/>
  <c r="F71" i="51"/>
  <c r="F63" i="51"/>
  <c r="F59" i="51"/>
  <c r="F55" i="51"/>
  <c r="F51" i="51"/>
  <c r="M43" i="52"/>
  <c r="Q43" i="53"/>
  <c r="R11" i="53" s="1"/>
  <c r="F78" i="51"/>
  <c r="F74" i="51"/>
  <c r="D70" i="14" s="1"/>
  <c r="F26" i="1" s="1"/>
  <c r="F70" i="51"/>
  <c r="F66" i="51"/>
  <c r="F62" i="51"/>
  <c r="F58" i="51"/>
  <c r="F54" i="51"/>
  <c r="F50" i="51"/>
  <c r="M44" i="52"/>
  <c r="Q44" i="53"/>
  <c r="R27" i="53" s="1"/>
  <c r="F79" i="51"/>
  <c r="F67" i="51"/>
  <c r="F47" i="51"/>
  <c r="F77" i="51"/>
  <c r="F73" i="51"/>
  <c r="F69" i="51"/>
  <c r="F65" i="51"/>
  <c r="F61" i="51"/>
  <c r="F57" i="51"/>
  <c r="F53" i="51"/>
  <c r="P42" i="49"/>
  <c r="O42" i="49"/>
  <c r="N42" i="49"/>
  <c r="M42" i="49"/>
  <c r="L42" i="49"/>
  <c r="K42" i="49"/>
  <c r="J42" i="49"/>
  <c r="I42" i="49"/>
  <c r="H42" i="49"/>
  <c r="G42" i="49"/>
  <c r="F42" i="49"/>
  <c r="E42" i="49"/>
  <c r="D42" i="49"/>
  <c r="C42" i="49"/>
  <c r="P41" i="49"/>
  <c r="O41" i="49"/>
  <c r="N41" i="49"/>
  <c r="M41" i="49"/>
  <c r="L41" i="49"/>
  <c r="K41" i="49"/>
  <c r="J41" i="49"/>
  <c r="I41" i="49"/>
  <c r="H41" i="49"/>
  <c r="G41" i="49"/>
  <c r="F41" i="49"/>
  <c r="E41" i="49"/>
  <c r="D41" i="49"/>
  <c r="C41" i="49"/>
  <c r="P40" i="49"/>
  <c r="O40" i="49"/>
  <c r="N40" i="49"/>
  <c r="M40" i="49"/>
  <c r="L40" i="49"/>
  <c r="K40" i="49"/>
  <c r="J40" i="49"/>
  <c r="I40" i="49"/>
  <c r="H40" i="49"/>
  <c r="G40" i="49"/>
  <c r="F40" i="49"/>
  <c r="E40" i="49"/>
  <c r="D40" i="49"/>
  <c r="C40" i="49"/>
  <c r="P39" i="49"/>
  <c r="O39" i="49"/>
  <c r="N39" i="49"/>
  <c r="M39" i="49"/>
  <c r="L39" i="49"/>
  <c r="K39" i="49"/>
  <c r="J39" i="49"/>
  <c r="I39" i="49"/>
  <c r="H39" i="49"/>
  <c r="G39" i="49"/>
  <c r="F39" i="49"/>
  <c r="E39" i="49"/>
  <c r="D39" i="49"/>
  <c r="C39" i="49"/>
  <c r="P38" i="49"/>
  <c r="O38" i="49"/>
  <c r="N38" i="49"/>
  <c r="M38" i="49"/>
  <c r="L38" i="49"/>
  <c r="K38" i="49"/>
  <c r="J38" i="49"/>
  <c r="I38" i="49"/>
  <c r="H38" i="49"/>
  <c r="G38" i="49"/>
  <c r="F38" i="49"/>
  <c r="E38" i="49"/>
  <c r="D38" i="49"/>
  <c r="C38" i="49"/>
  <c r="P37" i="49"/>
  <c r="O37" i="49"/>
  <c r="N37" i="49"/>
  <c r="M37" i="49"/>
  <c r="L37" i="49"/>
  <c r="K37" i="49"/>
  <c r="J37" i="49"/>
  <c r="I37" i="49"/>
  <c r="H37" i="49"/>
  <c r="G37" i="49"/>
  <c r="F37" i="49"/>
  <c r="E37" i="49"/>
  <c r="D37" i="49"/>
  <c r="C37" i="49"/>
  <c r="P36" i="49"/>
  <c r="O36" i="49"/>
  <c r="N36" i="49"/>
  <c r="M36" i="49"/>
  <c r="L36" i="49"/>
  <c r="K36" i="49"/>
  <c r="J36" i="49"/>
  <c r="I36" i="49"/>
  <c r="H36" i="49"/>
  <c r="G36" i="49"/>
  <c r="F36" i="49"/>
  <c r="E36" i="49"/>
  <c r="P35" i="49"/>
  <c r="O35" i="49"/>
  <c r="N35" i="49"/>
  <c r="M35" i="49"/>
  <c r="L35" i="49"/>
  <c r="K35" i="49"/>
  <c r="J35" i="49"/>
  <c r="I35" i="49"/>
  <c r="H35" i="49"/>
  <c r="G35" i="49"/>
  <c r="F35" i="49"/>
  <c r="E35" i="49"/>
  <c r="D35" i="49"/>
  <c r="C35" i="49"/>
  <c r="P34" i="49"/>
  <c r="O34" i="49"/>
  <c r="N34" i="49"/>
  <c r="M34" i="49"/>
  <c r="L34" i="49"/>
  <c r="K34" i="49"/>
  <c r="J34" i="49"/>
  <c r="I34" i="49"/>
  <c r="H34" i="49"/>
  <c r="G34" i="49"/>
  <c r="F34" i="49"/>
  <c r="E34" i="49"/>
  <c r="D34" i="49"/>
  <c r="C34" i="49"/>
  <c r="P33" i="49"/>
  <c r="O33" i="49"/>
  <c r="N33" i="49"/>
  <c r="M33" i="49"/>
  <c r="L33" i="49"/>
  <c r="K33" i="49"/>
  <c r="J33" i="49"/>
  <c r="I33" i="49"/>
  <c r="H33" i="49"/>
  <c r="G33" i="49"/>
  <c r="F33" i="49"/>
  <c r="E33" i="49"/>
  <c r="D33" i="49"/>
  <c r="C33" i="49"/>
  <c r="P32" i="49"/>
  <c r="O32" i="49"/>
  <c r="N32" i="49"/>
  <c r="M32" i="49"/>
  <c r="L32" i="49"/>
  <c r="K32" i="49"/>
  <c r="J32" i="49"/>
  <c r="I32" i="49"/>
  <c r="H32" i="49"/>
  <c r="G32" i="49"/>
  <c r="F32" i="49"/>
  <c r="E32" i="49"/>
  <c r="D32" i="49"/>
  <c r="C32" i="49"/>
  <c r="P31" i="49"/>
  <c r="O31" i="49"/>
  <c r="N31" i="49"/>
  <c r="M31" i="49"/>
  <c r="L31" i="49"/>
  <c r="K31" i="49"/>
  <c r="J31" i="49"/>
  <c r="I31" i="49"/>
  <c r="H31" i="49"/>
  <c r="G31" i="49"/>
  <c r="F31" i="49"/>
  <c r="E31" i="49"/>
  <c r="D31" i="49"/>
  <c r="C31" i="49"/>
  <c r="P30" i="49"/>
  <c r="O30" i="49"/>
  <c r="N30" i="49"/>
  <c r="M30" i="49"/>
  <c r="L30" i="49"/>
  <c r="K30" i="49"/>
  <c r="J30" i="49"/>
  <c r="I30" i="49"/>
  <c r="H30" i="49"/>
  <c r="G30" i="49"/>
  <c r="F30" i="49"/>
  <c r="E30" i="49"/>
  <c r="D30" i="49"/>
  <c r="C30" i="49"/>
  <c r="P29" i="49"/>
  <c r="O29" i="49"/>
  <c r="N29" i="49"/>
  <c r="M29" i="49"/>
  <c r="L29" i="49"/>
  <c r="K29" i="49"/>
  <c r="J29" i="49"/>
  <c r="I29" i="49"/>
  <c r="H29" i="49"/>
  <c r="G29" i="49"/>
  <c r="F29" i="49"/>
  <c r="E29" i="49"/>
  <c r="D29" i="49"/>
  <c r="C29" i="49"/>
  <c r="P28" i="49"/>
  <c r="O28" i="49"/>
  <c r="N28" i="49"/>
  <c r="M28" i="49"/>
  <c r="L28" i="49"/>
  <c r="K28" i="49"/>
  <c r="J28" i="49"/>
  <c r="I28" i="49"/>
  <c r="H28" i="49"/>
  <c r="G28" i="49"/>
  <c r="F28" i="49"/>
  <c r="E28" i="49"/>
  <c r="D28" i="49"/>
  <c r="C28" i="49"/>
  <c r="P27" i="49"/>
  <c r="O27" i="49"/>
  <c r="N27" i="49"/>
  <c r="M27" i="49"/>
  <c r="L27" i="49"/>
  <c r="K27" i="49"/>
  <c r="J27" i="49"/>
  <c r="I27" i="49"/>
  <c r="H27" i="49"/>
  <c r="G27" i="49"/>
  <c r="F27" i="49"/>
  <c r="E27" i="49"/>
  <c r="D27" i="49"/>
  <c r="C27" i="49"/>
  <c r="P26" i="49"/>
  <c r="O26" i="49"/>
  <c r="N26" i="49"/>
  <c r="M26" i="49"/>
  <c r="L26" i="49"/>
  <c r="K26" i="49"/>
  <c r="J26" i="49"/>
  <c r="I26" i="49"/>
  <c r="H26" i="49"/>
  <c r="G26" i="49"/>
  <c r="F26" i="49"/>
  <c r="E26" i="49"/>
  <c r="D26" i="49"/>
  <c r="C26" i="49"/>
  <c r="P25" i="49"/>
  <c r="O25" i="49"/>
  <c r="N25" i="49"/>
  <c r="M25" i="49"/>
  <c r="L25" i="49"/>
  <c r="K25" i="49"/>
  <c r="J25" i="49"/>
  <c r="I25" i="49"/>
  <c r="H25" i="49"/>
  <c r="G25" i="49"/>
  <c r="F25" i="49"/>
  <c r="E25" i="49"/>
  <c r="D25" i="49"/>
  <c r="C25" i="49"/>
  <c r="P24" i="49"/>
  <c r="O24" i="49"/>
  <c r="N24" i="49"/>
  <c r="M24" i="49"/>
  <c r="L24" i="49"/>
  <c r="K24" i="49"/>
  <c r="J24" i="49"/>
  <c r="I24" i="49"/>
  <c r="H24" i="49"/>
  <c r="G24" i="49"/>
  <c r="F24" i="49"/>
  <c r="E24" i="49"/>
  <c r="D24" i="49"/>
  <c r="C24" i="49"/>
  <c r="P23" i="49"/>
  <c r="O23" i="49"/>
  <c r="N23" i="49"/>
  <c r="M23" i="49"/>
  <c r="L23" i="49"/>
  <c r="K23" i="49"/>
  <c r="J23" i="49"/>
  <c r="I23" i="49"/>
  <c r="H23" i="49"/>
  <c r="G23" i="49"/>
  <c r="F23" i="49"/>
  <c r="E23" i="49"/>
  <c r="D23" i="49"/>
  <c r="C23" i="49"/>
  <c r="P22" i="49"/>
  <c r="O22" i="49"/>
  <c r="N22" i="49"/>
  <c r="M22" i="49"/>
  <c r="L22" i="49"/>
  <c r="K22" i="49"/>
  <c r="J22" i="49"/>
  <c r="I22" i="49"/>
  <c r="H22" i="49"/>
  <c r="G22" i="49"/>
  <c r="F22" i="49"/>
  <c r="E22" i="49"/>
  <c r="D22" i="49"/>
  <c r="C22" i="49"/>
  <c r="P21" i="49"/>
  <c r="O21" i="49"/>
  <c r="N21" i="49"/>
  <c r="M21" i="49"/>
  <c r="L21" i="49"/>
  <c r="K21" i="49"/>
  <c r="J21" i="49"/>
  <c r="I21" i="49"/>
  <c r="H21" i="49"/>
  <c r="G21" i="49"/>
  <c r="F21" i="49"/>
  <c r="E21" i="49"/>
  <c r="D21" i="49"/>
  <c r="C21" i="49"/>
  <c r="P20" i="49"/>
  <c r="O20" i="49"/>
  <c r="N20" i="49"/>
  <c r="M20" i="49"/>
  <c r="L20" i="49"/>
  <c r="K20" i="49"/>
  <c r="J20" i="49"/>
  <c r="I20" i="49"/>
  <c r="H20" i="49"/>
  <c r="G20" i="49"/>
  <c r="F20" i="49"/>
  <c r="E20" i="49"/>
  <c r="D20" i="49"/>
  <c r="C20" i="49"/>
  <c r="P19" i="49"/>
  <c r="O19" i="49"/>
  <c r="N19" i="49"/>
  <c r="M19" i="49"/>
  <c r="L19" i="49"/>
  <c r="K19" i="49"/>
  <c r="J19" i="49"/>
  <c r="I19" i="49"/>
  <c r="H19" i="49"/>
  <c r="G19" i="49"/>
  <c r="F19" i="49"/>
  <c r="E19" i="49"/>
  <c r="D19" i="49"/>
  <c r="C19" i="49"/>
  <c r="P18" i="49"/>
  <c r="O18" i="49"/>
  <c r="N18" i="49"/>
  <c r="M18" i="49"/>
  <c r="L18" i="49"/>
  <c r="K18" i="49"/>
  <c r="J18" i="49"/>
  <c r="I18" i="49"/>
  <c r="H18" i="49"/>
  <c r="G18" i="49"/>
  <c r="F18" i="49"/>
  <c r="E18" i="49"/>
  <c r="D18" i="49"/>
  <c r="C18" i="49"/>
  <c r="P17" i="49"/>
  <c r="O17" i="49"/>
  <c r="N17" i="49"/>
  <c r="M17" i="49"/>
  <c r="L17" i="49"/>
  <c r="K17" i="49"/>
  <c r="J17" i="49"/>
  <c r="I17" i="49"/>
  <c r="H17" i="49"/>
  <c r="G17" i="49"/>
  <c r="F17" i="49"/>
  <c r="E17" i="49"/>
  <c r="D17" i="49"/>
  <c r="C17" i="49"/>
  <c r="P16" i="49"/>
  <c r="O16" i="49"/>
  <c r="N16" i="49"/>
  <c r="M16" i="49"/>
  <c r="L16" i="49"/>
  <c r="K16" i="49"/>
  <c r="J16" i="49"/>
  <c r="I16" i="49"/>
  <c r="H16" i="49"/>
  <c r="G16" i="49"/>
  <c r="F16" i="49"/>
  <c r="E16" i="49"/>
  <c r="D16" i="49"/>
  <c r="C16" i="49"/>
  <c r="P15" i="49"/>
  <c r="O15" i="49"/>
  <c r="N15" i="49"/>
  <c r="M15" i="49"/>
  <c r="L15" i="49"/>
  <c r="K15" i="49"/>
  <c r="J15" i="49"/>
  <c r="I15" i="49"/>
  <c r="H15" i="49"/>
  <c r="G15" i="49"/>
  <c r="F15" i="49"/>
  <c r="E15" i="49"/>
  <c r="D15" i="49"/>
  <c r="C15" i="49"/>
  <c r="P14" i="49"/>
  <c r="O14" i="49"/>
  <c r="N14" i="49"/>
  <c r="M14" i="49"/>
  <c r="L14" i="49"/>
  <c r="K14" i="49"/>
  <c r="J14" i="49"/>
  <c r="I14" i="49"/>
  <c r="H14" i="49"/>
  <c r="G14" i="49"/>
  <c r="F14" i="49"/>
  <c r="E14" i="49"/>
  <c r="D14" i="49"/>
  <c r="C14" i="49"/>
  <c r="P13" i="49"/>
  <c r="O13" i="49"/>
  <c r="N13" i="49"/>
  <c r="M13" i="49"/>
  <c r="L13" i="49"/>
  <c r="K13" i="49"/>
  <c r="J13" i="49"/>
  <c r="I13" i="49"/>
  <c r="H13" i="49"/>
  <c r="G13" i="49"/>
  <c r="F13" i="49"/>
  <c r="E13" i="49"/>
  <c r="D13" i="49"/>
  <c r="C13" i="49"/>
  <c r="P12" i="49"/>
  <c r="O12" i="49"/>
  <c r="N12" i="49"/>
  <c r="M12" i="49"/>
  <c r="L12" i="49"/>
  <c r="K12" i="49"/>
  <c r="J12" i="49"/>
  <c r="I12" i="49"/>
  <c r="H12" i="49"/>
  <c r="G12" i="49"/>
  <c r="F12" i="49"/>
  <c r="E12" i="49"/>
  <c r="D12" i="49"/>
  <c r="C12" i="49"/>
  <c r="P11" i="49"/>
  <c r="O11" i="49"/>
  <c r="N11" i="49"/>
  <c r="M11" i="49"/>
  <c r="L11" i="49"/>
  <c r="K11" i="49"/>
  <c r="J11" i="49"/>
  <c r="I11" i="49"/>
  <c r="H11" i="49"/>
  <c r="G11" i="49"/>
  <c r="F11" i="49"/>
  <c r="E11" i="49"/>
  <c r="D11" i="49"/>
  <c r="C11" i="49"/>
  <c r="P10" i="49"/>
  <c r="O10" i="49"/>
  <c r="N10" i="49"/>
  <c r="M10" i="49"/>
  <c r="L10" i="49"/>
  <c r="K10" i="49"/>
  <c r="J10" i="49"/>
  <c r="I10" i="49"/>
  <c r="H10" i="49"/>
  <c r="G10" i="49"/>
  <c r="F10" i="49"/>
  <c r="E10" i="49"/>
  <c r="D10" i="49"/>
  <c r="C10" i="49"/>
  <c r="P9" i="49"/>
  <c r="O9" i="49"/>
  <c r="N9" i="49"/>
  <c r="M9" i="49"/>
  <c r="L9" i="49"/>
  <c r="K9" i="49"/>
  <c r="J9" i="49"/>
  <c r="I9" i="49"/>
  <c r="H9" i="49"/>
  <c r="G9" i="49"/>
  <c r="F9" i="49"/>
  <c r="E9" i="49"/>
  <c r="D9" i="49"/>
  <c r="C9" i="49"/>
  <c r="A1" i="49"/>
  <c r="N22" i="52" l="1"/>
  <c r="N38" i="52"/>
  <c r="N9" i="52"/>
  <c r="N13" i="52"/>
  <c r="N17" i="52"/>
  <c r="N21" i="52"/>
  <c r="N25" i="52"/>
  <c r="N29" i="52"/>
  <c r="N41" i="52"/>
  <c r="N34" i="52"/>
  <c r="D71" i="14" s="1"/>
  <c r="F28" i="1" s="1"/>
  <c r="N12" i="52"/>
  <c r="N31" i="52"/>
  <c r="N20" i="52"/>
  <c r="N27" i="52"/>
  <c r="N37" i="52"/>
  <c r="R37" i="53"/>
  <c r="R35" i="53"/>
  <c r="R40" i="53"/>
  <c r="N30" i="52"/>
  <c r="N16" i="52"/>
  <c r="N23" i="52"/>
  <c r="N26" i="52"/>
  <c r="P44" i="49"/>
  <c r="R30" i="53"/>
  <c r="R13" i="53"/>
  <c r="R39" i="53"/>
  <c r="N40" i="52"/>
  <c r="R23" i="53"/>
  <c r="N24" i="52"/>
  <c r="N39" i="52"/>
  <c r="N8" i="52"/>
  <c r="R8" i="53"/>
  <c r="N15" i="52"/>
  <c r="N18" i="52"/>
  <c r="N33" i="52"/>
  <c r="R19" i="53"/>
  <c r="N32" i="52"/>
  <c r="N35" i="52"/>
  <c r="R16" i="53"/>
  <c r="R18" i="53"/>
  <c r="R34" i="53"/>
  <c r="D72" i="14" s="1"/>
  <c r="F29" i="1" s="1"/>
  <c r="R9" i="53"/>
  <c r="R17" i="53"/>
  <c r="R21" i="53"/>
  <c r="R25" i="53"/>
  <c r="R29" i="53"/>
  <c r="R41" i="53"/>
  <c r="R14" i="53"/>
  <c r="R22" i="53"/>
  <c r="R38" i="53"/>
  <c r="R42" i="53"/>
  <c r="R26" i="53"/>
  <c r="R10" i="53"/>
  <c r="R20" i="53"/>
  <c r="N19" i="52"/>
  <c r="R12" i="53"/>
  <c r="N14" i="52"/>
  <c r="N28" i="52"/>
  <c r="R31" i="53"/>
  <c r="N36" i="52"/>
  <c r="N11" i="52"/>
  <c r="N42" i="52"/>
  <c r="N10" i="52"/>
  <c r="P43" i="49"/>
  <c r="C91" i="48"/>
  <c r="C90" i="48"/>
  <c r="D60" i="48" s="1"/>
  <c r="Q38" i="49" l="1"/>
  <c r="Q36" i="49"/>
  <c r="Q34" i="49"/>
  <c r="Q32" i="49"/>
  <c r="Q42" i="49"/>
  <c r="Q40" i="49"/>
  <c r="Q37" i="49"/>
  <c r="Q31" i="49"/>
  <c r="Q29" i="49"/>
  <c r="Q19" i="49"/>
  <c r="Q13" i="49"/>
  <c r="Q28" i="49"/>
  <c r="Q26" i="49"/>
  <c r="Q23" i="49"/>
  <c r="Q21" i="49"/>
  <c r="Q18" i="49"/>
  <c r="Q15" i="49"/>
  <c r="Q12" i="49"/>
  <c r="Q10" i="49"/>
  <c r="Q9" i="49"/>
  <c r="Q41" i="49"/>
  <c r="Q39" i="49"/>
  <c r="Q35" i="49"/>
  <c r="D30" i="14" s="1"/>
  <c r="F59" i="1" s="1"/>
  <c r="Q30" i="49"/>
  <c r="Q24" i="49"/>
  <c r="Q16" i="49"/>
  <c r="Q33" i="49"/>
  <c r="Q27" i="49"/>
  <c r="Q25" i="49"/>
  <c r="Q22" i="49"/>
  <c r="Q20" i="49"/>
  <c r="Q17" i="49"/>
  <c r="Q14" i="49"/>
  <c r="Q11" i="49"/>
  <c r="D89" i="48"/>
  <c r="D87" i="48"/>
  <c r="D85" i="48"/>
  <c r="D83" i="48"/>
  <c r="D81" i="48"/>
  <c r="D79" i="48"/>
  <c r="D77" i="48"/>
  <c r="D75" i="48"/>
  <c r="D73" i="48"/>
  <c r="D71" i="48"/>
  <c r="D69" i="48"/>
  <c r="D67" i="48"/>
  <c r="D65" i="48"/>
  <c r="D63" i="48"/>
  <c r="D61" i="48"/>
  <c r="D69" i="14" s="1"/>
  <c r="F27" i="1" s="1"/>
  <c r="D59" i="48"/>
  <c r="D88" i="48"/>
  <c r="D86" i="48"/>
  <c r="D84" i="48"/>
  <c r="D82" i="48"/>
  <c r="D80" i="48"/>
  <c r="D78" i="48"/>
  <c r="D76" i="48"/>
  <c r="D74" i="48"/>
  <c r="D72" i="48"/>
  <c r="D70" i="48"/>
  <c r="D68" i="48"/>
  <c r="D66" i="48"/>
  <c r="D64" i="48"/>
  <c r="D62" i="48"/>
  <c r="K135" i="47"/>
  <c r="K136" i="47"/>
  <c r="K137" i="47"/>
  <c r="K138" i="47"/>
  <c r="K163" i="47" s="1"/>
  <c r="K139" i="47"/>
  <c r="K140" i="47"/>
  <c r="K141" i="47"/>
  <c r="K142" i="47"/>
  <c r="K143" i="47"/>
  <c r="K144" i="47"/>
  <c r="K145" i="47"/>
  <c r="K147" i="47"/>
  <c r="K148" i="47"/>
  <c r="K149" i="47"/>
  <c r="K150" i="47"/>
  <c r="K152" i="47"/>
  <c r="K153" i="47"/>
  <c r="K154" i="47"/>
  <c r="K155" i="47"/>
  <c r="K156" i="47"/>
  <c r="K157" i="47"/>
  <c r="K158" i="47"/>
  <c r="K159" i="47"/>
  <c r="K160" i="47"/>
  <c r="K161" i="47"/>
  <c r="K134" i="47"/>
  <c r="L134" i="47" l="1"/>
  <c r="L149" i="47"/>
  <c r="L152" i="47"/>
  <c r="L147" i="47"/>
  <c r="L137" i="47"/>
  <c r="L161" i="47"/>
  <c r="L148" i="47"/>
  <c r="L138" i="47"/>
  <c r="K162" i="47"/>
  <c r="L141" i="47" s="1"/>
  <c r="L153" i="47" l="1"/>
  <c r="L145" i="47"/>
  <c r="L156" i="47"/>
  <c r="L146" i="47"/>
  <c r="L154" i="47"/>
  <c r="L139" i="47"/>
  <c r="L151" i="47"/>
  <c r="L159" i="47"/>
  <c r="L140" i="47"/>
  <c r="L158" i="47"/>
  <c r="L135" i="47"/>
  <c r="L143" i="47"/>
  <c r="L155" i="47"/>
  <c r="L136" i="47"/>
  <c r="L144" i="47"/>
  <c r="L157" i="47"/>
  <c r="L142" i="47"/>
  <c r="L160" i="47"/>
  <c r="L150" i="47"/>
  <c r="Q37" i="46"/>
  <c r="D68" i="14" l="1"/>
  <c r="F32" i="1"/>
  <c r="Q28" i="46"/>
  <c r="Q13" i="46"/>
  <c r="Z13" i="46"/>
  <c r="S14" i="46"/>
  <c r="S15" i="46"/>
  <c r="S16" i="46"/>
  <c r="S17" i="46"/>
  <c r="S18" i="46"/>
  <c r="S19" i="46"/>
  <c r="S20" i="46"/>
  <c r="S21" i="46"/>
  <c r="S22" i="46"/>
  <c r="S23" i="46"/>
  <c r="S24" i="46"/>
  <c r="S25" i="46"/>
  <c r="S26" i="46"/>
  <c r="S27" i="46"/>
  <c r="S28" i="46"/>
  <c r="S29" i="46"/>
  <c r="S30" i="46"/>
  <c r="S31" i="46"/>
  <c r="S32" i="46"/>
  <c r="S33" i="46"/>
  <c r="S34" i="46"/>
  <c r="S35" i="46"/>
  <c r="S36" i="46"/>
  <c r="S37" i="46"/>
  <c r="S38" i="46"/>
  <c r="S39" i="46"/>
  <c r="S40" i="46"/>
  <c r="S13" i="46"/>
  <c r="Q14" i="46"/>
  <c r="Q15" i="46"/>
  <c r="Q16" i="46"/>
  <c r="Q17" i="46"/>
  <c r="Q18" i="46"/>
  <c r="Q19" i="46"/>
  <c r="Q20" i="46"/>
  <c r="Q21" i="46"/>
  <c r="Q22" i="46"/>
  <c r="Q23" i="46"/>
  <c r="Q24" i="46"/>
  <c r="Q25" i="46"/>
  <c r="Q26" i="46"/>
  <c r="Q27" i="46"/>
  <c r="Q29" i="46"/>
  <c r="Q30" i="46"/>
  <c r="Q31" i="46"/>
  <c r="Q32" i="46"/>
  <c r="Q33" i="46"/>
  <c r="Q34" i="46"/>
  <c r="Q35" i="46"/>
  <c r="Q36" i="46"/>
  <c r="Q38" i="46"/>
  <c r="Q39" i="46"/>
  <c r="Q40" i="46"/>
  <c r="O14" i="46"/>
  <c r="O15" i="46"/>
  <c r="O16" i="46"/>
  <c r="O17" i="46"/>
  <c r="O18" i="46"/>
  <c r="O19" i="46"/>
  <c r="O20" i="46"/>
  <c r="O21" i="46"/>
  <c r="O22" i="46"/>
  <c r="O23" i="46"/>
  <c r="O24" i="46"/>
  <c r="O25" i="46"/>
  <c r="O26" i="46"/>
  <c r="O27" i="46"/>
  <c r="O28" i="46"/>
  <c r="O29" i="46"/>
  <c r="O30" i="46"/>
  <c r="O31" i="46"/>
  <c r="O32" i="46"/>
  <c r="O33" i="46"/>
  <c r="O34" i="46"/>
  <c r="O35" i="46"/>
  <c r="O36" i="46"/>
  <c r="O37" i="46"/>
  <c r="O38" i="46"/>
  <c r="O39" i="46"/>
  <c r="O40" i="46"/>
  <c r="O13" i="46"/>
  <c r="O41" i="46" l="1"/>
  <c r="O42" i="46"/>
  <c r="Q41" i="46"/>
  <c r="Y13" i="46"/>
  <c r="S41" i="46"/>
  <c r="Q42" i="46"/>
  <c r="R42" i="46" s="1"/>
  <c r="S42" i="46"/>
  <c r="T42" i="46" s="1"/>
  <c r="V31" i="45"/>
  <c r="X31" i="45" s="1"/>
  <c r="P31" i="45"/>
  <c r="R31" i="45" s="1"/>
  <c r="V30" i="45"/>
  <c r="X30" i="45" s="1"/>
  <c r="P30" i="45"/>
  <c r="R30" i="45" s="1"/>
  <c r="V29" i="45"/>
  <c r="X29" i="45" s="1"/>
  <c r="P29" i="45"/>
  <c r="R29" i="45" s="1"/>
  <c r="V28" i="45"/>
  <c r="X28" i="45" s="1"/>
  <c r="P28" i="45"/>
  <c r="R28" i="45" s="1"/>
  <c r="V27" i="45"/>
  <c r="X27" i="45" s="1"/>
  <c r="P27" i="45"/>
  <c r="R27" i="45" s="1"/>
  <c r="V26" i="45"/>
  <c r="X26" i="45" s="1"/>
  <c r="P26" i="45"/>
  <c r="R26" i="45" s="1"/>
  <c r="V25" i="45"/>
  <c r="X25" i="45" s="1"/>
  <c r="P25" i="45"/>
  <c r="R25" i="45" s="1"/>
  <c r="V24" i="45"/>
  <c r="X24" i="45" s="1"/>
  <c r="P24" i="45"/>
  <c r="R24" i="45" s="1"/>
  <c r="V23" i="45"/>
  <c r="X23" i="45" s="1"/>
  <c r="P23" i="45"/>
  <c r="R23" i="45" s="1"/>
  <c r="V22" i="45"/>
  <c r="X22" i="45" s="1"/>
  <c r="P22" i="45"/>
  <c r="R22" i="45" s="1"/>
  <c r="V21" i="45"/>
  <c r="X21" i="45" s="1"/>
  <c r="P21" i="45"/>
  <c r="R21" i="45" s="1"/>
  <c r="V20" i="45"/>
  <c r="X20" i="45" s="1"/>
  <c r="P20" i="45"/>
  <c r="R20" i="45" s="1"/>
  <c r="V19" i="45"/>
  <c r="X19" i="45" s="1"/>
  <c r="P19" i="45"/>
  <c r="R19" i="45" s="1"/>
  <c r="V18" i="45"/>
  <c r="X18" i="45" s="1"/>
  <c r="P18" i="45"/>
  <c r="R18" i="45" s="1"/>
  <c r="V17" i="45"/>
  <c r="X17" i="45" s="1"/>
  <c r="P17" i="45"/>
  <c r="R17" i="45" s="1"/>
  <c r="V16" i="45"/>
  <c r="X16" i="45" s="1"/>
  <c r="P16" i="45"/>
  <c r="R16" i="45" s="1"/>
  <c r="V15" i="45"/>
  <c r="X15" i="45" s="1"/>
  <c r="P15" i="45"/>
  <c r="R15" i="45" s="1"/>
  <c r="V14" i="45"/>
  <c r="X14" i="45" s="1"/>
  <c r="P14" i="45"/>
  <c r="R14" i="45" s="1"/>
  <c r="V13" i="45"/>
  <c r="X13" i="45" s="1"/>
  <c r="P13" i="45"/>
  <c r="R13" i="45" s="1"/>
  <c r="V12" i="45"/>
  <c r="X12" i="45" s="1"/>
  <c r="P12" i="45"/>
  <c r="R12" i="45" s="1"/>
  <c r="V11" i="45"/>
  <c r="X11" i="45" s="1"/>
  <c r="P11" i="45"/>
  <c r="R11" i="45" s="1"/>
  <c r="V10" i="45"/>
  <c r="X10" i="45" s="1"/>
  <c r="P10" i="45"/>
  <c r="R10" i="45" s="1"/>
  <c r="V9" i="45"/>
  <c r="P9" i="45"/>
  <c r="V8" i="45"/>
  <c r="X8" i="45" s="1"/>
  <c r="P8" i="45"/>
  <c r="R8" i="45" s="1"/>
  <c r="V7" i="45"/>
  <c r="X7" i="45" s="1"/>
  <c r="V6" i="45"/>
  <c r="X6" i="45" s="1"/>
  <c r="P6" i="45"/>
  <c r="R6" i="45" s="1"/>
  <c r="V5" i="45"/>
  <c r="X5" i="45" s="1"/>
  <c r="P5" i="45"/>
  <c r="R5" i="45" s="1"/>
  <c r="V4" i="45"/>
  <c r="X4" i="45" s="1"/>
  <c r="P4" i="45"/>
  <c r="R4" i="45" s="1"/>
  <c r="R28" i="46" l="1"/>
  <c r="P16" i="46"/>
  <c r="P24" i="46"/>
  <c r="P32" i="46"/>
  <c r="P40" i="46"/>
  <c r="P17" i="46"/>
  <c r="P33" i="46"/>
  <c r="P41" i="46"/>
  <c r="P20" i="46"/>
  <c r="P28" i="46"/>
  <c r="P36" i="46"/>
  <c r="P21" i="46"/>
  <c r="P25" i="46"/>
  <c r="P29" i="46"/>
  <c r="P37" i="46"/>
  <c r="D41" i="14" s="1"/>
  <c r="F40" i="1" s="1"/>
  <c r="P18" i="46"/>
  <c r="R14" i="46"/>
  <c r="R33" i="46"/>
  <c r="R40" i="46"/>
  <c r="P22" i="46"/>
  <c r="R20" i="46"/>
  <c r="R37" i="46"/>
  <c r="D40" i="14" s="1"/>
  <c r="F39" i="1" s="1"/>
  <c r="R27" i="46"/>
  <c r="P30" i="46"/>
  <c r="P35" i="46"/>
  <c r="P26" i="46"/>
  <c r="P31" i="46"/>
  <c r="R29" i="46"/>
  <c r="R19" i="46"/>
  <c r="R36" i="46"/>
  <c r="P19" i="46"/>
  <c r="P15" i="46"/>
  <c r="R16" i="46"/>
  <c r="R23" i="46"/>
  <c r="P14" i="46"/>
  <c r="P27" i="46"/>
  <c r="P23" i="46"/>
  <c r="R24" i="46"/>
  <c r="R15" i="46"/>
  <c r="R32" i="46"/>
  <c r="P42" i="46"/>
  <c r="P38" i="46"/>
  <c r="P13" i="46"/>
  <c r="P34" i="46"/>
  <c r="P39" i="46"/>
  <c r="T16" i="46"/>
  <c r="T20" i="46"/>
  <c r="T24" i="46"/>
  <c r="T28" i="46"/>
  <c r="T32" i="46"/>
  <c r="T36" i="46"/>
  <c r="T40" i="46"/>
  <c r="T15" i="46"/>
  <c r="T19" i="46"/>
  <c r="T23" i="46"/>
  <c r="T27" i="46"/>
  <c r="T31" i="46"/>
  <c r="T35" i="46"/>
  <c r="T39" i="46"/>
  <c r="T41" i="46"/>
  <c r="T14" i="46"/>
  <c r="T18" i="46"/>
  <c r="T22" i="46"/>
  <c r="T26" i="46"/>
  <c r="T30" i="46"/>
  <c r="T34" i="46"/>
  <c r="T38" i="46"/>
  <c r="R13" i="46"/>
  <c r="R41" i="46"/>
  <c r="R18" i="46"/>
  <c r="R22" i="46"/>
  <c r="R26" i="46"/>
  <c r="R31" i="46"/>
  <c r="R35" i="46"/>
  <c r="R39" i="46"/>
  <c r="T17" i="46"/>
  <c r="T21" i="46"/>
  <c r="T25" i="46"/>
  <c r="T29" i="46"/>
  <c r="T33" i="46"/>
  <c r="T37" i="46"/>
  <c r="D39" i="14" s="1"/>
  <c r="F38" i="1" s="1"/>
  <c r="T13" i="46"/>
  <c r="R17" i="46"/>
  <c r="R21" i="46"/>
  <c r="R25" i="46"/>
  <c r="R30" i="46"/>
  <c r="R34" i="46"/>
  <c r="R38" i="46"/>
  <c r="R9" i="45"/>
  <c r="X9" i="45"/>
  <c r="X32" i="45" s="1"/>
  <c r="Q140" i="34"/>
  <c r="Q141" i="34"/>
  <c r="Q144" i="34"/>
  <c r="Q145" i="34"/>
  <c r="Q148" i="34"/>
  <c r="Q149" i="34"/>
  <c r="Q152" i="34"/>
  <c r="Q153" i="34"/>
  <c r="Q156" i="34"/>
  <c r="Q157" i="34"/>
  <c r="Q160" i="34"/>
  <c r="Q161" i="34"/>
  <c r="Q164" i="34"/>
  <c r="Q165" i="34"/>
  <c r="Q168" i="34"/>
  <c r="Q169" i="34"/>
  <c r="D14" i="1"/>
  <c r="O172" i="34"/>
  <c r="O171" i="34"/>
  <c r="Q138" i="34" s="1"/>
  <c r="AG17" i="44"/>
  <c r="AG21" i="44"/>
  <c r="AG25" i="44"/>
  <c r="AG29" i="44"/>
  <c r="AG33" i="44"/>
  <c r="AG37" i="44"/>
  <c r="AG41" i="44"/>
  <c r="AG45" i="44"/>
  <c r="AG49" i="44"/>
  <c r="AB54" i="44"/>
  <c r="AB53" i="44"/>
  <c r="AG18" i="44" s="1"/>
  <c r="D62" i="1"/>
  <c r="O127" i="34"/>
  <c r="Q94" i="34" s="1"/>
  <c r="O126" i="34"/>
  <c r="Q96" i="34" s="1"/>
  <c r="A129" i="34"/>
  <c r="Y14" i="45" l="1"/>
  <c r="Y11" i="45"/>
  <c r="Y29" i="45"/>
  <c r="Y16" i="45"/>
  <c r="Y31" i="45"/>
  <c r="Y19" i="45"/>
  <c r="Q123" i="34"/>
  <c r="Q111" i="34"/>
  <c r="Q125" i="34"/>
  <c r="Q121" i="34"/>
  <c r="Q117" i="34"/>
  <c r="Q113" i="34"/>
  <c r="Q109" i="34"/>
  <c r="Q105" i="34"/>
  <c r="Q101" i="34"/>
  <c r="Q97" i="34"/>
  <c r="Q93" i="34"/>
  <c r="AG47" i="44"/>
  <c r="AG43" i="44"/>
  <c r="AG39" i="44"/>
  <c r="AG35" i="44"/>
  <c r="AG31" i="44"/>
  <c r="AG27" i="44"/>
  <c r="AG23" i="44"/>
  <c r="AG19" i="44"/>
  <c r="Q137" i="34"/>
  <c r="Q167" i="34"/>
  <c r="Q163" i="34"/>
  <c r="D61" i="14" s="1"/>
  <c r="F62" i="1" s="1"/>
  <c r="Q159" i="34"/>
  <c r="Q155" i="34"/>
  <c r="Q151" i="34"/>
  <c r="Q147" i="34"/>
  <c r="Q143" i="34"/>
  <c r="Q139" i="34"/>
  <c r="Q119" i="34"/>
  <c r="Q115" i="34"/>
  <c r="Q107" i="34"/>
  <c r="Q103" i="34"/>
  <c r="Q99" i="34"/>
  <c r="Q95" i="34"/>
  <c r="X33" i="45"/>
  <c r="Y30" i="45" s="1"/>
  <c r="Q92" i="34"/>
  <c r="Q122" i="34"/>
  <c r="Q118" i="34"/>
  <c r="Q114" i="34"/>
  <c r="Q110" i="34"/>
  <c r="Q106" i="34"/>
  <c r="Q102" i="34"/>
  <c r="Q98" i="34"/>
  <c r="AG48" i="44"/>
  <c r="AG44" i="44"/>
  <c r="AG40" i="44"/>
  <c r="AG36" i="44"/>
  <c r="AG32" i="44"/>
  <c r="AG28" i="44"/>
  <c r="AG24" i="44"/>
  <c r="AG20" i="44"/>
  <c r="Q124" i="34"/>
  <c r="Q120" i="34"/>
  <c r="Q116" i="34"/>
  <c r="Q112" i="34"/>
  <c r="Q108" i="34"/>
  <c r="Q104" i="34"/>
  <c r="Q100" i="34"/>
  <c r="AG16" i="44"/>
  <c r="AG46" i="44"/>
  <c r="AG42" i="44"/>
  <c r="D66" i="14" s="1"/>
  <c r="F14" i="1" s="1"/>
  <c r="AG38" i="44"/>
  <c r="AG34" i="44"/>
  <c r="AG30" i="44"/>
  <c r="AG26" i="44"/>
  <c r="AG22" i="44"/>
  <c r="Q170" i="34"/>
  <c r="Q166" i="34"/>
  <c r="Q162" i="34"/>
  <c r="Q158" i="34"/>
  <c r="Q154" i="34"/>
  <c r="Q150" i="34"/>
  <c r="Q146" i="34"/>
  <c r="Q142" i="34"/>
  <c r="E39" i="42"/>
  <c r="E38" i="42"/>
  <c r="F37" i="42" s="1"/>
  <c r="F9" i="42"/>
  <c r="L38" i="41"/>
  <c r="L37" i="41"/>
  <c r="L36" i="41"/>
  <c r="L35" i="41"/>
  <c r="L34" i="41"/>
  <c r="L33" i="41"/>
  <c r="L32" i="41"/>
  <c r="L31" i="41"/>
  <c r="L30" i="41"/>
  <c r="L29" i="41"/>
  <c r="L28" i="41"/>
  <c r="L27" i="41"/>
  <c r="L26" i="41"/>
  <c r="L25" i="41"/>
  <c r="L24" i="41"/>
  <c r="L23" i="41"/>
  <c r="L22" i="41"/>
  <c r="L21" i="41"/>
  <c r="L20" i="41"/>
  <c r="L19" i="41"/>
  <c r="L18" i="41"/>
  <c r="L17" i="41"/>
  <c r="L16" i="41"/>
  <c r="L15" i="41"/>
  <c r="L14" i="41"/>
  <c r="L13" i="41"/>
  <c r="L12" i="41"/>
  <c r="L11" i="41"/>
  <c r="L10" i="41"/>
  <c r="L9" i="41"/>
  <c r="L8" i="41"/>
  <c r="L7" i="41"/>
  <c r="A84" i="34"/>
  <c r="L39" i="41" l="1"/>
  <c r="F6" i="42"/>
  <c r="F10" i="42"/>
  <c r="F14" i="42"/>
  <c r="F18" i="42"/>
  <c r="F22" i="42"/>
  <c r="F26" i="42"/>
  <c r="F30" i="42"/>
  <c r="F34" i="42"/>
  <c r="Y5" i="45"/>
  <c r="Y23" i="45"/>
  <c r="Y26" i="45"/>
  <c r="F7" i="42"/>
  <c r="F11" i="42"/>
  <c r="F15" i="42"/>
  <c r="F19" i="42"/>
  <c r="F23" i="42"/>
  <c r="F27" i="42"/>
  <c r="F31" i="42"/>
  <c r="F35" i="42"/>
  <c r="Y9" i="45"/>
  <c r="Y28" i="45"/>
  <c r="Y17" i="45"/>
  <c r="Y25" i="45"/>
  <c r="Y21" i="45"/>
  <c r="Y20" i="45"/>
  <c r="Y22" i="45"/>
  <c r="Y6" i="45"/>
  <c r="F13" i="42"/>
  <c r="F17" i="42"/>
  <c r="F21" i="42"/>
  <c r="F25" i="42"/>
  <c r="F29" i="42"/>
  <c r="F33" i="42"/>
  <c r="F36" i="42"/>
  <c r="Y12" i="45"/>
  <c r="Y15" i="45"/>
  <c r="Y13" i="45"/>
  <c r="Y10" i="45"/>
  <c r="F8" i="42"/>
  <c r="F12" i="42"/>
  <c r="F16" i="42"/>
  <c r="F20" i="42"/>
  <c r="F24" i="42"/>
  <c r="F28" i="42"/>
  <c r="F32" i="42"/>
  <c r="Y8" i="45"/>
  <c r="Y24" i="45"/>
  <c r="Y7" i="45"/>
  <c r="Y4" i="45"/>
  <c r="Y27" i="45"/>
  <c r="D67" i="14" s="1"/>
  <c r="F68" i="1" s="1"/>
  <c r="Y18" i="45"/>
  <c r="L40" i="41"/>
  <c r="M38" i="41" s="1"/>
  <c r="M21" i="41"/>
  <c r="M19" i="41"/>
  <c r="M17" i="41"/>
  <c r="M13" i="41"/>
  <c r="M11" i="41"/>
  <c r="M9" i="41"/>
  <c r="F17" i="1"/>
  <c r="D65" i="14"/>
  <c r="R50" i="40"/>
  <c r="R49" i="40"/>
  <c r="M7" i="41" l="1"/>
  <c r="M15" i="41"/>
  <c r="M23" i="41"/>
  <c r="M25" i="41"/>
  <c r="M27" i="41"/>
  <c r="M29" i="41"/>
  <c r="M31" i="41"/>
  <c r="M33" i="41"/>
  <c r="M35" i="41"/>
  <c r="M37" i="41"/>
  <c r="M8" i="41"/>
  <c r="M10" i="41"/>
  <c r="M12" i="41"/>
  <c r="M14" i="41"/>
  <c r="M16" i="41"/>
  <c r="M18" i="41"/>
  <c r="M20" i="41"/>
  <c r="M22" i="41"/>
  <c r="M24" i="41"/>
  <c r="M26" i="41"/>
  <c r="M28" i="41"/>
  <c r="M30" i="41"/>
  <c r="M32" i="41"/>
  <c r="D57" i="14" s="1"/>
  <c r="M34" i="41"/>
  <c r="M36" i="41"/>
  <c r="P40" i="39"/>
  <c r="O40" i="39"/>
  <c r="N40" i="39"/>
  <c r="M40" i="39"/>
  <c r="L40" i="39"/>
  <c r="K40" i="39"/>
  <c r="J40" i="39"/>
  <c r="I40" i="39"/>
  <c r="H40" i="39"/>
  <c r="G40" i="39"/>
  <c r="F40" i="39"/>
  <c r="E40" i="39"/>
  <c r="D40" i="39"/>
  <c r="C40" i="39"/>
  <c r="P39" i="39"/>
  <c r="O39" i="39"/>
  <c r="N39" i="39"/>
  <c r="M39" i="39"/>
  <c r="L39" i="39"/>
  <c r="K39" i="39"/>
  <c r="J39" i="39"/>
  <c r="I39" i="39"/>
  <c r="H39" i="39"/>
  <c r="G39" i="39"/>
  <c r="F39" i="39"/>
  <c r="E39" i="39"/>
  <c r="D39" i="39"/>
  <c r="C39" i="39"/>
  <c r="P38" i="39"/>
  <c r="O38" i="39"/>
  <c r="N38" i="39"/>
  <c r="M38" i="39"/>
  <c r="L38" i="39"/>
  <c r="K38" i="39"/>
  <c r="J38" i="39"/>
  <c r="I38" i="39"/>
  <c r="H38" i="39"/>
  <c r="G38" i="39"/>
  <c r="F38" i="39"/>
  <c r="E38" i="39"/>
  <c r="D38" i="39"/>
  <c r="C38" i="39"/>
  <c r="P37" i="39"/>
  <c r="O37" i="39"/>
  <c r="N37" i="39"/>
  <c r="M37" i="39"/>
  <c r="L37" i="39"/>
  <c r="K37" i="39"/>
  <c r="J37" i="39"/>
  <c r="I37" i="39"/>
  <c r="H37" i="39"/>
  <c r="G37" i="39"/>
  <c r="F37" i="39"/>
  <c r="E37" i="39"/>
  <c r="D37" i="39"/>
  <c r="C37" i="39"/>
  <c r="P36" i="39"/>
  <c r="O36" i="39"/>
  <c r="N36" i="39"/>
  <c r="M36" i="39"/>
  <c r="L36" i="39"/>
  <c r="K36" i="39"/>
  <c r="J36" i="39"/>
  <c r="I36" i="39"/>
  <c r="H36" i="39"/>
  <c r="G36" i="39"/>
  <c r="F36" i="39"/>
  <c r="E36" i="39"/>
  <c r="D36" i="39"/>
  <c r="C36" i="39"/>
  <c r="P35" i="39"/>
  <c r="O35" i="39"/>
  <c r="N35" i="39"/>
  <c r="M35" i="39"/>
  <c r="L35" i="39"/>
  <c r="K35" i="39"/>
  <c r="J35" i="39"/>
  <c r="I35" i="39"/>
  <c r="H35" i="39"/>
  <c r="G35" i="39"/>
  <c r="F35" i="39"/>
  <c r="E35" i="39"/>
  <c r="D35" i="39"/>
  <c r="C35" i="39"/>
  <c r="P34" i="39"/>
  <c r="O34" i="39"/>
  <c r="N34" i="39"/>
  <c r="M34" i="39"/>
  <c r="L34" i="39"/>
  <c r="K34" i="39"/>
  <c r="J34" i="39"/>
  <c r="I34" i="39"/>
  <c r="H34" i="39"/>
  <c r="G34" i="39"/>
  <c r="F34" i="39"/>
  <c r="E34" i="39"/>
  <c r="P33" i="39"/>
  <c r="O33" i="39"/>
  <c r="N33" i="39"/>
  <c r="M33" i="39"/>
  <c r="L33" i="39"/>
  <c r="K33" i="39"/>
  <c r="J33" i="39"/>
  <c r="I33" i="39"/>
  <c r="H33" i="39"/>
  <c r="G33" i="39"/>
  <c r="F33" i="39"/>
  <c r="E33" i="39"/>
  <c r="D33" i="39"/>
  <c r="C33" i="39"/>
  <c r="P32" i="39"/>
  <c r="O32" i="39"/>
  <c r="N32" i="39"/>
  <c r="M32" i="39"/>
  <c r="L32" i="39"/>
  <c r="K32" i="39"/>
  <c r="J32" i="39"/>
  <c r="I32" i="39"/>
  <c r="H32" i="39"/>
  <c r="G32" i="39"/>
  <c r="F32" i="39"/>
  <c r="E32" i="39"/>
  <c r="D32" i="39"/>
  <c r="C32" i="39"/>
  <c r="P31" i="39"/>
  <c r="O31" i="39"/>
  <c r="N31" i="39"/>
  <c r="M31" i="39"/>
  <c r="L31" i="39"/>
  <c r="K31" i="39"/>
  <c r="J31" i="39"/>
  <c r="I31" i="39"/>
  <c r="H31" i="39"/>
  <c r="G31" i="39"/>
  <c r="F31" i="39"/>
  <c r="E31" i="39"/>
  <c r="D31" i="39"/>
  <c r="C31" i="39"/>
  <c r="P30" i="39"/>
  <c r="O30" i="39"/>
  <c r="N30" i="39"/>
  <c r="M30" i="39"/>
  <c r="L30" i="39"/>
  <c r="K30" i="39"/>
  <c r="J30" i="39"/>
  <c r="I30" i="39"/>
  <c r="H30" i="39"/>
  <c r="G30" i="39"/>
  <c r="F30" i="39"/>
  <c r="E30" i="39"/>
  <c r="D30" i="39"/>
  <c r="C30" i="39"/>
  <c r="P29" i="39"/>
  <c r="O29" i="39"/>
  <c r="N29" i="39"/>
  <c r="M29" i="39"/>
  <c r="L29" i="39"/>
  <c r="K29" i="39"/>
  <c r="J29" i="39"/>
  <c r="I29" i="39"/>
  <c r="H29" i="39"/>
  <c r="G29" i="39"/>
  <c r="F29" i="39"/>
  <c r="E29" i="39"/>
  <c r="D29" i="39"/>
  <c r="C29" i="39"/>
  <c r="P28" i="39"/>
  <c r="O28" i="39"/>
  <c r="N28" i="39"/>
  <c r="M28" i="39"/>
  <c r="L28" i="39"/>
  <c r="K28" i="39"/>
  <c r="J28" i="39"/>
  <c r="I28" i="39"/>
  <c r="H28" i="39"/>
  <c r="G28" i="39"/>
  <c r="F28" i="39"/>
  <c r="E28" i="39"/>
  <c r="D28" i="39"/>
  <c r="C28" i="39"/>
  <c r="P27" i="39"/>
  <c r="O27" i="39"/>
  <c r="N27" i="39"/>
  <c r="M27" i="39"/>
  <c r="L27" i="39"/>
  <c r="K27" i="39"/>
  <c r="J27" i="39"/>
  <c r="I27" i="39"/>
  <c r="H27" i="39"/>
  <c r="G27" i="39"/>
  <c r="F27" i="39"/>
  <c r="E27" i="39"/>
  <c r="D27" i="39"/>
  <c r="C27" i="39"/>
  <c r="P26" i="39"/>
  <c r="O26" i="39"/>
  <c r="N26" i="39"/>
  <c r="M26" i="39"/>
  <c r="L26" i="39"/>
  <c r="K26" i="39"/>
  <c r="J26" i="39"/>
  <c r="I26" i="39"/>
  <c r="H26" i="39"/>
  <c r="G26" i="39"/>
  <c r="F26" i="39"/>
  <c r="E26" i="39"/>
  <c r="D26" i="39"/>
  <c r="C26" i="39"/>
  <c r="P25" i="39"/>
  <c r="O25" i="39"/>
  <c r="N25" i="39"/>
  <c r="M25" i="39"/>
  <c r="L25" i="39"/>
  <c r="K25" i="39"/>
  <c r="J25" i="39"/>
  <c r="I25" i="39"/>
  <c r="H25" i="39"/>
  <c r="G25" i="39"/>
  <c r="F25" i="39"/>
  <c r="E25" i="39"/>
  <c r="D25" i="39"/>
  <c r="C25" i="39"/>
  <c r="P24" i="39"/>
  <c r="O24" i="39"/>
  <c r="N24" i="39"/>
  <c r="M24" i="39"/>
  <c r="L24" i="39"/>
  <c r="K24" i="39"/>
  <c r="J24" i="39"/>
  <c r="I24" i="39"/>
  <c r="H24" i="39"/>
  <c r="G24" i="39"/>
  <c r="F24" i="39"/>
  <c r="E24" i="39"/>
  <c r="D24" i="39"/>
  <c r="C24" i="39"/>
  <c r="P23" i="39"/>
  <c r="O23" i="39"/>
  <c r="N23" i="39"/>
  <c r="M23" i="39"/>
  <c r="L23" i="39"/>
  <c r="K23" i="39"/>
  <c r="J23" i="39"/>
  <c r="I23" i="39"/>
  <c r="H23" i="39"/>
  <c r="G23" i="39"/>
  <c r="F23" i="39"/>
  <c r="E23" i="39"/>
  <c r="D23" i="39"/>
  <c r="C23" i="39"/>
  <c r="P22" i="39"/>
  <c r="O22" i="39"/>
  <c r="N22" i="39"/>
  <c r="M22" i="39"/>
  <c r="L22" i="39"/>
  <c r="K22" i="39"/>
  <c r="J22" i="39"/>
  <c r="I22" i="39"/>
  <c r="H22" i="39"/>
  <c r="G22" i="39"/>
  <c r="F22" i="39"/>
  <c r="E22" i="39"/>
  <c r="D22" i="39"/>
  <c r="C22" i="39"/>
  <c r="P21" i="39"/>
  <c r="O21" i="39"/>
  <c r="N21" i="39"/>
  <c r="M21" i="39"/>
  <c r="L21" i="39"/>
  <c r="K21" i="39"/>
  <c r="J21" i="39"/>
  <c r="I21" i="39"/>
  <c r="H21" i="39"/>
  <c r="G21" i="39"/>
  <c r="F21" i="39"/>
  <c r="E21" i="39"/>
  <c r="D21" i="39"/>
  <c r="C21" i="39"/>
  <c r="P20" i="39"/>
  <c r="O20" i="39"/>
  <c r="N20" i="39"/>
  <c r="M20" i="39"/>
  <c r="L20" i="39"/>
  <c r="K20" i="39"/>
  <c r="J20" i="39"/>
  <c r="I20" i="39"/>
  <c r="H20" i="39"/>
  <c r="G20" i="39"/>
  <c r="F20" i="39"/>
  <c r="E20" i="39"/>
  <c r="D20" i="39"/>
  <c r="C20" i="39"/>
  <c r="P19" i="39"/>
  <c r="O19" i="39"/>
  <c r="N19" i="39"/>
  <c r="M19" i="39"/>
  <c r="L19" i="39"/>
  <c r="K19" i="39"/>
  <c r="J19" i="39"/>
  <c r="I19" i="39"/>
  <c r="H19" i="39"/>
  <c r="G19" i="39"/>
  <c r="F19" i="39"/>
  <c r="E19" i="39"/>
  <c r="D19" i="39"/>
  <c r="C19" i="39"/>
  <c r="P18" i="39"/>
  <c r="O18" i="39"/>
  <c r="N18" i="39"/>
  <c r="M18" i="39"/>
  <c r="L18" i="39"/>
  <c r="K18" i="39"/>
  <c r="J18" i="39"/>
  <c r="I18" i="39"/>
  <c r="H18" i="39"/>
  <c r="G18" i="39"/>
  <c r="F18" i="39"/>
  <c r="E18" i="39"/>
  <c r="D18" i="39"/>
  <c r="C18" i="39"/>
  <c r="P17" i="39"/>
  <c r="O17" i="39"/>
  <c r="N17" i="39"/>
  <c r="M17" i="39"/>
  <c r="L17" i="39"/>
  <c r="K17" i="39"/>
  <c r="J17" i="39"/>
  <c r="I17" i="39"/>
  <c r="H17" i="39"/>
  <c r="G17" i="39"/>
  <c r="F17" i="39"/>
  <c r="E17" i="39"/>
  <c r="D17" i="39"/>
  <c r="C17" i="39"/>
  <c r="P16" i="39"/>
  <c r="O16" i="39"/>
  <c r="N16" i="39"/>
  <c r="M16" i="39"/>
  <c r="L16" i="39"/>
  <c r="K16" i="39"/>
  <c r="J16" i="39"/>
  <c r="I16" i="39"/>
  <c r="H16" i="39"/>
  <c r="G16" i="39"/>
  <c r="F16" i="39"/>
  <c r="E16" i="39"/>
  <c r="D16" i="39"/>
  <c r="C16" i="39"/>
  <c r="P15" i="39"/>
  <c r="O15" i="39"/>
  <c r="N15" i="39"/>
  <c r="M15" i="39"/>
  <c r="L15" i="39"/>
  <c r="K15" i="39"/>
  <c r="J15" i="39"/>
  <c r="I15" i="39"/>
  <c r="H15" i="39"/>
  <c r="G15" i="39"/>
  <c r="F15" i="39"/>
  <c r="E15" i="39"/>
  <c r="D15" i="39"/>
  <c r="C15" i="39"/>
  <c r="P14" i="39"/>
  <c r="O14" i="39"/>
  <c r="N14" i="39"/>
  <c r="M14" i="39"/>
  <c r="L14" i="39"/>
  <c r="K14" i="39"/>
  <c r="J14" i="39"/>
  <c r="I14" i="39"/>
  <c r="H14" i="39"/>
  <c r="G14" i="39"/>
  <c r="F14" i="39"/>
  <c r="E14" i="39"/>
  <c r="D14" i="39"/>
  <c r="C14" i="39"/>
  <c r="P13" i="39"/>
  <c r="O13" i="39"/>
  <c r="N13" i="39"/>
  <c r="M13" i="39"/>
  <c r="L13" i="39"/>
  <c r="K13" i="39"/>
  <c r="J13" i="39"/>
  <c r="I13" i="39"/>
  <c r="H13" i="39"/>
  <c r="G13" i="39"/>
  <c r="F13" i="39"/>
  <c r="E13" i="39"/>
  <c r="D13" i="39"/>
  <c r="C13" i="39"/>
  <c r="P12" i="39"/>
  <c r="O12" i="39"/>
  <c r="N12" i="39"/>
  <c r="M12" i="39"/>
  <c r="L12" i="39"/>
  <c r="K12" i="39"/>
  <c r="J12" i="39"/>
  <c r="I12" i="39"/>
  <c r="H12" i="39"/>
  <c r="G12" i="39"/>
  <c r="F12" i="39"/>
  <c r="E12" i="39"/>
  <c r="D12" i="39"/>
  <c r="C12" i="39"/>
  <c r="P11" i="39"/>
  <c r="O11" i="39"/>
  <c r="N11" i="39"/>
  <c r="M11" i="39"/>
  <c r="L11" i="39"/>
  <c r="K11" i="39"/>
  <c r="J11" i="39"/>
  <c r="I11" i="39"/>
  <c r="H11" i="39"/>
  <c r="G11" i="39"/>
  <c r="F11" i="39"/>
  <c r="E11" i="39"/>
  <c r="D11" i="39"/>
  <c r="C11" i="39"/>
  <c r="P10" i="39"/>
  <c r="O10" i="39"/>
  <c r="N10" i="39"/>
  <c r="M10" i="39"/>
  <c r="L10" i="39"/>
  <c r="K10" i="39"/>
  <c r="J10" i="39"/>
  <c r="I10" i="39"/>
  <c r="H10" i="39"/>
  <c r="G10" i="39"/>
  <c r="F10" i="39"/>
  <c r="E10" i="39"/>
  <c r="D10" i="39"/>
  <c r="C10" i="39"/>
  <c r="P9" i="39"/>
  <c r="O9" i="39"/>
  <c r="N9" i="39"/>
  <c r="M9" i="39"/>
  <c r="L9" i="39"/>
  <c r="K9" i="39"/>
  <c r="J9" i="39"/>
  <c r="I9" i="39"/>
  <c r="H9" i="39"/>
  <c r="G9" i="39"/>
  <c r="F9" i="39"/>
  <c r="E9" i="39"/>
  <c r="D9" i="39"/>
  <c r="C9" i="39"/>
  <c r="P8" i="39"/>
  <c r="O8" i="39"/>
  <c r="N8" i="39"/>
  <c r="M8" i="39"/>
  <c r="L8" i="39"/>
  <c r="K8" i="39"/>
  <c r="J8" i="39"/>
  <c r="I8" i="39"/>
  <c r="H8" i="39"/>
  <c r="G8" i="39"/>
  <c r="F8" i="39"/>
  <c r="E8" i="39"/>
  <c r="D8" i="39"/>
  <c r="C8" i="39"/>
  <c r="P7" i="39"/>
  <c r="O7" i="39"/>
  <c r="N7" i="39"/>
  <c r="M7" i="39"/>
  <c r="L7" i="39"/>
  <c r="K7" i="39"/>
  <c r="J7" i="39"/>
  <c r="I7" i="39"/>
  <c r="H7" i="39"/>
  <c r="G7" i="39"/>
  <c r="F7" i="39"/>
  <c r="E7" i="39"/>
  <c r="D7" i="39"/>
  <c r="C7" i="39"/>
  <c r="A1" i="39"/>
  <c r="P42" i="39" l="1"/>
  <c r="P41" i="39"/>
  <c r="Q26" i="39" s="1"/>
  <c r="B36" i="38"/>
  <c r="C20" i="38" s="1"/>
  <c r="B35" i="38"/>
  <c r="C3" i="38" s="1"/>
  <c r="C34" i="38" l="1"/>
  <c r="C30" i="38"/>
  <c r="C26" i="38"/>
  <c r="C22" i="38"/>
  <c r="C18" i="38"/>
  <c r="C14" i="38"/>
  <c r="C10" i="38"/>
  <c r="C6" i="38"/>
  <c r="C2" i="38"/>
  <c r="C33" i="38"/>
  <c r="C29" i="38"/>
  <c r="C25" i="38"/>
  <c r="C21" i="38"/>
  <c r="C17" i="38"/>
  <c r="C13" i="38"/>
  <c r="C9" i="38"/>
  <c r="C5" i="38"/>
  <c r="C32" i="38"/>
  <c r="C28" i="38"/>
  <c r="C24" i="38"/>
  <c r="C16" i="38"/>
  <c r="C12" i="38"/>
  <c r="C8" i="38"/>
  <c r="C4" i="38"/>
  <c r="C1" i="38"/>
  <c r="C31" i="38"/>
  <c r="C27" i="38"/>
  <c r="D62" i="14" s="1"/>
  <c r="F65" i="1" s="1"/>
  <c r="C23" i="38"/>
  <c r="C19" i="38"/>
  <c r="C15" i="38"/>
  <c r="C11" i="38"/>
  <c r="C7" i="38"/>
  <c r="Q36" i="39"/>
  <c r="Q28" i="39"/>
  <c r="Q18" i="39"/>
  <c r="Q10" i="39"/>
  <c r="Q40" i="39"/>
  <c r="Q32" i="39"/>
  <c r="Q22" i="39"/>
  <c r="Q14" i="39"/>
  <c r="Q31" i="39"/>
  <c r="Q29" i="39"/>
  <c r="Q27" i="39"/>
  <c r="Q25" i="39"/>
  <c r="Q23" i="39"/>
  <c r="Q21" i="39"/>
  <c r="Q19" i="39"/>
  <c r="Q15" i="39"/>
  <c r="Q13" i="39"/>
  <c r="Q7" i="39"/>
  <c r="Q39" i="39"/>
  <c r="Q37" i="39"/>
  <c r="Q35" i="39"/>
  <c r="Q33" i="39"/>
  <c r="D29" i="14" s="1"/>
  <c r="F58" i="1" s="1"/>
  <c r="Q17" i="39"/>
  <c r="Q11" i="39"/>
  <c r="Q9" i="39"/>
  <c r="Q38" i="39"/>
  <c r="Q34" i="39"/>
  <c r="Q30" i="39"/>
  <c r="Q24" i="39"/>
  <c r="Q20" i="39"/>
  <c r="Q16" i="39"/>
  <c r="Q12" i="39"/>
  <c r="Q8" i="39"/>
  <c r="D41" i="1"/>
  <c r="D42" i="1"/>
  <c r="D43" i="1"/>
  <c r="D44" i="1"/>
  <c r="D45" i="1"/>
  <c r="AG31" i="33" l="1"/>
  <c r="AG39" i="33"/>
  <c r="AF42" i="33"/>
  <c r="AF41" i="33"/>
  <c r="AG15" i="33" s="1"/>
  <c r="S13" i="35"/>
  <c r="S21" i="35"/>
  <c r="K9" i="35"/>
  <c r="K17" i="35"/>
  <c r="T41" i="35"/>
  <c r="U12" i="35" s="1"/>
  <c r="R41" i="35"/>
  <c r="P41" i="35"/>
  <c r="N41" i="35"/>
  <c r="L41" i="35"/>
  <c r="J41" i="35"/>
  <c r="H41" i="35"/>
  <c r="F41" i="35"/>
  <c r="D41" i="35"/>
  <c r="E16" i="35" s="1"/>
  <c r="T40" i="35"/>
  <c r="U20" i="35" s="1"/>
  <c r="R40" i="35"/>
  <c r="S19" i="35" s="1"/>
  <c r="P40" i="35"/>
  <c r="Q18" i="35" s="1"/>
  <c r="N40" i="35"/>
  <c r="L40" i="35"/>
  <c r="J40" i="35"/>
  <c r="K15" i="35" s="1"/>
  <c r="H40" i="35"/>
  <c r="F40" i="35"/>
  <c r="D40" i="35"/>
  <c r="E13" i="35" s="1"/>
  <c r="B41" i="35"/>
  <c r="B40" i="35"/>
  <c r="M16" i="35" s="1"/>
  <c r="E17" i="35" l="1"/>
  <c r="O9" i="35"/>
  <c r="E32" i="35"/>
  <c r="D50" i="14" s="1"/>
  <c r="F48" i="1" s="1"/>
  <c r="E8" i="35"/>
  <c r="U28" i="35"/>
  <c r="E37" i="35"/>
  <c r="E29" i="35"/>
  <c r="E21" i="35"/>
  <c r="K33" i="35"/>
  <c r="S37" i="35"/>
  <c r="U38" i="35"/>
  <c r="U22" i="35"/>
  <c r="AG23" i="33"/>
  <c r="E33" i="35"/>
  <c r="E25" i="35"/>
  <c r="E9" i="35"/>
  <c r="U30" i="35"/>
  <c r="U14" i="35"/>
  <c r="G8" i="35"/>
  <c r="E7" i="35"/>
  <c r="E24" i="35"/>
  <c r="E10" i="35"/>
  <c r="E36" i="35"/>
  <c r="E28" i="35"/>
  <c r="E20" i="35"/>
  <c r="E12" i="35"/>
  <c r="K25" i="35"/>
  <c r="S29" i="35"/>
  <c r="U36" i="35"/>
  <c r="I9" i="35"/>
  <c r="I13" i="35"/>
  <c r="I17" i="35"/>
  <c r="I21" i="35"/>
  <c r="I25" i="35"/>
  <c r="I29" i="35"/>
  <c r="I33" i="35"/>
  <c r="I37" i="35"/>
  <c r="I11" i="35"/>
  <c r="I15" i="35"/>
  <c r="I10" i="35"/>
  <c r="I18" i="35"/>
  <c r="I23" i="35"/>
  <c r="I28" i="35"/>
  <c r="I34" i="35"/>
  <c r="I39" i="35"/>
  <c r="I12" i="35"/>
  <c r="I19" i="35"/>
  <c r="I24" i="35"/>
  <c r="I30" i="35"/>
  <c r="I35" i="35"/>
  <c r="I7" i="35"/>
  <c r="C36" i="35"/>
  <c r="C28" i="35"/>
  <c r="C20" i="35"/>
  <c r="C12" i="35"/>
  <c r="G37" i="35"/>
  <c r="G29" i="35"/>
  <c r="G21" i="35"/>
  <c r="G13" i="35"/>
  <c r="I38" i="35"/>
  <c r="I27" i="35"/>
  <c r="I16" i="35"/>
  <c r="M34" i="35"/>
  <c r="M18" i="35"/>
  <c r="O35" i="35"/>
  <c r="O19" i="35"/>
  <c r="Q36" i="35"/>
  <c r="Q20" i="35"/>
  <c r="G11" i="35"/>
  <c r="O15" i="35"/>
  <c r="C35" i="35"/>
  <c r="C27" i="35"/>
  <c r="C19" i="35"/>
  <c r="C11" i="35"/>
  <c r="G36" i="35"/>
  <c r="G28" i="35"/>
  <c r="G20" i="35"/>
  <c r="G12" i="35"/>
  <c r="I36" i="35"/>
  <c r="I26" i="35"/>
  <c r="I14" i="35"/>
  <c r="K31" i="35"/>
  <c r="M32" i="35"/>
  <c r="O33" i="35"/>
  <c r="O17" i="35"/>
  <c r="Q34" i="35"/>
  <c r="S35" i="35"/>
  <c r="M11" i="35"/>
  <c r="M15" i="35"/>
  <c r="M19" i="35"/>
  <c r="M23" i="35"/>
  <c r="M27" i="35"/>
  <c r="M31" i="35"/>
  <c r="M35" i="35"/>
  <c r="M39" i="35"/>
  <c r="M9" i="35"/>
  <c r="M13" i="35"/>
  <c r="M17" i="35"/>
  <c r="M21" i="35"/>
  <c r="M25" i="35"/>
  <c r="M29" i="35"/>
  <c r="M33" i="35"/>
  <c r="M37" i="35"/>
  <c r="M12" i="35"/>
  <c r="M20" i="35"/>
  <c r="M28" i="35"/>
  <c r="M36" i="35"/>
  <c r="C9" i="35"/>
  <c r="C13" i="35"/>
  <c r="C17" i="35"/>
  <c r="C21" i="35"/>
  <c r="C25" i="35"/>
  <c r="C29" i="35"/>
  <c r="C33" i="35"/>
  <c r="C37" i="35"/>
  <c r="M14" i="35"/>
  <c r="M22" i="35"/>
  <c r="M30" i="35"/>
  <c r="M38" i="35"/>
  <c r="C10" i="35"/>
  <c r="C14" i="35"/>
  <c r="C18" i="35"/>
  <c r="C22" i="35"/>
  <c r="C26" i="35"/>
  <c r="C30" i="35"/>
  <c r="C34" i="35"/>
  <c r="C38" i="35"/>
  <c r="Q9" i="35"/>
  <c r="Q13" i="35"/>
  <c r="Q17" i="35"/>
  <c r="Q21" i="35"/>
  <c r="Q25" i="35"/>
  <c r="Q29" i="35"/>
  <c r="Q33" i="35"/>
  <c r="Q37" i="35"/>
  <c r="Q11" i="35"/>
  <c r="Q15" i="35"/>
  <c r="Q19" i="35"/>
  <c r="Q23" i="35"/>
  <c r="Q27" i="35"/>
  <c r="Q31" i="35"/>
  <c r="Q35" i="35"/>
  <c r="Q39" i="35"/>
  <c r="Q14" i="35"/>
  <c r="Q22" i="35"/>
  <c r="Q30" i="35"/>
  <c r="Q38" i="35"/>
  <c r="Q8" i="35"/>
  <c r="Q16" i="35"/>
  <c r="Q24" i="35"/>
  <c r="Q32" i="35"/>
  <c r="Q7" i="35"/>
  <c r="C7" i="35"/>
  <c r="C32" i="35"/>
  <c r="D49" i="14" s="1"/>
  <c r="F47" i="1" s="1"/>
  <c r="C24" i="35"/>
  <c r="C16" i="35"/>
  <c r="C8" i="35"/>
  <c r="G33" i="35"/>
  <c r="G25" i="35"/>
  <c r="G17" i="35"/>
  <c r="G9" i="35"/>
  <c r="I32" i="35"/>
  <c r="D52" i="14" s="1"/>
  <c r="F50" i="1" s="1"/>
  <c r="I22" i="35"/>
  <c r="I8" i="35"/>
  <c r="M26" i="35"/>
  <c r="M10" i="35"/>
  <c r="O27" i="35"/>
  <c r="O11" i="35"/>
  <c r="Q28" i="35"/>
  <c r="Q12" i="35"/>
  <c r="K10" i="35"/>
  <c r="K14" i="35"/>
  <c r="K18" i="35"/>
  <c r="K22" i="35"/>
  <c r="K26" i="35"/>
  <c r="K30" i="35"/>
  <c r="K34" i="35"/>
  <c r="K38" i="35"/>
  <c r="K8" i="35"/>
  <c r="K12" i="35"/>
  <c r="K16" i="35"/>
  <c r="K20" i="35"/>
  <c r="K24" i="35"/>
  <c r="K28" i="35"/>
  <c r="K32" i="35"/>
  <c r="D53" i="14" s="1"/>
  <c r="F51" i="1" s="1"/>
  <c r="K36" i="35"/>
  <c r="K7" i="35"/>
  <c r="K11" i="35"/>
  <c r="K19" i="35"/>
  <c r="K27" i="35"/>
  <c r="K35" i="35"/>
  <c r="K13" i="35"/>
  <c r="K21" i="35"/>
  <c r="K29" i="35"/>
  <c r="K37" i="35"/>
  <c r="S10" i="35"/>
  <c r="S14" i="35"/>
  <c r="S18" i="35"/>
  <c r="S22" i="35"/>
  <c r="S26" i="35"/>
  <c r="S30" i="35"/>
  <c r="S34" i="35"/>
  <c r="S38" i="35"/>
  <c r="S8" i="35"/>
  <c r="S12" i="35"/>
  <c r="S16" i="35"/>
  <c r="S20" i="35"/>
  <c r="S24" i="35"/>
  <c r="S28" i="35"/>
  <c r="S32" i="35"/>
  <c r="S36" i="35"/>
  <c r="S7" i="35"/>
  <c r="S15" i="35"/>
  <c r="S23" i="35"/>
  <c r="S31" i="35"/>
  <c r="S39" i="35"/>
  <c r="S9" i="35"/>
  <c r="S17" i="35"/>
  <c r="S25" i="35"/>
  <c r="S33" i="35"/>
  <c r="C39" i="35"/>
  <c r="C31" i="35"/>
  <c r="C23" i="35"/>
  <c r="C15" i="35"/>
  <c r="G32" i="35"/>
  <c r="D51" i="14" s="1"/>
  <c r="F49" i="1" s="1"/>
  <c r="G24" i="35"/>
  <c r="G16" i="35"/>
  <c r="I31" i="35"/>
  <c r="I20" i="35"/>
  <c r="K39" i="35"/>
  <c r="K23" i="35"/>
  <c r="M7" i="35"/>
  <c r="M24" i="35"/>
  <c r="M8" i="35"/>
  <c r="O25" i="35"/>
  <c r="Q26" i="35"/>
  <c r="Q10" i="35"/>
  <c r="S27" i="35"/>
  <c r="S11" i="35"/>
  <c r="AG8" i="33"/>
  <c r="AG12" i="33"/>
  <c r="AG16" i="33"/>
  <c r="AG20" i="33"/>
  <c r="AG24" i="33"/>
  <c r="AG28" i="33"/>
  <c r="AG32" i="33"/>
  <c r="AG36" i="33"/>
  <c r="AG40" i="33"/>
  <c r="AG10" i="33"/>
  <c r="AG14" i="33"/>
  <c r="AG18" i="33"/>
  <c r="AG22" i="33"/>
  <c r="AG26" i="33"/>
  <c r="AG30" i="33"/>
  <c r="AG34" i="33"/>
  <c r="AG38" i="33"/>
  <c r="AG37" i="33"/>
  <c r="AG29" i="33"/>
  <c r="AG21" i="33"/>
  <c r="AG13" i="33"/>
  <c r="U11" i="35"/>
  <c r="U15" i="35"/>
  <c r="U19" i="35"/>
  <c r="U23" i="35"/>
  <c r="U27" i="35"/>
  <c r="U31" i="35"/>
  <c r="U35" i="35"/>
  <c r="U39" i="35"/>
  <c r="U9" i="35"/>
  <c r="U13" i="35"/>
  <c r="U17" i="35"/>
  <c r="U21" i="35"/>
  <c r="U25" i="35"/>
  <c r="U29" i="35"/>
  <c r="U33" i="35"/>
  <c r="U37" i="35"/>
  <c r="E39" i="35"/>
  <c r="E35" i="35"/>
  <c r="E31" i="35"/>
  <c r="E27" i="35"/>
  <c r="E23" i="35"/>
  <c r="E19" i="35"/>
  <c r="E15" i="35"/>
  <c r="E11" i="35"/>
  <c r="G7" i="35"/>
  <c r="G35" i="35"/>
  <c r="G31" i="35"/>
  <c r="G27" i="35"/>
  <c r="G23" i="35"/>
  <c r="G19" i="35"/>
  <c r="G15" i="35"/>
  <c r="O39" i="35"/>
  <c r="O31" i="35"/>
  <c r="O23" i="35"/>
  <c r="U34" i="35"/>
  <c r="U26" i="35"/>
  <c r="U18" i="35"/>
  <c r="U10" i="35"/>
  <c r="AG35" i="33"/>
  <c r="AG27" i="33"/>
  <c r="AG19" i="33"/>
  <c r="AG11" i="33"/>
  <c r="G39" i="35"/>
  <c r="O8" i="35"/>
  <c r="O12" i="35"/>
  <c r="O16" i="35"/>
  <c r="O20" i="35"/>
  <c r="O24" i="35"/>
  <c r="O28" i="35"/>
  <c r="O32" i="35"/>
  <c r="O36" i="35"/>
  <c r="O7" i="35"/>
  <c r="O10" i="35"/>
  <c r="O14" i="35"/>
  <c r="O18" i="35"/>
  <c r="O22" i="35"/>
  <c r="O26" i="35"/>
  <c r="O30" i="35"/>
  <c r="O34" i="35"/>
  <c r="O38" i="35"/>
  <c r="E38" i="35"/>
  <c r="E34" i="35"/>
  <c r="E30" i="35"/>
  <c r="E26" i="35"/>
  <c r="E22" i="35"/>
  <c r="E18" i="35"/>
  <c r="E14" i="35"/>
  <c r="G38" i="35"/>
  <c r="G34" i="35"/>
  <c r="G30" i="35"/>
  <c r="G26" i="35"/>
  <c r="G22" i="35"/>
  <c r="G18" i="35"/>
  <c r="G14" i="35"/>
  <c r="G10" i="35"/>
  <c r="O37" i="35"/>
  <c r="O29" i="35"/>
  <c r="O21" i="35"/>
  <c r="O13" i="35"/>
  <c r="U7" i="35"/>
  <c r="U32" i="35"/>
  <c r="U24" i="35"/>
  <c r="U16" i="35"/>
  <c r="U8" i="35"/>
  <c r="AG7" i="33"/>
  <c r="AG33" i="33"/>
  <c r="D22" i="14" s="1"/>
  <c r="AG25" i="33"/>
  <c r="AG17" i="33"/>
  <c r="AG9" i="33"/>
  <c r="BD79" i="34"/>
  <c r="BD78" i="34"/>
  <c r="BD74" i="34"/>
  <c r="BD71" i="34"/>
  <c r="BD67" i="34"/>
  <c r="BD65" i="34"/>
  <c r="BD62" i="34"/>
  <c r="BD61" i="34"/>
  <c r="BD59" i="34"/>
  <c r="BD58" i="34"/>
  <c r="BD57" i="34"/>
  <c r="BD50" i="34"/>
  <c r="BD47" i="34"/>
  <c r="BD46" i="34"/>
  <c r="Q8" i="34"/>
  <c r="Q16" i="34"/>
  <c r="Q24" i="34"/>
  <c r="Q32" i="34"/>
  <c r="Q40" i="34"/>
  <c r="O42" i="34"/>
  <c r="O41" i="34"/>
  <c r="Q9" i="34" s="1"/>
  <c r="D35" i="1"/>
  <c r="L64" i="32"/>
  <c r="K123" i="32"/>
  <c r="K122" i="32"/>
  <c r="K80" i="32"/>
  <c r="K79" i="32"/>
  <c r="L53" i="32" s="1"/>
  <c r="K42" i="32"/>
  <c r="L28" i="32" s="1"/>
  <c r="K41" i="32"/>
  <c r="Q164" i="31"/>
  <c r="R135" i="31" s="1"/>
  <c r="Q163" i="31"/>
  <c r="R129" i="31" s="1"/>
  <c r="Q123" i="31"/>
  <c r="Q122" i="31"/>
  <c r="Q82" i="31"/>
  <c r="R49" i="31" s="1"/>
  <c r="Q81" i="31"/>
  <c r="Q41" i="31"/>
  <c r="Q40" i="31"/>
  <c r="Z78" i="30"/>
  <c r="AA50" i="30" s="1"/>
  <c r="Z77" i="30"/>
  <c r="Z26" i="30"/>
  <c r="Y40" i="30"/>
  <c r="Y39" i="30"/>
  <c r="Z9" i="30" s="1"/>
  <c r="R128" i="31" l="1"/>
  <c r="R147" i="31"/>
  <c r="R131" i="31"/>
  <c r="Q30" i="34"/>
  <c r="Q14" i="34"/>
  <c r="Z6" i="30"/>
  <c r="Z10" i="30"/>
  <c r="R7" i="31"/>
  <c r="R91" i="31"/>
  <c r="R161" i="31"/>
  <c r="R145" i="31"/>
  <c r="L54" i="32"/>
  <c r="L72" i="32"/>
  <c r="L56" i="32"/>
  <c r="Q7" i="34"/>
  <c r="Q36" i="34"/>
  <c r="Q28" i="34"/>
  <c r="Q20" i="34"/>
  <c r="Q12" i="34"/>
  <c r="C29" i="1"/>
  <c r="C26" i="1"/>
  <c r="C27" i="1"/>
  <c r="C28" i="1"/>
  <c r="R153" i="31"/>
  <c r="R137" i="31"/>
  <c r="Z18" i="30"/>
  <c r="L76" i="32"/>
  <c r="L60" i="32"/>
  <c r="Q38" i="34"/>
  <c r="Q22" i="34"/>
  <c r="Z34" i="30"/>
  <c r="R132" i="31"/>
  <c r="R155" i="31"/>
  <c r="R139" i="31"/>
  <c r="L68" i="32"/>
  <c r="L52" i="32"/>
  <c r="Q34" i="34"/>
  <c r="Q26" i="34"/>
  <c r="Q18" i="34"/>
  <c r="Q10" i="34"/>
  <c r="R111" i="31"/>
  <c r="Z32" i="30"/>
  <c r="Z8" i="30"/>
  <c r="AA68" i="30"/>
  <c r="AA44" i="30"/>
  <c r="R117" i="31"/>
  <c r="R93" i="31"/>
  <c r="Z30" i="30"/>
  <c r="Z36" i="30"/>
  <c r="Z28" i="30"/>
  <c r="Z20" i="30"/>
  <c r="Z12" i="30"/>
  <c r="AA47" i="30"/>
  <c r="AA72" i="30"/>
  <c r="AA64" i="30"/>
  <c r="AA56" i="30"/>
  <c r="AA48" i="30"/>
  <c r="R88" i="31"/>
  <c r="R121" i="31"/>
  <c r="R113" i="31"/>
  <c r="D46" i="14" s="1"/>
  <c r="F44" i="1" s="1"/>
  <c r="R105" i="31"/>
  <c r="R97" i="31"/>
  <c r="R89" i="31"/>
  <c r="R157" i="31"/>
  <c r="R149" i="31"/>
  <c r="R141" i="31"/>
  <c r="R133" i="31"/>
  <c r="AA70" i="30"/>
  <c r="AA62" i="30"/>
  <c r="AA54" i="30"/>
  <c r="AA46" i="30"/>
  <c r="R119" i="31"/>
  <c r="R103" i="31"/>
  <c r="Z16" i="30"/>
  <c r="AA60" i="30"/>
  <c r="R101" i="31"/>
  <c r="R95" i="31"/>
  <c r="Z24" i="30"/>
  <c r="AA76" i="30"/>
  <c r="AA52" i="30"/>
  <c r="R109" i="31"/>
  <c r="Z38" i="30"/>
  <c r="Z22" i="30"/>
  <c r="Z14" i="30"/>
  <c r="AA74" i="30"/>
  <c r="AA66" i="30"/>
  <c r="AA58" i="30"/>
  <c r="R115" i="31"/>
  <c r="R107" i="31"/>
  <c r="R99" i="31"/>
  <c r="R159" i="31"/>
  <c r="R151" i="31"/>
  <c r="R143" i="31"/>
  <c r="F56" i="1"/>
  <c r="Z5" i="30"/>
  <c r="Z35" i="30"/>
  <c r="Z31" i="30"/>
  <c r="D43" i="14" s="1"/>
  <c r="F42" i="1" s="1"/>
  <c r="Z27" i="30"/>
  <c r="Z23" i="30"/>
  <c r="Z19" i="30"/>
  <c r="Z15" i="30"/>
  <c r="Z11" i="30"/>
  <c r="Z7" i="30"/>
  <c r="AA43" i="30"/>
  <c r="AA73" i="30"/>
  <c r="AA69" i="30"/>
  <c r="D42" i="14" s="1"/>
  <c r="F41" i="1" s="1"/>
  <c r="AA65" i="30"/>
  <c r="AA61" i="30"/>
  <c r="AA57" i="30"/>
  <c r="AA53" i="30"/>
  <c r="AA49" i="30"/>
  <c r="AA45" i="30"/>
  <c r="R6" i="31"/>
  <c r="R87" i="31"/>
  <c r="R118" i="31"/>
  <c r="R114" i="31"/>
  <c r="R110" i="31"/>
  <c r="R106" i="31"/>
  <c r="R102" i="31"/>
  <c r="R98" i="31"/>
  <c r="R94" i="31"/>
  <c r="R90" i="31"/>
  <c r="R162" i="31"/>
  <c r="R158" i="31"/>
  <c r="R154" i="31"/>
  <c r="D48" i="14" s="1"/>
  <c r="F46" i="1" s="1"/>
  <c r="R150" i="31"/>
  <c r="R146" i="31"/>
  <c r="R142" i="31"/>
  <c r="R138" i="31"/>
  <c r="R134" i="31"/>
  <c r="R130" i="31"/>
  <c r="L51" i="32"/>
  <c r="L75" i="32"/>
  <c r="D55" i="14" s="1"/>
  <c r="F54" i="1" s="1"/>
  <c r="L71" i="32"/>
  <c r="L67" i="32"/>
  <c r="L63" i="32"/>
  <c r="L59" i="32"/>
  <c r="L55" i="32"/>
  <c r="Q39" i="34"/>
  <c r="Q35" i="34"/>
  <c r="Q31" i="34"/>
  <c r="Q27" i="34"/>
  <c r="Q23" i="34"/>
  <c r="Q19" i="34"/>
  <c r="Q15" i="34"/>
  <c r="Q11" i="34"/>
  <c r="BD81" i="34"/>
  <c r="BF58" i="34" s="1"/>
  <c r="L78" i="32"/>
  <c r="L74" i="32"/>
  <c r="L70" i="32"/>
  <c r="L66" i="32"/>
  <c r="L62" i="32"/>
  <c r="L58" i="32"/>
  <c r="Z37" i="30"/>
  <c r="Z33" i="30"/>
  <c r="Z29" i="30"/>
  <c r="Z25" i="30"/>
  <c r="Z21" i="30"/>
  <c r="Z17" i="30"/>
  <c r="Z13" i="30"/>
  <c r="AA75" i="30"/>
  <c r="AA71" i="30"/>
  <c r="AA67" i="30"/>
  <c r="AA63" i="30"/>
  <c r="AA59" i="30"/>
  <c r="AA55" i="30"/>
  <c r="AA51" i="30"/>
  <c r="R48" i="31"/>
  <c r="R120" i="31"/>
  <c r="R116" i="31"/>
  <c r="R112" i="31"/>
  <c r="R108" i="31"/>
  <c r="R104" i="31"/>
  <c r="R100" i="31"/>
  <c r="R96" i="31"/>
  <c r="R92" i="31"/>
  <c r="R160" i="31"/>
  <c r="R156" i="31"/>
  <c r="R152" i="31"/>
  <c r="R148" i="31"/>
  <c r="R144" i="31"/>
  <c r="R140" i="31"/>
  <c r="R136" i="31"/>
  <c r="L90" i="32"/>
  <c r="L77" i="32"/>
  <c r="L73" i="32"/>
  <c r="L69" i="32"/>
  <c r="L65" i="32"/>
  <c r="L61" i="32"/>
  <c r="L57" i="32"/>
  <c r="Q37" i="34"/>
  <c r="Q33" i="34"/>
  <c r="D58" i="14" s="1"/>
  <c r="F61" i="1" s="1"/>
  <c r="Q29" i="34"/>
  <c r="Q25" i="34"/>
  <c r="Q21" i="34"/>
  <c r="Q17" i="34"/>
  <c r="Q13" i="34"/>
  <c r="BD80" i="34"/>
  <c r="L15" i="32"/>
  <c r="L40" i="32"/>
  <c r="L36" i="32"/>
  <c r="L32" i="32"/>
  <c r="L14" i="32"/>
  <c r="L16" i="32"/>
  <c r="L18" i="32"/>
  <c r="L20" i="32"/>
  <c r="L22" i="32"/>
  <c r="L24" i="32"/>
  <c r="L38" i="32"/>
  <c r="L34" i="32"/>
  <c r="L30" i="32"/>
  <c r="L26" i="32"/>
  <c r="L89" i="32"/>
  <c r="L120" i="32"/>
  <c r="L118" i="32"/>
  <c r="L116" i="32"/>
  <c r="L114" i="32"/>
  <c r="L112" i="32"/>
  <c r="L110" i="32"/>
  <c r="L108" i="32"/>
  <c r="L106" i="32"/>
  <c r="L104" i="32"/>
  <c r="L102" i="32"/>
  <c r="L100" i="32"/>
  <c r="L98" i="32"/>
  <c r="L96" i="32"/>
  <c r="L94" i="32"/>
  <c r="L92" i="32"/>
  <c r="L13" i="32"/>
  <c r="L39" i="32"/>
  <c r="L37" i="32"/>
  <c r="D54" i="14" s="1"/>
  <c r="F53" i="1" s="1"/>
  <c r="L35" i="32"/>
  <c r="L33" i="32"/>
  <c r="L31" i="32"/>
  <c r="L29" i="32"/>
  <c r="L27" i="32"/>
  <c r="L25" i="32"/>
  <c r="L23" i="32"/>
  <c r="L21" i="32"/>
  <c r="L19" i="32"/>
  <c r="L17" i="32"/>
  <c r="L121" i="32"/>
  <c r="L119" i="32"/>
  <c r="L117" i="32"/>
  <c r="L115" i="32"/>
  <c r="L113" i="32"/>
  <c r="D56" i="14" s="1"/>
  <c r="F55" i="1" s="1"/>
  <c r="L111" i="32"/>
  <c r="L109" i="32"/>
  <c r="L107" i="32"/>
  <c r="L105" i="32"/>
  <c r="L103" i="32"/>
  <c r="L101" i="32"/>
  <c r="L99" i="32"/>
  <c r="L97" i="32"/>
  <c r="L95" i="32"/>
  <c r="L93" i="32"/>
  <c r="L91" i="32"/>
  <c r="R37" i="31"/>
  <c r="R31" i="31"/>
  <c r="D45" i="14" s="1"/>
  <c r="F43" i="1" s="1"/>
  <c r="R27" i="31"/>
  <c r="R23" i="31"/>
  <c r="R17" i="31"/>
  <c r="R9" i="31"/>
  <c r="R77" i="31"/>
  <c r="R39" i="31"/>
  <c r="R35" i="31"/>
  <c r="R33" i="31"/>
  <c r="R29" i="31"/>
  <c r="R25" i="31"/>
  <c r="R21" i="31"/>
  <c r="R19" i="31"/>
  <c r="R15" i="31"/>
  <c r="R13" i="31"/>
  <c r="R11" i="31"/>
  <c r="R47" i="31"/>
  <c r="R79" i="31"/>
  <c r="R75" i="31"/>
  <c r="R73" i="31"/>
  <c r="D47" i="14" s="1"/>
  <c r="F45" i="1" s="1"/>
  <c r="R71" i="31"/>
  <c r="R69" i="31"/>
  <c r="R67" i="31"/>
  <c r="R65" i="31"/>
  <c r="R63" i="31"/>
  <c r="R61" i="31"/>
  <c r="R59" i="31"/>
  <c r="R57" i="31"/>
  <c r="R55" i="31"/>
  <c r="R53" i="31"/>
  <c r="R51" i="31"/>
  <c r="R5" i="31"/>
  <c r="R38" i="31"/>
  <c r="R36" i="31"/>
  <c r="R34" i="31"/>
  <c r="R32" i="31"/>
  <c r="R30" i="31"/>
  <c r="R28" i="31"/>
  <c r="R26" i="31"/>
  <c r="R24" i="31"/>
  <c r="R22" i="31"/>
  <c r="R20" i="31"/>
  <c r="R18" i="31"/>
  <c r="R16" i="31"/>
  <c r="R14" i="31"/>
  <c r="R12" i="31"/>
  <c r="R10" i="31"/>
  <c r="R8" i="31"/>
  <c r="R80" i="31"/>
  <c r="R78" i="31"/>
  <c r="R76" i="31"/>
  <c r="R74" i="31"/>
  <c r="R72" i="31"/>
  <c r="R70" i="31"/>
  <c r="R68" i="31"/>
  <c r="R66" i="31"/>
  <c r="R64" i="31"/>
  <c r="R62" i="31"/>
  <c r="R60" i="31"/>
  <c r="R58" i="31"/>
  <c r="R56" i="31"/>
  <c r="R54" i="31"/>
  <c r="R52" i="31"/>
  <c r="R50" i="31"/>
  <c r="O94" i="20"/>
  <c r="O93" i="20"/>
  <c r="P61" i="20" s="1"/>
  <c r="P84" i="20" l="1"/>
  <c r="D28" i="14" s="1"/>
  <c r="P64" i="20"/>
  <c r="P76" i="20"/>
  <c r="P68" i="20"/>
  <c r="P80" i="20"/>
  <c r="P92" i="20"/>
  <c r="P88" i="20"/>
  <c r="P72" i="20"/>
  <c r="BF57" i="34"/>
  <c r="P75" i="20"/>
  <c r="BF48" i="34"/>
  <c r="BF52" i="34"/>
  <c r="BF56" i="34"/>
  <c r="BF60" i="34"/>
  <c r="BF64" i="34"/>
  <c r="BF68" i="34"/>
  <c r="BF72" i="34"/>
  <c r="BF76" i="34"/>
  <c r="BF49" i="34"/>
  <c r="BF65" i="34"/>
  <c r="BF73" i="34"/>
  <c r="BF53" i="34"/>
  <c r="BF61" i="34"/>
  <c r="BF69" i="34"/>
  <c r="BF77" i="34"/>
  <c r="BF54" i="34"/>
  <c r="BF66" i="34"/>
  <c r="BF70" i="34"/>
  <c r="BF47" i="34"/>
  <c r="BF51" i="34"/>
  <c r="BF55" i="34"/>
  <c r="BF59" i="34"/>
  <c r="BF63" i="34"/>
  <c r="BF67" i="34"/>
  <c r="BF71" i="34"/>
  <c r="BF75" i="34"/>
  <c r="BF79" i="34"/>
  <c r="BF74" i="34"/>
  <c r="P87" i="20"/>
  <c r="P79" i="20"/>
  <c r="P67" i="20"/>
  <c r="P90" i="20"/>
  <c r="P86" i="20"/>
  <c r="P82" i="20"/>
  <c r="P78" i="20"/>
  <c r="P74" i="20"/>
  <c r="P70" i="20"/>
  <c r="P66" i="20"/>
  <c r="P62" i="20"/>
  <c r="BF62" i="34"/>
  <c r="P91" i="20"/>
  <c r="P83" i="20"/>
  <c r="P71" i="20"/>
  <c r="P63" i="20"/>
  <c r="P60" i="20"/>
  <c r="P89" i="20"/>
  <c r="P85" i="20"/>
  <c r="P81" i="20"/>
  <c r="P77" i="20"/>
  <c r="P73" i="20"/>
  <c r="P69" i="20"/>
  <c r="P65" i="20"/>
  <c r="BF46" i="34"/>
  <c r="BF78" i="34"/>
  <c r="BF50" i="34"/>
  <c r="D33" i="1"/>
  <c r="D31" i="1"/>
  <c r="D30" i="1"/>
  <c r="G12" i="1"/>
  <c r="H12" i="1"/>
  <c r="G13" i="1"/>
  <c r="H13" i="1"/>
  <c r="G15" i="1"/>
  <c r="H15" i="1"/>
  <c r="G16" i="1"/>
  <c r="H16" i="1"/>
  <c r="G18" i="1"/>
  <c r="H18" i="1"/>
  <c r="G21" i="1"/>
  <c r="H21" i="1"/>
  <c r="G22" i="1"/>
  <c r="H22" i="1"/>
  <c r="G23" i="1"/>
  <c r="H23" i="1"/>
  <c r="G30" i="1"/>
  <c r="H30" i="1"/>
  <c r="G31" i="1"/>
  <c r="H31" i="1"/>
  <c r="G33" i="1"/>
  <c r="H33" i="1"/>
  <c r="G34" i="1"/>
  <c r="H34" i="1"/>
  <c r="G35" i="1"/>
  <c r="H35" i="1"/>
  <c r="G38" i="1"/>
  <c r="H38" i="1"/>
  <c r="G39" i="1"/>
  <c r="H39" i="1"/>
  <c r="G40" i="1"/>
  <c r="H40" i="1"/>
  <c r="G66" i="1"/>
  <c r="H66" i="1"/>
  <c r="G67" i="1"/>
  <c r="H67" i="1"/>
  <c r="D66" i="1"/>
  <c r="D61" i="1"/>
  <c r="D63" i="1"/>
  <c r="D65" i="1"/>
  <c r="D12" i="1"/>
  <c r="D13" i="1"/>
  <c r="D15" i="1"/>
  <c r="D16" i="1"/>
  <c r="D18" i="1"/>
  <c r="D21" i="1"/>
  <c r="D22" i="1"/>
  <c r="D23" i="1"/>
  <c r="D34" i="1"/>
  <c r="D38" i="1"/>
  <c r="D39" i="1"/>
  <c r="D40" i="1"/>
  <c r="D67" i="1"/>
  <c r="K31" i="29"/>
  <c r="Q41" i="20"/>
  <c r="Q40" i="20"/>
  <c r="R11" i="20" s="1"/>
  <c r="R17" i="20" l="1"/>
  <c r="R13" i="20"/>
  <c r="R7" i="20"/>
  <c r="R25" i="20"/>
  <c r="R9" i="20"/>
  <c r="R33" i="20"/>
  <c r="R29" i="20"/>
  <c r="R37" i="20"/>
  <c r="R21" i="20"/>
  <c r="R39" i="20"/>
  <c r="R38" i="20"/>
  <c r="R34" i="20"/>
  <c r="R30" i="20"/>
  <c r="R26" i="20"/>
  <c r="R22" i="20"/>
  <c r="R18" i="20"/>
  <c r="R14" i="20"/>
  <c r="R10" i="20"/>
  <c r="R6" i="20"/>
  <c r="R36" i="20"/>
  <c r="R32" i="20"/>
  <c r="R28" i="20"/>
  <c r="R24" i="20"/>
  <c r="R20" i="20"/>
  <c r="R16" i="20"/>
  <c r="R12" i="20"/>
  <c r="R8" i="20"/>
  <c r="R35" i="20"/>
  <c r="R31" i="20"/>
  <c r="R27" i="20"/>
  <c r="R23" i="20"/>
  <c r="R19" i="20"/>
  <c r="R15" i="20"/>
  <c r="D59" i="14"/>
  <c r="F63" i="1" s="1"/>
  <c r="BG72" i="34"/>
  <c r="F13" i="1"/>
  <c r="L41" i="20"/>
  <c r="L40" i="20"/>
  <c r="M8" i="20" l="1"/>
  <c r="M6" i="20"/>
  <c r="M39" i="20"/>
  <c r="M37" i="20"/>
  <c r="M35" i="20"/>
  <c r="M33" i="20"/>
  <c r="M31" i="20"/>
  <c r="M29" i="20"/>
  <c r="M27" i="20"/>
  <c r="M25" i="20"/>
  <c r="M23" i="20"/>
  <c r="M21" i="20"/>
  <c r="M19" i="20"/>
  <c r="M17" i="20"/>
  <c r="M15" i="20"/>
  <c r="M13" i="20"/>
  <c r="M11" i="20"/>
  <c r="M9" i="20"/>
  <c r="M7" i="20"/>
  <c r="M38" i="20"/>
  <c r="M36" i="20"/>
  <c r="M34" i="20"/>
  <c r="M32" i="20"/>
  <c r="M30" i="20"/>
  <c r="M28" i="20"/>
  <c r="M26" i="20"/>
  <c r="M24" i="20"/>
  <c r="M22" i="20"/>
  <c r="M20" i="20"/>
  <c r="M18" i="20"/>
  <c r="M16" i="20"/>
  <c r="M14" i="20"/>
  <c r="M12" i="20"/>
  <c r="M10" i="20"/>
  <c r="K32" i="29"/>
  <c r="N5" i="28"/>
  <c r="N6" i="28"/>
  <c r="N8" i="28"/>
  <c r="N9" i="28"/>
  <c r="N10" i="28"/>
  <c r="N12" i="28"/>
  <c r="N13" i="28"/>
  <c r="N14" i="28"/>
  <c r="N16" i="28"/>
  <c r="N20" i="28"/>
  <c r="N22" i="28"/>
  <c r="N23" i="28"/>
  <c r="N24" i="28"/>
  <c r="N25" i="28"/>
  <c r="N26" i="28"/>
  <c r="N27" i="28"/>
  <c r="N28" i="28"/>
  <c r="K68" i="28"/>
  <c r="N30" i="28" s="1"/>
  <c r="K67" i="28"/>
  <c r="N29" i="28" s="1"/>
  <c r="K59" i="28"/>
  <c r="N21" i="28" s="1"/>
  <c r="K57" i="28"/>
  <c r="N19" i="28" s="1"/>
  <c r="K56" i="28"/>
  <c r="N18" i="28" s="1"/>
  <c r="K53" i="28"/>
  <c r="N15" i="28" s="1"/>
  <c r="K45" i="28"/>
  <c r="N7" i="28" s="1"/>
  <c r="K42" i="28"/>
  <c r="N4" i="28" s="1"/>
  <c r="K70" i="23"/>
  <c r="K69" i="23"/>
  <c r="L43" i="23" s="1"/>
  <c r="L48" i="27"/>
  <c r="L49" i="27"/>
  <c r="L50" i="27"/>
  <c r="L51" i="27"/>
  <c r="M12" i="27" s="1"/>
  <c r="L52" i="27"/>
  <c r="M13" i="27" s="1"/>
  <c r="L53" i="27"/>
  <c r="L54" i="27"/>
  <c r="L55" i="27"/>
  <c r="L56" i="27"/>
  <c r="L57" i="27"/>
  <c r="L58" i="27"/>
  <c r="L59" i="27"/>
  <c r="L60" i="27"/>
  <c r="L61" i="27"/>
  <c r="L62" i="27"/>
  <c r="L63" i="27"/>
  <c r="L64" i="27"/>
  <c r="L65" i="27"/>
  <c r="L66" i="27"/>
  <c r="L67" i="27"/>
  <c r="L68" i="27"/>
  <c r="L69" i="27"/>
  <c r="L70" i="27"/>
  <c r="L71" i="27"/>
  <c r="M32" i="27" s="1"/>
  <c r="L72" i="27"/>
  <c r="M33" i="27" s="1"/>
  <c r="L73" i="27"/>
  <c r="M34" i="27" s="1"/>
  <c r="L74" i="27"/>
  <c r="M35" i="27" s="1"/>
  <c r="L47" i="27"/>
  <c r="L8" i="27"/>
  <c r="L9" i="27"/>
  <c r="M9" i="27" s="1"/>
  <c r="L10" i="27"/>
  <c r="M10" i="27" s="1"/>
  <c r="L17" i="27"/>
  <c r="M17" i="27" s="1"/>
  <c r="L18" i="27"/>
  <c r="M18" i="27" s="1"/>
  <c r="L19" i="27"/>
  <c r="L21" i="27"/>
  <c r="M21" i="27" s="1"/>
  <c r="L22" i="27"/>
  <c r="M22" i="27" s="1"/>
  <c r="L23" i="27"/>
  <c r="L24" i="27"/>
  <c r="L25" i="27"/>
  <c r="M25" i="27" s="1"/>
  <c r="L26" i="27"/>
  <c r="M26" i="27" s="1"/>
  <c r="L27" i="27"/>
  <c r="L28" i="27"/>
  <c r="L29" i="27"/>
  <c r="M29" i="27" s="1"/>
  <c r="L30" i="27"/>
  <c r="M30" i="27" s="1"/>
  <c r="L31" i="27"/>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10" i="26"/>
  <c r="C37" i="26"/>
  <c r="D37" i="26"/>
  <c r="E37" i="26"/>
  <c r="F37" i="26"/>
  <c r="G37" i="26"/>
  <c r="H37" i="26"/>
  <c r="I37" i="26"/>
  <c r="J37" i="26"/>
  <c r="K37" i="26"/>
  <c r="L37" i="26" s="1"/>
  <c r="B37" i="26"/>
  <c r="K42" i="25"/>
  <c r="K41" i="25"/>
  <c r="L16" i="25" s="1"/>
  <c r="M28" i="27" l="1"/>
  <c r="M24" i="27"/>
  <c r="M19" i="27"/>
  <c r="M31" i="27"/>
  <c r="M27" i="27"/>
  <c r="M23" i="27"/>
  <c r="M8" i="27"/>
  <c r="O23" i="28"/>
  <c r="O15" i="28"/>
  <c r="N31" i="28"/>
  <c r="O13" i="28"/>
  <c r="M37" i="27"/>
  <c r="N30" i="27" s="1"/>
  <c r="N32" i="28"/>
  <c r="O10" i="28" s="1"/>
  <c r="O12" i="28"/>
  <c r="O6" i="28"/>
  <c r="L39" i="25"/>
  <c r="L31" i="25"/>
  <c r="L23" i="25"/>
  <c r="L63" i="23"/>
  <c r="L55" i="23"/>
  <c r="L42" i="23"/>
  <c r="L38" i="25"/>
  <c r="L34" i="25"/>
  <c r="L30" i="25"/>
  <c r="L26" i="25"/>
  <c r="L22" i="25"/>
  <c r="L18" i="25"/>
  <c r="L14" i="25"/>
  <c r="L40" i="26"/>
  <c r="L66" i="23"/>
  <c r="L62" i="23"/>
  <c r="L58" i="23"/>
  <c r="L54" i="23"/>
  <c r="L50" i="23"/>
  <c r="L45" i="23"/>
  <c r="L47" i="23"/>
  <c r="L18" i="29"/>
  <c r="L7" i="29"/>
  <c r="L11" i="29"/>
  <c r="L12" i="29"/>
  <c r="L28" i="29"/>
  <c r="L21" i="29"/>
  <c r="L30" i="29"/>
  <c r="L24" i="29"/>
  <c r="L5" i="29"/>
  <c r="L6" i="29"/>
  <c r="L22" i="29"/>
  <c r="L15" i="29"/>
  <c r="L19" i="29"/>
  <c r="L16" i="29"/>
  <c r="L13" i="29"/>
  <c r="L9" i="29"/>
  <c r="L14" i="29"/>
  <c r="L4" i="29"/>
  <c r="L8" i="29"/>
  <c r="L17" i="29"/>
  <c r="L10" i="29"/>
  <c r="L26" i="29"/>
  <c r="L23" i="29"/>
  <c r="L27" i="29"/>
  <c r="L20" i="29"/>
  <c r="L29" i="29"/>
  <c r="L25" i="29"/>
  <c r="L35" i="25"/>
  <c r="L15" i="25"/>
  <c r="L67" i="23"/>
  <c r="L51" i="23"/>
  <c r="L13" i="25"/>
  <c r="L33" i="25"/>
  <c r="L17" i="25"/>
  <c r="L41" i="26"/>
  <c r="M30" i="26" s="1"/>
  <c r="L41" i="23"/>
  <c r="L65" i="23"/>
  <c r="D24" i="14" s="1"/>
  <c r="F12" i="1" s="1"/>
  <c r="L61" i="23"/>
  <c r="L57" i="23"/>
  <c r="L53" i="23"/>
  <c r="L49" i="23"/>
  <c r="L44" i="23"/>
  <c r="L27" i="25"/>
  <c r="L19" i="25"/>
  <c r="L59" i="23"/>
  <c r="L46" i="23"/>
  <c r="L37" i="25"/>
  <c r="D63" i="14" s="1"/>
  <c r="F66" i="1" s="1"/>
  <c r="L29" i="25"/>
  <c r="L25" i="25"/>
  <c r="L21" i="25"/>
  <c r="L40" i="25"/>
  <c r="L36" i="25"/>
  <c r="L32" i="25"/>
  <c r="L28" i="25"/>
  <c r="L24" i="25"/>
  <c r="L20" i="25"/>
  <c r="L68" i="23"/>
  <c r="L64" i="23"/>
  <c r="L60" i="23"/>
  <c r="L56" i="23"/>
  <c r="L52" i="23"/>
  <c r="L48" i="23"/>
  <c r="D37" i="14"/>
  <c r="F33" i="1" s="1"/>
  <c r="M35" i="26" l="1"/>
  <c r="N18" i="27"/>
  <c r="N24" i="27"/>
  <c r="N23" i="27"/>
  <c r="N25" i="27"/>
  <c r="N28" i="27"/>
  <c r="N32" i="27"/>
  <c r="D38" i="14" s="1"/>
  <c r="F34" i="1" s="1"/>
  <c r="M16" i="26"/>
  <c r="O7" i="28"/>
  <c r="M20" i="26"/>
  <c r="O30" i="28"/>
  <c r="M21" i="26"/>
  <c r="N33" i="27"/>
  <c r="N27" i="27"/>
  <c r="N12" i="27"/>
  <c r="N9" i="27"/>
  <c r="N35" i="27"/>
  <c r="N17" i="27"/>
  <c r="M14" i="26"/>
  <c r="N10" i="27"/>
  <c r="N26" i="27"/>
  <c r="N29" i="27"/>
  <c r="N13" i="27"/>
  <c r="N34" i="27"/>
  <c r="O27" i="28"/>
  <c r="D36" i="14" s="1"/>
  <c r="F31" i="1" s="1"/>
  <c r="M19" i="26"/>
  <c r="O22" i="28"/>
  <c r="M36" i="27"/>
  <c r="N31" i="27"/>
  <c r="N22" i="27"/>
  <c r="N19" i="27"/>
  <c r="N21" i="27"/>
  <c r="N8" i="27"/>
  <c r="M18" i="26"/>
  <c r="M34" i="26"/>
  <c r="D64" i="14" s="1"/>
  <c r="F67" i="1" s="1"/>
  <c r="M24" i="26"/>
  <c r="O25" i="28"/>
  <c r="M23" i="26"/>
  <c r="M33" i="26"/>
  <c r="O26" i="28"/>
  <c r="O4" i="28"/>
  <c r="M39" i="26"/>
  <c r="M38" i="26"/>
  <c r="O19" i="28"/>
  <c r="M22" i="26"/>
  <c r="M37" i="26"/>
  <c r="M36" i="26"/>
  <c r="M25" i="26"/>
  <c r="O29" i="28"/>
  <c r="M11" i="26"/>
  <c r="M27" i="26"/>
  <c r="M32" i="26"/>
  <c r="O9" i="28"/>
  <c r="M28" i="26"/>
  <c r="M17" i="26"/>
  <c r="O21" i="28"/>
  <c r="M26" i="26"/>
  <c r="M12" i="26"/>
  <c r="M10" i="26"/>
  <c r="O17" i="28"/>
  <c r="O8" i="28"/>
  <c r="O20" i="28"/>
  <c r="O24" i="28"/>
  <c r="O11" i="28"/>
  <c r="O28" i="28"/>
  <c r="M15" i="26"/>
  <c r="M31" i="26"/>
  <c r="O16" i="28"/>
  <c r="M13" i="26"/>
  <c r="O14" i="28"/>
  <c r="O18" i="28"/>
  <c r="O5" i="28"/>
  <c r="M29" i="26"/>
  <c r="K31" i="13"/>
  <c r="K32" i="23"/>
  <c r="K31" i="23"/>
  <c r="L4" i="22"/>
  <c r="L5" i="22"/>
  <c r="L6" i="22"/>
  <c r="L7" i="22"/>
  <c r="L8" i="22"/>
  <c r="L9" i="22"/>
  <c r="L10" i="22"/>
  <c r="L11" i="22"/>
  <c r="L12" i="22"/>
  <c r="L13" i="22"/>
  <c r="L14" i="22"/>
  <c r="L15" i="22"/>
  <c r="L16" i="22"/>
  <c r="L17" i="22"/>
  <c r="L18" i="22"/>
  <c r="L19" i="22"/>
  <c r="L20" i="22"/>
  <c r="L21" i="22"/>
  <c r="L22" i="22"/>
  <c r="L23" i="22"/>
  <c r="L24" i="22"/>
  <c r="L25" i="22"/>
  <c r="L26" i="22"/>
  <c r="L27" i="22"/>
  <c r="L28" i="22"/>
  <c r="L29" i="22"/>
  <c r="L30" i="22"/>
  <c r="L3" i="22"/>
  <c r="M16" i="21"/>
  <c r="M32" i="21"/>
  <c r="L34" i="21"/>
  <c r="M20" i="21" s="1"/>
  <c r="L33" i="21"/>
  <c r="M12" i="21" s="1"/>
  <c r="H41" i="20"/>
  <c r="I37" i="20" s="1"/>
  <c r="H40" i="20"/>
  <c r="H4" i="6"/>
  <c r="H8" i="6"/>
  <c r="H9" i="6"/>
  <c r="H11" i="6"/>
  <c r="H12" i="6"/>
  <c r="H13" i="6"/>
  <c r="H14" i="6"/>
  <c r="H22" i="6"/>
  <c r="H25" i="6"/>
  <c r="H27" i="6"/>
  <c r="H32" i="6"/>
  <c r="H33" i="6"/>
  <c r="H35" i="6"/>
  <c r="H36" i="6"/>
  <c r="H37" i="6"/>
  <c r="H39" i="6"/>
  <c r="H40" i="6"/>
  <c r="H42" i="6"/>
  <c r="H46" i="6"/>
  <c r="H49" i="6"/>
  <c r="H50" i="6"/>
  <c r="H51" i="6"/>
  <c r="H52" i="6"/>
  <c r="H53" i="6"/>
  <c r="H54" i="6"/>
  <c r="H60" i="6"/>
  <c r="H61" i="6"/>
  <c r="H63" i="6"/>
  <c r="H66" i="6"/>
  <c r="H67" i="6"/>
  <c r="H68" i="6"/>
  <c r="H3" i="6"/>
  <c r="O7" i="16"/>
  <c r="P7" i="16" s="1"/>
  <c r="O8" i="16"/>
  <c r="P8" i="16" s="1"/>
  <c r="O9" i="16"/>
  <c r="P9" i="16" s="1"/>
  <c r="O10" i="16"/>
  <c r="P10" i="16" s="1"/>
  <c r="O11" i="16"/>
  <c r="P11" i="16" s="1"/>
  <c r="O12" i="16"/>
  <c r="P12" i="16" s="1"/>
  <c r="O13" i="16"/>
  <c r="P13" i="16" s="1"/>
  <c r="O14" i="16"/>
  <c r="P14" i="16" s="1"/>
  <c r="O15" i="16"/>
  <c r="P15" i="16" s="1"/>
  <c r="O16" i="16"/>
  <c r="P16" i="16" s="1"/>
  <c r="O17" i="16"/>
  <c r="P17" i="16" s="1"/>
  <c r="O18" i="16"/>
  <c r="P18" i="16" s="1"/>
  <c r="O19" i="16"/>
  <c r="P19" i="16" s="1"/>
  <c r="O20" i="16"/>
  <c r="P20" i="16" s="1"/>
  <c r="O21" i="16"/>
  <c r="P21" i="16" s="1"/>
  <c r="O22" i="16"/>
  <c r="P22" i="16" s="1"/>
  <c r="O23" i="16"/>
  <c r="P23" i="16" s="1"/>
  <c r="O24" i="16"/>
  <c r="P24" i="16" s="1"/>
  <c r="O25" i="16"/>
  <c r="P25" i="16" s="1"/>
  <c r="O26" i="16"/>
  <c r="P26" i="16" s="1"/>
  <c r="O27" i="16"/>
  <c r="P27" i="16" s="1"/>
  <c r="O28" i="16"/>
  <c r="P28" i="16" s="1"/>
  <c r="O29" i="16"/>
  <c r="P29" i="16" s="1"/>
  <c r="O30" i="16"/>
  <c r="P30" i="16" s="1"/>
  <c r="O31" i="16"/>
  <c r="P31" i="16" s="1"/>
  <c r="O32" i="16"/>
  <c r="P32" i="16" s="1"/>
  <c r="O33" i="16"/>
  <c r="P33" i="16" s="1"/>
  <c r="O34" i="16"/>
  <c r="P34" i="16" s="1"/>
  <c r="O35" i="16"/>
  <c r="P35" i="16" s="1"/>
  <c r="O36" i="16"/>
  <c r="P36" i="16" s="1"/>
  <c r="O37" i="16"/>
  <c r="P37" i="16" s="1"/>
  <c r="O38" i="16"/>
  <c r="P38" i="16" s="1"/>
  <c r="O39" i="16"/>
  <c r="P39" i="16" s="1"/>
  <c r="O40" i="16"/>
  <c r="P40" i="16" s="1"/>
  <c r="O41" i="16"/>
  <c r="P41" i="16" s="1"/>
  <c r="O42" i="16"/>
  <c r="P42" i="16" s="1"/>
  <c r="O43" i="16"/>
  <c r="P43" i="16" s="1"/>
  <c r="O44" i="16"/>
  <c r="P44" i="16" s="1"/>
  <c r="O45" i="16"/>
  <c r="P45" i="16" s="1"/>
  <c r="O46" i="16"/>
  <c r="P46" i="16" s="1"/>
  <c r="O47" i="16"/>
  <c r="P47" i="16" s="1"/>
  <c r="O48" i="16"/>
  <c r="P48" i="16" s="1"/>
  <c r="O49" i="16"/>
  <c r="P49" i="16" s="1"/>
  <c r="O50" i="16"/>
  <c r="P50" i="16" s="1"/>
  <c r="O51" i="16"/>
  <c r="P51" i="16" s="1"/>
  <c r="O52" i="16"/>
  <c r="P52" i="16" s="1"/>
  <c r="O53" i="16"/>
  <c r="P53" i="16" s="1"/>
  <c r="O54" i="16"/>
  <c r="P54" i="16" s="1"/>
  <c r="O55" i="16"/>
  <c r="P55" i="16" s="1"/>
  <c r="O56" i="16"/>
  <c r="P56" i="16" s="1"/>
  <c r="O57" i="16"/>
  <c r="P57" i="16" s="1"/>
  <c r="O58" i="16"/>
  <c r="P58" i="16" s="1"/>
  <c r="O59" i="16"/>
  <c r="P59" i="16" s="1"/>
  <c r="O60" i="16"/>
  <c r="P60" i="16" s="1"/>
  <c r="O61" i="16"/>
  <c r="P61" i="16" s="1"/>
  <c r="O62" i="16"/>
  <c r="P62" i="16" s="1"/>
  <c r="O63" i="16"/>
  <c r="P63" i="16" s="1"/>
  <c r="O64" i="16"/>
  <c r="P64" i="16" s="1"/>
  <c r="O65" i="16"/>
  <c r="P65" i="16" s="1"/>
  <c r="O66" i="16"/>
  <c r="P66" i="16" s="1"/>
  <c r="O67" i="16"/>
  <c r="P67" i="16" s="1"/>
  <c r="O68" i="16"/>
  <c r="P68" i="16" s="1"/>
  <c r="O69" i="16"/>
  <c r="P69" i="16" s="1"/>
  <c r="O70" i="16"/>
  <c r="P70" i="16" s="1"/>
  <c r="O71" i="16"/>
  <c r="P71" i="16" s="1"/>
  <c r="O72" i="16"/>
  <c r="P72" i="16" s="1"/>
  <c r="O73" i="16"/>
  <c r="P73" i="16" s="1"/>
  <c r="O74" i="16"/>
  <c r="P74" i="16" s="1"/>
  <c r="O75" i="16"/>
  <c r="P75" i="16" s="1"/>
  <c r="O76" i="16"/>
  <c r="P76" i="16" s="1"/>
  <c r="O77" i="16"/>
  <c r="P77" i="16" s="1"/>
  <c r="O78" i="16"/>
  <c r="P78" i="16" s="1"/>
  <c r="O79" i="16"/>
  <c r="P79" i="16" s="1"/>
  <c r="O80" i="16"/>
  <c r="P80" i="16" s="1"/>
  <c r="O81" i="16"/>
  <c r="P81" i="16" s="1"/>
  <c r="O82" i="16"/>
  <c r="P82" i="16" s="1"/>
  <c r="O83" i="16"/>
  <c r="P83" i="16" s="1"/>
  <c r="O84" i="16"/>
  <c r="P84" i="16" s="1"/>
  <c r="O85" i="16"/>
  <c r="P85" i="16" s="1"/>
  <c r="O86" i="16"/>
  <c r="P86" i="16" s="1"/>
  <c r="O87" i="16"/>
  <c r="P87" i="16" s="1"/>
  <c r="O88" i="16"/>
  <c r="P88" i="16" s="1"/>
  <c r="O89" i="16"/>
  <c r="P89" i="16" s="1"/>
  <c r="O90" i="16"/>
  <c r="P90" i="16" s="1"/>
  <c r="O91" i="16"/>
  <c r="P91" i="16" s="1"/>
  <c r="O92" i="16"/>
  <c r="P92" i="16" s="1"/>
  <c r="O93" i="16"/>
  <c r="P93" i="16" s="1"/>
  <c r="O94" i="16"/>
  <c r="P94" i="16" s="1"/>
  <c r="O95" i="16"/>
  <c r="P95" i="16" s="1"/>
  <c r="O96" i="16"/>
  <c r="P96" i="16" s="1"/>
  <c r="O97" i="16"/>
  <c r="P97" i="16" s="1"/>
  <c r="O98" i="16"/>
  <c r="P98" i="16" s="1"/>
  <c r="O99" i="16"/>
  <c r="P99" i="16" s="1"/>
  <c r="O100" i="16"/>
  <c r="P100" i="16" s="1"/>
  <c r="O101" i="16"/>
  <c r="P101" i="16" s="1"/>
  <c r="O102" i="16"/>
  <c r="P102" i="16" s="1"/>
  <c r="O103" i="16"/>
  <c r="P103" i="16" s="1"/>
  <c r="O104" i="16"/>
  <c r="P104" i="16" s="1"/>
  <c r="O105" i="16"/>
  <c r="P105" i="16" s="1"/>
  <c r="O106" i="16"/>
  <c r="P106" i="16" s="1"/>
  <c r="O107" i="16"/>
  <c r="P107" i="16" s="1"/>
  <c r="O108" i="16"/>
  <c r="P108" i="16" s="1"/>
  <c r="O109" i="16"/>
  <c r="P109" i="16" s="1"/>
  <c r="O110" i="16"/>
  <c r="P110" i="16" s="1"/>
  <c r="O111" i="16"/>
  <c r="P111" i="16" s="1"/>
  <c r="O112" i="16"/>
  <c r="P112" i="16" s="1"/>
  <c r="O113" i="16"/>
  <c r="P113" i="16" s="1"/>
  <c r="O114" i="16"/>
  <c r="P114" i="16" s="1"/>
  <c r="O115" i="16"/>
  <c r="P115" i="16" s="1"/>
  <c r="O116" i="16"/>
  <c r="P116" i="16" s="1"/>
  <c r="O117" i="16"/>
  <c r="P117" i="16" s="1"/>
  <c r="O118" i="16"/>
  <c r="P118" i="16" s="1"/>
  <c r="O119" i="16"/>
  <c r="P119" i="16" s="1"/>
  <c r="O120" i="16"/>
  <c r="P120" i="16" s="1"/>
  <c r="O121" i="16"/>
  <c r="P121" i="16" s="1"/>
  <c r="O122" i="16"/>
  <c r="P122" i="16" s="1"/>
  <c r="O123" i="16"/>
  <c r="P123" i="16" s="1"/>
  <c r="O124" i="16"/>
  <c r="P124" i="16" s="1"/>
  <c r="O125" i="16"/>
  <c r="P125" i="16" s="1"/>
  <c r="O126" i="16"/>
  <c r="P126" i="16" s="1"/>
  <c r="O127" i="16"/>
  <c r="P127" i="16" s="1"/>
  <c r="O128" i="16"/>
  <c r="P128" i="16" s="1"/>
  <c r="O129" i="16"/>
  <c r="P129" i="16" s="1"/>
  <c r="O130" i="16"/>
  <c r="P130" i="16" s="1"/>
  <c r="O131" i="16"/>
  <c r="P131" i="16" s="1"/>
  <c r="O132" i="16"/>
  <c r="P132" i="16" s="1"/>
  <c r="O133" i="16"/>
  <c r="P133" i="16" s="1"/>
  <c r="O134" i="16"/>
  <c r="P134" i="16" s="1"/>
  <c r="O135" i="16"/>
  <c r="P135" i="16" s="1"/>
  <c r="O136" i="16"/>
  <c r="P136" i="16" s="1"/>
  <c r="O137" i="16"/>
  <c r="P137" i="16" s="1"/>
  <c r="O138" i="16"/>
  <c r="P138" i="16" s="1"/>
  <c r="O139" i="16"/>
  <c r="P139" i="16" s="1"/>
  <c r="O140" i="16"/>
  <c r="P140" i="16" s="1"/>
  <c r="O141" i="16"/>
  <c r="P141" i="16" s="1"/>
  <c r="O142" i="16"/>
  <c r="P142" i="16" s="1"/>
  <c r="O143" i="16"/>
  <c r="P143" i="16" s="1"/>
  <c r="O144" i="16"/>
  <c r="P144" i="16" s="1"/>
  <c r="O145" i="16"/>
  <c r="P145" i="16" s="1"/>
  <c r="O146" i="16"/>
  <c r="P146" i="16" s="1"/>
  <c r="O147" i="16"/>
  <c r="P147" i="16" s="1"/>
  <c r="O148" i="16"/>
  <c r="P148" i="16" s="1"/>
  <c r="O149" i="16"/>
  <c r="P149" i="16" s="1"/>
  <c r="O150" i="16"/>
  <c r="P150" i="16" s="1"/>
  <c r="O151" i="16"/>
  <c r="P151" i="16" s="1"/>
  <c r="O152" i="16"/>
  <c r="P152" i="16" s="1"/>
  <c r="O153" i="16"/>
  <c r="P153" i="16" s="1"/>
  <c r="O154" i="16"/>
  <c r="P154" i="16" s="1"/>
  <c r="O155" i="16"/>
  <c r="P155" i="16" s="1"/>
  <c r="O156" i="16"/>
  <c r="P156" i="16" s="1"/>
  <c r="O157" i="16"/>
  <c r="P157" i="16" s="1"/>
  <c r="O158" i="16"/>
  <c r="P158" i="16" s="1"/>
  <c r="O159" i="16"/>
  <c r="P159" i="16" s="1"/>
  <c r="O160" i="16"/>
  <c r="P160" i="16" s="1"/>
  <c r="O161" i="16"/>
  <c r="P161" i="16" s="1"/>
  <c r="O162" i="16"/>
  <c r="P162" i="16" s="1"/>
  <c r="O163" i="16"/>
  <c r="P163" i="16" s="1"/>
  <c r="O164" i="16"/>
  <c r="P164" i="16" s="1"/>
  <c r="O165" i="16"/>
  <c r="P165" i="16" s="1"/>
  <c r="O166" i="16"/>
  <c r="P166" i="16" s="1"/>
  <c r="O167" i="16"/>
  <c r="P167" i="16" s="1"/>
  <c r="O168" i="16"/>
  <c r="P168" i="16" s="1"/>
  <c r="O169" i="16"/>
  <c r="P169" i="16" s="1"/>
  <c r="O170" i="16"/>
  <c r="P170" i="16" s="1"/>
  <c r="O171" i="16"/>
  <c r="P171" i="16" s="1"/>
  <c r="O172" i="16"/>
  <c r="P172" i="16" s="1"/>
  <c r="O173" i="16"/>
  <c r="P173" i="16" s="1"/>
  <c r="O174" i="16"/>
  <c r="P174" i="16" s="1"/>
  <c r="O175" i="16"/>
  <c r="P175" i="16" s="1"/>
  <c r="O176" i="16"/>
  <c r="P176" i="16" s="1"/>
  <c r="O177" i="16"/>
  <c r="P177" i="16" s="1"/>
  <c r="O178" i="16"/>
  <c r="P178" i="16" s="1"/>
  <c r="O179" i="16"/>
  <c r="P179" i="16" s="1"/>
  <c r="O180" i="16"/>
  <c r="P180" i="16" s="1"/>
  <c r="O181" i="16"/>
  <c r="P181" i="16" s="1"/>
  <c r="O182" i="16"/>
  <c r="P182" i="16" s="1"/>
  <c r="O183" i="16"/>
  <c r="P183" i="16" s="1"/>
  <c r="O184" i="16"/>
  <c r="P184" i="16" s="1"/>
  <c r="O185" i="16"/>
  <c r="P185" i="16" s="1"/>
  <c r="O186" i="16"/>
  <c r="P186" i="16" s="1"/>
  <c r="O187" i="16"/>
  <c r="P187" i="16" s="1"/>
  <c r="O188" i="16"/>
  <c r="P188" i="16" s="1"/>
  <c r="O189" i="16"/>
  <c r="P189" i="16" s="1"/>
  <c r="O190" i="16"/>
  <c r="P190" i="16" s="1"/>
  <c r="O191" i="16"/>
  <c r="P191" i="16" s="1"/>
  <c r="O192" i="16"/>
  <c r="P192" i="16" s="1"/>
  <c r="O193" i="16"/>
  <c r="P193" i="16" s="1"/>
  <c r="O194" i="16"/>
  <c r="P194" i="16" s="1"/>
  <c r="O195" i="16"/>
  <c r="P195" i="16" s="1"/>
  <c r="O196" i="16"/>
  <c r="P196" i="16" s="1"/>
  <c r="O197" i="16"/>
  <c r="P197" i="16" s="1"/>
  <c r="O198" i="16"/>
  <c r="P198" i="16" s="1"/>
  <c r="O199" i="16"/>
  <c r="P199" i="16" s="1"/>
  <c r="O200" i="16"/>
  <c r="P200" i="16" s="1"/>
  <c r="O201" i="16"/>
  <c r="P201" i="16" s="1"/>
  <c r="O202" i="16"/>
  <c r="P202" i="16" s="1"/>
  <c r="O203" i="16"/>
  <c r="P203" i="16" s="1"/>
  <c r="O204" i="16"/>
  <c r="P204" i="16" s="1"/>
  <c r="O205" i="16"/>
  <c r="P205" i="16" s="1"/>
  <c r="O206" i="16"/>
  <c r="P206" i="16" s="1"/>
  <c r="O207" i="16"/>
  <c r="P207" i="16" s="1"/>
  <c r="O208" i="16"/>
  <c r="P208" i="16" s="1"/>
  <c r="O209" i="16"/>
  <c r="P209" i="16" s="1"/>
  <c r="O210" i="16"/>
  <c r="P210" i="16" s="1"/>
  <c r="O211" i="16"/>
  <c r="P211" i="16" s="1"/>
  <c r="O212" i="16"/>
  <c r="P212" i="16" s="1"/>
  <c r="O213" i="16"/>
  <c r="P213" i="16" s="1"/>
  <c r="O214" i="16"/>
  <c r="P214" i="16" s="1"/>
  <c r="O215" i="16"/>
  <c r="P215" i="16" s="1"/>
  <c r="O216" i="16"/>
  <c r="P216" i="16" s="1"/>
  <c r="O217" i="16"/>
  <c r="P217" i="16" s="1"/>
  <c r="O218" i="16"/>
  <c r="P218" i="16" s="1"/>
  <c r="O219" i="16"/>
  <c r="P219" i="16" s="1"/>
  <c r="O220" i="16"/>
  <c r="P220" i="16" s="1"/>
  <c r="O221" i="16"/>
  <c r="P221" i="16" s="1"/>
  <c r="O222" i="16"/>
  <c r="P222" i="16" s="1"/>
  <c r="O223" i="16"/>
  <c r="P223" i="16" s="1"/>
  <c r="O224" i="16"/>
  <c r="P224" i="16" s="1"/>
  <c r="O225" i="16"/>
  <c r="P225" i="16" s="1"/>
  <c r="O226" i="16"/>
  <c r="P226" i="16" s="1"/>
  <c r="O227" i="16"/>
  <c r="P227" i="16" s="1"/>
  <c r="O228" i="16"/>
  <c r="P228" i="16" s="1"/>
  <c r="O229" i="16"/>
  <c r="P229" i="16" s="1"/>
  <c r="O230" i="16"/>
  <c r="P230" i="16" s="1"/>
  <c r="O231" i="16"/>
  <c r="P231" i="16" s="1"/>
  <c r="O232" i="16"/>
  <c r="P232" i="16" s="1"/>
  <c r="O233" i="16"/>
  <c r="P233" i="16" s="1"/>
  <c r="O234" i="16"/>
  <c r="P234" i="16" s="1"/>
  <c r="O235" i="16"/>
  <c r="P235" i="16" s="1"/>
  <c r="O236" i="16"/>
  <c r="P236" i="16" s="1"/>
  <c r="O237" i="16"/>
  <c r="P237" i="16" s="1"/>
  <c r="O6" i="16"/>
  <c r="P6" i="16" s="1"/>
  <c r="D40" i="19"/>
  <c r="B40" i="19"/>
  <c r="D39" i="19"/>
  <c r="E4" i="19" s="1"/>
  <c r="B39" i="19"/>
  <c r="C6" i="19"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2" i="12"/>
  <c r="E40" i="19" l="1"/>
  <c r="C33" i="19"/>
  <c r="C25" i="19"/>
  <c r="C17" i="19"/>
  <c r="C9" i="19"/>
  <c r="I9" i="20"/>
  <c r="I31" i="20"/>
  <c r="I15" i="20"/>
  <c r="I39" i="20"/>
  <c r="I23" i="20"/>
  <c r="I7" i="20"/>
  <c r="M28" i="21"/>
  <c r="C39" i="19"/>
  <c r="C31" i="19"/>
  <c r="C23" i="19"/>
  <c r="C15" i="19"/>
  <c r="C7" i="19"/>
  <c r="I27" i="20"/>
  <c r="I11" i="20"/>
  <c r="C37" i="19"/>
  <c r="C29" i="19"/>
  <c r="C21" i="19"/>
  <c r="C13" i="19"/>
  <c r="C5" i="19"/>
  <c r="C4" i="19"/>
  <c r="C35" i="19"/>
  <c r="C27" i="19"/>
  <c r="C19" i="19"/>
  <c r="C11" i="19"/>
  <c r="C3" i="19"/>
  <c r="I35" i="20"/>
  <c r="I19" i="20"/>
  <c r="M6" i="21"/>
  <c r="M24" i="21"/>
  <c r="M8" i="21"/>
  <c r="L2" i="13"/>
  <c r="L4" i="13"/>
  <c r="L6" i="13"/>
  <c r="L8" i="13"/>
  <c r="L10" i="13"/>
  <c r="L12" i="13"/>
  <c r="L14" i="13"/>
  <c r="L16" i="13"/>
  <c r="L18" i="13"/>
  <c r="L20" i="13"/>
  <c r="L22" i="13"/>
  <c r="L24" i="13"/>
  <c r="L26" i="13"/>
  <c r="L28" i="13"/>
  <c r="L3" i="13"/>
  <c r="L5" i="13"/>
  <c r="L7" i="13"/>
  <c r="L9" i="13"/>
  <c r="L11" i="13"/>
  <c r="L13" i="13"/>
  <c r="L15" i="13"/>
  <c r="L17" i="13"/>
  <c r="L19" i="13"/>
  <c r="L21" i="13"/>
  <c r="L23" i="13"/>
  <c r="L25" i="13"/>
  <c r="D3" i="14" s="1"/>
  <c r="L27" i="13"/>
  <c r="L29" i="13"/>
  <c r="P238" i="16"/>
  <c r="Q227" i="16" s="1"/>
  <c r="P239" i="16"/>
  <c r="C40" i="19"/>
  <c r="C36" i="19"/>
  <c r="C32" i="19"/>
  <c r="C28" i="19"/>
  <c r="D20" i="14" s="1"/>
  <c r="C24" i="19"/>
  <c r="C20" i="19"/>
  <c r="C16" i="19"/>
  <c r="C12" i="19"/>
  <c r="C8" i="19"/>
  <c r="E38" i="19"/>
  <c r="E34" i="19"/>
  <c r="E30" i="19"/>
  <c r="E26" i="19"/>
  <c r="E22" i="19"/>
  <c r="E18" i="19"/>
  <c r="E14" i="19"/>
  <c r="E10" i="19"/>
  <c r="E6" i="19"/>
  <c r="L32" i="22"/>
  <c r="M6" i="22" s="1"/>
  <c r="L31" i="22"/>
  <c r="M4" i="22" s="1"/>
  <c r="E39" i="19"/>
  <c r="E31" i="19"/>
  <c r="E23" i="19"/>
  <c r="E15" i="19"/>
  <c r="E3" i="19"/>
  <c r="E37" i="19"/>
  <c r="E33" i="19"/>
  <c r="E29" i="19"/>
  <c r="E25" i="19"/>
  <c r="E21" i="19"/>
  <c r="E17" i="19"/>
  <c r="E13" i="19"/>
  <c r="E9" i="19"/>
  <c r="E5" i="19"/>
  <c r="M22" i="22"/>
  <c r="E2" i="19"/>
  <c r="E35" i="19"/>
  <c r="E27" i="19"/>
  <c r="E19" i="19"/>
  <c r="E11" i="19"/>
  <c r="E7" i="19"/>
  <c r="C2" i="19"/>
  <c r="C38" i="19"/>
  <c r="C34" i="19"/>
  <c r="C30" i="19"/>
  <c r="C26" i="19"/>
  <c r="C22" i="19"/>
  <c r="C18" i="19"/>
  <c r="C14" i="19"/>
  <c r="C10" i="19"/>
  <c r="E36" i="19"/>
  <c r="E32" i="19"/>
  <c r="E28" i="19"/>
  <c r="D21" i="14" s="1"/>
  <c r="E24" i="19"/>
  <c r="E20" i="19"/>
  <c r="E16" i="19"/>
  <c r="E12" i="19"/>
  <c r="E8" i="19"/>
  <c r="I6" i="20"/>
  <c r="I36" i="20"/>
  <c r="I32" i="20"/>
  <c r="I28" i="20"/>
  <c r="I24" i="20"/>
  <c r="I20" i="20"/>
  <c r="I16" i="20"/>
  <c r="I12" i="20"/>
  <c r="I8" i="20"/>
  <c r="M5" i="21"/>
  <c r="M29" i="21"/>
  <c r="M25" i="21"/>
  <c r="M21" i="21"/>
  <c r="M17" i="21"/>
  <c r="M13" i="21"/>
  <c r="M9" i="21"/>
  <c r="I38" i="20"/>
  <c r="I34" i="20"/>
  <c r="I30" i="20"/>
  <c r="I26" i="20"/>
  <c r="I22" i="20"/>
  <c r="I18" i="20"/>
  <c r="I14" i="20"/>
  <c r="I10" i="20"/>
  <c r="M31" i="21"/>
  <c r="M27" i="21"/>
  <c r="M23" i="21"/>
  <c r="M19" i="21"/>
  <c r="M15" i="21"/>
  <c r="M11" i="21"/>
  <c r="M7" i="21"/>
  <c r="I33" i="20"/>
  <c r="I29" i="20"/>
  <c r="I25" i="20"/>
  <c r="I21" i="20"/>
  <c r="I17" i="20"/>
  <c r="I13" i="20"/>
  <c r="M30" i="21"/>
  <c r="M26" i="21"/>
  <c r="M22" i="21"/>
  <c r="M18" i="21"/>
  <c r="M14" i="21"/>
  <c r="M10" i="21"/>
  <c r="L5" i="23"/>
  <c r="L30" i="23"/>
  <c r="L28" i="23"/>
  <c r="L26" i="23"/>
  <c r="L24" i="23"/>
  <c r="L22" i="23"/>
  <c r="L20" i="23"/>
  <c r="L18" i="23"/>
  <c r="L16" i="23"/>
  <c r="L14" i="23"/>
  <c r="L12" i="23"/>
  <c r="L10" i="23"/>
  <c r="L8" i="23"/>
  <c r="L6" i="23"/>
  <c r="L4" i="23"/>
  <c r="L3" i="23"/>
  <c r="L29" i="23"/>
  <c r="L27" i="23"/>
  <c r="D25" i="14" s="1"/>
  <c r="F16" i="1" s="1"/>
  <c r="L25" i="23"/>
  <c r="L23" i="23"/>
  <c r="L21" i="23"/>
  <c r="L19" i="23"/>
  <c r="L17" i="23"/>
  <c r="L15" i="23"/>
  <c r="L13" i="23"/>
  <c r="L11" i="23"/>
  <c r="L9" i="23"/>
  <c r="L7" i="23"/>
  <c r="C8" i="20"/>
  <c r="C37" i="20"/>
  <c r="C35" i="20"/>
  <c r="C33" i="20"/>
  <c r="C31" i="20"/>
  <c r="C29" i="20"/>
  <c r="C27" i="20"/>
  <c r="C25" i="20"/>
  <c r="C23" i="20"/>
  <c r="C21" i="20"/>
  <c r="C19" i="20"/>
  <c r="C17" i="20"/>
  <c r="C15" i="20"/>
  <c r="C13" i="20"/>
  <c r="C11" i="20"/>
  <c r="C9" i="20"/>
  <c r="C7" i="20"/>
  <c r="C6" i="20"/>
  <c r="C36" i="20"/>
  <c r="C34" i="20"/>
  <c r="C32" i="20"/>
  <c r="C30" i="20"/>
  <c r="D27" i="14" s="1"/>
  <c r="F18" i="1" s="1"/>
  <c r="C28" i="20"/>
  <c r="C26" i="20"/>
  <c r="C24" i="20"/>
  <c r="C22" i="20"/>
  <c r="C20" i="20"/>
  <c r="C18" i="20"/>
  <c r="C16" i="20"/>
  <c r="C14" i="20"/>
  <c r="C12" i="20"/>
  <c r="C10" i="20"/>
  <c r="Q19" i="16"/>
  <c r="Q116" i="16"/>
  <c r="Q84" i="16"/>
  <c r="Q52" i="16"/>
  <c r="Q20" i="16"/>
  <c r="Q28" i="16" l="1"/>
  <c r="Q92" i="16"/>
  <c r="Q35" i="16"/>
  <c r="Q36" i="16"/>
  <c r="Q68" i="16"/>
  <c r="Q100" i="16"/>
  <c r="Q132" i="16"/>
  <c r="Q51" i="16"/>
  <c r="Q60" i="16"/>
  <c r="Q124" i="16"/>
  <c r="Q12" i="16"/>
  <c r="Q44" i="16"/>
  <c r="Q76" i="16"/>
  <c r="Q108" i="16"/>
  <c r="Q140" i="16"/>
  <c r="M20" i="22"/>
  <c r="D19" i="14"/>
  <c r="C67" i="1" s="1"/>
  <c r="C16" i="1"/>
  <c r="C14" i="1"/>
  <c r="M5" i="22"/>
  <c r="M21" i="22"/>
  <c r="M9" i="22"/>
  <c r="M25" i="22"/>
  <c r="M13" i="22"/>
  <c r="M29" i="22"/>
  <c r="M17" i="22"/>
  <c r="M3" i="22"/>
  <c r="Q33" i="16"/>
  <c r="Q65" i="16"/>
  <c r="Q97" i="16"/>
  <c r="Q129" i="16"/>
  <c r="Q161" i="16"/>
  <c r="Q197" i="16"/>
  <c r="Q107" i="16"/>
  <c r="Q223" i="16"/>
  <c r="Q166" i="16"/>
  <c r="Q198" i="16"/>
  <c r="Q230" i="16"/>
  <c r="Q135" i="16"/>
  <c r="Q148" i="16"/>
  <c r="Q212" i="16"/>
  <c r="Q191" i="16"/>
  <c r="Q14" i="16"/>
  <c r="Q22" i="16"/>
  <c r="Q30" i="16"/>
  <c r="Q38" i="16"/>
  <c r="Q46" i="16"/>
  <c r="Q54" i="16"/>
  <c r="Q62" i="16"/>
  <c r="Q70" i="16"/>
  <c r="Q78" i="16"/>
  <c r="Q86" i="16"/>
  <c r="Q94" i="16"/>
  <c r="Q102" i="16"/>
  <c r="Q110" i="16"/>
  <c r="Q118" i="16"/>
  <c r="Q126" i="16"/>
  <c r="Q134" i="16"/>
  <c r="Q7" i="16"/>
  <c r="Q23" i="16"/>
  <c r="Q39" i="16"/>
  <c r="Q55" i="16"/>
  <c r="M8" i="22"/>
  <c r="M24" i="22"/>
  <c r="Q9" i="16"/>
  <c r="Q25" i="16"/>
  <c r="M10" i="22"/>
  <c r="M26" i="22"/>
  <c r="M7" i="22"/>
  <c r="M23" i="22"/>
  <c r="Q21" i="16"/>
  <c r="Q37" i="16"/>
  <c r="Q53" i="16"/>
  <c r="Q69" i="16"/>
  <c r="Q85" i="16"/>
  <c r="Q101" i="16"/>
  <c r="Q117" i="16"/>
  <c r="Q133" i="16"/>
  <c r="Q149" i="16"/>
  <c r="Q165" i="16"/>
  <c r="Q181" i="16"/>
  <c r="Q205" i="16"/>
  <c r="Q237" i="16"/>
  <c r="Q119" i="16"/>
  <c r="Q187" i="16"/>
  <c r="Q235" i="16"/>
  <c r="Q154" i="16"/>
  <c r="Q170" i="16"/>
  <c r="Q186" i="16"/>
  <c r="Q202" i="16"/>
  <c r="Q218" i="16"/>
  <c r="Q234" i="16"/>
  <c r="Q63" i="16"/>
  <c r="Q103" i="16"/>
  <c r="Q147" i="16"/>
  <c r="Q183" i="16"/>
  <c r="Q231" i="16"/>
  <c r="Q152" i="16"/>
  <c r="Q168" i="16"/>
  <c r="Q184" i="16"/>
  <c r="Q200" i="16"/>
  <c r="Q216" i="16"/>
  <c r="Q232" i="16"/>
  <c r="Q209" i="16"/>
  <c r="Q67" i="16"/>
  <c r="Q111" i="16"/>
  <c r="Q159" i="16"/>
  <c r="Q203" i="16"/>
  <c r="M19" i="22"/>
  <c r="Q13" i="16"/>
  <c r="Q49" i="16"/>
  <c r="Q81" i="16"/>
  <c r="Q113" i="16"/>
  <c r="Q145" i="16"/>
  <c r="Q177" i="16"/>
  <c r="Q229" i="16"/>
  <c r="Q171" i="16"/>
  <c r="Q150" i="16"/>
  <c r="Q182" i="16"/>
  <c r="Q214" i="16"/>
  <c r="Q91" i="16"/>
  <c r="Q219" i="16"/>
  <c r="Q180" i="16"/>
  <c r="Q228" i="16"/>
  <c r="Q233" i="16"/>
  <c r="Q99" i="16"/>
  <c r="Q8" i="16"/>
  <c r="Q24" i="16"/>
  <c r="Q40" i="16"/>
  <c r="Q56" i="16"/>
  <c r="Q72" i="16"/>
  <c r="Q88" i="16"/>
  <c r="Q96" i="16"/>
  <c r="Q104" i="16"/>
  <c r="Q112" i="16"/>
  <c r="Q120" i="16"/>
  <c r="Q128" i="16"/>
  <c r="Q136" i="16"/>
  <c r="Q11" i="16"/>
  <c r="Q27" i="16"/>
  <c r="Q43" i="16"/>
  <c r="Q59" i="16"/>
  <c r="M12" i="22"/>
  <c r="M28" i="22"/>
  <c r="M14" i="22"/>
  <c r="M30" i="22"/>
  <c r="M11" i="22"/>
  <c r="M27" i="22"/>
  <c r="D26" i="14" s="1"/>
  <c r="F15" i="1" s="1"/>
  <c r="Q29" i="16"/>
  <c r="Q41" i="16"/>
  <c r="Q57" i="16"/>
  <c r="Q73" i="16"/>
  <c r="Q89" i="16"/>
  <c r="Q105" i="16"/>
  <c r="Q121" i="16"/>
  <c r="Q137" i="16"/>
  <c r="Q153" i="16"/>
  <c r="Q169" i="16"/>
  <c r="Q185" i="16"/>
  <c r="Q213" i="16"/>
  <c r="Q75" i="16"/>
  <c r="Q131" i="16"/>
  <c r="Q199" i="16"/>
  <c r="Q142" i="16"/>
  <c r="Q158" i="16"/>
  <c r="Q174" i="16"/>
  <c r="Q190" i="16"/>
  <c r="Q206" i="16"/>
  <c r="Q222" i="16"/>
  <c r="Q71" i="16"/>
  <c r="Q115" i="16"/>
  <c r="Q155" i="16"/>
  <c r="Q195" i="16"/>
  <c r="Q156" i="16"/>
  <c r="Q172" i="16"/>
  <c r="Q188" i="16"/>
  <c r="Q204" i="16"/>
  <c r="Q220" i="16"/>
  <c r="Q236" i="16"/>
  <c r="Q217" i="16"/>
  <c r="Q79" i="16"/>
  <c r="Q127" i="16"/>
  <c r="Q167" i="16"/>
  <c r="Q215" i="16"/>
  <c r="Q175" i="16"/>
  <c r="Q164" i="16"/>
  <c r="Q196" i="16"/>
  <c r="Q201" i="16"/>
  <c r="Q151" i="16"/>
  <c r="Q16" i="16"/>
  <c r="Q32" i="16"/>
  <c r="Q48" i="16"/>
  <c r="Q64" i="16"/>
  <c r="Q80" i="16"/>
  <c r="Q10" i="16"/>
  <c r="Q18" i="16"/>
  <c r="Q26" i="16"/>
  <c r="Q34" i="16"/>
  <c r="Q42" i="16"/>
  <c r="Q50" i="16"/>
  <c r="Q58" i="16"/>
  <c r="Q66" i="16"/>
  <c r="Q74" i="16"/>
  <c r="Q82" i="16"/>
  <c r="Q90" i="16"/>
  <c r="Q98" i="16"/>
  <c r="Q106" i="16"/>
  <c r="Q114" i="16"/>
  <c r="Q122" i="16"/>
  <c r="Q130" i="16"/>
  <c r="Q138" i="16"/>
  <c r="Q15" i="16"/>
  <c r="Q31" i="16"/>
  <c r="Q47" i="16"/>
  <c r="M16" i="22"/>
  <c r="M18" i="22"/>
  <c r="M15" i="22"/>
  <c r="Q17" i="16"/>
  <c r="Q45" i="16"/>
  <c r="Q61" i="16"/>
  <c r="Q77" i="16"/>
  <c r="Q93" i="16"/>
  <c r="Q109" i="16"/>
  <c r="Q125" i="16"/>
  <c r="Q141" i="16"/>
  <c r="Q157" i="16"/>
  <c r="Q173" i="16"/>
  <c r="Q189" i="16"/>
  <c r="Q221" i="16"/>
  <c r="Q95" i="16"/>
  <c r="Q143" i="16"/>
  <c r="Q211" i="16"/>
  <c r="Q146" i="16"/>
  <c r="Q162" i="16"/>
  <c r="Q178" i="16"/>
  <c r="Q194" i="16"/>
  <c r="Q210" i="16"/>
  <c r="Q226" i="16"/>
  <c r="Q6" i="16"/>
  <c r="Q83" i="16"/>
  <c r="Q123" i="16"/>
  <c r="Q163" i="16"/>
  <c r="Q207" i="16"/>
  <c r="Q144" i="16"/>
  <c r="Q160" i="16"/>
  <c r="Q176" i="16"/>
  <c r="Q192" i="16"/>
  <c r="D8" i="14" s="1"/>
  <c r="Q208" i="16"/>
  <c r="Q224" i="16"/>
  <c r="Q193" i="16"/>
  <c r="Q225" i="16"/>
  <c r="Q87" i="16"/>
  <c r="Q139" i="16"/>
  <c r="Q179" i="16"/>
  <c r="C15" i="1"/>
  <c r="D36" i="12"/>
  <c r="B36" i="12"/>
  <c r="D35" i="12"/>
  <c r="E22" i="12" s="1"/>
  <c r="B35" i="12"/>
  <c r="G37" i="11"/>
  <c r="E37" i="11"/>
  <c r="D9" i="11"/>
  <c r="D25" i="11"/>
  <c r="C37" i="11"/>
  <c r="D5" i="11" s="1"/>
  <c r="G36" i="11"/>
  <c r="H12" i="11" s="1"/>
  <c r="E36" i="11"/>
  <c r="F3" i="11" s="1"/>
  <c r="C36" i="11"/>
  <c r="K36" i="10"/>
  <c r="K35" i="10"/>
  <c r="L8" i="10" s="1"/>
  <c r="D3" i="11" l="1"/>
  <c r="D33" i="11"/>
  <c r="D17" i="11"/>
  <c r="F6" i="11"/>
  <c r="D21" i="11"/>
  <c r="D29" i="11"/>
  <c r="D13" i="11"/>
  <c r="E28" i="12"/>
  <c r="D18" i="14" s="1"/>
  <c r="C66" i="1"/>
  <c r="C68" i="1"/>
  <c r="H34" i="11"/>
  <c r="H22" i="11"/>
  <c r="H14" i="11"/>
  <c r="H6" i="11"/>
  <c r="F32" i="11"/>
  <c r="F24" i="11"/>
  <c r="F16" i="11"/>
  <c r="F8" i="11"/>
  <c r="E32" i="12"/>
  <c r="E20" i="12"/>
  <c r="E16" i="12"/>
  <c r="E12" i="12"/>
  <c r="E8" i="12"/>
  <c r="E4" i="12"/>
  <c r="D31" i="11"/>
  <c r="D23" i="11"/>
  <c r="D15" i="11"/>
  <c r="D7" i="11"/>
  <c r="H2" i="11"/>
  <c r="H32" i="11"/>
  <c r="H24" i="11"/>
  <c r="H16" i="11"/>
  <c r="H8" i="11"/>
  <c r="H4" i="11"/>
  <c r="F30" i="11"/>
  <c r="F22" i="11"/>
  <c r="F18" i="11"/>
  <c r="F10" i="11"/>
  <c r="E34" i="12"/>
  <c r="E30" i="12"/>
  <c r="E26" i="12"/>
  <c r="E18" i="12"/>
  <c r="E14" i="12"/>
  <c r="E10" i="12"/>
  <c r="E6" i="12"/>
  <c r="D34" i="11"/>
  <c r="D30" i="11"/>
  <c r="D26" i="11"/>
  <c r="D22" i="11"/>
  <c r="D18" i="11"/>
  <c r="D14" i="11"/>
  <c r="D10" i="11"/>
  <c r="D6" i="11"/>
  <c r="D2" i="11"/>
  <c r="H35" i="11"/>
  <c r="H31" i="11"/>
  <c r="H27" i="11"/>
  <c r="H23" i="11"/>
  <c r="H19" i="11"/>
  <c r="H15" i="11"/>
  <c r="H11" i="11"/>
  <c r="H7" i="11"/>
  <c r="H3" i="11"/>
  <c r="F33" i="11"/>
  <c r="F29" i="11"/>
  <c r="F25" i="11"/>
  <c r="F21" i="11"/>
  <c r="F17" i="11"/>
  <c r="F13" i="11"/>
  <c r="F9" i="11"/>
  <c r="F5" i="11"/>
  <c r="E33" i="12"/>
  <c r="E29" i="12"/>
  <c r="E25" i="12"/>
  <c r="E21" i="12"/>
  <c r="E17" i="12"/>
  <c r="E13" i="12"/>
  <c r="E9" i="12"/>
  <c r="E5" i="12"/>
  <c r="H26" i="11"/>
  <c r="H10" i="11"/>
  <c r="E24" i="12"/>
  <c r="L14" i="10"/>
  <c r="D32" i="11"/>
  <c r="D28" i="11"/>
  <c r="D14" i="14" s="1"/>
  <c r="D24" i="11"/>
  <c r="D20" i="11"/>
  <c r="D16" i="11"/>
  <c r="D12" i="11"/>
  <c r="D8" i="11"/>
  <c r="D4" i="11"/>
  <c r="H33" i="11"/>
  <c r="H29" i="11"/>
  <c r="H25" i="11"/>
  <c r="H21" i="11"/>
  <c r="H17" i="11"/>
  <c r="H13" i="11"/>
  <c r="H9" i="11"/>
  <c r="H5" i="11"/>
  <c r="F35" i="11"/>
  <c r="F31" i="11"/>
  <c r="F27" i="11"/>
  <c r="F23" i="11"/>
  <c r="F19" i="11"/>
  <c r="F15" i="11"/>
  <c r="F11" i="11"/>
  <c r="F7" i="11"/>
  <c r="C4" i="12"/>
  <c r="E2" i="12"/>
  <c r="E31" i="12"/>
  <c r="E27" i="12"/>
  <c r="E23" i="12"/>
  <c r="E19" i="12"/>
  <c r="E15" i="12"/>
  <c r="E11" i="12"/>
  <c r="E7" i="12"/>
  <c r="E3" i="12"/>
  <c r="H30" i="11"/>
  <c r="H18" i="11"/>
  <c r="F2" i="11"/>
  <c r="F28" i="11"/>
  <c r="F20" i="11"/>
  <c r="F12" i="11"/>
  <c r="F4" i="11"/>
  <c r="D35" i="11"/>
  <c r="D27" i="11"/>
  <c r="D19" i="11"/>
  <c r="D11" i="11"/>
  <c r="H28" i="11"/>
  <c r="H20" i="11"/>
  <c r="F34" i="11"/>
  <c r="F26" i="11"/>
  <c r="F14" i="11"/>
  <c r="L32" i="10"/>
  <c r="L28" i="10"/>
  <c r="L26" i="10"/>
  <c r="L20" i="10"/>
  <c r="L16" i="10"/>
  <c r="L7" i="10"/>
  <c r="L33" i="10"/>
  <c r="L31" i="10"/>
  <c r="D12" i="14" s="1"/>
  <c r="L29" i="10"/>
  <c r="L27" i="10"/>
  <c r="L25" i="10"/>
  <c r="L23" i="10"/>
  <c r="L21" i="10"/>
  <c r="L19" i="10"/>
  <c r="L17" i="10"/>
  <c r="L15" i="10"/>
  <c r="L13" i="10"/>
  <c r="L11" i="10"/>
  <c r="L9" i="10"/>
  <c r="L34" i="10"/>
  <c r="L30" i="10"/>
  <c r="L24" i="10"/>
  <c r="L22" i="10"/>
  <c r="L18" i="10"/>
  <c r="L12" i="10"/>
  <c r="L10" i="10"/>
  <c r="C2" i="12"/>
  <c r="C33" i="12"/>
  <c r="C31" i="12"/>
  <c r="C29" i="12"/>
  <c r="C27" i="12"/>
  <c r="C25" i="12"/>
  <c r="C23" i="12"/>
  <c r="C21" i="12"/>
  <c r="C19" i="12"/>
  <c r="C17" i="12"/>
  <c r="C15" i="12"/>
  <c r="C13" i="12"/>
  <c r="C11" i="12"/>
  <c r="C9" i="12"/>
  <c r="C7" i="12"/>
  <c r="C5" i="12"/>
  <c r="C3" i="12"/>
  <c r="C34" i="12"/>
  <c r="C32" i="12"/>
  <c r="C30" i="12"/>
  <c r="C28" i="12"/>
  <c r="D17" i="14" s="1"/>
  <c r="D16" i="14" s="1"/>
  <c r="C26" i="12"/>
  <c r="C24" i="12"/>
  <c r="C22" i="12"/>
  <c r="C20" i="12"/>
  <c r="C18" i="12"/>
  <c r="C16" i="12"/>
  <c r="C14" i="12"/>
  <c r="C12" i="12"/>
  <c r="C10" i="12"/>
  <c r="C8" i="12"/>
  <c r="C6" i="12"/>
  <c r="B47" i="9"/>
  <c r="C47" i="9"/>
  <c r="D47" i="9"/>
  <c r="E47" i="9"/>
  <c r="F47" i="9"/>
  <c r="G47" i="9"/>
  <c r="H47" i="9"/>
  <c r="I47" i="9"/>
  <c r="J47" i="9"/>
  <c r="B48" i="9"/>
  <c r="C48" i="9"/>
  <c r="D48" i="9"/>
  <c r="E48" i="9"/>
  <c r="F48" i="9"/>
  <c r="G48" i="9"/>
  <c r="H48" i="9"/>
  <c r="I48" i="9"/>
  <c r="J48" i="9"/>
  <c r="B49" i="9"/>
  <c r="C49" i="9"/>
  <c r="D49" i="9"/>
  <c r="E49" i="9"/>
  <c r="F49" i="9"/>
  <c r="G49" i="9"/>
  <c r="H49" i="9"/>
  <c r="I49" i="9"/>
  <c r="J49" i="9"/>
  <c r="B50" i="9"/>
  <c r="C50" i="9"/>
  <c r="D50" i="9"/>
  <c r="E50" i="9"/>
  <c r="F50" i="9"/>
  <c r="G50" i="9"/>
  <c r="H50" i="9"/>
  <c r="I50" i="9"/>
  <c r="J50" i="9"/>
  <c r="B51" i="9"/>
  <c r="C51" i="9"/>
  <c r="D51" i="9"/>
  <c r="E51" i="9"/>
  <c r="F51" i="9"/>
  <c r="G51" i="9"/>
  <c r="H51" i="9"/>
  <c r="I51" i="9"/>
  <c r="J51" i="9"/>
  <c r="B52" i="9"/>
  <c r="C52" i="9"/>
  <c r="D52" i="9"/>
  <c r="E52" i="9"/>
  <c r="F52" i="9"/>
  <c r="G52" i="9"/>
  <c r="H52" i="9"/>
  <c r="I52" i="9"/>
  <c r="J52" i="9"/>
  <c r="B53" i="9"/>
  <c r="C53" i="9"/>
  <c r="D53" i="9"/>
  <c r="E53" i="9"/>
  <c r="F53" i="9"/>
  <c r="G53" i="9"/>
  <c r="H53" i="9"/>
  <c r="I53" i="9"/>
  <c r="J53" i="9"/>
  <c r="B54" i="9"/>
  <c r="C54" i="9"/>
  <c r="D54" i="9"/>
  <c r="E54" i="9"/>
  <c r="F54" i="9"/>
  <c r="G54" i="9"/>
  <c r="H54" i="9"/>
  <c r="I54" i="9"/>
  <c r="J54" i="9"/>
  <c r="B55" i="9"/>
  <c r="C55" i="9"/>
  <c r="D55" i="9"/>
  <c r="E55" i="9"/>
  <c r="F55" i="9"/>
  <c r="G55" i="9"/>
  <c r="H55" i="9"/>
  <c r="I55" i="9"/>
  <c r="J55" i="9"/>
  <c r="B56" i="9"/>
  <c r="C56" i="9"/>
  <c r="D56" i="9"/>
  <c r="E56" i="9"/>
  <c r="F56" i="9"/>
  <c r="G56" i="9"/>
  <c r="H56" i="9"/>
  <c r="I56" i="9"/>
  <c r="J56" i="9"/>
  <c r="B57" i="9"/>
  <c r="C57" i="9"/>
  <c r="D57" i="9"/>
  <c r="E57" i="9"/>
  <c r="F57" i="9"/>
  <c r="G57" i="9"/>
  <c r="H57" i="9"/>
  <c r="I57" i="9"/>
  <c r="J57" i="9"/>
  <c r="B58" i="9"/>
  <c r="C58" i="9"/>
  <c r="D58" i="9"/>
  <c r="E58" i="9"/>
  <c r="F58" i="9"/>
  <c r="G58" i="9"/>
  <c r="H58" i="9"/>
  <c r="I58" i="9"/>
  <c r="J58" i="9"/>
  <c r="B59" i="9"/>
  <c r="C59" i="9"/>
  <c r="D59" i="9"/>
  <c r="E59" i="9"/>
  <c r="F59" i="9"/>
  <c r="G59" i="9"/>
  <c r="H59" i="9"/>
  <c r="I59" i="9"/>
  <c r="J59" i="9"/>
  <c r="B60" i="9"/>
  <c r="C60" i="9"/>
  <c r="D60" i="9"/>
  <c r="E60" i="9"/>
  <c r="F60" i="9"/>
  <c r="G60" i="9"/>
  <c r="H60" i="9"/>
  <c r="I60" i="9"/>
  <c r="J60" i="9"/>
  <c r="B61" i="9"/>
  <c r="C61" i="9"/>
  <c r="D61" i="9"/>
  <c r="E61" i="9"/>
  <c r="F61" i="9"/>
  <c r="G61" i="9"/>
  <c r="H61" i="9"/>
  <c r="I61" i="9"/>
  <c r="J61" i="9"/>
  <c r="B62" i="9"/>
  <c r="C62" i="9"/>
  <c r="D62" i="9"/>
  <c r="E62" i="9"/>
  <c r="F62" i="9"/>
  <c r="G62" i="9"/>
  <c r="H62" i="9"/>
  <c r="I62" i="9"/>
  <c r="J62" i="9"/>
  <c r="B63" i="9"/>
  <c r="C63" i="9"/>
  <c r="D63" i="9"/>
  <c r="E63" i="9"/>
  <c r="F63" i="9"/>
  <c r="G63" i="9"/>
  <c r="H63" i="9"/>
  <c r="I63" i="9"/>
  <c r="J63" i="9"/>
  <c r="B64" i="9"/>
  <c r="C64" i="9"/>
  <c r="D64" i="9"/>
  <c r="E64" i="9"/>
  <c r="F64" i="9"/>
  <c r="G64" i="9"/>
  <c r="H64" i="9"/>
  <c r="I64" i="9"/>
  <c r="J64" i="9"/>
  <c r="B65" i="9"/>
  <c r="C65" i="9"/>
  <c r="D65" i="9"/>
  <c r="E65" i="9"/>
  <c r="F65" i="9"/>
  <c r="G65" i="9"/>
  <c r="H65" i="9"/>
  <c r="I65" i="9"/>
  <c r="J65" i="9"/>
  <c r="B66" i="9"/>
  <c r="C66" i="9"/>
  <c r="D66" i="9"/>
  <c r="E66" i="9"/>
  <c r="F66" i="9"/>
  <c r="G66" i="9"/>
  <c r="H66" i="9"/>
  <c r="I66" i="9"/>
  <c r="J66" i="9"/>
  <c r="B67" i="9"/>
  <c r="C67" i="9"/>
  <c r="D67" i="9"/>
  <c r="E67" i="9"/>
  <c r="F67" i="9"/>
  <c r="G67" i="9"/>
  <c r="H67" i="9"/>
  <c r="I67" i="9"/>
  <c r="J67" i="9"/>
  <c r="B68" i="9"/>
  <c r="C68" i="9"/>
  <c r="D68" i="9"/>
  <c r="E68" i="9"/>
  <c r="F68" i="9"/>
  <c r="G68" i="9"/>
  <c r="H68" i="9"/>
  <c r="I68" i="9"/>
  <c r="J68" i="9"/>
  <c r="B69" i="9"/>
  <c r="C69" i="9"/>
  <c r="D69" i="9"/>
  <c r="E69" i="9"/>
  <c r="F69" i="9"/>
  <c r="G69" i="9"/>
  <c r="H69" i="9"/>
  <c r="I69" i="9"/>
  <c r="J69" i="9"/>
  <c r="B70" i="9"/>
  <c r="C70" i="9"/>
  <c r="D70" i="9"/>
  <c r="E70" i="9"/>
  <c r="F70" i="9"/>
  <c r="G70" i="9"/>
  <c r="H70" i="9"/>
  <c r="I70" i="9"/>
  <c r="J70" i="9"/>
  <c r="B71" i="9"/>
  <c r="C71" i="9"/>
  <c r="D71" i="9"/>
  <c r="E71" i="9"/>
  <c r="F71" i="9"/>
  <c r="G71" i="9"/>
  <c r="H71" i="9"/>
  <c r="I71" i="9"/>
  <c r="J71" i="9"/>
  <c r="B72" i="9"/>
  <c r="C72" i="9"/>
  <c r="D72" i="9"/>
  <c r="E72" i="9"/>
  <c r="F72" i="9"/>
  <c r="G72" i="9"/>
  <c r="H72" i="9"/>
  <c r="I72" i="9"/>
  <c r="J72" i="9"/>
  <c r="B73" i="9"/>
  <c r="C73" i="9"/>
  <c r="D73" i="9"/>
  <c r="E73" i="9"/>
  <c r="F73" i="9"/>
  <c r="G73" i="9"/>
  <c r="H73" i="9"/>
  <c r="I73" i="9"/>
  <c r="J73" i="9"/>
  <c r="C46" i="9"/>
  <c r="D46" i="9"/>
  <c r="E46" i="9"/>
  <c r="F46" i="9"/>
  <c r="G46" i="9"/>
  <c r="H46" i="9"/>
  <c r="I46" i="9"/>
  <c r="J46" i="9"/>
  <c r="B46" i="9"/>
  <c r="J74" i="9" l="1"/>
  <c r="C62" i="1"/>
  <c r="C64" i="1"/>
  <c r="K62" i="9"/>
  <c r="J75" i="9"/>
  <c r="F57" i="1"/>
  <c r="D15" i="14"/>
  <c r="D13" i="14" s="1"/>
  <c r="K50" i="9"/>
  <c r="C65" i="1"/>
  <c r="C63" i="1"/>
  <c r="C61" i="1"/>
  <c r="C40" i="1"/>
  <c r="C38" i="1"/>
  <c r="C39" i="1"/>
  <c r="E6" i="8"/>
  <c r="E7" i="8"/>
  <c r="E8" i="8"/>
  <c r="E9" i="8"/>
  <c r="E10" i="8"/>
  <c r="E11" i="8"/>
  <c r="E12" i="8"/>
  <c r="E13" i="8"/>
  <c r="E14" i="8"/>
  <c r="E15" i="8"/>
  <c r="E16" i="8"/>
  <c r="E17" i="8"/>
  <c r="C7" i="8"/>
  <c r="D7" i="8" s="1"/>
  <c r="C8" i="8"/>
  <c r="D8" i="8" s="1"/>
  <c r="C9" i="8"/>
  <c r="D9" i="8" s="1"/>
  <c r="C10" i="8"/>
  <c r="D10" i="8" s="1"/>
  <c r="C11" i="8"/>
  <c r="D11" i="8" s="1"/>
  <c r="C12" i="8"/>
  <c r="D12" i="8" s="1"/>
  <c r="C13" i="8"/>
  <c r="D13" i="8" s="1"/>
  <c r="C14" i="8"/>
  <c r="D14" i="8" s="1"/>
  <c r="C15" i="8"/>
  <c r="D15" i="8" s="1"/>
  <c r="C16" i="8"/>
  <c r="D16" i="8" s="1"/>
  <c r="C17" i="8"/>
  <c r="D17" i="8" s="1"/>
  <c r="C18" i="8"/>
  <c r="D18" i="8" s="1"/>
  <c r="C19" i="8"/>
  <c r="D19" i="8" s="1"/>
  <c r="C20" i="8"/>
  <c r="D20" i="8" s="1"/>
  <c r="C21" i="8"/>
  <c r="D21" i="8" s="1"/>
  <c r="C22" i="8"/>
  <c r="D22" i="8" s="1"/>
  <c r="C23" i="8"/>
  <c r="D23" i="8" s="1"/>
  <c r="C24" i="8"/>
  <c r="D24" i="8" s="1"/>
  <c r="C25" i="8"/>
  <c r="D25" i="8" s="1"/>
  <c r="C26" i="8"/>
  <c r="D26" i="8" s="1"/>
  <c r="C27" i="8"/>
  <c r="D27"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45" i="8"/>
  <c r="D45"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70" i="8"/>
  <c r="D70" i="8" s="1"/>
  <c r="C71" i="8"/>
  <c r="D71" i="8" s="1"/>
  <c r="C72" i="8"/>
  <c r="D72" i="8" s="1"/>
  <c r="C73" i="8"/>
  <c r="D73" i="8" s="1"/>
  <c r="C74" i="8"/>
  <c r="D74" i="8" s="1"/>
  <c r="C75" i="8"/>
  <c r="D75" i="8" s="1"/>
  <c r="C76" i="8"/>
  <c r="D76" i="8" s="1"/>
  <c r="C77" i="8"/>
  <c r="D77" i="8" s="1"/>
  <c r="C78" i="8"/>
  <c r="D78" i="8" s="1"/>
  <c r="C79" i="8"/>
  <c r="D79" i="8" s="1"/>
  <c r="C80" i="8"/>
  <c r="D80" i="8" s="1"/>
  <c r="C81" i="8"/>
  <c r="D81" i="8" s="1"/>
  <c r="C82" i="8"/>
  <c r="D82" i="8" s="1"/>
  <c r="C83" i="8"/>
  <c r="D83" i="8" s="1"/>
  <c r="C84" i="8"/>
  <c r="D84" i="8" s="1"/>
  <c r="C85" i="8"/>
  <c r="D85" i="8" s="1"/>
  <c r="C86" i="8"/>
  <c r="D86" i="8" s="1"/>
  <c r="C87" i="8"/>
  <c r="D87" i="8" s="1"/>
  <c r="C88" i="8"/>
  <c r="D88" i="8" s="1"/>
  <c r="C89" i="8"/>
  <c r="D89" i="8" s="1"/>
  <c r="C90" i="8"/>
  <c r="D90" i="8" s="1"/>
  <c r="C91" i="8"/>
  <c r="D91" i="8" s="1"/>
  <c r="C92" i="8"/>
  <c r="D92" i="8" s="1"/>
  <c r="C93" i="8"/>
  <c r="D93" i="8" s="1"/>
  <c r="C94" i="8"/>
  <c r="D94" i="8" s="1"/>
  <c r="C95" i="8"/>
  <c r="D95" i="8" s="1"/>
  <c r="C96" i="8"/>
  <c r="D96" i="8" s="1"/>
  <c r="C97" i="8"/>
  <c r="D97" i="8" s="1"/>
  <c r="C98" i="8"/>
  <c r="D98" i="8" s="1"/>
  <c r="C99" i="8"/>
  <c r="D99" i="8" s="1"/>
  <c r="C100" i="8"/>
  <c r="D100" i="8" s="1"/>
  <c r="C101" i="8"/>
  <c r="D101" i="8" s="1"/>
  <c r="C102" i="8"/>
  <c r="D102" i="8" s="1"/>
  <c r="C103" i="8"/>
  <c r="D103" i="8" s="1"/>
  <c r="C104" i="8"/>
  <c r="D104" i="8" s="1"/>
  <c r="C105" i="8"/>
  <c r="D105" i="8" s="1"/>
  <c r="C106" i="8"/>
  <c r="D106" i="8" s="1"/>
  <c r="C107" i="8"/>
  <c r="D107" i="8" s="1"/>
  <c r="C108" i="8"/>
  <c r="D108" i="8" s="1"/>
  <c r="C109" i="8"/>
  <c r="D109" i="8" s="1"/>
  <c r="C110" i="8"/>
  <c r="D110" i="8" s="1"/>
  <c r="C111" i="8"/>
  <c r="D111" i="8" s="1"/>
  <c r="C112" i="8"/>
  <c r="D112" i="8" s="1"/>
  <c r="C113" i="8"/>
  <c r="D113" i="8" s="1"/>
  <c r="C114" i="8"/>
  <c r="D114" i="8" s="1"/>
  <c r="C115" i="8"/>
  <c r="D115" i="8" s="1"/>
  <c r="C116" i="8"/>
  <c r="D116" i="8" s="1"/>
  <c r="C117" i="8"/>
  <c r="D117" i="8" s="1"/>
  <c r="C118" i="8"/>
  <c r="D118" i="8" s="1"/>
  <c r="C119" i="8"/>
  <c r="D119" i="8" s="1"/>
  <c r="C120" i="8"/>
  <c r="D120" i="8" s="1"/>
  <c r="C121" i="8"/>
  <c r="D121" i="8" s="1"/>
  <c r="C122" i="8"/>
  <c r="D122" i="8" s="1"/>
  <c r="C123" i="8"/>
  <c r="D123" i="8" s="1"/>
  <c r="C124" i="8"/>
  <c r="D124" i="8" s="1"/>
  <c r="C125" i="8"/>
  <c r="D125" i="8" s="1"/>
  <c r="C126" i="8"/>
  <c r="D126" i="8" s="1"/>
  <c r="C127" i="8"/>
  <c r="D127" i="8" s="1"/>
  <c r="C128" i="8"/>
  <c r="D128" i="8" s="1"/>
  <c r="C129" i="8"/>
  <c r="D129" i="8" s="1"/>
  <c r="C130" i="8"/>
  <c r="D130" i="8" s="1"/>
  <c r="C131" i="8"/>
  <c r="D131" i="8" s="1"/>
  <c r="C132" i="8"/>
  <c r="D132" i="8" s="1"/>
  <c r="C133" i="8"/>
  <c r="D133" i="8" s="1"/>
  <c r="C134" i="8"/>
  <c r="D134" i="8" s="1"/>
  <c r="C135" i="8"/>
  <c r="D135" i="8" s="1"/>
  <c r="C136" i="8"/>
  <c r="D136" i="8" s="1"/>
  <c r="C137" i="8"/>
  <c r="D137" i="8" s="1"/>
  <c r="C138" i="8"/>
  <c r="D138" i="8" s="1"/>
  <c r="C139" i="8"/>
  <c r="D139" i="8" s="1"/>
  <c r="C140" i="8"/>
  <c r="D140" i="8" s="1"/>
  <c r="C141" i="8"/>
  <c r="D141" i="8" s="1"/>
  <c r="C142" i="8"/>
  <c r="D142" i="8" s="1"/>
  <c r="C143" i="8"/>
  <c r="D143" i="8" s="1"/>
  <c r="C144" i="8"/>
  <c r="D144" i="8" s="1"/>
  <c r="C145" i="8"/>
  <c r="D145" i="8" s="1"/>
  <c r="C146" i="8"/>
  <c r="D146" i="8" s="1"/>
  <c r="C147" i="8"/>
  <c r="D147" i="8" s="1"/>
  <c r="C148" i="8"/>
  <c r="D148" i="8" s="1"/>
  <c r="C149" i="8"/>
  <c r="D149" i="8" s="1"/>
  <c r="C150" i="8"/>
  <c r="D150" i="8" s="1"/>
  <c r="C151" i="8"/>
  <c r="D151" i="8" s="1"/>
  <c r="C152" i="8"/>
  <c r="D152" i="8" s="1"/>
  <c r="C153" i="8"/>
  <c r="D153" i="8" s="1"/>
  <c r="C154" i="8"/>
  <c r="D154" i="8" s="1"/>
  <c r="C155" i="8"/>
  <c r="D155" i="8" s="1"/>
  <c r="C156" i="8"/>
  <c r="D156" i="8" s="1"/>
  <c r="C157" i="8"/>
  <c r="D157" i="8" s="1"/>
  <c r="C158" i="8"/>
  <c r="D158" i="8" s="1"/>
  <c r="C159" i="8"/>
  <c r="D159" i="8" s="1"/>
  <c r="C160" i="8"/>
  <c r="D160" i="8" s="1"/>
  <c r="C161" i="8"/>
  <c r="D161" i="8" s="1"/>
  <c r="C162" i="8"/>
  <c r="D162" i="8" s="1"/>
  <c r="C163" i="8"/>
  <c r="D163" i="8" s="1"/>
  <c r="C164" i="8"/>
  <c r="D164" i="8" s="1"/>
  <c r="C165" i="8"/>
  <c r="D165" i="8" s="1"/>
  <c r="C166" i="8"/>
  <c r="D166" i="8" s="1"/>
  <c r="C167" i="8"/>
  <c r="D167" i="8" s="1"/>
  <c r="C168" i="8"/>
  <c r="D168" i="8" s="1"/>
  <c r="C169" i="8"/>
  <c r="D169" i="8" s="1"/>
  <c r="C170" i="8"/>
  <c r="D170" i="8" s="1"/>
  <c r="C171" i="8"/>
  <c r="D171" i="8" s="1"/>
  <c r="C172" i="8"/>
  <c r="D172" i="8" s="1"/>
  <c r="C173" i="8"/>
  <c r="D173" i="8" s="1"/>
  <c r="C174" i="8"/>
  <c r="D174" i="8" s="1"/>
  <c r="C175" i="8"/>
  <c r="D175" i="8" s="1"/>
  <c r="C176" i="8"/>
  <c r="D176" i="8" s="1"/>
  <c r="C177" i="8"/>
  <c r="D177" i="8" s="1"/>
  <c r="C178" i="8"/>
  <c r="D178" i="8" s="1"/>
  <c r="C179" i="8"/>
  <c r="D179" i="8" s="1"/>
  <c r="C180" i="8"/>
  <c r="D180" i="8" s="1"/>
  <c r="C181" i="8"/>
  <c r="D181" i="8" s="1"/>
  <c r="C182" i="8"/>
  <c r="D182" i="8" s="1"/>
  <c r="C183" i="8"/>
  <c r="D183" i="8" s="1"/>
  <c r="C184" i="8"/>
  <c r="D184" i="8" s="1"/>
  <c r="C185" i="8"/>
  <c r="D185" i="8" s="1"/>
  <c r="C186" i="8"/>
  <c r="D186" i="8" s="1"/>
  <c r="C187" i="8"/>
  <c r="D187" i="8" s="1"/>
  <c r="C188" i="8"/>
  <c r="D188" i="8" s="1"/>
  <c r="C189" i="8"/>
  <c r="D189" i="8" s="1"/>
  <c r="C190" i="8"/>
  <c r="D190" i="8" s="1"/>
  <c r="C191" i="8"/>
  <c r="D191" i="8" s="1"/>
  <c r="C192" i="8"/>
  <c r="D192" i="8" s="1"/>
  <c r="C193" i="8"/>
  <c r="D193" i="8" s="1"/>
  <c r="C194" i="8"/>
  <c r="D194" i="8" s="1"/>
  <c r="C195" i="8"/>
  <c r="D195" i="8" s="1"/>
  <c r="C196" i="8"/>
  <c r="D196" i="8" s="1"/>
  <c r="C197" i="8"/>
  <c r="D197" i="8" s="1"/>
  <c r="C198" i="8"/>
  <c r="D198" i="8" s="1"/>
  <c r="C199" i="8"/>
  <c r="D199" i="8" s="1"/>
  <c r="C200" i="8"/>
  <c r="D200" i="8" s="1"/>
  <c r="C201" i="8"/>
  <c r="D201" i="8" s="1"/>
  <c r="C202" i="8"/>
  <c r="D202" i="8" s="1"/>
  <c r="C203" i="8"/>
  <c r="D203" i="8" s="1"/>
  <c r="C204" i="8"/>
  <c r="D204" i="8" s="1"/>
  <c r="C205" i="8"/>
  <c r="D205" i="8" s="1"/>
  <c r="C206" i="8"/>
  <c r="D206" i="8" s="1"/>
  <c r="C207" i="8"/>
  <c r="D207" i="8" s="1"/>
  <c r="C208" i="8"/>
  <c r="D208" i="8" s="1"/>
  <c r="C209" i="8"/>
  <c r="D209" i="8" s="1"/>
  <c r="C210" i="8"/>
  <c r="D210" i="8" s="1"/>
  <c r="C211" i="8"/>
  <c r="D211" i="8" s="1"/>
  <c r="C212" i="8"/>
  <c r="D212" i="8" s="1"/>
  <c r="C213" i="8"/>
  <c r="D213" i="8" s="1"/>
  <c r="C214" i="8"/>
  <c r="D214" i="8" s="1"/>
  <c r="C215" i="8"/>
  <c r="D215" i="8" s="1"/>
  <c r="C216" i="8"/>
  <c r="D216" i="8" s="1"/>
  <c r="C217" i="8"/>
  <c r="D217" i="8" s="1"/>
  <c r="C218" i="8"/>
  <c r="D218" i="8" s="1"/>
  <c r="C219" i="8"/>
  <c r="D219" i="8" s="1"/>
  <c r="C220" i="8"/>
  <c r="D220" i="8" s="1"/>
  <c r="C221" i="8"/>
  <c r="D221" i="8" s="1"/>
  <c r="C222" i="8"/>
  <c r="D222" i="8" s="1"/>
  <c r="C223" i="8"/>
  <c r="D223" i="8" s="1"/>
  <c r="C224" i="8"/>
  <c r="D224" i="8" s="1"/>
  <c r="C225" i="8"/>
  <c r="D225" i="8" s="1"/>
  <c r="C226" i="8"/>
  <c r="D226" i="8" s="1"/>
  <c r="C227" i="8"/>
  <c r="D227" i="8" s="1"/>
  <c r="C228" i="8"/>
  <c r="D228" i="8" s="1"/>
  <c r="C229" i="8"/>
  <c r="D229" i="8" s="1"/>
  <c r="C230" i="8"/>
  <c r="D230" i="8" s="1"/>
  <c r="C231" i="8"/>
  <c r="D231" i="8" s="1"/>
  <c r="C232" i="8"/>
  <c r="D232" i="8" s="1"/>
  <c r="C233" i="8"/>
  <c r="D233" i="8" s="1"/>
  <c r="C234" i="8"/>
  <c r="D234" i="8" s="1"/>
  <c r="C235" i="8"/>
  <c r="D235" i="8" s="1"/>
  <c r="C236" i="8"/>
  <c r="D236" i="8" s="1"/>
  <c r="C237" i="8"/>
  <c r="D237" i="8" s="1"/>
  <c r="C6" i="8"/>
  <c r="D28" i="3"/>
  <c r="D27" i="3"/>
  <c r="E5" i="3" s="1"/>
  <c r="J28" i="3"/>
  <c r="H28" i="3"/>
  <c r="F28" i="3"/>
  <c r="J27" i="3"/>
  <c r="K23" i="3" s="1"/>
  <c r="H27" i="3"/>
  <c r="I7" i="3" s="1"/>
  <c r="F27" i="3"/>
  <c r="B28" i="3"/>
  <c r="B27" i="3"/>
  <c r="C4" i="3" s="1"/>
  <c r="AJ33" i="18"/>
  <c r="AJ32" i="18"/>
  <c r="C3" i="3" l="1"/>
  <c r="C7" i="3"/>
  <c r="E3" i="3"/>
  <c r="E21" i="3"/>
  <c r="E11" i="3"/>
  <c r="K15" i="3"/>
  <c r="C53" i="1"/>
  <c r="C60" i="1"/>
  <c r="C23" i="3"/>
  <c r="G4" i="3"/>
  <c r="I14" i="3"/>
  <c r="C2" i="3"/>
  <c r="E17" i="3"/>
  <c r="E7" i="3"/>
  <c r="C13" i="3"/>
  <c r="E23" i="3"/>
  <c r="E12" i="3"/>
  <c r="C18" i="3"/>
  <c r="E2" i="3"/>
  <c r="E16" i="3"/>
  <c r="AK8" i="18"/>
  <c r="C56" i="1"/>
  <c r="C59" i="1"/>
  <c r="C44" i="1"/>
  <c r="C43" i="1"/>
  <c r="C48" i="1"/>
  <c r="C57" i="1"/>
  <c r="C41" i="1"/>
  <c r="C45" i="1"/>
  <c r="C46" i="1"/>
  <c r="C54" i="1"/>
  <c r="C51" i="1"/>
  <c r="AK23" i="18"/>
  <c r="AK7" i="18"/>
  <c r="G10" i="3"/>
  <c r="I9" i="3"/>
  <c r="K6" i="3"/>
  <c r="K10" i="3"/>
  <c r="K14" i="3"/>
  <c r="K18" i="3"/>
  <c r="K22" i="3"/>
  <c r="D34" i="14" s="1"/>
  <c r="F24" i="1" s="1"/>
  <c r="K3" i="3"/>
  <c r="K7" i="3"/>
  <c r="K11" i="3"/>
  <c r="G25" i="3"/>
  <c r="G14" i="3"/>
  <c r="I18" i="3"/>
  <c r="K20" i="3"/>
  <c r="K12" i="3"/>
  <c r="K61" i="9"/>
  <c r="K49" i="9"/>
  <c r="K59" i="9"/>
  <c r="K53" i="9"/>
  <c r="K58" i="9"/>
  <c r="K52" i="9"/>
  <c r="K51" i="9"/>
  <c r="K46" i="9"/>
  <c r="K71" i="9"/>
  <c r="K55" i="9"/>
  <c r="K70" i="9"/>
  <c r="D11" i="14" s="1"/>
  <c r="C35" i="1" s="1"/>
  <c r="K54" i="9"/>
  <c r="K64" i="9"/>
  <c r="K56" i="9"/>
  <c r="K69" i="9"/>
  <c r="K67" i="9"/>
  <c r="K73" i="9"/>
  <c r="K66" i="9"/>
  <c r="K60" i="9"/>
  <c r="K72" i="9"/>
  <c r="K68" i="9"/>
  <c r="K65" i="9"/>
  <c r="AK28" i="18"/>
  <c r="D35" i="14" s="1"/>
  <c r="F30" i="1" s="1"/>
  <c r="AK12" i="18"/>
  <c r="G3" i="3"/>
  <c r="G7" i="3"/>
  <c r="G11" i="3"/>
  <c r="G15" i="3"/>
  <c r="G19" i="3"/>
  <c r="G23" i="3"/>
  <c r="G2" i="3"/>
  <c r="G21" i="3"/>
  <c r="I25" i="3"/>
  <c r="I19" i="3"/>
  <c r="I3" i="3"/>
  <c r="AK27" i="18"/>
  <c r="AK16" i="18"/>
  <c r="AK5" i="18"/>
  <c r="C22" i="3"/>
  <c r="D9" i="14" s="1"/>
  <c r="C11" i="3"/>
  <c r="C6" i="3"/>
  <c r="I4" i="3"/>
  <c r="I8" i="3"/>
  <c r="I12" i="3"/>
  <c r="I16" i="3"/>
  <c r="I20" i="3"/>
  <c r="I24" i="3"/>
  <c r="G20" i="3"/>
  <c r="G9" i="3"/>
  <c r="I23" i="3"/>
  <c r="I13" i="3"/>
  <c r="K2" i="3"/>
  <c r="AK31" i="18"/>
  <c r="AK25" i="18"/>
  <c r="AK20" i="18"/>
  <c r="AK15" i="18"/>
  <c r="AK9" i="18"/>
  <c r="C26" i="3"/>
  <c r="C21" i="3"/>
  <c r="C15" i="3"/>
  <c r="C10" i="3"/>
  <c r="C5" i="3"/>
  <c r="K5" i="3"/>
  <c r="E6" i="3"/>
  <c r="E25" i="3"/>
  <c r="E20" i="3"/>
  <c r="E15" i="3"/>
  <c r="E9" i="3"/>
  <c r="E4" i="3"/>
  <c r="G24" i="3"/>
  <c r="G18" i="3"/>
  <c r="G13" i="3"/>
  <c r="G8" i="3"/>
  <c r="I2" i="3"/>
  <c r="I22" i="3"/>
  <c r="D33" i="14" s="1"/>
  <c r="F23" i="1" s="1"/>
  <c r="I17" i="3"/>
  <c r="I11" i="3"/>
  <c r="I6" i="3"/>
  <c r="K26" i="3"/>
  <c r="K19" i="3"/>
  <c r="K8" i="3"/>
  <c r="K47" i="9"/>
  <c r="K63" i="9"/>
  <c r="AK17" i="18"/>
  <c r="G26" i="3"/>
  <c r="G16" i="3"/>
  <c r="G5" i="3"/>
  <c r="AK4" i="18"/>
  <c r="AK21" i="18"/>
  <c r="AK11" i="18"/>
  <c r="C17" i="3"/>
  <c r="AK6" i="18"/>
  <c r="AK29" i="18"/>
  <c r="AK24" i="18"/>
  <c r="AK19" i="18"/>
  <c r="AK13" i="18"/>
  <c r="C25" i="3"/>
  <c r="C19" i="3"/>
  <c r="C14" i="3"/>
  <c r="C9" i="3"/>
  <c r="E24" i="3"/>
  <c r="E19" i="3"/>
  <c r="E13" i="3"/>
  <c r="E8" i="3"/>
  <c r="G22" i="3"/>
  <c r="D32" i="14" s="1"/>
  <c r="F22" i="1" s="1"/>
  <c r="G17" i="3"/>
  <c r="G12" i="3"/>
  <c r="G6" i="3"/>
  <c r="I26" i="3"/>
  <c r="I21" i="3"/>
  <c r="I15" i="3"/>
  <c r="I10" i="3"/>
  <c r="I5" i="3"/>
  <c r="K24" i="3"/>
  <c r="K16" i="3"/>
  <c r="K4" i="3"/>
  <c r="D239" i="8"/>
  <c r="D238" i="8"/>
  <c r="E161" i="8" s="1"/>
  <c r="K48" i="9"/>
  <c r="K57" i="9"/>
  <c r="C50" i="1"/>
  <c r="C47" i="1"/>
  <c r="C55" i="1"/>
  <c r="AK30" i="18"/>
  <c r="AK26" i="18"/>
  <c r="AK22" i="18"/>
  <c r="AK18" i="18"/>
  <c r="AK14" i="18"/>
  <c r="AK10" i="18"/>
  <c r="C24" i="3"/>
  <c r="C20" i="3"/>
  <c r="C16" i="3"/>
  <c r="C12" i="3"/>
  <c r="C8" i="3"/>
  <c r="E26" i="3"/>
  <c r="E22" i="3"/>
  <c r="D31" i="14" s="1"/>
  <c r="F21" i="1" s="1"/>
  <c r="E18" i="3"/>
  <c r="E14" i="3"/>
  <c r="E10" i="3"/>
  <c r="K25" i="3"/>
  <c r="K21" i="3"/>
  <c r="K17" i="3"/>
  <c r="K13" i="3"/>
  <c r="K9" i="3"/>
  <c r="C42" i="1"/>
  <c r="C58" i="1"/>
  <c r="C52" i="1"/>
  <c r="C49" i="1"/>
  <c r="O7" i="15"/>
  <c r="O8" i="15"/>
  <c r="O9" i="15"/>
  <c r="O10" i="15"/>
  <c r="P10" i="15" s="1"/>
  <c r="O11" i="15"/>
  <c r="O12" i="15"/>
  <c r="O13" i="15"/>
  <c r="P13" i="15" s="1"/>
  <c r="O14" i="15"/>
  <c r="P14" i="15" s="1"/>
  <c r="O15" i="15"/>
  <c r="O16" i="15"/>
  <c r="O17" i="15"/>
  <c r="P17" i="15" s="1"/>
  <c r="O18" i="15"/>
  <c r="P18" i="15" s="1"/>
  <c r="O19" i="15"/>
  <c r="O20" i="15"/>
  <c r="O21" i="15"/>
  <c r="O22" i="15"/>
  <c r="P22" i="15" s="1"/>
  <c r="O23" i="15"/>
  <c r="O24" i="15"/>
  <c r="O25" i="15"/>
  <c r="O26" i="15"/>
  <c r="P26" i="15" s="1"/>
  <c r="O27" i="15"/>
  <c r="O28" i="15"/>
  <c r="O29" i="15"/>
  <c r="P29" i="15" s="1"/>
  <c r="O30" i="15"/>
  <c r="P30" i="15" s="1"/>
  <c r="O31" i="15"/>
  <c r="O32" i="15"/>
  <c r="O33" i="15"/>
  <c r="P33" i="15" s="1"/>
  <c r="O34" i="15"/>
  <c r="P34" i="15" s="1"/>
  <c r="O35" i="15"/>
  <c r="O36" i="15"/>
  <c r="O37" i="15"/>
  <c r="O38" i="15"/>
  <c r="P38" i="15" s="1"/>
  <c r="O39" i="15"/>
  <c r="O40" i="15"/>
  <c r="O41" i="15"/>
  <c r="O42" i="15"/>
  <c r="P42" i="15" s="1"/>
  <c r="O43" i="15"/>
  <c r="O44" i="15"/>
  <c r="O45" i="15"/>
  <c r="P45" i="15" s="1"/>
  <c r="O46" i="15"/>
  <c r="P46" i="15" s="1"/>
  <c r="O47" i="15"/>
  <c r="O48" i="15"/>
  <c r="O49" i="15"/>
  <c r="P49" i="15" s="1"/>
  <c r="O50" i="15"/>
  <c r="P50" i="15" s="1"/>
  <c r="O51" i="15"/>
  <c r="O52" i="15"/>
  <c r="O53" i="15"/>
  <c r="O54" i="15"/>
  <c r="P54" i="15" s="1"/>
  <c r="O55" i="15"/>
  <c r="O56" i="15"/>
  <c r="O57" i="15"/>
  <c r="O58" i="15"/>
  <c r="P58" i="15" s="1"/>
  <c r="O59" i="15"/>
  <c r="O60" i="15"/>
  <c r="O61" i="15"/>
  <c r="P61" i="15" s="1"/>
  <c r="O62" i="15"/>
  <c r="P62" i="15" s="1"/>
  <c r="O63" i="15"/>
  <c r="O64" i="15"/>
  <c r="O65" i="15"/>
  <c r="P65" i="15" s="1"/>
  <c r="O66" i="15"/>
  <c r="P66" i="15" s="1"/>
  <c r="O67" i="15"/>
  <c r="O68" i="15"/>
  <c r="O69" i="15"/>
  <c r="O70" i="15"/>
  <c r="P70" i="15" s="1"/>
  <c r="O71" i="15"/>
  <c r="O72" i="15"/>
  <c r="O73" i="15"/>
  <c r="O74" i="15"/>
  <c r="P74" i="15" s="1"/>
  <c r="O75" i="15"/>
  <c r="O76" i="15"/>
  <c r="O77" i="15"/>
  <c r="P77" i="15" s="1"/>
  <c r="O78" i="15"/>
  <c r="P78" i="15" s="1"/>
  <c r="O79" i="15"/>
  <c r="O80" i="15"/>
  <c r="O81" i="15"/>
  <c r="P81" i="15" s="1"/>
  <c r="O82" i="15"/>
  <c r="P82" i="15" s="1"/>
  <c r="O83" i="15"/>
  <c r="O84" i="15"/>
  <c r="O85" i="15"/>
  <c r="O86" i="15"/>
  <c r="P86" i="15" s="1"/>
  <c r="O87" i="15"/>
  <c r="O88" i="15"/>
  <c r="O89" i="15"/>
  <c r="O90" i="15"/>
  <c r="P90" i="15" s="1"/>
  <c r="O91" i="15"/>
  <c r="O92" i="15"/>
  <c r="O93" i="15"/>
  <c r="P93" i="15" s="1"/>
  <c r="O94" i="15"/>
  <c r="P94" i="15" s="1"/>
  <c r="O95" i="15"/>
  <c r="O96" i="15"/>
  <c r="O97" i="15"/>
  <c r="P97" i="15" s="1"/>
  <c r="O98" i="15"/>
  <c r="P98" i="15" s="1"/>
  <c r="O99" i="15"/>
  <c r="O100" i="15"/>
  <c r="O101" i="15"/>
  <c r="O102" i="15"/>
  <c r="P102" i="15" s="1"/>
  <c r="O103" i="15"/>
  <c r="O104" i="15"/>
  <c r="O105" i="15"/>
  <c r="O106" i="15"/>
  <c r="P106" i="15" s="1"/>
  <c r="O107" i="15"/>
  <c r="O108" i="15"/>
  <c r="O109" i="15"/>
  <c r="P109" i="15" s="1"/>
  <c r="O110" i="15"/>
  <c r="P110" i="15" s="1"/>
  <c r="O111" i="15"/>
  <c r="O112" i="15"/>
  <c r="O113" i="15"/>
  <c r="P113" i="15" s="1"/>
  <c r="O114" i="15"/>
  <c r="P114" i="15" s="1"/>
  <c r="O115" i="15"/>
  <c r="O116" i="15"/>
  <c r="O117" i="15"/>
  <c r="O118" i="15"/>
  <c r="P118" i="15" s="1"/>
  <c r="O119" i="15"/>
  <c r="O120" i="15"/>
  <c r="O121" i="15"/>
  <c r="O122" i="15"/>
  <c r="P122" i="15" s="1"/>
  <c r="O123" i="15"/>
  <c r="O124" i="15"/>
  <c r="O125" i="15"/>
  <c r="P125" i="15" s="1"/>
  <c r="O126" i="15"/>
  <c r="P126" i="15" s="1"/>
  <c r="O127" i="15"/>
  <c r="O128" i="15"/>
  <c r="O129" i="15"/>
  <c r="P129" i="15" s="1"/>
  <c r="O130" i="15"/>
  <c r="P130" i="15" s="1"/>
  <c r="O131" i="15"/>
  <c r="O132" i="15"/>
  <c r="O133" i="15"/>
  <c r="O134" i="15"/>
  <c r="P134" i="15" s="1"/>
  <c r="O135" i="15"/>
  <c r="O136" i="15"/>
  <c r="O137" i="15"/>
  <c r="O138" i="15"/>
  <c r="P138" i="15" s="1"/>
  <c r="O139" i="15"/>
  <c r="O140" i="15"/>
  <c r="O141" i="15"/>
  <c r="P141" i="15" s="1"/>
  <c r="O142" i="15"/>
  <c r="P142" i="15" s="1"/>
  <c r="O143" i="15"/>
  <c r="O144" i="15"/>
  <c r="O145" i="15"/>
  <c r="P145" i="15" s="1"/>
  <c r="O146" i="15"/>
  <c r="P146" i="15" s="1"/>
  <c r="O147" i="15"/>
  <c r="O148" i="15"/>
  <c r="O149" i="15"/>
  <c r="O150" i="15"/>
  <c r="P150" i="15" s="1"/>
  <c r="O151" i="15"/>
  <c r="O152" i="15"/>
  <c r="O153" i="15"/>
  <c r="O154" i="15"/>
  <c r="P154" i="15" s="1"/>
  <c r="O155" i="15"/>
  <c r="O156" i="15"/>
  <c r="O157" i="15"/>
  <c r="P157" i="15" s="1"/>
  <c r="O158" i="15"/>
  <c r="P158" i="15" s="1"/>
  <c r="O159" i="15"/>
  <c r="O160" i="15"/>
  <c r="O161" i="15"/>
  <c r="P161" i="15" s="1"/>
  <c r="O162" i="15"/>
  <c r="P162" i="15" s="1"/>
  <c r="O163" i="15"/>
  <c r="O164" i="15"/>
  <c r="O165" i="15"/>
  <c r="O166" i="15"/>
  <c r="P166" i="15" s="1"/>
  <c r="O167" i="15"/>
  <c r="O168" i="15"/>
  <c r="O169" i="15"/>
  <c r="O170" i="15"/>
  <c r="P170" i="15" s="1"/>
  <c r="O171" i="15"/>
  <c r="O172" i="15"/>
  <c r="O173" i="15"/>
  <c r="P173" i="15" s="1"/>
  <c r="O174" i="15"/>
  <c r="P174" i="15" s="1"/>
  <c r="O175" i="15"/>
  <c r="O176" i="15"/>
  <c r="O177" i="15"/>
  <c r="P177" i="15" s="1"/>
  <c r="O178" i="15"/>
  <c r="P178" i="15" s="1"/>
  <c r="O179" i="15"/>
  <c r="O180" i="15"/>
  <c r="O181" i="15"/>
  <c r="O182" i="15"/>
  <c r="P182" i="15" s="1"/>
  <c r="O183" i="15"/>
  <c r="O184" i="15"/>
  <c r="O185" i="15"/>
  <c r="O186" i="15"/>
  <c r="P186" i="15" s="1"/>
  <c r="O187" i="15"/>
  <c r="O188" i="15"/>
  <c r="O189" i="15"/>
  <c r="P189" i="15" s="1"/>
  <c r="O190" i="15"/>
  <c r="P190" i="15" s="1"/>
  <c r="O191" i="15"/>
  <c r="O192" i="15"/>
  <c r="O193" i="15"/>
  <c r="P193" i="15" s="1"/>
  <c r="O194" i="15"/>
  <c r="P194" i="15" s="1"/>
  <c r="O195" i="15"/>
  <c r="O196" i="15"/>
  <c r="O197" i="15"/>
  <c r="O198" i="15"/>
  <c r="P198" i="15" s="1"/>
  <c r="O199" i="15"/>
  <c r="O200" i="15"/>
  <c r="O201" i="15"/>
  <c r="O202" i="15"/>
  <c r="P202" i="15" s="1"/>
  <c r="O203" i="15"/>
  <c r="O204" i="15"/>
  <c r="O205" i="15"/>
  <c r="P205" i="15" s="1"/>
  <c r="O206" i="15"/>
  <c r="P206" i="15" s="1"/>
  <c r="O207" i="15"/>
  <c r="O208" i="15"/>
  <c r="O209" i="15"/>
  <c r="P209" i="15" s="1"/>
  <c r="O210" i="15"/>
  <c r="P210" i="15" s="1"/>
  <c r="O211" i="15"/>
  <c r="O212" i="15"/>
  <c r="O213" i="15"/>
  <c r="O214" i="15"/>
  <c r="P214" i="15" s="1"/>
  <c r="O215" i="15"/>
  <c r="O216" i="15"/>
  <c r="O217" i="15"/>
  <c r="O218" i="15"/>
  <c r="P218" i="15" s="1"/>
  <c r="O219" i="15"/>
  <c r="O220" i="15"/>
  <c r="O221" i="15"/>
  <c r="P221" i="15" s="1"/>
  <c r="O222" i="15"/>
  <c r="P222" i="15" s="1"/>
  <c r="O223" i="15"/>
  <c r="O224" i="15"/>
  <c r="O225" i="15"/>
  <c r="P225" i="15" s="1"/>
  <c r="O226" i="15"/>
  <c r="P226" i="15" s="1"/>
  <c r="O227" i="15"/>
  <c r="O228" i="15"/>
  <c r="O229" i="15"/>
  <c r="O230" i="15"/>
  <c r="P230" i="15" s="1"/>
  <c r="O231" i="15"/>
  <c r="O232" i="15"/>
  <c r="O233" i="15"/>
  <c r="O234" i="15"/>
  <c r="P234" i="15" s="1"/>
  <c r="O235" i="15"/>
  <c r="O236" i="15"/>
  <c r="O237" i="15"/>
  <c r="P237" i="15" s="1"/>
  <c r="O6" i="15"/>
  <c r="P6" i="15" s="1"/>
  <c r="H32" i="5"/>
  <c r="I5" i="5" s="1"/>
  <c r="H33" i="5"/>
  <c r="I21" i="5" s="1"/>
  <c r="P7" i="15"/>
  <c r="P8" i="15"/>
  <c r="P9" i="15"/>
  <c r="P11" i="15"/>
  <c r="P12" i="15"/>
  <c r="P15" i="15"/>
  <c r="P16" i="15"/>
  <c r="P19" i="15"/>
  <c r="P20" i="15"/>
  <c r="P21" i="15"/>
  <c r="P23" i="15"/>
  <c r="P24" i="15"/>
  <c r="P25" i="15"/>
  <c r="P27" i="15"/>
  <c r="P28" i="15"/>
  <c r="P31" i="15"/>
  <c r="P32" i="15"/>
  <c r="P35" i="15"/>
  <c r="P36" i="15"/>
  <c r="P37" i="15"/>
  <c r="P39" i="15"/>
  <c r="P40" i="15"/>
  <c r="P41" i="15"/>
  <c r="P43" i="15"/>
  <c r="P44" i="15"/>
  <c r="P47" i="15"/>
  <c r="P48" i="15"/>
  <c r="P51" i="15"/>
  <c r="P52" i="15"/>
  <c r="P53" i="15"/>
  <c r="P55" i="15"/>
  <c r="P56" i="15"/>
  <c r="P57" i="15"/>
  <c r="P59" i="15"/>
  <c r="P60" i="15"/>
  <c r="P63" i="15"/>
  <c r="P64" i="15"/>
  <c r="P67" i="15"/>
  <c r="P68" i="15"/>
  <c r="P69" i="15"/>
  <c r="P71" i="15"/>
  <c r="P72" i="15"/>
  <c r="P73" i="15"/>
  <c r="P75" i="15"/>
  <c r="P76" i="15"/>
  <c r="P79" i="15"/>
  <c r="P80" i="15"/>
  <c r="P83" i="15"/>
  <c r="P84" i="15"/>
  <c r="P85" i="15"/>
  <c r="P87" i="15"/>
  <c r="P88" i="15"/>
  <c r="P89" i="15"/>
  <c r="P91" i="15"/>
  <c r="P92" i="15"/>
  <c r="P95" i="15"/>
  <c r="P96" i="15"/>
  <c r="P99" i="15"/>
  <c r="P100" i="15"/>
  <c r="P101" i="15"/>
  <c r="P103" i="15"/>
  <c r="P104" i="15"/>
  <c r="P105" i="15"/>
  <c r="P107" i="15"/>
  <c r="P108" i="15"/>
  <c r="P111" i="15"/>
  <c r="P112" i="15"/>
  <c r="P115" i="15"/>
  <c r="P116" i="15"/>
  <c r="P117" i="15"/>
  <c r="P119" i="15"/>
  <c r="P120" i="15"/>
  <c r="P121" i="15"/>
  <c r="P123" i="15"/>
  <c r="P124" i="15"/>
  <c r="P127" i="15"/>
  <c r="P128" i="15"/>
  <c r="P131" i="15"/>
  <c r="P132" i="15"/>
  <c r="P133" i="15"/>
  <c r="P135" i="15"/>
  <c r="P136" i="15"/>
  <c r="P137" i="15"/>
  <c r="P139" i="15"/>
  <c r="P140" i="15"/>
  <c r="P143" i="15"/>
  <c r="P144" i="15"/>
  <c r="P147" i="15"/>
  <c r="P148" i="15"/>
  <c r="P149" i="15"/>
  <c r="P151" i="15"/>
  <c r="P152" i="15"/>
  <c r="P153" i="15"/>
  <c r="P155" i="15"/>
  <c r="P156" i="15"/>
  <c r="P159" i="15"/>
  <c r="P160" i="15"/>
  <c r="P163" i="15"/>
  <c r="P164" i="15"/>
  <c r="P165" i="15"/>
  <c r="P167" i="15"/>
  <c r="P168" i="15"/>
  <c r="P169" i="15"/>
  <c r="P171" i="15"/>
  <c r="P172" i="15"/>
  <c r="P175" i="15"/>
  <c r="P176" i="15"/>
  <c r="P179" i="15"/>
  <c r="P180" i="15"/>
  <c r="P181" i="15"/>
  <c r="P183" i="15"/>
  <c r="P184" i="15"/>
  <c r="P185" i="15"/>
  <c r="P187" i="15"/>
  <c r="P188" i="15"/>
  <c r="P191" i="15"/>
  <c r="P192" i="15"/>
  <c r="P195" i="15"/>
  <c r="P196" i="15"/>
  <c r="P197" i="15"/>
  <c r="P199" i="15"/>
  <c r="P200" i="15"/>
  <c r="P201" i="15"/>
  <c r="P203" i="15"/>
  <c r="P204" i="15"/>
  <c r="P207" i="15"/>
  <c r="P208" i="15"/>
  <c r="P211" i="15"/>
  <c r="P212" i="15"/>
  <c r="P213" i="15"/>
  <c r="P215" i="15"/>
  <c r="P216" i="15"/>
  <c r="P217" i="15"/>
  <c r="P219" i="15"/>
  <c r="P220" i="15"/>
  <c r="P223" i="15"/>
  <c r="P224" i="15"/>
  <c r="P227" i="15"/>
  <c r="P228" i="15"/>
  <c r="P229" i="15"/>
  <c r="P231" i="15"/>
  <c r="P232" i="15"/>
  <c r="P233" i="15"/>
  <c r="P235" i="15"/>
  <c r="P236" i="15"/>
  <c r="H22" i="7"/>
  <c r="I22" i="7" s="1"/>
  <c r="H23" i="7"/>
  <c r="I23" i="7" s="1"/>
  <c r="H24" i="7"/>
  <c r="I24" i="7" s="1"/>
  <c r="H25" i="7"/>
  <c r="I25" i="7" s="1"/>
  <c r="H26" i="7"/>
  <c r="I26" i="7" s="1"/>
  <c r="H27" i="7"/>
  <c r="I27" i="7" s="1"/>
  <c r="H28" i="7"/>
  <c r="I28" i="7" s="1"/>
  <c r="H29" i="7"/>
  <c r="I29" i="7" s="1"/>
  <c r="H30" i="7"/>
  <c r="I30" i="7" s="1"/>
  <c r="H31" i="7"/>
  <c r="I31" i="7" s="1"/>
  <c r="H32" i="7"/>
  <c r="I32" i="7" s="1"/>
  <c r="H33" i="7"/>
  <c r="I33" i="7" s="1"/>
  <c r="H34" i="7"/>
  <c r="I34" i="7" s="1"/>
  <c r="H35" i="7"/>
  <c r="I35" i="7" s="1"/>
  <c r="H36" i="7"/>
  <c r="I36" i="7" s="1"/>
  <c r="H37" i="7"/>
  <c r="I37" i="7" s="1"/>
  <c r="H38" i="7"/>
  <c r="I38" i="7" s="1"/>
  <c r="H39" i="7"/>
  <c r="I39" i="7" s="1"/>
  <c r="H40" i="7"/>
  <c r="I40" i="7" s="1"/>
  <c r="H41" i="7"/>
  <c r="I41" i="7" s="1"/>
  <c r="H42" i="7"/>
  <c r="I42" i="7" s="1"/>
  <c r="H43" i="7"/>
  <c r="I43" i="7" s="1"/>
  <c r="H44" i="7"/>
  <c r="I44" i="7" s="1"/>
  <c r="H45" i="7"/>
  <c r="I45" i="7" s="1"/>
  <c r="H46" i="7"/>
  <c r="I46" i="7" s="1"/>
  <c r="H47" i="7"/>
  <c r="I47" i="7" s="1"/>
  <c r="H48" i="7"/>
  <c r="I48" i="7" s="1"/>
  <c r="H49" i="7"/>
  <c r="I49" i="7" s="1"/>
  <c r="H50" i="7"/>
  <c r="I50" i="7" s="1"/>
  <c r="H51" i="7"/>
  <c r="I51" i="7" s="1"/>
  <c r="H52" i="7"/>
  <c r="I52" i="7" s="1"/>
  <c r="H53" i="7"/>
  <c r="I53" i="7" s="1"/>
  <c r="H54" i="7"/>
  <c r="I54" i="7" s="1"/>
  <c r="H55" i="7"/>
  <c r="I55" i="7" s="1"/>
  <c r="H56" i="7"/>
  <c r="I56" i="7" s="1"/>
  <c r="H57" i="7"/>
  <c r="I57" i="7" s="1"/>
  <c r="H58" i="7"/>
  <c r="I58" i="7" s="1"/>
  <c r="H59" i="7"/>
  <c r="I59" i="7" s="1"/>
  <c r="H60" i="7"/>
  <c r="I60" i="7" s="1"/>
  <c r="H61" i="7"/>
  <c r="I61" i="7" s="1"/>
  <c r="H62" i="7"/>
  <c r="I62" i="7" s="1"/>
  <c r="H63" i="7"/>
  <c r="I63" i="7" s="1"/>
  <c r="H64" i="7"/>
  <c r="I64" i="7" s="1"/>
  <c r="H65" i="7"/>
  <c r="I65" i="7" s="1"/>
  <c r="H66" i="7"/>
  <c r="I66" i="7" s="1"/>
  <c r="H67" i="7"/>
  <c r="I67" i="7" s="1"/>
  <c r="H68" i="7"/>
  <c r="I68" i="7" s="1"/>
  <c r="H69" i="7"/>
  <c r="I69" i="7" s="1"/>
  <c r="H70" i="7"/>
  <c r="I70" i="7" s="1"/>
  <c r="H71" i="7"/>
  <c r="I71" i="7" s="1"/>
  <c r="H72" i="7"/>
  <c r="I72" i="7" s="1"/>
  <c r="H73" i="7"/>
  <c r="I73" i="7" s="1"/>
  <c r="H74" i="7"/>
  <c r="I74" i="7" s="1"/>
  <c r="H75" i="7"/>
  <c r="I75" i="7" s="1"/>
  <c r="H76" i="7"/>
  <c r="I76" i="7" s="1"/>
  <c r="H77" i="7"/>
  <c r="I77" i="7" s="1"/>
  <c r="H78" i="7"/>
  <c r="I78" i="7" s="1"/>
  <c r="H79" i="7"/>
  <c r="I79" i="7" s="1"/>
  <c r="H80" i="7"/>
  <c r="I80" i="7" s="1"/>
  <c r="H81" i="7"/>
  <c r="I81" i="7" s="1"/>
  <c r="H82" i="7"/>
  <c r="I82" i="7" s="1"/>
  <c r="H83" i="7"/>
  <c r="I83" i="7" s="1"/>
  <c r="H84" i="7"/>
  <c r="I84" i="7" s="1"/>
  <c r="H85" i="7"/>
  <c r="I85" i="7" s="1"/>
  <c r="H86" i="7"/>
  <c r="I86" i="7" s="1"/>
  <c r="H87" i="7"/>
  <c r="I87" i="7" s="1"/>
  <c r="H88" i="7"/>
  <c r="I88" i="7" s="1"/>
  <c r="H89" i="7"/>
  <c r="I89" i="7" s="1"/>
  <c r="H90" i="7"/>
  <c r="I90" i="7" s="1"/>
  <c r="H91" i="7"/>
  <c r="I91" i="7" s="1"/>
  <c r="H92" i="7"/>
  <c r="I92" i="7" s="1"/>
  <c r="H93" i="7"/>
  <c r="I93" i="7" s="1"/>
  <c r="H94" i="7"/>
  <c r="I94" i="7" s="1"/>
  <c r="H95" i="7"/>
  <c r="I95" i="7" s="1"/>
  <c r="H96" i="7"/>
  <c r="I96" i="7" s="1"/>
  <c r="H97" i="7"/>
  <c r="I97" i="7" s="1"/>
  <c r="H98" i="7"/>
  <c r="I98" i="7" s="1"/>
  <c r="H99" i="7"/>
  <c r="I99" i="7" s="1"/>
  <c r="H100" i="7"/>
  <c r="I100" i="7" s="1"/>
  <c r="H101" i="7"/>
  <c r="I101" i="7" s="1"/>
  <c r="H102" i="7"/>
  <c r="I102" i="7" s="1"/>
  <c r="H103" i="7"/>
  <c r="I103" i="7" s="1"/>
  <c r="H104" i="7"/>
  <c r="I104" i="7" s="1"/>
  <c r="H105" i="7"/>
  <c r="I105" i="7" s="1"/>
  <c r="H106" i="7"/>
  <c r="I106" i="7" s="1"/>
  <c r="H107" i="7"/>
  <c r="I107" i="7" s="1"/>
  <c r="H108" i="7"/>
  <c r="I108" i="7" s="1"/>
  <c r="H109" i="7"/>
  <c r="I109" i="7" s="1"/>
  <c r="H110" i="7"/>
  <c r="I110" i="7" s="1"/>
  <c r="H111" i="7"/>
  <c r="I111" i="7" s="1"/>
  <c r="H112" i="7"/>
  <c r="I112" i="7" s="1"/>
  <c r="H113" i="7"/>
  <c r="I113" i="7" s="1"/>
  <c r="H114" i="7"/>
  <c r="I114" i="7" s="1"/>
  <c r="H115" i="7"/>
  <c r="I115" i="7" s="1"/>
  <c r="H116" i="7"/>
  <c r="I116" i="7" s="1"/>
  <c r="H117" i="7"/>
  <c r="I117" i="7" s="1"/>
  <c r="H118" i="7"/>
  <c r="I118" i="7" s="1"/>
  <c r="H119" i="7"/>
  <c r="I119" i="7" s="1"/>
  <c r="H120" i="7"/>
  <c r="I120" i="7" s="1"/>
  <c r="H121" i="7"/>
  <c r="I121" i="7" s="1"/>
  <c r="H122" i="7"/>
  <c r="I122" i="7" s="1"/>
  <c r="H123" i="7"/>
  <c r="I123" i="7" s="1"/>
  <c r="H124" i="7"/>
  <c r="I124" i="7" s="1"/>
  <c r="H125" i="7"/>
  <c r="I125" i="7" s="1"/>
  <c r="H126" i="7"/>
  <c r="I126" i="7" s="1"/>
  <c r="H127" i="7"/>
  <c r="I127" i="7" s="1"/>
  <c r="H128" i="7"/>
  <c r="I128" i="7" s="1"/>
  <c r="H129" i="7"/>
  <c r="I129" i="7" s="1"/>
  <c r="H130" i="7"/>
  <c r="I130" i="7" s="1"/>
  <c r="H131" i="7"/>
  <c r="I131" i="7" s="1"/>
  <c r="H132" i="7"/>
  <c r="I132" i="7" s="1"/>
  <c r="H133" i="7"/>
  <c r="I133" i="7" s="1"/>
  <c r="H134" i="7"/>
  <c r="I134" i="7" s="1"/>
  <c r="H135" i="7"/>
  <c r="I135" i="7" s="1"/>
  <c r="H136" i="7"/>
  <c r="I136" i="7" s="1"/>
  <c r="H137" i="7"/>
  <c r="I137" i="7" s="1"/>
  <c r="H138" i="7"/>
  <c r="I138" i="7" s="1"/>
  <c r="H139" i="7"/>
  <c r="I139" i="7" s="1"/>
  <c r="H140" i="7"/>
  <c r="I140" i="7" s="1"/>
  <c r="H141" i="7"/>
  <c r="I141" i="7" s="1"/>
  <c r="H142" i="7"/>
  <c r="I142" i="7" s="1"/>
  <c r="H143" i="7"/>
  <c r="I143" i="7" s="1"/>
  <c r="H144" i="7"/>
  <c r="I144" i="7" s="1"/>
  <c r="H145" i="7"/>
  <c r="I145" i="7" s="1"/>
  <c r="H146" i="7"/>
  <c r="I146" i="7" s="1"/>
  <c r="H147" i="7"/>
  <c r="I147" i="7" s="1"/>
  <c r="H148" i="7"/>
  <c r="I148" i="7" s="1"/>
  <c r="H149" i="7"/>
  <c r="I149" i="7" s="1"/>
  <c r="H150" i="7"/>
  <c r="I150" i="7" s="1"/>
  <c r="H151" i="7"/>
  <c r="I151" i="7" s="1"/>
  <c r="H152" i="7"/>
  <c r="I152" i="7" s="1"/>
  <c r="H153" i="7"/>
  <c r="I153" i="7" s="1"/>
  <c r="H154" i="7"/>
  <c r="I154" i="7" s="1"/>
  <c r="H155" i="7"/>
  <c r="I155" i="7" s="1"/>
  <c r="H156" i="7"/>
  <c r="I156" i="7" s="1"/>
  <c r="H157" i="7"/>
  <c r="I157" i="7" s="1"/>
  <c r="H158" i="7"/>
  <c r="I158" i="7" s="1"/>
  <c r="H159" i="7"/>
  <c r="I159" i="7" s="1"/>
  <c r="H160" i="7"/>
  <c r="I160" i="7" s="1"/>
  <c r="H161" i="7"/>
  <c r="I161" i="7" s="1"/>
  <c r="H162" i="7"/>
  <c r="I162" i="7" s="1"/>
  <c r="H163" i="7"/>
  <c r="I163" i="7" s="1"/>
  <c r="H164" i="7"/>
  <c r="I164" i="7" s="1"/>
  <c r="H165" i="7"/>
  <c r="I165" i="7" s="1"/>
  <c r="H166" i="7"/>
  <c r="I166" i="7" s="1"/>
  <c r="H167" i="7"/>
  <c r="I167" i="7" s="1"/>
  <c r="H168" i="7"/>
  <c r="I168" i="7" s="1"/>
  <c r="H169" i="7"/>
  <c r="I169" i="7" s="1"/>
  <c r="H170" i="7"/>
  <c r="I170" i="7" s="1"/>
  <c r="H171" i="7"/>
  <c r="I171" i="7" s="1"/>
  <c r="H172" i="7"/>
  <c r="I172" i="7" s="1"/>
  <c r="H173" i="7"/>
  <c r="I173" i="7" s="1"/>
  <c r="H174" i="7"/>
  <c r="I174" i="7" s="1"/>
  <c r="H175" i="7"/>
  <c r="I175" i="7" s="1"/>
  <c r="H176" i="7"/>
  <c r="I176" i="7" s="1"/>
  <c r="H177" i="7"/>
  <c r="I177" i="7" s="1"/>
  <c r="H178" i="7"/>
  <c r="I178" i="7" s="1"/>
  <c r="H179" i="7"/>
  <c r="I179" i="7" s="1"/>
  <c r="H180" i="7"/>
  <c r="I180" i="7" s="1"/>
  <c r="H181" i="7"/>
  <c r="I181" i="7" s="1"/>
  <c r="H182" i="7"/>
  <c r="I182" i="7" s="1"/>
  <c r="H183" i="7"/>
  <c r="I183" i="7" s="1"/>
  <c r="H184" i="7"/>
  <c r="I184" i="7" s="1"/>
  <c r="H185" i="7"/>
  <c r="I185" i="7" s="1"/>
  <c r="H186" i="7"/>
  <c r="I186" i="7" s="1"/>
  <c r="H187" i="7"/>
  <c r="I187" i="7" s="1"/>
  <c r="H188" i="7"/>
  <c r="I188" i="7" s="1"/>
  <c r="H189" i="7"/>
  <c r="I189" i="7" s="1"/>
  <c r="H190" i="7"/>
  <c r="I190" i="7" s="1"/>
  <c r="H191" i="7"/>
  <c r="I191" i="7" s="1"/>
  <c r="H192" i="7"/>
  <c r="I192" i="7" s="1"/>
  <c r="H193" i="7"/>
  <c r="I193" i="7" s="1"/>
  <c r="H194" i="7"/>
  <c r="I194" i="7" s="1"/>
  <c r="H195" i="7"/>
  <c r="I195" i="7" s="1"/>
  <c r="H196" i="7"/>
  <c r="I196" i="7" s="1"/>
  <c r="H197" i="7"/>
  <c r="I197" i="7" s="1"/>
  <c r="H198" i="7"/>
  <c r="I198" i="7" s="1"/>
  <c r="H199" i="7"/>
  <c r="I199" i="7" s="1"/>
  <c r="H200" i="7"/>
  <c r="I200" i="7" s="1"/>
  <c r="H201" i="7"/>
  <c r="I201" i="7" s="1"/>
  <c r="H202" i="7"/>
  <c r="I202" i="7" s="1"/>
  <c r="H203" i="7"/>
  <c r="I203" i="7" s="1"/>
  <c r="H204" i="7"/>
  <c r="I204" i="7" s="1"/>
  <c r="H205" i="7"/>
  <c r="I205" i="7" s="1"/>
  <c r="H206" i="7"/>
  <c r="I206" i="7" s="1"/>
  <c r="H207" i="7"/>
  <c r="I207" i="7" s="1"/>
  <c r="H208" i="7"/>
  <c r="I208" i="7" s="1"/>
  <c r="H209" i="7"/>
  <c r="I209" i="7" s="1"/>
  <c r="H210" i="7"/>
  <c r="I210" i="7" s="1"/>
  <c r="H211" i="7"/>
  <c r="I211" i="7" s="1"/>
  <c r="H212" i="7"/>
  <c r="I212" i="7" s="1"/>
  <c r="H213" i="7"/>
  <c r="I213" i="7" s="1"/>
  <c r="H214" i="7"/>
  <c r="I214" i="7" s="1"/>
  <c r="H215" i="7"/>
  <c r="I215" i="7" s="1"/>
  <c r="H216" i="7"/>
  <c r="I216" i="7" s="1"/>
  <c r="H217" i="7"/>
  <c r="I217" i="7" s="1"/>
  <c r="H218" i="7"/>
  <c r="I218" i="7" s="1"/>
  <c r="H219" i="7"/>
  <c r="I219" i="7" s="1"/>
  <c r="H220" i="7"/>
  <c r="I220" i="7" s="1"/>
  <c r="H221" i="7"/>
  <c r="I221" i="7" s="1"/>
  <c r="H222" i="7"/>
  <c r="I222" i="7" s="1"/>
  <c r="H223" i="7"/>
  <c r="I223" i="7" s="1"/>
  <c r="H224" i="7"/>
  <c r="I224" i="7" s="1"/>
  <c r="H225" i="7"/>
  <c r="I225" i="7" s="1"/>
  <c r="H226" i="7"/>
  <c r="I226" i="7" s="1"/>
  <c r="H227" i="7"/>
  <c r="I227" i="7" s="1"/>
  <c r="H228" i="7"/>
  <c r="I228" i="7" s="1"/>
  <c r="H229" i="7"/>
  <c r="I229" i="7" s="1"/>
  <c r="H230" i="7"/>
  <c r="I230" i="7" s="1"/>
  <c r="H231" i="7"/>
  <c r="I231" i="7" s="1"/>
  <c r="H232" i="7"/>
  <c r="I232" i="7" s="1"/>
  <c r="H233" i="7"/>
  <c r="I233" i="7" s="1"/>
  <c r="H234" i="7"/>
  <c r="I234" i="7" s="1"/>
  <c r="H235" i="7"/>
  <c r="I235" i="7" s="1"/>
  <c r="H236" i="7"/>
  <c r="I236" i="7" s="1"/>
  <c r="H237" i="7"/>
  <c r="I237" i="7" s="1"/>
  <c r="H7" i="7"/>
  <c r="I7" i="7" s="1"/>
  <c r="H8" i="7"/>
  <c r="I8" i="7" s="1"/>
  <c r="H9" i="7"/>
  <c r="I9" i="7" s="1"/>
  <c r="H10" i="7"/>
  <c r="I10" i="7" s="1"/>
  <c r="H11" i="7"/>
  <c r="I11" i="7" s="1"/>
  <c r="H12" i="7"/>
  <c r="I12" i="7" s="1"/>
  <c r="H13" i="7"/>
  <c r="I13" i="7" s="1"/>
  <c r="H14" i="7"/>
  <c r="I14" i="7" s="1"/>
  <c r="H15" i="7"/>
  <c r="I15" i="7" s="1"/>
  <c r="H16" i="7"/>
  <c r="I16" i="7" s="1"/>
  <c r="H17" i="7"/>
  <c r="I17" i="7" s="1"/>
  <c r="H18" i="7"/>
  <c r="I18" i="7" s="1"/>
  <c r="H19" i="7"/>
  <c r="I19" i="7" s="1"/>
  <c r="H20" i="7"/>
  <c r="I20" i="7" s="1"/>
  <c r="H21" i="7"/>
  <c r="I21" i="7" s="1"/>
  <c r="H6" i="7"/>
  <c r="E17" i="7"/>
  <c r="F17" i="7" s="1"/>
  <c r="E16" i="7"/>
  <c r="F16" i="7" s="1"/>
  <c r="E6" i="7"/>
  <c r="E7" i="7"/>
  <c r="F7" i="7" s="1"/>
  <c r="E8" i="7"/>
  <c r="F8" i="7" s="1"/>
  <c r="E9" i="7"/>
  <c r="F9" i="7" s="1"/>
  <c r="E10" i="7"/>
  <c r="F10" i="7" s="1"/>
  <c r="E11" i="7"/>
  <c r="F11" i="7" s="1"/>
  <c r="E12" i="7"/>
  <c r="F12" i="7" s="1"/>
  <c r="E13" i="7"/>
  <c r="F13" i="7" s="1"/>
  <c r="E14" i="7"/>
  <c r="F14" i="7" s="1"/>
  <c r="E15" i="7"/>
  <c r="F15" i="7" s="1"/>
  <c r="E18" i="7"/>
  <c r="F18" i="7" s="1"/>
  <c r="E19" i="7"/>
  <c r="F19" i="7" s="1"/>
  <c r="E20" i="7"/>
  <c r="F20" i="7" s="1"/>
  <c r="E21" i="7"/>
  <c r="F21" i="7" s="1"/>
  <c r="E22" i="7"/>
  <c r="F22" i="7" s="1"/>
  <c r="E23" i="7"/>
  <c r="F23" i="7" s="1"/>
  <c r="E24" i="7"/>
  <c r="F24" i="7" s="1"/>
  <c r="E25" i="7"/>
  <c r="F25" i="7" s="1"/>
  <c r="E26" i="7"/>
  <c r="F26" i="7" s="1"/>
  <c r="E27" i="7"/>
  <c r="F27" i="7" s="1"/>
  <c r="E28" i="7"/>
  <c r="F28" i="7" s="1"/>
  <c r="E29" i="7"/>
  <c r="F29" i="7" s="1"/>
  <c r="E30" i="7"/>
  <c r="F30" i="7" s="1"/>
  <c r="E31" i="7"/>
  <c r="F31" i="7" s="1"/>
  <c r="E32" i="7"/>
  <c r="F32" i="7" s="1"/>
  <c r="E33" i="7"/>
  <c r="F33" i="7" s="1"/>
  <c r="E34" i="7"/>
  <c r="F34" i="7" s="1"/>
  <c r="E35" i="7"/>
  <c r="F35" i="7" s="1"/>
  <c r="E36" i="7"/>
  <c r="F36" i="7" s="1"/>
  <c r="E37" i="7"/>
  <c r="F37" i="7" s="1"/>
  <c r="E38" i="7"/>
  <c r="F38" i="7" s="1"/>
  <c r="E39" i="7"/>
  <c r="F39" i="7" s="1"/>
  <c r="E40" i="7"/>
  <c r="F40" i="7" s="1"/>
  <c r="E41" i="7"/>
  <c r="F41" i="7" s="1"/>
  <c r="E42" i="7"/>
  <c r="F42" i="7" s="1"/>
  <c r="E43" i="7"/>
  <c r="F43" i="7" s="1"/>
  <c r="E44" i="7"/>
  <c r="F44" i="7" s="1"/>
  <c r="E45" i="7"/>
  <c r="F45" i="7" s="1"/>
  <c r="E46" i="7"/>
  <c r="F46" i="7" s="1"/>
  <c r="E47" i="7"/>
  <c r="F47" i="7" s="1"/>
  <c r="E48" i="7"/>
  <c r="F48" i="7" s="1"/>
  <c r="E49" i="7"/>
  <c r="F49" i="7" s="1"/>
  <c r="E50" i="7"/>
  <c r="F50" i="7" s="1"/>
  <c r="E51" i="7"/>
  <c r="F51" i="7" s="1"/>
  <c r="E52" i="7"/>
  <c r="F52" i="7" s="1"/>
  <c r="E53" i="7"/>
  <c r="F53" i="7" s="1"/>
  <c r="E54" i="7"/>
  <c r="F54" i="7" s="1"/>
  <c r="E55" i="7"/>
  <c r="F55" i="7" s="1"/>
  <c r="E56" i="7"/>
  <c r="F56" i="7" s="1"/>
  <c r="E57" i="7"/>
  <c r="F57" i="7" s="1"/>
  <c r="E58" i="7"/>
  <c r="F58" i="7" s="1"/>
  <c r="E59" i="7"/>
  <c r="F59" i="7" s="1"/>
  <c r="E60" i="7"/>
  <c r="F60" i="7" s="1"/>
  <c r="E61" i="7"/>
  <c r="F61" i="7" s="1"/>
  <c r="E62" i="7"/>
  <c r="F62" i="7" s="1"/>
  <c r="E63" i="7"/>
  <c r="F63" i="7" s="1"/>
  <c r="E64" i="7"/>
  <c r="F64" i="7" s="1"/>
  <c r="E65" i="7"/>
  <c r="F65" i="7" s="1"/>
  <c r="E66" i="7"/>
  <c r="F66" i="7" s="1"/>
  <c r="E67" i="7"/>
  <c r="F67" i="7" s="1"/>
  <c r="E68" i="7"/>
  <c r="F68" i="7" s="1"/>
  <c r="E69" i="7"/>
  <c r="F69" i="7" s="1"/>
  <c r="E70" i="7"/>
  <c r="F70" i="7" s="1"/>
  <c r="E71" i="7"/>
  <c r="F71" i="7" s="1"/>
  <c r="E72" i="7"/>
  <c r="F72" i="7" s="1"/>
  <c r="E73" i="7"/>
  <c r="F73" i="7" s="1"/>
  <c r="E74" i="7"/>
  <c r="F74" i="7" s="1"/>
  <c r="E75" i="7"/>
  <c r="F75" i="7" s="1"/>
  <c r="E76" i="7"/>
  <c r="F76" i="7" s="1"/>
  <c r="E77" i="7"/>
  <c r="F77" i="7" s="1"/>
  <c r="E78" i="7"/>
  <c r="F78" i="7" s="1"/>
  <c r="E79" i="7"/>
  <c r="F79" i="7" s="1"/>
  <c r="E80" i="7"/>
  <c r="F80" i="7" s="1"/>
  <c r="E81" i="7"/>
  <c r="F81" i="7" s="1"/>
  <c r="E82" i="7"/>
  <c r="F82" i="7" s="1"/>
  <c r="E83" i="7"/>
  <c r="F83" i="7" s="1"/>
  <c r="E84" i="7"/>
  <c r="F84" i="7" s="1"/>
  <c r="E85" i="7"/>
  <c r="F85" i="7" s="1"/>
  <c r="E86" i="7"/>
  <c r="F86" i="7" s="1"/>
  <c r="E87" i="7"/>
  <c r="F87" i="7" s="1"/>
  <c r="E88" i="7"/>
  <c r="F88" i="7" s="1"/>
  <c r="E89" i="7"/>
  <c r="F89" i="7" s="1"/>
  <c r="E90" i="7"/>
  <c r="F90" i="7" s="1"/>
  <c r="E91" i="7"/>
  <c r="F91" i="7" s="1"/>
  <c r="E92" i="7"/>
  <c r="F92" i="7" s="1"/>
  <c r="E93" i="7"/>
  <c r="F93" i="7" s="1"/>
  <c r="E94" i="7"/>
  <c r="F94" i="7" s="1"/>
  <c r="E95" i="7"/>
  <c r="F95" i="7" s="1"/>
  <c r="E96" i="7"/>
  <c r="F96" i="7" s="1"/>
  <c r="E97" i="7"/>
  <c r="F97" i="7" s="1"/>
  <c r="E98" i="7"/>
  <c r="F98" i="7" s="1"/>
  <c r="E99" i="7"/>
  <c r="F99" i="7" s="1"/>
  <c r="E100" i="7"/>
  <c r="F100" i="7" s="1"/>
  <c r="E101" i="7"/>
  <c r="F101" i="7" s="1"/>
  <c r="E102" i="7"/>
  <c r="F102" i="7" s="1"/>
  <c r="E103" i="7"/>
  <c r="F103" i="7" s="1"/>
  <c r="E104" i="7"/>
  <c r="F104" i="7" s="1"/>
  <c r="E105" i="7"/>
  <c r="F105" i="7" s="1"/>
  <c r="E106" i="7"/>
  <c r="F106" i="7" s="1"/>
  <c r="E107" i="7"/>
  <c r="F107" i="7" s="1"/>
  <c r="E108" i="7"/>
  <c r="F108" i="7" s="1"/>
  <c r="E109" i="7"/>
  <c r="F109" i="7" s="1"/>
  <c r="E110" i="7"/>
  <c r="F110" i="7" s="1"/>
  <c r="E111" i="7"/>
  <c r="F111" i="7" s="1"/>
  <c r="E112" i="7"/>
  <c r="F112" i="7" s="1"/>
  <c r="E113" i="7"/>
  <c r="F113" i="7" s="1"/>
  <c r="E114" i="7"/>
  <c r="F114" i="7" s="1"/>
  <c r="E115" i="7"/>
  <c r="F115" i="7" s="1"/>
  <c r="E116" i="7"/>
  <c r="F116" i="7" s="1"/>
  <c r="E117" i="7"/>
  <c r="F117" i="7" s="1"/>
  <c r="E118" i="7"/>
  <c r="F118" i="7" s="1"/>
  <c r="E119" i="7"/>
  <c r="F119" i="7" s="1"/>
  <c r="E120" i="7"/>
  <c r="F120" i="7" s="1"/>
  <c r="E121" i="7"/>
  <c r="F121" i="7" s="1"/>
  <c r="E122" i="7"/>
  <c r="F122" i="7" s="1"/>
  <c r="E123" i="7"/>
  <c r="F123" i="7" s="1"/>
  <c r="E124" i="7"/>
  <c r="F124" i="7" s="1"/>
  <c r="E125" i="7"/>
  <c r="F125" i="7" s="1"/>
  <c r="E126" i="7"/>
  <c r="F126" i="7" s="1"/>
  <c r="E127" i="7"/>
  <c r="F127" i="7" s="1"/>
  <c r="E128" i="7"/>
  <c r="F128" i="7" s="1"/>
  <c r="E129" i="7"/>
  <c r="F129" i="7" s="1"/>
  <c r="E130" i="7"/>
  <c r="F130" i="7" s="1"/>
  <c r="E131" i="7"/>
  <c r="F131" i="7" s="1"/>
  <c r="E132" i="7"/>
  <c r="F132" i="7" s="1"/>
  <c r="E133" i="7"/>
  <c r="F133" i="7" s="1"/>
  <c r="E134" i="7"/>
  <c r="F134" i="7" s="1"/>
  <c r="E135" i="7"/>
  <c r="F135" i="7" s="1"/>
  <c r="E136" i="7"/>
  <c r="F136" i="7" s="1"/>
  <c r="E137" i="7"/>
  <c r="F137" i="7" s="1"/>
  <c r="E138" i="7"/>
  <c r="F138" i="7" s="1"/>
  <c r="E139" i="7"/>
  <c r="F139" i="7" s="1"/>
  <c r="E140" i="7"/>
  <c r="F140" i="7" s="1"/>
  <c r="E141" i="7"/>
  <c r="F141" i="7" s="1"/>
  <c r="E142" i="7"/>
  <c r="F142" i="7" s="1"/>
  <c r="E143" i="7"/>
  <c r="F143" i="7" s="1"/>
  <c r="E144" i="7"/>
  <c r="F144" i="7" s="1"/>
  <c r="E145" i="7"/>
  <c r="F145" i="7" s="1"/>
  <c r="E146" i="7"/>
  <c r="F146" i="7" s="1"/>
  <c r="E147" i="7"/>
  <c r="F147" i="7" s="1"/>
  <c r="E148" i="7"/>
  <c r="F148" i="7" s="1"/>
  <c r="E149" i="7"/>
  <c r="F149" i="7" s="1"/>
  <c r="E150" i="7"/>
  <c r="F150" i="7" s="1"/>
  <c r="E151" i="7"/>
  <c r="F151" i="7" s="1"/>
  <c r="E152" i="7"/>
  <c r="F152" i="7" s="1"/>
  <c r="E153" i="7"/>
  <c r="F153" i="7" s="1"/>
  <c r="E154" i="7"/>
  <c r="F154" i="7" s="1"/>
  <c r="E155" i="7"/>
  <c r="F155" i="7" s="1"/>
  <c r="E156" i="7"/>
  <c r="F156" i="7" s="1"/>
  <c r="E157" i="7"/>
  <c r="F157" i="7" s="1"/>
  <c r="E158" i="7"/>
  <c r="F158" i="7" s="1"/>
  <c r="E159" i="7"/>
  <c r="F159" i="7" s="1"/>
  <c r="E160" i="7"/>
  <c r="F160" i="7" s="1"/>
  <c r="E161" i="7"/>
  <c r="F161" i="7" s="1"/>
  <c r="E162" i="7"/>
  <c r="F162" i="7" s="1"/>
  <c r="E163" i="7"/>
  <c r="F163" i="7" s="1"/>
  <c r="E164" i="7"/>
  <c r="F164" i="7" s="1"/>
  <c r="E165" i="7"/>
  <c r="F165" i="7" s="1"/>
  <c r="E166" i="7"/>
  <c r="F166" i="7" s="1"/>
  <c r="E167" i="7"/>
  <c r="F167" i="7" s="1"/>
  <c r="E168" i="7"/>
  <c r="F168" i="7" s="1"/>
  <c r="E169" i="7"/>
  <c r="F169" i="7" s="1"/>
  <c r="E170" i="7"/>
  <c r="F170" i="7" s="1"/>
  <c r="E171" i="7"/>
  <c r="F171" i="7" s="1"/>
  <c r="E172" i="7"/>
  <c r="F172" i="7" s="1"/>
  <c r="E173" i="7"/>
  <c r="F173" i="7" s="1"/>
  <c r="E174" i="7"/>
  <c r="F174" i="7" s="1"/>
  <c r="E175" i="7"/>
  <c r="F175" i="7" s="1"/>
  <c r="E176" i="7"/>
  <c r="F176" i="7" s="1"/>
  <c r="E177" i="7"/>
  <c r="F177" i="7" s="1"/>
  <c r="E178" i="7"/>
  <c r="F178" i="7" s="1"/>
  <c r="E179" i="7"/>
  <c r="F179" i="7" s="1"/>
  <c r="E180" i="7"/>
  <c r="F180" i="7" s="1"/>
  <c r="E181" i="7"/>
  <c r="F181" i="7" s="1"/>
  <c r="E182" i="7"/>
  <c r="F182" i="7" s="1"/>
  <c r="E183" i="7"/>
  <c r="F183" i="7" s="1"/>
  <c r="E184" i="7"/>
  <c r="F184" i="7" s="1"/>
  <c r="E185" i="7"/>
  <c r="F185" i="7" s="1"/>
  <c r="E186" i="7"/>
  <c r="F186" i="7" s="1"/>
  <c r="E187" i="7"/>
  <c r="F187" i="7" s="1"/>
  <c r="E188" i="7"/>
  <c r="F188" i="7" s="1"/>
  <c r="E189" i="7"/>
  <c r="F189" i="7" s="1"/>
  <c r="E190" i="7"/>
  <c r="F190" i="7" s="1"/>
  <c r="E191" i="7"/>
  <c r="F191" i="7" s="1"/>
  <c r="E192" i="7"/>
  <c r="F192" i="7" s="1"/>
  <c r="E193" i="7"/>
  <c r="F193" i="7" s="1"/>
  <c r="E194" i="7"/>
  <c r="F194" i="7" s="1"/>
  <c r="E195" i="7"/>
  <c r="F195" i="7" s="1"/>
  <c r="E196" i="7"/>
  <c r="F196" i="7" s="1"/>
  <c r="E197" i="7"/>
  <c r="F197" i="7" s="1"/>
  <c r="E198" i="7"/>
  <c r="F198" i="7" s="1"/>
  <c r="E199" i="7"/>
  <c r="F199" i="7" s="1"/>
  <c r="E200" i="7"/>
  <c r="F200" i="7" s="1"/>
  <c r="E201" i="7"/>
  <c r="F201" i="7" s="1"/>
  <c r="E202" i="7"/>
  <c r="F202" i="7" s="1"/>
  <c r="E203" i="7"/>
  <c r="F203" i="7" s="1"/>
  <c r="E204" i="7"/>
  <c r="F204" i="7" s="1"/>
  <c r="E205" i="7"/>
  <c r="F205" i="7" s="1"/>
  <c r="E206" i="7"/>
  <c r="F206" i="7" s="1"/>
  <c r="E207" i="7"/>
  <c r="F207" i="7" s="1"/>
  <c r="E208" i="7"/>
  <c r="F208" i="7" s="1"/>
  <c r="E209" i="7"/>
  <c r="F209" i="7" s="1"/>
  <c r="E210" i="7"/>
  <c r="F210" i="7" s="1"/>
  <c r="E211" i="7"/>
  <c r="F211" i="7" s="1"/>
  <c r="E212" i="7"/>
  <c r="F212" i="7" s="1"/>
  <c r="E213" i="7"/>
  <c r="F213" i="7" s="1"/>
  <c r="E214" i="7"/>
  <c r="F214" i="7" s="1"/>
  <c r="E215" i="7"/>
  <c r="F215" i="7" s="1"/>
  <c r="E216" i="7"/>
  <c r="F216" i="7" s="1"/>
  <c r="E217" i="7"/>
  <c r="F217" i="7" s="1"/>
  <c r="E218" i="7"/>
  <c r="F218" i="7" s="1"/>
  <c r="E219" i="7"/>
  <c r="F219" i="7" s="1"/>
  <c r="E220" i="7"/>
  <c r="F220" i="7" s="1"/>
  <c r="E221" i="7"/>
  <c r="F221" i="7" s="1"/>
  <c r="E222" i="7"/>
  <c r="F222" i="7" s="1"/>
  <c r="E223" i="7"/>
  <c r="F223" i="7" s="1"/>
  <c r="E224" i="7"/>
  <c r="F224" i="7" s="1"/>
  <c r="E225" i="7"/>
  <c r="F225" i="7" s="1"/>
  <c r="E226" i="7"/>
  <c r="F226" i="7" s="1"/>
  <c r="E227" i="7"/>
  <c r="F227" i="7" s="1"/>
  <c r="E228" i="7"/>
  <c r="F228" i="7" s="1"/>
  <c r="E229" i="7"/>
  <c r="F229" i="7" s="1"/>
  <c r="E230" i="7"/>
  <c r="F230" i="7" s="1"/>
  <c r="E231" i="7"/>
  <c r="F231" i="7" s="1"/>
  <c r="E232" i="7"/>
  <c r="F232" i="7" s="1"/>
  <c r="E233" i="7"/>
  <c r="F233" i="7" s="1"/>
  <c r="E234" i="7"/>
  <c r="F234" i="7" s="1"/>
  <c r="E235" i="7"/>
  <c r="F235" i="7" s="1"/>
  <c r="E236" i="7"/>
  <c r="F236" i="7" s="1"/>
  <c r="E237" i="7"/>
  <c r="F237" i="7" s="1"/>
  <c r="D239" i="7"/>
  <c r="D238" i="7"/>
  <c r="C24" i="1" l="1"/>
  <c r="C25" i="1"/>
  <c r="E58" i="8"/>
  <c r="E170" i="8"/>
  <c r="I29" i="5"/>
  <c r="I9" i="5"/>
  <c r="E60" i="8"/>
  <c r="E43" i="8"/>
  <c r="E235" i="8"/>
  <c r="E42" i="8"/>
  <c r="E77" i="8"/>
  <c r="E107" i="8"/>
  <c r="I13" i="5"/>
  <c r="E171" i="8"/>
  <c r="I25" i="5"/>
  <c r="E188" i="8"/>
  <c r="E75" i="8"/>
  <c r="E192" i="8"/>
  <c r="D10" i="14" s="1"/>
  <c r="C34" i="1" s="1"/>
  <c r="E226" i="8"/>
  <c r="E20" i="8"/>
  <c r="C22" i="1"/>
  <c r="C21" i="1"/>
  <c r="F35" i="1"/>
  <c r="C23" i="1"/>
  <c r="E21" i="8"/>
  <c r="E37" i="8"/>
  <c r="E69" i="8"/>
  <c r="E101" i="8"/>
  <c r="E117" i="8"/>
  <c r="E149" i="8"/>
  <c r="E181" i="8"/>
  <c r="E213" i="8"/>
  <c r="E53" i="8"/>
  <c r="E85" i="8"/>
  <c r="E133" i="8"/>
  <c r="E165" i="8"/>
  <c r="E197" i="8"/>
  <c r="E229" i="8"/>
  <c r="E237" i="8"/>
  <c r="E217" i="8"/>
  <c r="E221" i="8"/>
  <c r="E185" i="8"/>
  <c r="E153" i="8"/>
  <c r="E129" i="8"/>
  <c r="E109" i="8"/>
  <c r="E89" i="8"/>
  <c r="E65" i="8"/>
  <c r="E45" i="8"/>
  <c r="E25" i="8"/>
  <c r="E194" i="8"/>
  <c r="E146" i="8"/>
  <c r="E90" i="8"/>
  <c r="E232" i="8"/>
  <c r="E180" i="8"/>
  <c r="E116" i="8"/>
  <c r="E52" i="8"/>
  <c r="E202" i="8"/>
  <c r="E150" i="8"/>
  <c r="E110" i="8"/>
  <c r="E66" i="8"/>
  <c r="E22" i="8"/>
  <c r="E72" i="8"/>
  <c r="E224" i="8"/>
  <c r="E160" i="8"/>
  <c r="E96" i="8"/>
  <c r="E32" i="8"/>
  <c r="E222" i="8"/>
  <c r="E174" i="8"/>
  <c r="E134" i="8"/>
  <c r="E82" i="8"/>
  <c r="E46" i="8"/>
  <c r="E200" i="8"/>
  <c r="E40" i="8"/>
  <c r="E227" i="8"/>
  <c r="E211" i="8"/>
  <c r="E195" i="8"/>
  <c r="E179" i="8"/>
  <c r="E163" i="8"/>
  <c r="E147" i="8"/>
  <c r="E131" i="8"/>
  <c r="E115" i="8"/>
  <c r="E99" i="8"/>
  <c r="E83" i="8"/>
  <c r="E67" i="8"/>
  <c r="E51" i="8"/>
  <c r="E35" i="8"/>
  <c r="E19" i="8"/>
  <c r="E220" i="8"/>
  <c r="E156" i="8"/>
  <c r="E92" i="8"/>
  <c r="E28" i="8"/>
  <c r="E209" i="8"/>
  <c r="E201" i="8"/>
  <c r="E205" i="8"/>
  <c r="E169" i="8"/>
  <c r="E145" i="8"/>
  <c r="E125" i="8"/>
  <c r="E105" i="8"/>
  <c r="E81" i="8"/>
  <c r="E61" i="8"/>
  <c r="E41" i="8"/>
  <c r="E234" i="8"/>
  <c r="E182" i="8"/>
  <c r="E126" i="8"/>
  <c r="E78" i="8"/>
  <c r="E184" i="8"/>
  <c r="E228" i="8"/>
  <c r="E164" i="8"/>
  <c r="E100" i="8"/>
  <c r="E36" i="8"/>
  <c r="E186" i="8"/>
  <c r="E138" i="8"/>
  <c r="E98" i="8"/>
  <c r="E50" i="8"/>
  <c r="E216" i="8"/>
  <c r="E56" i="8"/>
  <c r="E208" i="8"/>
  <c r="E144" i="8"/>
  <c r="E80" i="8"/>
  <c r="E210" i="8"/>
  <c r="E166" i="8"/>
  <c r="E118" i="8"/>
  <c r="E70" i="8"/>
  <c r="E34" i="8"/>
  <c r="E152" i="8"/>
  <c r="E223" i="8"/>
  <c r="E207" i="8"/>
  <c r="E191" i="8"/>
  <c r="E175" i="8"/>
  <c r="E159" i="8"/>
  <c r="E143" i="8"/>
  <c r="E127" i="8"/>
  <c r="E111" i="8"/>
  <c r="E95" i="8"/>
  <c r="E79" i="8"/>
  <c r="E63" i="8"/>
  <c r="E47" i="8"/>
  <c r="E31" i="8"/>
  <c r="E204" i="8"/>
  <c r="E140" i="8"/>
  <c r="E76" i="8"/>
  <c r="E225" i="8"/>
  <c r="E233" i="8"/>
  <c r="E189" i="8"/>
  <c r="E157" i="8"/>
  <c r="E137" i="8"/>
  <c r="E113" i="8"/>
  <c r="E93" i="8"/>
  <c r="E73" i="8"/>
  <c r="E49" i="8"/>
  <c r="E29" i="8"/>
  <c r="E206" i="8"/>
  <c r="E158" i="8"/>
  <c r="E102" i="8"/>
  <c r="E38" i="8"/>
  <c r="E24" i="8"/>
  <c r="E196" i="8"/>
  <c r="E132" i="8"/>
  <c r="E68" i="8"/>
  <c r="E214" i="8"/>
  <c r="E162" i="8"/>
  <c r="E122" i="8"/>
  <c r="E74" i="8"/>
  <c r="E30" i="8"/>
  <c r="E104" i="8"/>
  <c r="E176" i="8"/>
  <c r="E112" i="8"/>
  <c r="E48" i="8"/>
  <c r="E230" i="8"/>
  <c r="E190" i="8"/>
  <c r="E142" i="8"/>
  <c r="E94" i="8"/>
  <c r="E54" i="8"/>
  <c r="E18" i="8"/>
  <c r="E88" i="8"/>
  <c r="E231" i="8"/>
  <c r="E215" i="8"/>
  <c r="E199" i="8"/>
  <c r="E183" i="8"/>
  <c r="E167" i="8"/>
  <c r="E151" i="8"/>
  <c r="E135" i="8"/>
  <c r="E119" i="8"/>
  <c r="E103" i="8"/>
  <c r="E87" i="8"/>
  <c r="E71" i="8"/>
  <c r="E55" i="8"/>
  <c r="E39" i="8"/>
  <c r="E23" i="8"/>
  <c r="E236" i="8"/>
  <c r="E172" i="8"/>
  <c r="E108" i="8"/>
  <c r="E44" i="8"/>
  <c r="E59" i="8"/>
  <c r="E123" i="8"/>
  <c r="E187" i="8"/>
  <c r="E106" i="8"/>
  <c r="E86" i="8"/>
  <c r="E84" i="8"/>
  <c r="E136" i="8"/>
  <c r="E218" i="8"/>
  <c r="E97" i="8"/>
  <c r="E193" i="8"/>
  <c r="H238" i="7"/>
  <c r="E139" i="8"/>
  <c r="E203" i="8"/>
  <c r="E120" i="8"/>
  <c r="E154" i="8"/>
  <c r="E64" i="8"/>
  <c r="E130" i="8"/>
  <c r="E148" i="8"/>
  <c r="E62" i="8"/>
  <c r="E33" i="8"/>
  <c r="E121" i="8"/>
  <c r="E173" i="8"/>
  <c r="I7" i="5"/>
  <c r="I11" i="5"/>
  <c r="I15" i="5"/>
  <c r="I19" i="5"/>
  <c r="I23" i="5"/>
  <c r="I27" i="5"/>
  <c r="I31" i="5"/>
  <c r="I8" i="5"/>
  <c r="I12" i="5"/>
  <c r="I16" i="5"/>
  <c r="I20" i="5"/>
  <c r="I24" i="5"/>
  <c r="I28" i="5"/>
  <c r="D2" i="14" s="1"/>
  <c r="I4" i="5"/>
  <c r="I6" i="5"/>
  <c r="I10" i="5"/>
  <c r="I14" i="5"/>
  <c r="I18" i="5"/>
  <c r="I22" i="5"/>
  <c r="I26" i="5"/>
  <c r="I30" i="5"/>
  <c r="I17" i="5"/>
  <c r="E124" i="8"/>
  <c r="E27" i="8"/>
  <c r="E91" i="8"/>
  <c r="E155" i="8"/>
  <c r="E219" i="8"/>
  <c r="E26" i="8"/>
  <c r="E198" i="8"/>
  <c r="E128" i="8"/>
  <c r="E168" i="8"/>
  <c r="E178" i="8"/>
  <c r="E212" i="8"/>
  <c r="E114" i="8"/>
  <c r="E57" i="8"/>
  <c r="E141" i="8"/>
  <c r="E177" i="8"/>
  <c r="P239" i="15"/>
  <c r="P238" i="15"/>
  <c r="E238" i="7"/>
  <c r="I6" i="7"/>
  <c r="F6" i="7"/>
  <c r="I238" i="7" l="1"/>
  <c r="J6" i="7" s="1"/>
  <c r="I239" i="7"/>
  <c r="C12" i="1"/>
  <c r="C13" i="1"/>
  <c r="Q7" i="15"/>
  <c r="Q9" i="15"/>
  <c r="Q11" i="15"/>
  <c r="Q13" i="15"/>
  <c r="Q15" i="15"/>
  <c r="Q17" i="15"/>
  <c r="Q19" i="15"/>
  <c r="Q21" i="15"/>
  <c r="Q23" i="15"/>
  <c r="Q25" i="15"/>
  <c r="Q27" i="15"/>
  <c r="Q29" i="15"/>
  <c r="Q31" i="15"/>
  <c r="Q33" i="15"/>
  <c r="Q35" i="15"/>
  <c r="Q37" i="15"/>
  <c r="Q39" i="15"/>
  <c r="Q41" i="15"/>
  <c r="Q43" i="15"/>
  <c r="Q45" i="15"/>
  <c r="Q47" i="15"/>
  <c r="Q49" i="15"/>
  <c r="Q51" i="15"/>
  <c r="Q53" i="15"/>
  <c r="Q55" i="15"/>
  <c r="Q57" i="15"/>
  <c r="Q59" i="15"/>
  <c r="Q61" i="15"/>
  <c r="Q63" i="15"/>
  <c r="Q65" i="15"/>
  <c r="Q67" i="15"/>
  <c r="Q69" i="15"/>
  <c r="Q71" i="15"/>
  <c r="Q73" i="15"/>
  <c r="Q75" i="15"/>
  <c r="Q77" i="15"/>
  <c r="Q79" i="15"/>
  <c r="Q81" i="15"/>
  <c r="Q83" i="15"/>
  <c r="Q85" i="15"/>
  <c r="Q87" i="15"/>
  <c r="Q89" i="15"/>
  <c r="Q91" i="15"/>
  <c r="Q93" i="15"/>
  <c r="Q95" i="15"/>
  <c r="Q97" i="15"/>
  <c r="Q99" i="15"/>
  <c r="Q101" i="15"/>
  <c r="Q103" i="15"/>
  <c r="Q105" i="15"/>
  <c r="Q107" i="15"/>
  <c r="Q109" i="15"/>
  <c r="Q111" i="15"/>
  <c r="Q113" i="15"/>
  <c r="Q115" i="15"/>
  <c r="Q117" i="15"/>
  <c r="Q119" i="15"/>
  <c r="Q121" i="15"/>
  <c r="Q123" i="15"/>
  <c r="Q125" i="15"/>
  <c r="Q127" i="15"/>
  <c r="Q129" i="15"/>
  <c r="Q131" i="15"/>
  <c r="Q133" i="15"/>
  <c r="Q135" i="15"/>
  <c r="Q137" i="15"/>
  <c r="Q139" i="15"/>
  <c r="Q141" i="15"/>
  <c r="Q143" i="15"/>
  <c r="Q145" i="15"/>
  <c r="Q147" i="15"/>
  <c r="Q149" i="15"/>
  <c r="Q151" i="15"/>
  <c r="Q153" i="15"/>
  <c r="Q155" i="15"/>
  <c r="Q157" i="15"/>
  <c r="Q159" i="15"/>
  <c r="Q161" i="15"/>
  <c r="Q163" i="15"/>
  <c r="Q165" i="15"/>
  <c r="Q167" i="15"/>
  <c r="Q169" i="15"/>
  <c r="Q171" i="15"/>
  <c r="Q173" i="15"/>
  <c r="Q10" i="15"/>
  <c r="Q14" i="15"/>
  <c r="Q18" i="15"/>
  <c r="Q22" i="15"/>
  <c r="Q26" i="15"/>
  <c r="Q30" i="15"/>
  <c r="Q34" i="15"/>
  <c r="Q38" i="15"/>
  <c r="Q42" i="15"/>
  <c r="Q46" i="15"/>
  <c r="Q50" i="15"/>
  <c r="Q54" i="15"/>
  <c r="Q58" i="15"/>
  <c r="Q62" i="15"/>
  <c r="Q66" i="15"/>
  <c r="Q70" i="15"/>
  <c r="Q74" i="15"/>
  <c r="Q78" i="15"/>
  <c r="Q82" i="15"/>
  <c r="Q86" i="15"/>
  <c r="Q90" i="15"/>
  <c r="Q94" i="15"/>
  <c r="Q98" i="15"/>
  <c r="Q102" i="15"/>
  <c r="Q106" i="15"/>
  <c r="Q110" i="15"/>
  <c r="Q114" i="15"/>
  <c r="Q118" i="15"/>
  <c r="Q122" i="15"/>
  <c r="Q126" i="15"/>
  <c r="Q130" i="15"/>
  <c r="Q134" i="15"/>
  <c r="Q138" i="15"/>
  <c r="Q142" i="15"/>
  <c r="Q146" i="15"/>
  <c r="Q150" i="15"/>
  <c r="Q154" i="15"/>
  <c r="Q158" i="15"/>
  <c r="Q162" i="15"/>
  <c r="Q166" i="15"/>
  <c r="Q170" i="15"/>
  <c r="Q174" i="15"/>
  <c r="Q176" i="15"/>
  <c r="Q178" i="15"/>
  <c r="Q180" i="15"/>
  <c r="Q182" i="15"/>
  <c r="Q184" i="15"/>
  <c r="Q186" i="15"/>
  <c r="Q188" i="15"/>
  <c r="Q190" i="15"/>
  <c r="Q192" i="15"/>
  <c r="D7" i="14" s="1"/>
  <c r="Q194" i="15"/>
  <c r="Q196" i="15"/>
  <c r="Q198" i="15"/>
  <c r="Q200" i="15"/>
  <c r="Q202" i="15"/>
  <c r="Q204" i="15"/>
  <c r="Q206" i="15"/>
  <c r="Q208" i="15"/>
  <c r="Q210" i="15"/>
  <c r="Q212" i="15"/>
  <c r="Q216" i="15"/>
  <c r="Q218" i="15"/>
  <c r="Q220" i="15"/>
  <c r="Q222" i="15"/>
  <c r="Q224" i="15"/>
  <c r="Q226" i="15"/>
  <c r="Q228" i="15"/>
  <c r="Q230" i="15"/>
  <c r="Q232" i="15"/>
  <c r="Q234" i="15"/>
  <c r="Q236" i="15"/>
  <c r="Q8" i="15"/>
  <c r="Q12" i="15"/>
  <c r="Q16" i="15"/>
  <c r="Q20" i="15"/>
  <c r="Q24" i="15"/>
  <c r="Q28" i="15"/>
  <c r="Q32" i="15"/>
  <c r="Q36" i="15"/>
  <c r="Q40" i="15"/>
  <c r="Q44" i="15"/>
  <c r="Q48" i="15"/>
  <c r="Q52" i="15"/>
  <c r="Q56" i="15"/>
  <c r="Q60" i="15"/>
  <c r="Q64" i="15"/>
  <c r="Q68" i="15"/>
  <c r="Q72" i="15"/>
  <c r="Q76" i="15"/>
  <c r="Q80" i="15"/>
  <c r="Q84" i="15"/>
  <c r="Q88" i="15"/>
  <c r="Q92" i="15"/>
  <c r="Q96" i="15"/>
  <c r="Q100" i="15"/>
  <c r="Q104" i="15"/>
  <c r="Q108" i="15"/>
  <c r="Q112" i="15"/>
  <c r="Q116" i="15"/>
  <c r="Q120" i="15"/>
  <c r="Q124" i="15"/>
  <c r="Q128" i="15"/>
  <c r="Q132" i="15"/>
  <c r="Q136" i="15"/>
  <c r="Q140" i="15"/>
  <c r="Q144" i="15"/>
  <c r="Q148" i="15"/>
  <c r="Q152" i="15"/>
  <c r="Q156" i="15"/>
  <c r="Q160" i="15"/>
  <c r="Q164" i="15"/>
  <c r="Q168" i="15"/>
  <c r="Q172" i="15"/>
  <c r="Q175" i="15"/>
  <c r="Q177" i="15"/>
  <c r="Q179" i="15"/>
  <c r="Q181" i="15"/>
  <c r="Q183" i="15"/>
  <c r="Q185" i="15"/>
  <c r="Q187" i="15"/>
  <c r="Q189" i="15"/>
  <c r="Q191" i="15"/>
  <c r="Q193" i="15"/>
  <c r="Q195" i="15"/>
  <c r="Q197" i="15"/>
  <c r="Q199" i="15"/>
  <c r="Q201" i="15"/>
  <c r="Q203" i="15"/>
  <c r="Q205" i="15"/>
  <c r="Q207" i="15"/>
  <c r="Q209" i="15"/>
  <c r="Q211" i="15"/>
  <c r="Q213" i="15"/>
  <c r="Q215" i="15"/>
  <c r="Q217" i="15"/>
  <c r="Q219" i="15"/>
  <c r="Q221" i="15"/>
  <c r="Q223" i="15"/>
  <c r="Q225" i="15"/>
  <c r="Q227" i="15"/>
  <c r="Q229" i="15"/>
  <c r="Q231" i="15"/>
  <c r="Q233" i="15"/>
  <c r="Q235" i="15"/>
  <c r="Q237" i="15"/>
  <c r="Q214" i="15"/>
  <c r="Q6" i="15"/>
  <c r="F238" i="7"/>
  <c r="F239" i="7"/>
  <c r="J61" i="7" l="1"/>
  <c r="J109" i="7"/>
  <c r="J157" i="7"/>
  <c r="J205" i="7"/>
  <c r="J237" i="7"/>
  <c r="J45" i="7"/>
  <c r="J93" i="7"/>
  <c r="J141" i="7"/>
  <c r="J189" i="7"/>
  <c r="J221" i="7"/>
  <c r="J41" i="7"/>
  <c r="J57" i="7"/>
  <c r="J73" i="7"/>
  <c r="J89" i="7"/>
  <c r="J105" i="7"/>
  <c r="J121" i="7"/>
  <c r="J137" i="7"/>
  <c r="J153" i="7"/>
  <c r="J169" i="7"/>
  <c r="J185" i="7"/>
  <c r="J201" i="7"/>
  <c r="J217" i="7"/>
  <c r="J29" i="7"/>
  <c r="J77" i="7"/>
  <c r="J125" i="7"/>
  <c r="J173" i="7"/>
  <c r="J22" i="7"/>
  <c r="J229" i="7"/>
  <c r="J177" i="7"/>
  <c r="J133" i="7"/>
  <c r="J101" i="7"/>
  <c r="J69" i="7"/>
  <c r="J37" i="7"/>
  <c r="J225" i="7"/>
  <c r="J17" i="7"/>
  <c r="J8" i="7"/>
  <c r="J203" i="7"/>
  <c r="J135" i="7"/>
  <c r="J91" i="7"/>
  <c r="J43" i="7"/>
  <c r="J11" i="7"/>
  <c r="J226" i="7"/>
  <c r="J210" i="7"/>
  <c r="J194" i="7"/>
  <c r="J178" i="7"/>
  <c r="J162" i="7"/>
  <c r="J146" i="7"/>
  <c r="J130" i="7"/>
  <c r="J114" i="7"/>
  <c r="J98" i="7"/>
  <c r="J82" i="7"/>
  <c r="J66" i="7"/>
  <c r="J50" i="7"/>
  <c r="J34" i="7"/>
  <c r="J10" i="7"/>
  <c r="J196" i="7"/>
  <c r="J100" i="7"/>
  <c r="J36" i="7"/>
  <c r="J209" i="7"/>
  <c r="J165" i="7"/>
  <c r="J129" i="7"/>
  <c r="J97" i="7"/>
  <c r="J65" i="7"/>
  <c r="J33" i="7"/>
  <c r="J213" i="7"/>
  <c r="J13" i="7"/>
  <c r="J231" i="7"/>
  <c r="J183" i="7"/>
  <c r="J131" i="7"/>
  <c r="J83" i="7"/>
  <c r="J23" i="7"/>
  <c r="J7" i="7"/>
  <c r="J222" i="7"/>
  <c r="J206" i="7"/>
  <c r="J190" i="7"/>
  <c r="J174" i="7"/>
  <c r="J158" i="7"/>
  <c r="J142" i="7"/>
  <c r="J126" i="7"/>
  <c r="J110" i="7"/>
  <c r="J94" i="7"/>
  <c r="J78" i="7"/>
  <c r="J62" i="7"/>
  <c r="J46" i="7"/>
  <c r="J30" i="7"/>
  <c r="J195" i="7"/>
  <c r="J155" i="7"/>
  <c r="J99" i="7"/>
  <c r="J59" i="7"/>
  <c r="J31" i="7"/>
  <c r="J25" i="7"/>
  <c r="J16" i="7"/>
  <c r="J211" i="7"/>
  <c r="J163" i="7"/>
  <c r="J119" i="7"/>
  <c r="J75" i="7"/>
  <c r="J21" i="7"/>
  <c r="J224" i="7"/>
  <c r="J208" i="7"/>
  <c r="J192" i="7"/>
  <c r="D6" i="14" s="1"/>
  <c r="D5" i="14" s="1"/>
  <c r="C32" i="1" s="1"/>
  <c r="J176" i="7"/>
  <c r="J160" i="7"/>
  <c r="J144" i="7"/>
  <c r="J128" i="7"/>
  <c r="J112" i="7"/>
  <c r="J96" i="7"/>
  <c r="J80" i="7"/>
  <c r="J64" i="7"/>
  <c r="J48" i="7"/>
  <c r="J32" i="7"/>
  <c r="J151" i="7"/>
  <c r="J55" i="7"/>
  <c r="J200" i="7"/>
  <c r="J168" i="7"/>
  <c r="J136" i="7"/>
  <c r="J88" i="7"/>
  <c r="J56" i="7"/>
  <c r="J24" i="7"/>
  <c r="J219" i="7"/>
  <c r="J143" i="7"/>
  <c r="J87" i="7"/>
  <c r="J212" i="7"/>
  <c r="J164" i="7"/>
  <c r="J132" i="7"/>
  <c r="J68" i="7"/>
  <c r="J193" i="7"/>
  <c r="J161" i="7"/>
  <c r="J117" i="7"/>
  <c r="J85" i="7"/>
  <c r="J53" i="7"/>
  <c r="J18" i="7"/>
  <c r="J197" i="7"/>
  <c r="J9" i="7"/>
  <c r="J227" i="7"/>
  <c r="J167" i="7"/>
  <c r="J127" i="7"/>
  <c r="J67" i="7"/>
  <c r="J19" i="7"/>
  <c r="J234" i="7"/>
  <c r="J218" i="7"/>
  <c r="J202" i="7"/>
  <c r="J186" i="7"/>
  <c r="J170" i="7"/>
  <c r="J154" i="7"/>
  <c r="J138" i="7"/>
  <c r="J122" i="7"/>
  <c r="J106" i="7"/>
  <c r="J90" i="7"/>
  <c r="J74" i="7"/>
  <c r="J58" i="7"/>
  <c r="J42" i="7"/>
  <c r="J26" i="7"/>
  <c r="J191" i="7"/>
  <c r="J139" i="7"/>
  <c r="J95" i="7"/>
  <c r="J51" i="7"/>
  <c r="J12" i="7"/>
  <c r="J199" i="7"/>
  <c r="J159" i="7"/>
  <c r="J111" i="7"/>
  <c r="J71" i="7"/>
  <c r="J236" i="7"/>
  <c r="J220" i="7"/>
  <c r="J204" i="7"/>
  <c r="J188" i="7"/>
  <c r="J172" i="7"/>
  <c r="J156" i="7"/>
  <c r="J140" i="7"/>
  <c r="J124" i="7"/>
  <c r="J108" i="7"/>
  <c r="J92" i="7"/>
  <c r="J76" i="7"/>
  <c r="J60" i="7"/>
  <c r="J44" i="7"/>
  <c r="J28" i="7"/>
  <c r="J235" i="7"/>
  <c r="J175" i="7"/>
  <c r="J123" i="7"/>
  <c r="J39" i="7"/>
  <c r="J14" i="7"/>
  <c r="J216" i="7"/>
  <c r="J120" i="7"/>
  <c r="J40" i="7"/>
  <c r="J171" i="7"/>
  <c r="J115" i="7"/>
  <c r="J35" i="7"/>
  <c r="J27" i="7"/>
  <c r="J148" i="7"/>
  <c r="J84" i="7"/>
  <c r="J181" i="7"/>
  <c r="J145" i="7"/>
  <c r="J113" i="7"/>
  <c r="J81" i="7"/>
  <c r="J49" i="7"/>
  <c r="J233" i="7"/>
  <c r="J149" i="7"/>
  <c r="J20" i="7"/>
  <c r="J207" i="7"/>
  <c r="J147" i="7"/>
  <c r="J107" i="7"/>
  <c r="J47" i="7"/>
  <c r="J15" i="7"/>
  <c r="J230" i="7"/>
  <c r="J214" i="7"/>
  <c r="J198" i="7"/>
  <c r="J182" i="7"/>
  <c r="J166" i="7"/>
  <c r="J150" i="7"/>
  <c r="J134" i="7"/>
  <c r="J118" i="7"/>
  <c r="J102" i="7"/>
  <c r="J86" i="7"/>
  <c r="J70" i="7"/>
  <c r="J54" i="7"/>
  <c r="J38" i="7"/>
  <c r="J79" i="7"/>
  <c r="J223" i="7"/>
  <c r="J187" i="7"/>
  <c r="J103" i="7"/>
  <c r="J232" i="7"/>
  <c r="J184" i="7"/>
  <c r="J152" i="7"/>
  <c r="J104" i="7"/>
  <c r="J72" i="7"/>
  <c r="J215" i="7"/>
  <c r="J63" i="7"/>
  <c r="J179" i="7"/>
  <c r="J228" i="7"/>
  <c r="J180" i="7"/>
  <c r="J116" i="7"/>
  <c r="J52" i="7"/>
  <c r="G237" i="7"/>
  <c r="G229" i="7"/>
  <c r="G223" i="7"/>
  <c r="G217" i="7"/>
  <c r="G213" i="7"/>
  <c r="G209" i="7"/>
  <c r="G205" i="7"/>
  <c r="G201" i="7"/>
  <c r="G197" i="7"/>
  <c r="G193" i="7"/>
  <c r="G189" i="7"/>
  <c r="G185" i="7"/>
  <c r="G181" i="7"/>
  <c r="G177" i="7"/>
  <c r="G173" i="7"/>
  <c r="G169" i="7"/>
  <c r="G165" i="7"/>
  <c r="G161" i="7"/>
  <c r="G157" i="7"/>
  <c r="G153" i="7"/>
  <c r="G149" i="7"/>
  <c r="G145" i="7"/>
  <c r="G141" i="7"/>
  <c r="G137" i="7"/>
  <c r="G133" i="7"/>
  <c r="G129" i="7"/>
  <c r="G125" i="7"/>
  <c r="G121" i="7"/>
  <c r="G117" i="7"/>
  <c r="G113" i="7"/>
  <c r="G109" i="7"/>
  <c r="G105" i="7"/>
  <c r="G101" i="7"/>
  <c r="G97" i="7"/>
  <c r="G93" i="7"/>
  <c r="G89" i="7"/>
  <c r="G85" i="7"/>
  <c r="G81" i="7"/>
  <c r="G77" i="7"/>
  <c r="G73" i="7"/>
  <c r="G69" i="7"/>
  <c r="G65" i="7"/>
  <c r="G61" i="7"/>
  <c r="G57" i="7"/>
  <c r="G53" i="7"/>
  <c r="G49" i="7"/>
  <c r="G45" i="7"/>
  <c r="G41" i="7"/>
  <c r="G37" i="7"/>
  <c r="G33" i="7"/>
  <c r="G29" i="7"/>
  <c r="G25" i="7"/>
  <c r="G21" i="7"/>
  <c r="G15" i="7"/>
  <c r="G11" i="7"/>
  <c r="G7" i="7"/>
  <c r="G231" i="7"/>
  <c r="G221" i="7"/>
  <c r="G234" i="7"/>
  <c r="G230" i="7"/>
  <c r="G226" i="7"/>
  <c r="G222" i="7"/>
  <c r="G218" i="7"/>
  <c r="G214" i="7"/>
  <c r="G210" i="7"/>
  <c r="G206" i="7"/>
  <c r="G202" i="7"/>
  <c r="G198" i="7"/>
  <c r="G194" i="7"/>
  <c r="G190" i="7"/>
  <c r="G186" i="7"/>
  <c r="G182" i="7"/>
  <c r="G178" i="7"/>
  <c r="G174" i="7"/>
  <c r="G170" i="7"/>
  <c r="G166" i="7"/>
  <c r="G162" i="7"/>
  <c r="G158" i="7"/>
  <c r="G154" i="7"/>
  <c r="G150" i="7"/>
  <c r="G146" i="7"/>
  <c r="G142" i="7"/>
  <c r="G138" i="7"/>
  <c r="G134" i="7"/>
  <c r="G130" i="7"/>
  <c r="G126" i="7"/>
  <c r="G122" i="7"/>
  <c r="G118" i="7"/>
  <c r="G114" i="7"/>
  <c r="G110" i="7"/>
  <c r="G106" i="7"/>
  <c r="G102" i="7"/>
  <c r="G98" i="7"/>
  <c r="G94" i="7"/>
  <c r="G90" i="7"/>
  <c r="G86" i="7"/>
  <c r="G82" i="7"/>
  <c r="G78" i="7"/>
  <c r="G74" i="7"/>
  <c r="G70" i="7"/>
  <c r="G66" i="7"/>
  <c r="G62" i="7"/>
  <c r="G58" i="7"/>
  <c r="G54" i="7"/>
  <c r="G50" i="7"/>
  <c r="G46" i="7"/>
  <c r="G42" i="7"/>
  <c r="G38" i="7"/>
  <c r="G34" i="7"/>
  <c r="G17" i="7"/>
  <c r="G30" i="7"/>
  <c r="G26" i="7"/>
  <c r="G22" i="7"/>
  <c r="G18" i="7"/>
  <c r="G12" i="7"/>
  <c r="G8" i="7"/>
  <c r="G233" i="7"/>
  <c r="G227" i="7"/>
  <c r="G219" i="7"/>
  <c r="G215" i="7"/>
  <c r="G211" i="7"/>
  <c r="G207" i="7"/>
  <c r="G203" i="7"/>
  <c r="G199" i="7"/>
  <c r="G195" i="7"/>
  <c r="G191" i="7"/>
  <c r="G187" i="7"/>
  <c r="G183" i="7"/>
  <c r="G179" i="7"/>
  <c r="G175" i="7"/>
  <c r="G171" i="7"/>
  <c r="G167" i="7"/>
  <c r="G163" i="7"/>
  <c r="G159" i="7"/>
  <c r="G155" i="7"/>
  <c r="G151" i="7"/>
  <c r="G147" i="7"/>
  <c r="G143" i="7"/>
  <c r="G139" i="7"/>
  <c r="G135" i="7"/>
  <c r="G131" i="7"/>
  <c r="G127" i="7"/>
  <c r="G123" i="7"/>
  <c r="G119" i="7"/>
  <c r="G115" i="7"/>
  <c r="G111" i="7"/>
  <c r="G107" i="7"/>
  <c r="G103" i="7"/>
  <c r="G99" i="7"/>
  <c r="G95" i="7"/>
  <c r="G91" i="7"/>
  <c r="G87" i="7"/>
  <c r="G83" i="7"/>
  <c r="G79" i="7"/>
  <c r="G75" i="7"/>
  <c r="G71" i="7"/>
  <c r="G67" i="7"/>
  <c r="G63" i="7"/>
  <c r="G59" i="7"/>
  <c r="G55" i="7"/>
  <c r="G51" i="7"/>
  <c r="G47" i="7"/>
  <c r="G43" i="7"/>
  <c r="G39" i="7"/>
  <c r="G35" i="7"/>
  <c r="G31" i="7"/>
  <c r="G27" i="7"/>
  <c r="G23" i="7"/>
  <c r="G19" i="7"/>
  <c r="G13" i="7"/>
  <c r="G9" i="7"/>
  <c r="G235" i="7"/>
  <c r="G225" i="7"/>
  <c r="G236" i="7"/>
  <c r="G232" i="7"/>
  <c r="G228" i="7"/>
  <c r="G224" i="7"/>
  <c r="G220" i="7"/>
  <c r="G216" i="7"/>
  <c r="G212" i="7"/>
  <c r="G208" i="7"/>
  <c r="G204" i="7"/>
  <c r="G200" i="7"/>
  <c r="G196" i="7"/>
  <c r="G192" i="7"/>
  <c r="G188" i="7"/>
  <c r="G184" i="7"/>
  <c r="G180" i="7"/>
  <c r="G176" i="7"/>
  <c r="G172" i="7"/>
  <c r="G168" i="7"/>
  <c r="G164" i="7"/>
  <c r="G160" i="7"/>
  <c r="G156" i="7"/>
  <c r="G152" i="7"/>
  <c r="G148" i="7"/>
  <c r="G144" i="7"/>
  <c r="G140" i="7"/>
  <c r="G136" i="7"/>
  <c r="G132" i="7"/>
  <c r="G128" i="7"/>
  <c r="G124" i="7"/>
  <c r="G120" i="7"/>
  <c r="G116" i="7"/>
  <c r="G112" i="7"/>
  <c r="G108" i="7"/>
  <c r="G104" i="7"/>
  <c r="G100" i="7"/>
  <c r="G96" i="7"/>
  <c r="G92" i="7"/>
  <c r="G88" i="7"/>
  <c r="G84" i="7"/>
  <c r="G80" i="7"/>
  <c r="G76" i="7"/>
  <c r="G72" i="7"/>
  <c r="G68" i="7"/>
  <c r="G64" i="7"/>
  <c r="G60" i="7"/>
  <c r="G56" i="7"/>
  <c r="G52" i="7"/>
  <c r="G48" i="7"/>
  <c r="G44" i="7"/>
  <c r="G40" i="7"/>
  <c r="G36" i="7"/>
  <c r="G32" i="7"/>
  <c r="G16" i="7"/>
  <c r="G28" i="7"/>
  <c r="G24" i="7"/>
  <c r="G20" i="7"/>
  <c r="G14" i="7"/>
  <c r="G10" i="7"/>
  <c r="G6" i="7"/>
  <c r="C31" i="1" l="1"/>
  <c r="C33" i="1"/>
  <c r="C30" i="1"/>
  <c r="U69" i="6"/>
  <c r="Q69" i="6"/>
  <c r="L69" i="6"/>
  <c r="K69" i="6"/>
  <c r="J69" i="6"/>
  <c r="F69" i="6"/>
  <c r="E69" i="6"/>
  <c r="D69" i="6"/>
  <c r="Y68" i="6"/>
  <c r="U68" i="6"/>
  <c r="Q68" i="6"/>
  <c r="M68" i="6"/>
  <c r="G68" i="6"/>
  <c r="G67" i="6"/>
  <c r="U66" i="6"/>
  <c r="Q66" i="6"/>
  <c r="M66" i="6"/>
  <c r="G66" i="6"/>
  <c r="Y65" i="6"/>
  <c r="U65" i="6"/>
  <c r="Q65" i="6"/>
  <c r="M65" i="6"/>
  <c r="G65" i="6"/>
  <c r="H65" i="6" s="1"/>
  <c r="Y64" i="6"/>
  <c r="U64" i="6"/>
  <c r="Q64" i="6"/>
  <c r="M64" i="6"/>
  <c r="G64" i="6"/>
  <c r="H64" i="6" s="1"/>
  <c r="G63" i="6"/>
  <c r="U62" i="6"/>
  <c r="Q62" i="6"/>
  <c r="M62" i="6"/>
  <c r="G62" i="6"/>
  <c r="H62" i="6" s="1"/>
  <c r="U61" i="6"/>
  <c r="Q61" i="6"/>
  <c r="M61" i="6"/>
  <c r="G61" i="6"/>
  <c r="Y60" i="6"/>
  <c r="U60" i="6"/>
  <c r="Q60" i="6"/>
  <c r="M60" i="6"/>
  <c r="G60" i="6"/>
  <c r="Y59" i="6"/>
  <c r="U59" i="6"/>
  <c r="Q59" i="6"/>
  <c r="M59" i="6"/>
  <c r="G59" i="6"/>
  <c r="H59" i="6" s="1"/>
  <c r="Y58" i="6"/>
  <c r="U58" i="6"/>
  <c r="Q58" i="6"/>
  <c r="M58" i="6"/>
  <c r="G58" i="6"/>
  <c r="H58" i="6" s="1"/>
  <c r="Y57" i="6"/>
  <c r="U57" i="6"/>
  <c r="Q57" i="6"/>
  <c r="M57" i="6"/>
  <c r="G57" i="6"/>
  <c r="H57" i="6" s="1"/>
  <c r="U56" i="6"/>
  <c r="Q56" i="6"/>
  <c r="M56" i="6"/>
  <c r="G56" i="6"/>
  <c r="H56" i="6" s="1"/>
  <c r="U55" i="6"/>
  <c r="Q55" i="6"/>
  <c r="M55" i="6"/>
  <c r="G55" i="6"/>
  <c r="H55" i="6" s="1"/>
  <c r="U54" i="6"/>
  <c r="Q54" i="6"/>
  <c r="M54" i="6"/>
  <c r="G54" i="6"/>
  <c r="G53" i="6"/>
  <c r="U52" i="6"/>
  <c r="Q52" i="6"/>
  <c r="M52" i="6"/>
  <c r="G52" i="6"/>
  <c r="Y51" i="6"/>
  <c r="U51" i="6"/>
  <c r="Q51" i="6"/>
  <c r="M51" i="6"/>
  <c r="G51" i="6"/>
  <c r="U50" i="6"/>
  <c r="Q50" i="6"/>
  <c r="M50" i="6"/>
  <c r="G50" i="6"/>
  <c r="U49" i="6"/>
  <c r="Q49" i="6"/>
  <c r="M49" i="6"/>
  <c r="G49" i="6"/>
  <c r="Y48" i="6"/>
  <c r="U48" i="6"/>
  <c r="Q48" i="6"/>
  <c r="M48" i="6"/>
  <c r="G48" i="6"/>
  <c r="H48" i="6" s="1"/>
  <c r="Y47" i="6"/>
  <c r="U47" i="6"/>
  <c r="Q47" i="6"/>
  <c r="M47" i="6"/>
  <c r="G47" i="6"/>
  <c r="H47" i="6" s="1"/>
  <c r="U46" i="6"/>
  <c r="Q46" i="6"/>
  <c r="M46" i="6"/>
  <c r="G46" i="6"/>
  <c r="Y45" i="6"/>
  <c r="U45" i="6"/>
  <c r="Q45" i="6"/>
  <c r="M45" i="6"/>
  <c r="G45" i="6"/>
  <c r="H45" i="6" s="1"/>
  <c r="Y44" i="6"/>
  <c r="U44" i="6"/>
  <c r="Q44" i="6"/>
  <c r="M44" i="6"/>
  <c r="G44" i="6"/>
  <c r="H44" i="6" s="1"/>
  <c r="U43" i="6"/>
  <c r="Q43" i="6"/>
  <c r="M43" i="6"/>
  <c r="G43" i="6"/>
  <c r="H43" i="6" s="1"/>
  <c r="U42" i="6"/>
  <c r="Q42" i="6"/>
  <c r="M42" i="6"/>
  <c r="G42" i="6"/>
  <c r="Y41" i="6"/>
  <c r="U41" i="6"/>
  <c r="Q41" i="6"/>
  <c r="M41" i="6"/>
  <c r="G41" i="6"/>
  <c r="H41" i="6" s="1"/>
  <c r="G40" i="6"/>
  <c r="U39" i="6"/>
  <c r="Q39" i="6"/>
  <c r="M39" i="6"/>
  <c r="G39" i="6"/>
  <c r="Y38" i="6"/>
  <c r="U38" i="6"/>
  <c r="Q38" i="6"/>
  <c r="M38" i="6"/>
  <c r="G38" i="6"/>
  <c r="H38" i="6" s="1"/>
  <c r="U37" i="6"/>
  <c r="Q37" i="6"/>
  <c r="M37" i="6"/>
  <c r="G37" i="6"/>
  <c r="Y36" i="6"/>
  <c r="U36" i="6"/>
  <c r="Q36" i="6"/>
  <c r="M36" i="6"/>
  <c r="G36" i="6"/>
  <c r="Y35" i="6"/>
  <c r="U35" i="6"/>
  <c r="Q35" i="6"/>
  <c r="M35" i="6"/>
  <c r="G35" i="6"/>
  <c r="Y34" i="6"/>
  <c r="U34" i="6"/>
  <c r="Q34" i="6"/>
  <c r="M34" i="6"/>
  <c r="G34" i="6"/>
  <c r="H34" i="6" s="1"/>
  <c r="U33" i="6"/>
  <c r="Q33" i="6"/>
  <c r="M33" i="6"/>
  <c r="G33" i="6"/>
  <c r="U32" i="6"/>
  <c r="Q32" i="6"/>
  <c r="M32" i="6"/>
  <c r="G32" i="6"/>
  <c r="Y31" i="6"/>
  <c r="U31" i="6"/>
  <c r="Q31" i="6"/>
  <c r="M31" i="6"/>
  <c r="G31" i="6"/>
  <c r="H31" i="6" s="1"/>
  <c r="Y30" i="6"/>
  <c r="U30" i="6"/>
  <c r="Q30" i="6"/>
  <c r="M30" i="6"/>
  <c r="G30" i="6"/>
  <c r="H30" i="6" s="1"/>
  <c r="Y29" i="6"/>
  <c r="U29" i="6"/>
  <c r="Q29" i="6"/>
  <c r="M29" i="6"/>
  <c r="G29" i="6"/>
  <c r="H29" i="6" s="1"/>
  <c r="Y28" i="6"/>
  <c r="U28" i="6"/>
  <c r="Q28" i="6"/>
  <c r="M28" i="6"/>
  <c r="G28" i="6"/>
  <c r="H28" i="6" s="1"/>
  <c r="Y27" i="6"/>
  <c r="U27" i="6"/>
  <c r="Q27" i="6"/>
  <c r="M27" i="6"/>
  <c r="G27" i="6"/>
  <c r="Y26" i="6"/>
  <c r="U26" i="6"/>
  <c r="Q26" i="6"/>
  <c r="M26" i="6"/>
  <c r="G26" i="6"/>
  <c r="H26" i="6" s="1"/>
  <c r="U25" i="6"/>
  <c r="Q25" i="6"/>
  <c r="M25" i="6"/>
  <c r="G25" i="6"/>
  <c r="Y24" i="6"/>
  <c r="U24" i="6"/>
  <c r="Q24" i="6"/>
  <c r="M24" i="6"/>
  <c r="G24" i="6"/>
  <c r="H24" i="6" s="1"/>
  <c r="Y23" i="6"/>
  <c r="U23" i="6"/>
  <c r="Q23" i="6"/>
  <c r="M23" i="6"/>
  <c r="G23" i="6"/>
  <c r="H23" i="6" s="1"/>
  <c r="Y22" i="6"/>
  <c r="U22" i="6"/>
  <c r="Q22" i="6"/>
  <c r="M22" i="6"/>
  <c r="G22" i="6"/>
  <c r="Y21" i="6"/>
  <c r="U21" i="6"/>
  <c r="Q21" i="6"/>
  <c r="M21" i="6"/>
  <c r="G21" i="6"/>
  <c r="H21" i="6" s="1"/>
  <c r="Y20" i="6"/>
  <c r="U20" i="6"/>
  <c r="Q20" i="6"/>
  <c r="M20" i="6"/>
  <c r="G20" i="6"/>
  <c r="H20" i="6" s="1"/>
  <c r="Y19" i="6"/>
  <c r="U19" i="6"/>
  <c r="Q19" i="6"/>
  <c r="M19" i="6"/>
  <c r="G19" i="6"/>
  <c r="H19" i="6" s="1"/>
  <c r="Y18" i="6"/>
  <c r="U18" i="6"/>
  <c r="Q18" i="6"/>
  <c r="M18" i="6"/>
  <c r="G18" i="6"/>
  <c r="H18" i="6" s="1"/>
  <c r="U17" i="6"/>
  <c r="Q17" i="6"/>
  <c r="M17" i="6"/>
  <c r="G17" i="6"/>
  <c r="H17" i="6" s="1"/>
  <c r="Y16" i="6"/>
  <c r="U16" i="6"/>
  <c r="Q16" i="6"/>
  <c r="M16" i="6"/>
  <c r="G16" i="6"/>
  <c r="H16" i="6" s="1"/>
  <c r="Y15" i="6"/>
  <c r="U15" i="6"/>
  <c r="Q15" i="6"/>
  <c r="M15" i="6"/>
  <c r="G15" i="6"/>
  <c r="H15" i="6" s="1"/>
  <c r="G14" i="6"/>
  <c r="U13" i="6"/>
  <c r="Q13" i="6"/>
  <c r="M13" i="6"/>
  <c r="G13" i="6"/>
  <c r="G12" i="6"/>
  <c r="U11" i="6"/>
  <c r="Q11" i="6"/>
  <c r="M11" i="6"/>
  <c r="G11" i="6"/>
  <c r="Y10" i="6"/>
  <c r="U10" i="6"/>
  <c r="Q10" i="6"/>
  <c r="M10" i="6"/>
  <c r="G10" i="6"/>
  <c r="H10" i="6" s="1"/>
  <c r="Y9" i="6"/>
  <c r="U9" i="6"/>
  <c r="Q9" i="6"/>
  <c r="M9" i="6"/>
  <c r="G9" i="6"/>
  <c r="Y8" i="6"/>
  <c r="U8" i="6"/>
  <c r="Q8" i="6"/>
  <c r="M8" i="6"/>
  <c r="G8" i="6"/>
  <c r="Y7" i="6"/>
  <c r="U7" i="6"/>
  <c r="Q7" i="6"/>
  <c r="M7" i="6"/>
  <c r="G7" i="6"/>
  <c r="H7" i="6" s="1"/>
  <c r="Y6" i="6"/>
  <c r="U6" i="6"/>
  <c r="Q6" i="6"/>
  <c r="M6" i="6"/>
  <c r="G6" i="6"/>
  <c r="H6" i="6" s="1"/>
  <c r="Y5" i="6"/>
  <c r="U5" i="6"/>
  <c r="Q5" i="6"/>
  <c r="M5" i="6"/>
  <c r="G5" i="6"/>
  <c r="H5" i="6" s="1"/>
  <c r="Y4" i="6"/>
  <c r="U4" i="6"/>
  <c r="Q4" i="6"/>
  <c r="M4" i="6"/>
  <c r="G4" i="6"/>
  <c r="U3" i="6"/>
  <c r="Q3" i="6"/>
  <c r="M3" i="6"/>
  <c r="G3" i="6"/>
  <c r="H71" i="6" l="1"/>
  <c r="H70" i="6"/>
  <c r="Y69" i="6"/>
  <c r="G69" i="6"/>
  <c r="M69" i="6"/>
  <c r="I28" i="6" l="1"/>
  <c r="I38" i="6"/>
  <c r="I7" i="6"/>
  <c r="I43" i="6"/>
  <c r="I16" i="6"/>
  <c r="I58" i="6"/>
  <c r="I24" i="6"/>
  <c r="I56" i="6"/>
  <c r="I69" i="6"/>
  <c r="I46" i="6"/>
  <c r="I50" i="6"/>
  <c r="I66" i="6"/>
  <c r="I22" i="6"/>
  <c r="I54" i="6"/>
  <c r="I3" i="6"/>
  <c r="I9" i="6"/>
  <c r="I42" i="6"/>
  <c r="I25" i="6"/>
  <c r="I53" i="6"/>
  <c r="I11" i="6"/>
  <c r="I68" i="6"/>
  <c r="I32" i="6"/>
  <c r="I60" i="6"/>
  <c r="I8" i="6"/>
  <c r="I27" i="6"/>
  <c r="I13" i="6"/>
  <c r="I12" i="6"/>
  <c r="I49" i="6"/>
  <c r="I61" i="6"/>
  <c r="I14" i="6"/>
  <c r="I51" i="6"/>
  <c r="I35" i="6"/>
  <c r="I63" i="6"/>
  <c r="I67" i="6"/>
  <c r="I40" i="6"/>
  <c r="I4" i="6"/>
  <c r="I39" i="6"/>
  <c r="I52" i="6"/>
  <c r="I36" i="6"/>
  <c r="I33" i="6"/>
  <c r="I37" i="6"/>
  <c r="I57" i="6"/>
  <c r="I34" i="6"/>
  <c r="I31" i="6"/>
  <c r="I65" i="6"/>
  <c r="I30" i="6"/>
  <c r="I10" i="6"/>
  <c r="I48" i="6"/>
  <c r="I20" i="6"/>
  <c r="I18" i="6"/>
  <c r="I59" i="6"/>
  <c r="I26" i="6"/>
  <c r="I6" i="6"/>
  <c r="I41" i="6"/>
  <c r="I5" i="6"/>
  <c r="I55" i="6"/>
  <c r="D4" i="14" s="1"/>
  <c r="I23" i="6"/>
  <c r="I45" i="6"/>
  <c r="I17" i="6"/>
  <c r="I44" i="6"/>
  <c r="I21" i="6"/>
  <c r="I64" i="6"/>
  <c r="I29" i="6"/>
  <c r="I15" i="6"/>
  <c r="I62" i="6"/>
  <c r="I47" i="6"/>
  <c r="I19" i="6"/>
  <c r="C18" i="1" l="1"/>
  <c r="C17" i="1"/>
</calcChain>
</file>

<file path=xl/comments1.xml><?xml version="1.0" encoding="utf-8"?>
<comments xmlns="http://schemas.openxmlformats.org/spreadsheetml/2006/main">
  <authors>
    <author>Halus Martin</author>
  </authors>
  <commentList>
    <comment ref="B30" authorId="0" shapeId="0">
      <text>
        <r>
          <rPr>
            <b/>
            <sz val="9"/>
            <color indexed="81"/>
            <rFont val="Tahoma"/>
            <family val="2"/>
            <charset val="238"/>
          </rPr>
          <t>Halus Martin:</t>
        </r>
        <r>
          <rPr>
            <sz val="9"/>
            <color indexed="81"/>
            <rFont val="Tahoma"/>
            <family val="2"/>
            <charset val="238"/>
          </rPr>
          <t xml:space="preserve">
Air Quality measures population-weighted exposure to fine particulate matter and percentage of the population burning solid fuel for cooking.</t>
        </r>
      </text>
    </comment>
    <comment ref="B84" authorId="0" shapeId="0">
      <text>
        <r>
          <rPr>
            <b/>
            <sz val="9"/>
            <color indexed="81"/>
            <rFont val="Tahoma"/>
            <family val="2"/>
            <charset val="238"/>
          </rPr>
          <t>Halus Martin:</t>
        </r>
        <r>
          <rPr>
            <sz val="9"/>
            <color indexed="81"/>
            <rFont val="Tahoma"/>
            <family val="2"/>
            <charset val="238"/>
          </rPr>
          <t xml:space="preserve">
Air Quality measures population-weighted exposure to fine particulate matter and percentage of the population burning solid fuel for cooking.</t>
        </r>
      </text>
    </comment>
  </commentList>
</comments>
</file>

<file path=xl/comments2.xml><?xml version="1.0" encoding="utf-8"?>
<comments xmlns="http://schemas.openxmlformats.org/spreadsheetml/2006/main">
  <authors>
    <author>OECD.Stat</author>
  </authors>
  <commentList>
    <comment ref="E6" authorId="0" shapeId="0">
      <text>
        <r>
          <rPr>
            <sz val="9"/>
            <color rgb="FF000000"/>
            <rFont val="Tahoma"/>
            <family val="2"/>
            <charset val="238"/>
          </rPr>
          <t>E: Estimated value</t>
        </r>
      </text>
    </comment>
    <comment ref="G6" authorId="0" shapeId="0">
      <text>
        <r>
          <rPr>
            <sz val="9"/>
            <color rgb="FF000000"/>
            <rFont val="Tahoma"/>
            <family val="2"/>
            <charset val="238"/>
          </rPr>
          <t>E: Estimated value</t>
        </r>
      </text>
    </comment>
    <comment ref="E20" authorId="0" shapeId="0">
      <text>
        <r>
          <rPr>
            <sz val="9"/>
            <color rgb="FF000000"/>
            <rFont val="Tahoma"/>
            <family val="2"/>
            <charset val="238"/>
          </rPr>
          <t>E: Estimated value</t>
        </r>
      </text>
    </comment>
  </commentList>
</comments>
</file>

<file path=xl/comments3.xml><?xml version="1.0" encoding="utf-8"?>
<comments xmlns="http://schemas.openxmlformats.org/spreadsheetml/2006/main">
  <authors>
    <author>MyOECD</author>
  </authors>
  <commentList>
    <comment ref="G13" authorId="0" shapeId="0">
      <text>
        <r>
          <rPr>
            <sz val="9"/>
            <color indexed="81"/>
            <rFont val="Tahoma"/>
            <family val="2"/>
            <charset val="238"/>
          </rPr>
          <t xml:space="preserve">B: Break </t>
        </r>
      </text>
    </comment>
    <comment ref="G15" authorId="0" shapeId="0">
      <text>
        <r>
          <rPr>
            <sz val="9"/>
            <color indexed="81"/>
            <rFont val="Tahoma"/>
            <family val="2"/>
            <charset val="238"/>
          </rPr>
          <t xml:space="preserve">B: Break </t>
        </r>
      </text>
    </comment>
    <comment ref="H37" authorId="0" shapeId="0">
      <text>
        <r>
          <rPr>
            <sz val="9"/>
            <color indexed="81"/>
            <rFont val="Tahoma"/>
            <family val="2"/>
            <charset val="238"/>
          </rPr>
          <t xml:space="preserve">B: Break </t>
        </r>
      </text>
    </comment>
    <comment ref="G38" authorId="0" shapeId="0">
      <text>
        <r>
          <rPr>
            <sz val="9"/>
            <color indexed="81"/>
            <rFont val="Tahoma"/>
            <family val="2"/>
            <charset val="238"/>
          </rPr>
          <t xml:space="preserve">B: Break </t>
        </r>
      </text>
    </comment>
    <comment ref="G42" authorId="0" shapeId="0">
      <text>
        <r>
          <rPr>
            <sz val="9"/>
            <color indexed="81"/>
            <rFont val="Tahoma"/>
            <family val="2"/>
            <charset val="238"/>
          </rPr>
          <t xml:space="preserve">B: Break </t>
        </r>
      </text>
    </comment>
    <comment ref="H42" authorId="0" shapeId="0">
      <text>
        <r>
          <rPr>
            <sz val="9"/>
            <color indexed="81"/>
            <rFont val="Tahoma"/>
            <family val="2"/>
            <charset val="238"/>
          </rPr>
          <t xml:space="preserve">B: Break </t>
        </r>
      </text>
    </comment>
  </commentList>
</comments>
</file>

<file path=xl/comments4.xml><?xml version="1.0" encoding="utf-8"?>
<comments xmlns="http://schemas.openxmlformats.org/spreadsheetml/2006/main">
  <authors>
    <author>OECD.Stat</author>
  </authors>
  <commentList>
    <comment ref="K19" authorId="0" shapeId="0">
      <text>
        <r>
          <rPr>
            <sz val="8"/>
            <color indexed="81"/>
            <rFont val="Tahoma"/>
            <family val="2"/>
          </rPr>
          <t>n: Nil or less than 0.005</t>
        </r>
      </text>
    </comment>
    <comment ref="F26" authorId="0" shapeId="0">
      <text>
        <r>
          <rPr>
            <sz val="8"/>
            <color indexed="81"/>
            <rFont val="Tahoma"/>
            <family val="2"/>
          </rPr>
          <t>n: Nil or less than 0.005</t>
        </r>
      </text>
    </comment>
    <comment ref="J26" authorId="0" shapeId="0">
      <text>
        <r>
          <rPr>
            <sz val="8"/>
            <color indexed="81"/>
            <rFont val="Tahoma"/>
            <family val="2"/>
          </rPr>
          <t>n: Nil or less than 0.005</t>
        </r>
      </text>
    </comment>
    <comment ref="F32" authorId="0" shapeId="0">
      <text>
        <r>
          <rPr>
            <sz val="8"/>
            <color indexed="81"/>
            <rFont val="Tahoma"/>
            <family val="2"/>
          </rPr>
          <t>n: Nil or less than 0.005</t>
        </r>
      </text>
    </comment>
    <comment ref="J32" authorId="0" shapeId="0">
      <text>
        <r>
          <rPr>
            <sz val="8"/>
            <color indexed="81"/>
            <rFont val="Tahoma"/>
            <family val="2"/>
          </rPr>
          <t>n: Nil or less than 0.005</t>
        </r>
      </text>
    </comment>
    <comment ref="K32" authorId="0" shapeId="0">
      <text>
        <r>
          <rPr>
            <sz val="8"/>
            <color indexed="81"/>
            <rFont val="Tahoma"/>
            <family val="2"/>
          </rPr>
          <t>n: Nil or less than 0.005</t>
        </r>
      </text>
    </comment>
  </commentList>
</comments>
</file>

<file path=xl/comments5.xml><?xml version="1.0" encoding="utf-8"?>
<comments xmlns="http://schemas.openxmlformats.org/spreadsheetml/2006/main">
  <authors>
    <author>OECD.Stat</author>
    <author>MyOECD</author>
  </authors>
  <commentList>
    <comment ref="F9" authorId="0" shapeId="0">
      <text>
        <r>
          <rPr>
            <sz val="9"/>
            <color indexed="81"/>
            <rFont val="Tahoma"/>
            <family val="2"/>
            <charset val="238"/>
          </rPr>
          <t>B: Break</t>
        </r>
      </text>
    </comment>
    <comment ref="O10" authorId="0" shapeId="0">
      <text>
        <r>
          <rPr>
            <sz val="9"/>
            <color indexed="81"/>
            <rFont val="Tahoma"/>
            <family val="2"/>
            <charset val="238"/>
          </rPr>
          <t>E: Estimated value</t>
        </r>
      </text>
    </comment>
    <comment ref="F12" authorId="0" shapeId="0">
      <text>
        <r>
          <rPr>
            <sz val="9"/>
            <color indexed="81"/>
            <rFont val="Tahoma"/>
            <family val="2"/>
            <charset val="238"/>
          </rPr>
          <t>B: Break</t>
        </r>
      </text>
    </comment>
    <comment ref="F13" authorId="0" shapeId="0">
      <text>
        <r>
          <rPr>
            <sz val="9"/>
            <color indexed="81"/>
            <rFont val="Tahoma"/>
            <family val="2"/>
            <charset val="238"/>
          </rPr>
          <t>B: Break</t>
        </r>
      </text>
    </comment>
    <comment ref="F16" authorId="0" shapeId="0">
      <text>
        <r>
          <rPr>
            <sz val="9"/>
            <color indexed="81"/>
            <rFont val="Tahoma"/>
            <family val="2"/>
            <charset val="238"/>
          </rPr>
          <t>B: Break</t>
        </r>
      </text>
    </comment>
    <comment ref="P17" authorId="0" shapeId="0">
      <text>
        <r>
          <rPr>
            <sz val="9"/>
            <color indexed="81"/>
            <rFont val="Tahoma"/>
            <family val="2"/>
            <charset val="238"/>
          </rPr>
          <t>E: Estimated value</t>
        </r>
      </text>
    </comment>
    <comment ref="F19" authorId="0" shapeId="0">
      <text>
        <r>
          <rPr>
            <sz val="9"/>
            <color indexed="81"/>
            <rFont val="Tahoma"/>
            <family val="2"/>
            <charset val="238"/>
          </rPr>
          <t>B: Break</t>
        </r>
      </text>
    </comment>
    <comment ref="P19" authorId="0" shapeId="0">
      <text>
        <r>
          <rPr>
            <sz val="9"/>
            <color indexed="81"/>
            <rFont val="Tahoma"/>
            <family val="2"/>
            <charset val="238"/>
          </rPr>
          <t>E: Estimated value</t>
        </r>
      </text>
    </comment>
    <comment ref="F20" authorId="0" shapeId="0">
      <text>
        <r>
          <rPr>
            <sz val="9"/>
            <color indexed="81"/>
            <rFont val="Tahoma"/>
            <family val="2"/>
            <charset val="238"/>
          </rPr>
          <t>d: Difference in methodology</t>
        </r>
      </text>
    </comment>
    <comment ref="G20" authorId="0" shapeId="0">
      <text>
        <r>
          <rPr>
            <sz val="9"/>
            <color indexed="81"/>
            <rFont val="Tahoma"/>
            <family val="2"/>
            <charset val="238"/>
          </rPr>
          <t>d: Difference in methodology</t>
        </r>
      </text>
    </comment>
    <comment ref="H20" authorId="0" shapeId="0">
      <text>
        <r>
          <rPr>
            <sz val="9"/>
            <color indexed="81"/>
            <rFont val="Tahoma"/>
            <family val="2"/>
            <charset val="238"/>
          </rPr>
          <t>d: Difference in methodology</t>
        </r>
      </text>
    </comment>
    <comment ref="I20" authorId="0" shapeId="0">
      <text>
        <r>
          <rPr>
            <sz val="9"/>
            <color indexed="81"/>
            <rFont val="Tahoma"/>
            <family val="2"/>
            <charset val="238"/>
          </rPr>
          <t>d: Difference in methodology</t>
        </r>
      </text>
    </comment>
    <comment ref="J20" authorId="0" shapeId="0">
      <text>
        <r>
          <rPr>
            <sz val="9"/>
            <color indexed="81"/>
            <rFont val="Tahoma"/>
            <family val="2"/>
            <charset val="238"/>
          </rPr>
          <t>d: Difference in methodology</t>
        </r>
      </text>
    </comment>
    <comment ref="K20" authorId="0" shapeId="0">
      <text>
        <r>
          <rPr>
            <sz val="9"/>
            <color indexed="81"/>
            <rFont val="Tahoma"/>
            <family val="2"/>
            <charset val="238"/>
          </rPr>
          <t>d: Difference in methodology</t>
        </r>
      </text>
    </comment>
    <comment ref="L20" authorId="0" shapeId="0">
      <text>
        <r>
          <rPr>
            <sz val="9"/>
            <color indexed="81"/>
            <rFont val="Tahoma"/>
            <family val="2"/>
            <charset val="238"/>
          </rPr>
          <t>d: Difference in methodology</t>
        </r>
      </text>
    </comment>
    <comment ref="M20" authorId="0" shapeId="0">
      <text>
        <r>
          <rPr>
            <sz val="9"/>
            <color indexed="81"/>
            <rFont val="Tahoma"/>
            <family val="2"/>
            <charset val="238"/>
          </rPr>
          <t>d: Difference in methodology</t>
        </r>
      </text>
    </comment>
    <comment ref="N20" authorId="0" shapeId="0">
      <text>
        <r>
          <rPr>
            <sz val="9"/>
            <color indexed="81"/>
            <rFont val="Tahoma"/>
            <family val="2"/>
            <charset val="238"/>
          </rPr>
          <t>d: Difference in methodology</t>
        </r>
      </text>
    </comment>
    <comment ref="O20" authorId="0" shapeId="0">
      <text>
        <r>
          <rPr>
            <sz val="9"/>
            <color indexed="81"/>
            <rFont val="Tahoma"/>
            <family val="2"/>
            <charset val="238"/>
          </rPr>
          <t>D: Difference in methodology, E: Estimated value</t>
        </r>
      </text>
    </comment>
    <comment ref="P20" authorId="0" shapeId="0">
      <text>
        <r>
          <rPr>
            <sz val="9"/>
            <color indexed="81"/>
            <rFont val="Tahoma"/>
            <family val="2"/>
            <charset val="238"/>
          </rPr>
          <t>E: Estimated value</t>
        </r>
      </text>
    </comment>
    <comment ref="P25" authorId="0" shapeId="0">
      <text>
        <r>
          <rPr>
            <sz val="9"/>
            <color indexed="81"/>
            <rFont val="Tahoma"/>
            <family val="2"/>
            <charset val="238"/>
          </rPr>
          <t>E: Estimated value</t>
        </r>
      </text>
    </comment>
    <comment ref="F27" authorId="0" shapeId="0">
      <text>
        <r>
          <rPr>
            <sz val="9"/>
            <color indexed="81"/>
            <rFont val="Tahoma"/>
            <family val="2"/>
            <charset val="238"/>
          </rPr>
          <t>L: Missing value; data exist but were not collected</t>
        </r>
      </text>
    </comment>
    <comment ref="G27" authorId="0" shapeId="0">
      <text>
        <r>
          <rPr>
            <sz val="9"/>
            <color indexed="81"/>
            <rFont val="Tahoma"/>
            <family val="2"/>
            <charset val="238"/>
          </rPr>
          <t>L: Missing value; data exist but were not collected</t>
        </r>
      </text>
    </comment>
    <comment ref="I27" authorId="0" shapeId="0">
      <text>
        <r>
          <rPr>
            <sz val="9"/>
            <color indexed="81"/>
            <rFont val="Tahoma"/>
            <family val="2"/>
            <charset val="238"/>
          </rPr>
          <t>L: Missing value; data exist but were not collected</t>
        </r>
      </text>
    </comment>
    <comment ref="J27" authorId="0" shapeId="0">
      <text>
        <r>
          <rPr>
            <sz val="9"/>
            <color indexed="81"/>
            <rFont val="Tahoma"/>
            <family val="2"/>
            <charset val="238"/>
          </rPr>
          <t>L: Missing value; data exist but were not collected</t>
        </r>
      </text>
    </comment>
    <comment ref="L27" authorId="0" shapeId="0">
      <text>
        <r>
          <rPr>
            <sz val="9"/>
            <color indexed="81"/>
            <rFont val="Tahoma"/>
            <family val="2"/>
            <charset val="238"/>
          </rPr>
          <t>L: Missing value; data exist but were not collected</t>
        </r>
      </text>
    </comment>
    <comment ref="H28" authorId="0" shapeId="0">
      <text>
        <r>
          <rPr>
            <sz val="9"/>
            <color indexed="81"/>
            <rFont val="Tahoma"/>
            <family val="2"/>
            <charset val="238"/>
          </rPr>
          <t>B: Break</t>
        </r>
      </text>
    </comment>
    <comment ref="N28" authorId="0" shapeId="0">
      <text>
        <r>
          <rPr>
            <sz val="9"/>
            <color indexed="81"/>
            <rFont val="Tahoma"/>
            <family val="2"/>
            <charset val="238"/>
          </rPr>
          <t>E: Estimated value</t>
        </r>
      </text>
    </comment>
    <comment ref="O28" authorId="0" shapeId="0">
      <text>
        <r>
          <rPr>
            <sz val="9"/>
            <color indexed="81"/>
            <rFont val="Tahoma"/>
            <family val="2"/>
            <charset val="238"/>
          </rPr>
          <t>E: Estimated value</t>
        </r>
      </text>
    </comment>
    <comment ref="P28" authorId="0" shapeId="0">
      <text>
        <r>
          <rPr>
            <sz val="9"/>
            <color indexed="81"/>
            <rFont val="Tahoma"/>
            <family val="2"/>
            <charset val="238"/>
          </rPr>
          <t>E: Estimated value</t>
        </r>
      </text>
    </comment>
    <comment ref="P30" authorId="0" shapeId="0">
      <text>
        <r>
          <rPr>
            <sz val="9"/>
            <color indexed="81"/>
            <rFont val="Tahoma"/>
            <family val="2"/>
            <charset val="238"/>
          </rPr>
          <t>E: Estimated value</t>
        </r>
      </text>
    </comment>
    <comment ref="M31" authorId="0" shapeId="0">
      <text>
        <r>
          <rPr>
            <sz val="9"/>
            <color indexed="81"/>
            <rFont val="Tahoma"/>
            <family val="2"/>
            <charset val="238"/>
          </rPr>
          <t>B: Break</t>
        </r>
      </text>
    </comment>
    <comment ref="O32" authorId="0" shapeId="0">
      <text>
        <r>
          <rPr>
            <sz val="9"/>
            <color indexed="81"/>
            <rFont val="Tahoma"/>
            <family val="2"/>
            <charset val="238"/>
          </rPr>
          <t>E: Estimated value</t>
        </r>
      </text>
    </comment>
    <comment ref="H33" authorId="0" shapeId="0">
      <text>
        <r>
          <rPr>
            <sz val="9"/>
            <color indexed="81"/>
            <rFont val="Tahoma"/>
            <family val="2"/>
            <charset val="238"/>
          </rPr>
          <t>B: Break</t>
        </r>
      </text>
    </comment>
    <comment ref="N33" authorId="0" shapeId="0">
      <text>
        <r>
          <rPr>
            <sz val="9"/>
            <color indexed="81"/>
            <rFont val="Tahoma"/>
            <family val="2"/>
            <charset val="238"/>
          </rPr>
          <t>B: Break</t>
        </r>
      </text>
    </comment>
    <comment ref="O34" authorId="0" shapeId="0">
      <text>
        <r>
          <rPr>
            <sz val="9"/>
            <color indexed="81"/>
            <rFont val="Tahoma"/>
            <family val="2"/>
            <charset val="238"/>
          </rPr>
          <t>E: Estimated value</t>
        </r>
      </text>
    </comment>
    <comment ref="P34" authorId="0" shapeId="0">
      <text>
        <r>
          <rPr>
            <sz val="9"/>
            <color indexed="81"/>
            <rFont val="Tahoma"/>
            <family val="2"/>
            <charset val="238"/>
          </rPr>
          <t>E: Estimated value</t>
        </r>
      </text>
    </comment>
    <comment ref="F35" authorId="0" shapeId="0">
      <text>
        <r>
          <rPr>
            <sz val="9"/>
            <color indexed="81"/>
            <rFont val="Tahoma"/>
            <family val="2"/>
            <charset val="238"/>
          </rPr>
          <t>B: Break</t>
        </r>
      </text>
    </comment>
    <comment ref="F37" authorId="0" shapeId="0">
      <text>
        <r>
          <rPr>
            <sz val="9"/>
            <color indexed="81"/>
            <rFont val="Tahoma"/>
            <family val="2"/>
            <charset val="238"/>
          </rPr>
          <t>d: Difference in methodology</t>
        </r>
      </text>
    </comment>
    <comment ref="G37" authorId="0" shapeId="0">
      <text>
        <r>
          <rPr>
            <sz val="9"/>
            <color indexed="81"/>
            <rFont val="Tahoma"/>
            <family val="2"/>
            <charset val="238"/>
          </rPr>
          <t>d: Difference in methodology</t>
        </r>
      </text>
    </comment>
    <comment ref="H37" authorId="0" shapeId="0">
      <text>
        <r>
          <rPr>
            <sz val="9"/>
            <color indexed="81"/>
            <rFont val="Tahoma"/>
            <family val="2"/>
            <charset val="238"/>
          </rPr>
          <t>d: Difference in methodology</t>
        </r>
      </text>
    </comment>
    <comment ref="I37" authorId="0" shapeId="0">
      <text>
        <r>
          <rPr>
            <sz val="9"/>
            <color indexed="81"/>
            <rFont val="Tahoma"/>
            <family val="2"/>
            <charset val="238"/>
          </rPr>
          <t>d: Difference in methodology</t>
        </r>
      </text>
    </comment>
    <comment ref="J37" authorId="0" shapeId="0">
      <text>
        <r>
          <rPr>
            <sz val="9"/>
            <color indexed="81"/>
            <rFont val="Tahoma"/>
            <family val="2"/>
            <charset val="238"/>
          </rPr>
          <t>d: Difference in methodology</t>
        </r>
      </text>
    </comment>
    <comment ref="K37" authorId="0" shapeId="0">
      <text>
        <r>
          <rPr>
            <sz val="9"/>
            <color indexed="81"/>
            <rFont val="Tahoma"/>
            <family val="2"/>
            <charset val="238"/>
          </rPr>
          <t>d: Difference in methodology</t>
        </r>
      </text>
    </comment>
    <comment ref="L37" authorId="0" shapeId="0">
      <text>
        <r>
          <rPr>
            <sz val="9"/>
            <color indexed="81"/>
            <rFont val="Tahoma"/>
            <family val="2"/>
            <charset val="238"/>
          </rPr>
          <t>d: Difference in methodology</t>
        </r>
      </text>
    </comment>
    <comment ref="M37" authorId="0" shapeId="0">
      <text>
        <r>
          <rPr>
            <sz val="9"/>
            <color indexed="81"/>
            <rFont val="Tahoma"/>
            <family val="2"/>
            <charset val="238"/>
          </rPr>
          <t>d: Difference in methodology</t>
        </r>
      </text>
    </comment>
    <comment ref="N37" authorId="0" shapeId="0">
      <text>
        <r>
          <rPr>
            <sz val="9"/>
            <color indexed="81"/>
            <rFont val="Tahoma"/>
            <family val="2"/>
            <charset val="238"/>
          </rPr>
          <t>d: Difference in methodology</t>
        </r>
      </text>
    </comment>
    <comment ref="AG49" authorId="1" shapeId="0">
      <text>
        <r>
          <rPr>
            <sz val="9"/>
            <color indexed="81"/>
            <rFont val="Tahoma"/>
            <family val="2"/>
            <charset val="238"/>
          </rPr>
          <t xml:space="preserve">b: Break in series </t>
        </r>
      </text>
    </comment>
    <comment ref="AR52" authorId="1" shapeId="0">
      <text>
        <r>
          <rPr>
            <sz val="9"/>
            <color indexed="81"/>
            <rFont val="Tahoma"/>
            <family val="2"/>
            <charset val="238"/>
          </rPr>
          <t xml:space="preserve">b: Break in series </t>
        </r>
      </text>
    </comment>
    <comment ref="AT53" authorId="1" shapeId="0">
      <text>
        <r>
          <rPr>
            <sz val="9"/>
            <color indexed="81"/>
            <rFont val="Tahoma"/>
            <family val="2"/>
            <charset val="238"/>
          </rPr>
          <t xml:space="preserve">b: Break in series </t>
        </r>
      </text>
    </comment>
    <comment ref="AF64" authorId="1" shapeId="0">
      <text>
        <r>
          <rPr>
            <sz val="9"/>
            <color indexed="81"/>
            <rFont val="Tahoma"/>
            <family val="2"/>
            <charset val="238"/>
          </rPr>
          <t xml:space="preserve">b: Break in series </t>
        </r>
      </text>
    </comment>
    <comment ref="BD66" authorId="1" shapeId="0">
      <text>
        <r>
          <rPr>
            <sz val="9"/>
            <color indexed="81"/>
            <rFont val="Tahoma"/>
            <family val="2"/>
            <charset val="238"/>
          </rPr>
          <t xml:space="preserve">b: Break in series </t>
        </r>
      </text>
    </comment>
    <comment ref="AQ73" authorId="1" shapeId="0">
      <text>
        <r>
          <rPr>
            <sz val="9"/>
            <color indexed="81"/>
            <rFont val="Tahoma"/>
            <family val="2"/>
            <charset val="238"/>
          </rPr>
          <t xml:space="preserve">b: Break in series </t>
        </r>
      </text>
    </comment>
    <comment ref="BD77" authorId="1" shapeId="0">
      <text>
        <r>
          <rPr>
            <sz val="9"/>
            <color indexed="81"/>
            <rFont val="Tahoma"/>
            <family val="2"/>
            <charset val="238"/>
          </rPr>
          <t xml:space="preserve">e: Estimate </t>
        </r>
      </text>
    </comment>
    <comment ref="F94" authorId="0" shapeId="0">
      <text>
        <r>
          <rPr>
            <sz val="9"/>
            <color indexed="81"/>
            <rFont val="Segoe UI"/>
            <family val="2"/>
            <charset val="238"/>
          </rPr>
          <t>B: Break</t>
        </r>
      </text>
    </comment>
    <comment ref="O95" authorId="0" shapeId="0">
      <text>
        <r>
          <rPr>
            <sz val="9"/>
            <color indexed="81"/>
            <rFont val="Segoe UI"/>
            <family val="2"/>
            <charset val="238"/>
          </rPr>
          <t>E: Estimated value</t>
        </r>
      </text>
    </comment>
    <comment ref="C97" authorId="0" shapeId="0">
      <text>
        <r>
          <rPr>
            <sz val="9"/>
            <color indexed="81"/>
            <rFont val="Segoe UI"/>
            <family val="2"/>
            <charset val="238"/>
          </rPr>
          <t>B: Break</t>
        </r>
      </text>
    </comment>
    <comment ref="F97" authorId="0" shapeId="0">
      <text>
        <r>
          <rPr>
            <sz val="9"/>
            <color indexed="81"/>
            <rFont val="Segoe UI"/>
            <family val="2"/>
            <charset val="238"/>
          </rPr>
          <t>B: Break</t>
        </r>
      </text>
    </comment>
    <comment ref="F98" authorId="0" shapeId="0">
      <text>
        <r>
          <rPr>
            <sz val="9"/>
            <color indexed="81"/>
            <rFont val="Segoe UI"/>
            <family val="2"/>
            <charset val="238"/>
          </rPr>
          <t>B: Break</t>
        </r>
      </text>
    </comment>
    <comment ref="F101" authorId="0" shapeId="0">
      <text>
        <r>
          <rPr>
            <sz val="9"/>
            <color indexed="81"/>
            <rFont val="Segoe UI"/>
            <family val="2"/>
            <charset val="238"/>
          </rPr>
          <t>B: Break</t>
        </r>
      </text>
    </comment>
    <comment ref="P102" authorId="0" shapeId="0">
      <text>
        <r>
          <rPr>
            <sz val="9"/>
            <color indexed="81"/>
            <rFont val="Segoe UI"/>
            <family val="2"/>
            <charset val="238"/>
          </rPr>
          <t>E: Estimated value</t>
        </r>
      </text>
    </comment>
    <comment ref="F104" authorId="0" shapeId="0">
      <text>
        <r>
          <rPr>
            <sz val="9"/>
            <color indexed="81"/>
            <rFont val="Segoe UI"/>
            <family val="2"/>
            <charset val="238"/>
          </rPr>
          <t>B: Break</t>
        </r>
      </text>
    </comment>
    <comment ref="F105" authorId="0" shapeId="0">
      <text>
        <r>
          <rPr>
            <sz val="9"/>
            <color indexed="81"/>
            <rFont val="Segoe UI"/>
            <family val="2"/>
            <charset val="238"/>
          </rPr>
          <t>d: Difference in methodology</t>
        </r>
      </text>
    </comment>
    <comment ref="G105" authorId="0" shapeId="0">
      <text>
        <r>
          <rPr>
            <sz val="9"/>
            <color indexed="81"/>
            <rFont val="Segoe UI"/>
            <family val="2"/>
            <charset val="238"/>
          </rPr>
          <t>d: Difference in methodology</t>
        </r>
      </text>
    </comment>
    <comment ref="H105" authorId="0" shapeId="0">
      <text>
        <r>
          <rPr>
            <sz val="9"/>
            <color indexed="81"/>
            <rFont val="Segoe UI"/>
            <family val="2"/>
            <charset val="238"/>
          </rPr>
          <t>d: Difference in methodology</t>
        </r>
      </text>
    </comment>
    <comment ref="I105" authorId="0" shapeId="0">
      <text>
        <r>
          <rPr>
            <sz val="9"/>
            <color indexed="81"/>
            <rFont val="Segoe UI"/>
            <family val="2"/>
            <charset val="238"/>
          </rPr>
          <t>d: Difference in methodology</t>
        </r>
      </text>
    </comment>
    <comment ref="J105" authorId="0" shapeId="0">
      <text>
        <r>
          <rPr>
            <sz val="9"/>
            <color indexed="81"/>
            <rFont val="Segoe UI"/>
            <family val="2"/>
            <charset val="238"/>
          </rPr>
          <t>d: Difference in methodology</t>
        </r>
      </text>
    </comment>
    <comment ref="K105" authorId="0" shapeId="0">
      <text>
        <r>
          <rPr>
            <sz val="9"/>
            <color indexed="81"/>
            <rFont val="Segoe UI"/>
            <family val="2"/>
            <charset val="238"/>
          </rPr>
          <t>d: Difference in methodology</t>
        </r>
      </text>
    </comment>
    <comment ref="L105" authorId="0" shapeId="0">
      <text>
        <r>
          <rPr>
            <sz val="9"/>
            <color indexed="81"/>
            <rFont val="Segoe UI"/>
            <family val="2"/>
            <charset val="238"/>
          </rPr>
          <t>d: Difference in methodology</t>
        </r>
      </text>
    </comment>
    <comment ref="M105" authorId="0" shapeId="0">
      <text>
        <r>
          <rPr>
            <sz val="9"/>
            <color indexed="81"/>
            <rFont val="Segoe UI"/>
            <family val="2"/>
            <charset val="238"/>
          </rPr>
          <t>d: Difference in methodology</t>
        </r>
      </text>
    </comment>
    <comment ref="N105" authorId="0" shapeId="0">
      <text>
        <r>
          <rPr>
            <sz val="9"/>
            <color indexed="81"/>
            <rFont val="Segoe UI"/>
            <family val="2"/>
            <charset val="238"/>
          </rPr>
          <t>d: Difference in methodology</t>
        </r>
      </text>
    </comment>
    <comment ref="O105" authorId="0" shapeId="0">
      <text>
        <r>
          <rPr>
            <sz val="9"/>
            <color indexed="81"/>
            <rFont val="Segoe UI"/>
            <family val="2"/>
            <charset val="238"/>
          </rPr>
          <t>D: Difference in methodology, E: Estimated value</t>
        </r>
      </text>
    </comment>
    <comment ref="P105" authorId="0" shapeId="0">
      <text>
        <r>
          <rPr>
            <sz val="9"/>
            <color indexed="81"/>
            <rFont val="Segoe UI"/>
            <family val="2"/>
            <charset val="238"/>
          </rPr>
          <t>E: Estimated value</t>
        </r>
      </text>
    </comment>
    <comment ref="P110" authorId="0" shapeId="0">
      <text>
        <r>
          <rPr>
            <sz val="9"/>
            <color indexed="81"/>
            <rFont val="Segoe UI"/>
            <family val="2"/>
            <charset val="238"/>
          </rPr>
          <t>E: Estimated value</t>
        </r>
      </text>
    </comment>
    <comment ref="C111" authorId="0" shapeId="0">
      <text>
        <r>
          <rPr>
            <sz val="9"/>
            <color indexed="81"/>
            <rFont val="Segoe UI"/>
            <family val="2"/>
            <charset val="238"/>
          </rPr>
          <t>B: Break</t>
        </r>
      </text>
    </comment>
    <comment ref="H113" authorId="0" shapeId="0">
      <text>
        <r>
          <rPr>
            <sz val="9"/>
            <color indexed="81"/>
            <rFont val="Segoe UI"/>
            <family val="2"/>
            <charset val="238"/>
          </rPr>
          <t>B: Break</t>
        </r>
      </text>
    </comment>
    <comment ref="D115" authorId="0" shapeId="0">
      <text>
        <r>
          <rPr>
            <sz val="9"/>
            <color indexed="81"/>
            <rFont val="Segoe UI"/>
            <family val="2"/>
            <charset val="238"/>
          </rPr>
          <t>B: Break</t>
        </r>
      </text>
    </comment>
    <comment ref="P115" authorId="0" shapeId="0">
      <text>
        <r>
          <rPr>
            <sz val="9"/>
            <color indexed="81"/>
            <rFont val="Segoe UI"/>
            <family val="2"/>
            <charset val="238"/>
          </rPr>
          <t>E: Estimated value</t>
        </r>
      </text>
    </comment>
    <comment ref="E116" authorId="0" shapeId="0">
      <text>
        <r>
          <rPr>
            <sz val="9"/>
            <color indexed="81"/>
            <rFont val="Segoe UI"/>
            <family val="2"/>
            <charset val="238"/>
          </rPr>
          <t>B: Break</t>
        </r>
      </text>
    </comment>
    <comment ref="C117" authorId="0" shapeId="0">
      <text>
        <r>
          <rPr>
            <sz val="9"/>
            <color indexed="81"/>
            <rFont val="Segoe UI"/>
            <family val="2"/>
            <charset val="238"/>
          </rPr>
          <t>B: Break</t>
        </r>
      </text>
    </comment>
    <comment ref="H118" authorId="0" shapeId="0">
      <text>
        <r>
          <rPr>
            <sz val="9"/>
            <color indexed="81"/>
            <rFont val="Segoe UI"/>
            <family val="2"/>
            <charset val="238"/>
          </rPr>
          <t>B: Break</t>
        </r>
      </text>
    </comment>
    <comment ref="O119" authorId="0" shapeId="0">
      <text>
        <r>
          <rPr>
            <sz val="9"/>
            <color indexed="81"/>
            <rFont val="Segoe UI"/>
            <family val="2"/>
            <charset val="238"/>
          </rPr>
          <t>E: Estimated value</t>
        </r>
      </text>
    </comment>
    <comment ref="F120" authorId="0" shapeId="0">
      <text>
        <r>
          <rPr>
            <sz val="9"/>
            <color indexed="81"/>
            <rFont val="Segoe UI"/>
            <family val="2"/>
            <charset val="238"/>
          </rPr>
          <t>B: Break</t>
        </r>
      </text>
    </comment>
    <comment ref="C122" authorId="0" shapeId="0">
      <text>
        <r>
          <rPr>
            <sz val="9"/>
            <color indexed="81"/>
            <rFont val="Segoe UI"/>
            <family val="2"/>
            <charset val="238"/>
          </rPr>
          <t>d: Difference in methodology</t>
        </r>
      </text>
    </comment>
    <comment ref="D122" authorId="0" shapeId="0">
      <text>
        <r>
          <rPr>
            <sz val="9"/>
            <color indexed="81"/>
            <rFont val="Segoe UI"/>
            <family val="2"/>
            <charset val="238"/>
          </rPr>
          <t>d: Difference in methodology</t>
        </r>
      </text>
    </comment>
    <comment ref="E122" authorId="0" shapeId="0">
      <text>
        <r>
          <rPr>
            <sz val="9"/>
            <color indexed="81"/>
            <rFont val="Segoe UI"/>
            <family val="2"/>
            <charset val="238"/>
          </rPr>
          <t>d: Difference in methodology</t>
        </r>
      </text>
    </comment>
    <comment ref="F122" authorId="0" shapeId="0">
      <text>
        <r>
          <rPr>
            <sz val="9"/>
            <color indexed="81"/>
            <rFont val="Segoe UI"/>
            <family val="2"/>
            <charset val="238"/>
          </rPr>
          <t>d: Difference in methodology</t>
        </r>
      </text>
    </comment>
    <comment ref="G122" authorId="0" shapeId="0">
      <text>
        <r>
          <rPr>
            <sz val="9"/>
            <color indexed="81"/>
            <rFont val="Segoe UI"/>
            <family val="2"/>
            <charset val="238"/>
          </rPr>
          <t>d: Difference in methodology</t>
        </r>
      </text>
    </comment>
    <comment ref="H122" authorId="0" shapeId="0">
      <text>
        <r>
          <rPr>
            <sz val="9"/>
            <color indexed="81"/>
            <rFont val="Segoe UI"/>
            <family val="2"/>
            <charset val="238"/>
          </rPr>
          <t>d: Difference in methodology</t>
        </r>
      </text>
    </comment>
    <comment ref="I122" authorId="0" shapeId="0">
      <text>
        <r>
          <rPr>
            <sz val="9"/>
            <color indexed="81"/>
            <rFont val="Segoe UI"/>
            <family val="2"/>
            <charset val="238"/>
          </rPr>
          <t>d: Difference in methodology</t>
        </r>
      </text>
    </comment>
    <comment ref="J122" authorId="0" shapeId="0">
      <text>
        <r>
          <rPr>
            <sz val="9"/>
            <color indexed="81"/>
            <rFont val="Segoe UI"/>
            <family val="2"/>
            <charset val="238"/>
          </rPr>
          <t>d: Difference in methodology</t>
        </r>
      </text>
    </comment>
    <comment ref="K122" authorId="0" shapeId="0">
      <text>
        <r>
          <rPr>
            <sz val="9"/>
            <color indexed="81"/>
            <rFont val="Segoe UI"/>
            <family val="2"/>
            <charset val="238"/>
          </rPr>
          <t>B: Break, d: Difference in methodology</t>
        </r>
      </text>
    </comment>
    <comment ref="L122" authorId="0" shapeId="0">
      <text>
        <r>
          <rPr>
            <sz val="9"/>
            <color indexed="81"/>
            <rFont val="Segoe UI"/>
            <family val="2"/>
            <charset val="238"/>
          </rPr>
          <t>d: Difference in methodology</t>
        </r>
      </text>
    </comment>
    <comment ref="M122" authorId="0" shapeId="0">
      <text>
        <r>
          <rPr>
            <sz val="9"/>
            <color indexed="81"/>
            <rFont val="Segoe UI"/>
            <family val="2"/>
            <charset val="238"/>
          </rPr>
          <t>d: Difference in methodology</t>
        </r>
      </text>
    </comment>
    <comment ref="N122" authorId="0" shapeId="0">
      <text>
        <r>
          <rPr>
            <sz val="9"/>
            <color indexed="81"/>
            <rFont val="Segoe UI"/>
            <family val="2"/>
            <charset val="238"/>
          </rPr>
          <t>d: Difference in methodology</t>
        </r>
      </text>
    </comment>
    <comment ref="O122" authorId="0" shapeId="0">
      <text>
        <r>
          <rPr>
            <sz val="9"/>
            <color indexed="81"/>
            <rFont val="Segoe UI"/>
            <family val="2"/>
            <charset val="238"/>
          </rPr>
          <t>d: Difference in methodology</t>
        </r>
      </text>
    </comment>
    <comment ref="F139" authorId="0" shapeId="0">
      <text>
        <r>
          <rPr>
            <sz val="9"/>
            <color indexed="81"/>
            <rFont val="Tahoma"/>
            <family val="2"/>
            <charset val="238"/>
          </rPr>
          <t>B: Break</t>
        </r>
      </text>
    </comment>
    <comment ref="O140" authorId="0" shapeId="0">
      <text>
        <r>
          <rPr>
            <sz val="9"/>
            <color indexed="81"/>
            <rFont val="Tahoma"/>
            <family val="2"/>
            <charset val="238"/>
          </rPr>
          <t>E: Estimated value</t>
        </r>
      </text>
    </comment>
    <comment ref="F143" authorId="0" shapeId="0">
      <text>
        <r>
          <rPr>
            <sz val="9"/>
            <color indexed="81"/>
            <rFont val="Tahoma"/>
            <family val="2"/>
            <charset val="238"/>
          </rPr>
          <t>B: Break</t>
        </r>
      </text>
    </comment>
    <comment ref="M145" authorId="0" shapeId="0">
      <text>
        <r>
          <rPr>
            <sz val="9"/>
            <color indexed="81"/>
            <rFont val="Tahoma"/>
            <family val="2"/>
            <charset val="238"/>
          </rPr>
          <t>E: Estimated value</t>
        </r>
      </text>
    </comment>
    <comment ref="N145" authorId="0" shapeId="0">
      <text>
        <r>
          <rPr>
            <sz val="9"/>
            <color indexed="81"/>
            <rFont val="Tahoma"/>
            <family val="2"/>
            <charset val="238"/>
          </rPr>
          <t>E: Estimated value</t>
        </r>
      </text>
    </comment>
    <comment ref="O145" authorId="0" shapeId="0">
      <text>
        <r>
          <rPr>
            <sz val="9"/>
            <color indexed="81"/>
            <rFont val="Tahoma"/>
            <family val="2"/>
            <charset val="238"/>
          </rPr>
          <t>E: Estimated value</t>
        </r>
      </text>
    </comment>
    <comment ref="F146" authorId="0" shapeId="0">
      <text>
        <r>
          <rPr>
            <sz val="9"/>
            <color indexed="81"/>
            <rFont val="Tahoma"/>
            <family val="2"/>
            <charset val="238"/>
          </rPr>
          <t>B: Break</t>
        </r>
      </text>
    </comment>
    <comment ref="P147" authorId="0" shapeId="0">
      <text>
        <r>
          <rPr>
            <sz val="9"/>
            <color indexed="81"/>
            <rFont val="Tahoma"/>
            <family val="2"/>
            <charset val="238"/>
          </rPr>
          <t>E: Estimated value</t>
        </r>
      </text>
    </comment>
    <comment ref="C148" authorId="0" shapeId="0">
      <text>
        <r>
          <rPr>
            <sz val="9"/>
            <color indexed="81"/>
            <rFont val="Tahoma"/>
            <family val="2"/>
            <charset val="238"/>
          </rPr>
          <t>B: Break</t>
        </r>
      </text>
    </comment>
    <comment ref="M148" authorId="0" shapeId="0">
      <text>
        <r>
          <rPr>
            <sz val="9"/>
            <color indexed="81"/>
            <rFont val="Tahoma"/>
            <family val="2"/>
            <charset val="238"/>
          </rPr>
          <t>d: Difference in methodology</t>
        </r>
      </text>
    </comment>
    <comment ref="N148" authorId="0" shapeId="0">
      <text>
        <r>
          <rPr>
            <sz val="9"/>
            <color indexed="81"/>
            <rFont val="Tahoma"/>
            <family val="2"/>
            <charset val="238"/>
          </rPr>
          <t>d: Difference in methodology</t>
        </r>
      </text>
    </comment>
    <comment ref="F149" authorId="0" shapeId="0">
      <text>
        <r>
          <rPr>
            <sz val="9"/>
            <color indexed="81"/>
            <rFont val="Tahoma"/>
            <family val="2"/>
            <charset val="238"/>
          </rPr>
          <t>B: Break</t>
        </r>
      </text>
    </comment>
    <comment ref="O150" authorId="0" shapeId="0">
      <text>
        <r>
          <rPr>
            <sz val="9"/>
            <color indexed="81"/>
            <rFont val="Tahoma"/>
            <family val="2"/>
            <charset val="238"/>
          </rPr>
          <t>E: Estimated value</t>
        </r>
      </text>
    </comment>
    <comment ref="P150" authorId="0" shapeId="0">
      <text>
        <r>
          <rPr>
            <sz val="9"/>
            <color indexed="81"/>
            <rFont val="Tahoma"/>
            <family val="2"/>
            <charset val="238"/>
          </rPr>
          <t>E: Estimated value</t>
        </r>
      </text>
    </comment>
    <comment ref="F154" authorId="0" shapeId="0">
      <text>
        <r>
          <rPr>
            <sz val="9"/>
            <color indexed="81"/>
            <rFont val="Tahoma"/>
            <family val="2"/>
            <charset val="238"/>
          </rPr>
          <t>B: Break</t>
        </r>
      </text>
    </comment>
    <comment ref="P155" authorId="0" shapeId="0">
      <text>
        <r>
          <rPr>
            <sz val="9"/>
            <color indexed="81"/>
            <rFont val="Tahoma"/>
            <family val="2"/>
            <charset val="238"/>
          </rPr>
          <t>E: Estimated value</t>
        </r>
      </text>
    </comment>
    <comment ref="C156" authorId="0" shapeId="0">
      <text>
        <r>
          <rPr>
            <sz val="9"/>
            <color indexed="81"/>
            <rFont val="Tahoma"/>
            <family val="2"/>
            <charset val="238"/>
          </rPr>
          <t>B: Break</t>
        </r>
      </text>
    </comment>
    <comment ref="G159" authorId="0" shapeId="0">
      <text>
        <r>
          <rPr>
            <sz val="9"/>
            <color indexed="81"/>
            <rFont val="Tahoma"/>
            <family val="2"/>
            <charset val="238"/>
          </rPr>
          <t>D: Difference in methodology</t>
        </r>
      </text>
    </comment>
    <comment ref="H159" authorId="0" shapeId="0">
      <text>
        <r>
          <rPr>
            <sz val="9"/>
            <color indexed="81"/>
            <rFont val="Tahoma"/>
            <family val="2"/>
            <charset val="238"/>
          </rPr>
          <t>D: Difference in methodology</t>
        </r>
      </text>
    </comment>
    <comment ref="I159" authorId="0" shapeId="0">
      <text>
        <r>
          <rPr>
            <sz val="9"/>
            <color indexed="81"/>
            <rFont val="Tahoma"/>
            <family val="2"/>
            <charset val="238"/>
          </rPr>
          <t>D: Difference in methodology</t>
        </r>
      </text>
    </comment>
    <comment ref="J159" authorId="0" shapeId="0">
      <text>
        <r>
          <rPr>
            <sz val="9"/>
            <color indexed="81"/>
            <rFont val="Tahoma"/>
            <family val="2"/>
            <charset val="238"/>
          </rPr>
          <t>D: Difference in methodology</t>
        </r>
      </text>
    </comment>
    <comment ref="K159" authorId="0" shapeId="0">
      <text>
        <r>
          <rPr>
            <sz val="9"/>
            <color indexed="81"/>
            <rFont val="Tahoma"/>
            <family val="2"/>
            <charset val="238"/>
          </rPr>
          <t>D: Difference in methodology</t>
        </r>
      </text>
    </comment>
    <comment ref="L159" authorId="0" shapeId="0">
      <text>
        <r>
          <rPr>
            <sz val="9"/>
            <color indexed="81"/>
            <rFont val="Tahoma"/>
            <family val="2"/>
            <charset val="238"/>
          </rPr>
          <t>D: Difference in methodology</t>
        </r>
      </text>
    </comment>
    <comment ref="M159" authorId="0" shapeId="0">
      <text>
        <r>
          <rPr>
            <sz val="9"/>
            <color indexed="81"/>
            <rFont val="Tahoma"/>
            <family val="2"/>
            <charset val="238"/>
          </rPr>
          <t>d: Difference in methodology</t>
        </r>
      </text>
    </comment>
    <comment ref="N159" authorId="0" shapeId="0">
      <text>
        <r>
          <rPr>
            <sz val="9"/>
            <color indexed="81"/>
            <rFont val="Tahoma"/>
            <family val="2"/>
            <charset val="238"/>
          </rPr>
          <t>d: Difference in methodology</t>
        </r>
      </text>
    </comment>
    <comment ref="D160" authorId="0" shapeId="0">
      <text>
        <r>
          <rPr>
            <sz val="9"/>
            <color indexed="81"/>
            <rFont val="Tahoma"/>
            <family val="2"/>
            <charset val="238"/>
          </rPr>
          <t>B: Break</t>
        </r>
      </text>
    </comment>
    <comment ref="E161" authorId="0" shapeId="0">
      <text>
        <r>
          <rPr>
            <sz val="9"/>
            <color indexed="81"/>
            <rFont val="Tahoma"/>
            <family val="2"/>
            <charset val="238"/>
          </rPr>
          <t>B: Break</t>
        </r>
      </text>
    </comment>
    <comment ref="H163" authorId="0" shapeId="0">
      <text>
        <r>
          <rPr>
            <sz val="9"/>
            <color indexed="81"/>
            <rFont val="Tahoma"/>
            <family val="2"/>
            <charset val="238"/>
          </rPr>
          <t>B: Break</t>
        </r>
      </text>
    </comment>
    <comment ref="N163" authorId="0" shapeId="0">
      <text>
        <r>
          <rPr>
            <sz val="9"/>
            <color indexed="81"/>
            <rFont val="Tahoma"/>
            <family val="2"/>
            <charset val="238"/>
          </rPr>
          <t>B: Break</t>
        </r>
      </text>
    </comment>
    <comment ref="O164" authorId="0" shapeId="0">
      <text>
        <r>
          <rPr>
            <sz val="9"/>
            <color indexed="81"/>
            <rFont val="Tahoma"/>
            <family val="2"/>
            <charset val="238"/>
          </rPr>
          <t>E: Estimated value</t>
        </r>
      </text>
    </comment>
    <comment ref="F165" authorId="0" shapeId="0">
      <text>
        <r>
          <rPr>
            <sz val="9"/>
            <color indexed="81"/>
            <rFont val="Tahoma"/>
            <family val="2"/>
            <charset val="238"/>
          </rPr>
          <t>B: Break</t>
        </r>
      </text>
    </comment>
    <comment ref="K167" authorId="0" shapeId="0">
      <text>
        <r>
          <rPr>
            <sz val="9"/>
            <color indexed="81"/>
            <rFont val="Tahoma"/>
            <family val="2"/>
            <charset val="238"/>
          </rPr>
          <t>B: Break</t>
        </r>
      </text>
    </comment>
    <comment ref="K183" authorId="1" shapeId="0">
      <text>
        <r>
          <rPr>
            <sz val="9"/>
            <color indexed="81"/>
            <rFont val="Tahoma"/>
            <family val="2"/>
            <charset val="238"/>
          </rPr>
          <t xml:space="preserve">b: Break in series </t>
        </r>
      </text>
    </comment>
    <comment ref="R184" authorId="1" shapeId="0">
      <text>
        <r>
          <rPr>
            <sz val="9"/>
            <color indexed="81"/>
            <rFont val="Tahoma"/>
            <family val="2"/>
            <charset val="238"/>
          </rPr>
          <t xml:space="preserve">b: Break in series </t>
        </r>
      </text>
    </comment>
    <comment ref="N189" authorId="1" shapeId="0">
      <text>
        <r>
          <rPr>
            <sz val="9"/>
            <color indexed="81"/>
            <rFont val="Tahoma"/>
            <family val="2"/>
            <charset val="238"/>
          </rPr>
          <t xml:space="preserve">b: Break in series </t>
        </r>
      </text>
    </comment>
    <comment ref="F192" authorId="1" shapeId="0">
      <text>
        <r>
          <rPr>
            <sz val="9"/>
            <color indexed="81"/>
            <rFont val="Tahoma"/>
            <family val="2"/>
            <charset val="238"/>
          </rPr>
          <t xml:space="preserve">b: Break in series </t>
        </r>
      </text>
    </comment>
    <comment ref="J193" authorId="1" shapeId="0">
      <text>
        <r>
          <rPr>
            <sz val="9"/>
            <color indexed="81"/>
            <rFont val="Tahoma"/>
            <family val="2"/>
            <charset val="238"/>
          </rPr>
          <t xml:space="preserve">b: Break in series </t>
        </r>
      </text>
    </comment>
    <comment ref="I199" authorId="1" shapeId="0">
      <text>
        <r>
          <rPr>
            <sz val="9"/>
            <color indexed="81"/>
            <rFont val="Tahoma"/>
            <family val="2"/>
            <charset val="238"/>
          </rPr>
          <t xml:space="preserve">b: Break in series </t>
        </r>
      </text>
    </comment>
    <comment ref="N200" authorId="1" shapeId="0">
      <text>
        <r>
          <rPr>
            <sz val="9"/>
            <color indexed="81"/>
            <rFont val="Tahoma"/>
            <family val="2"/>
            <charset val="238"/>
          </rPr>
          <t xml:space="preserve">b: Break in series e: Estimate </t>
        </r>
      </text>
    </comment>
    <comment ref="T209" authorId="1" shapeId="0">
      <text>
        <r>
          <rPr>
            <sz val="9"/>
            <color indexed="81"/>
            <rFont val="Tahoma"/>
            <family val="2"/>
            <charset val="238"/>
          </rPr>
          <t xml:space="preserve">e: Estimate </t>
        </r>
      </text>
    </comment>
  </commentList>
</comments>
</file>

<file path=xl/comments6.xml><?xml version="1.0" encoding="utf-8"?>
<comments xmlns="http://schemas.openxmlformats.org/spreadsheetml/2006/main">
  <authors>
    <author>OECD.Stat</author>
  </authors>
  <commentList>
    <comment ref="K9" authorId="0" shapeId="0">
      <text>
        <r>
          <rPr>
            <sz val="9"/>
            <color indexed="81"/>
            <rFont val="Tahoma"/>
            <family val="2"/>
            <charset val="238"/>
          </rPr>
          <t>B: Break</t>
        </r>
      </text>
    </comment>
    <comment ref="J22" authorId="0" shapeId="0">
      <text>
        <r>
          <rPr>
            <sz val="9"/>
            <color indexed="81"/>
            <rFont val="Tahoma"/>
            <family val="2"/>
            <charset val="238"/>
          </rPr>
          <t>P: Provisional value</t>
        </r>
      </text>
    </comment>
    <comment ref="K22" authorId="0" shapeId="0">
      <text>
        <r>
          <rPr>
            <sz val="9"/>
            <color indexed="81"/>
            <rFont val="Tahoma"/>
            <family val="2"/>
            <charset val="238"/>
          </rPr>
          <t>P: Provisional value</t>
        </r>
      </text>
    </comment>
    <comment ref="K40" authorId="0" shapeId="0">
      <text>
        <r>
          <rPr>
            <sz val="9"/>
            <color indexed="81"/>
            <rFont val="Tahoma"/>
            <family val="2"/>
            <charset val="238"/>
          </rPr>
          <t>B: Break, P: Provisional value</t>
        </r>
      </text>
    </comment>
  </commentList>
</comments>
</file>

<file path=xl/comments7.xml><?xml version="1.0" encoding="utf-8"?>
<comments xmlns="http://schemas.openxmlformats.org/spreadsheetml/2006/main">
  <authors>
    <author>OECD.Stat</author>
  </authors>
  <commentList>
    <comment ref="O9" authorId="0" shapeId="0">
      <text>
        <r>
          <rPr>
            <sz val="9"/>
            <color indexed="81"/>
            <rFont val="Tahoma"/>
            <family val="2"/>
            <charset val="238"/>
          </rPr>
          <t>B: Break</t>
        </r>
      </text>
    </comment>
    <comment ref="N22" authorId="0" shapeId="0">
      <text>
        <r>
          <rPr>
            <sz val="9"/>
            <color indexed="81"/>
            <rFont val="Tahoma"/>
            <family val="2"/>
            <charset val="238"/>
          </rPr>
          <t>P: Provisional value</t>
        </r>
      </text>
    </comment>
    <comment ref="O22" authorId="0" shapeId="0">
      <text>
        <r>
          <rPr>
            <sz val="9"/>
            <color indexed="81"/>
            <rFont val="Tahoma"/>
            <family val="2"/>
            <charset val="238"/>
          </rPr>
          <t>P: Provisional value</t>
        </r>
      </text>
    </comment>
    <comment ref="O40" authorId="0" shapeId="0">
      <text>
        <r>
          <rPr>
            <sz val="9"/>
            <color indexed="81"/>
            <rFont val="Tahoma"/>
            <family val="2"/>
            <charset val="238"/>
          </rPr>
          <t>B: Break, P: Provisional value</t>
        </r>
      </text>
    </comment>
  </commentList>
</comments>
</file>

<file path=xl/sharedStrings.xml><?xml version="1.0" encoding="utf-8"?>
<sst xmlns="http://schemas.openxmlformats.org/spreadsheetml/2006/main" count="12530" uniqueCount="1038">
  <si>
    <t>Oblasť</t>
  </si>
  <si>
    <t>Popis</t>
  </si>
  <si>
    <t>Zdroj</t>
  </si>
  <si>
    <t>Znalosti a vedomosti</t>
  </si>
  <si>
    <t>Eurostat</t>
  </si>
  <si>
    <t>Udržateľné nízkouhlíkové hospodárstvo</t>
  </si>
  <si>
    <t>Fiškálna udržateľnosť</t>
  </si>
  <si>
    <t>S2</t>
  </si>
  <si>
    <t>EK</t>
  </si>
  <si>
    <t>Kvalita ovzdušia</t>
  </si>
  <si>
    <t>EPI</t>
  </si>
  <si>
    <t>Spracovanie odpadovej vody</t>
  </si>
  <si>
    <t>Emisná náročnosť</t>
  </si>
  <si>
    <t>OECD</t>
  </si>
  <si>
    <t>Práca</t>
  </si>
  <si>
    <t>Kvalita zdravotnej starostlivosti</t>
  </si>
  <si>
    <t>Bezpečnosť</t>
  </si>
  <si>
    <t>Posledný dostupný rok</t>
  </si>
  <si>
    <t>Výsledkové indikátory</t>
  </si>
  <si>
    <t>Health &amp; Long-term care</t>
  </si>
  <si>
    <t>Pensions</t>
  </si>
  <si>
    <t>Others</t>
  </si>
  <si>
    <t>Implicit tax rate on energy</t>
  </si>
  <si>
    <t>ttr00005</t>
  </si>
  <si>
    <t>Environmental tax revenues - % of GDP</t>
  </si>
  <si>
    <t>ten00065</t>
  </si>
  <si>
    <t>HDP dekompozícia: demografia</t>
  </si>
  <si>
    <t>HDP dekompozícia: trh práce</t>
  </si>
  <si>
    <t>HDP dekompozícia: produktivita práce</t>
  </si>
  <si>
    <t>Average tax wedge single 67% average earnings no child</t>
  </si>
  <si>
    <t>EPL Temporary employment - individual and collective dismissals</t>
  </si>
  <si>
    <t>EPL – temporary contracts</t>
  </si>
  <si>
    <t xml:space="preserve">Average Tax Wedge, couple 2 children, 100% and average of 67%, </t>
  </si>
  <si>
    <t xml:space="preserve">Average Tax Wedge, couple 2 children, 100% and average of 33%, </t>
  </si>
  <si>
    <t>Množstvo policajtov na hlavu</t>
  </si>
  <si>
    <t>rd_e_gerdsc</t>
  </si>
  <si>
    <t>Množstvo výskumníkov na hlavu</t>
  </si>
  <si>
    <t xml:space="preserve">Short-Term Labour Market Statistics </t>
  </si>
  <si>
    <t>Belgium</t>
  </si>
  <si>
    <t>Budgetary Position</t>
  </si>
  <si>
    <t>Bulgaria</t>
  </si>
  <si>
    <t>Czech Republic</t>
  </si>
  <si>
    <t>Denmark</t>
  </si>
  <si>
    <t>Germany</t>
  </si>
  <si>
    <t>Estonia</t>
  </si>
  <si>
    <t>Spain</t>
  </si>
  <si>
    <t>France</t>
  </si>
  <si>
    <t>Italy</t>
  </si>
  <si>
    <t>Cyprus</t>
  </si>
  <si>
    <t>Latvia</t>
  </si>
  <si>
    <t>Lithuania</t>
  </si>
  <si>
    <t>Luxembourg</t>
  </si>
  <si>
    <t>Hungary</t>
  </si>
  <si>
    <t>Malta</t>
  </si>
  <si>
    <t>Netherlands</t>
  </si>
  <si>
    <t>Austria</t>
  </si>
  <si>
    <t>Poland</t>
  </si>
  <si>
    <t>Romania</t>
  </si>
  <si>
    <t>Slovenia</t>
  </si>
  <si>
    <t>Slovakia</t>
  </si>
  <si>
    <t>Finland</t>
  </si>
  <si>
    <t>Sweden</t>
  </si>
  <si>
    <t>United-Kingdom</t>
  </si>
  <si>
    <t>EU</t>
  </si>
  <si>
    <t>htec_si_exp4</t>
  </si>
  <si>
    <t>Australia</t>
  </si>
  <si>
    <t/>
  </si>
  <si>
    <t>Canada</t>
  </si>
  <si>
    <t>Greece</t>
  </si>
  <si>
    <t>Iceland</t>
  </si>
  <si>
    <t>Ireland</t>
  </si>
  <si>
    <t>Japan</t>
  </si>
  <si>
    <t>Korea</t>
  </si>
  <si>
    <t>Mexico</t>
  </si>
  <si>
    <t>New Zealand</t>
  </si>
  <si>
    <t>Norway</t>
  </si>
  <si>
    <t>Portugal</t>
  </si>
  <si>
    <t>Slovak Republic</t>
  </si>
  <si>
    <t>Switzerland</t>
  </si>
  <si>
    <t>Turkey</t>
  </si>
  <si>
    <t>United Kingdom</t>
  </si>
  <si>
    <t>United States</t>
  </si>
  <si>
    <t>OECD - Total</t>
  </si>
  <si>
    <t>Chile</t>
  </si>
  <si>
    <t>Israel</t>
  </si>
  <si>
    <t>member</t>
  </si>
  <si>
    <t>reading</t>
  </si>
  <si>
    <t>math</t>
  </si>
  <si>
    <t>science</t>
  </si>
  <si>
    <t>priemer</t>
  </si>
  <si>
    <t>Albania</t>
  </si>
  <si>
    <t>Argentina</t>
  </si>
  <si>
    <t>Azerbaijan</t>
  </si>
  <si>
    <t>Brazil</t>
  </si>
  <si>
    <t>Colombia</t>
  </si>
  <si>
    <t>Costa Rica</t>
  </si>
  <si>
    <t>Croatia</t>
  </si>
  <si>
    <t>Hong Kong-China</t>
  </si>
  <si>
    <t>Chinese Taipei</t>
  </si>
  <si>
    <t>Indonesia</t>
  </si>
  <si>
    <t>Jordan</t>
  </si>
  <si>
    <t>Kazakhstan</t>
  </si>
  <si>
    <t>Kyrgyzstan</t>
  </si>
  <si>
    <t>Liechtenstein</t>
  </si>
  <si>
    <t>Macao-China</t>
  </si>
  <si>
    <t>Malaysia</t>
  </si>
  <si>
    <t>Montenegro</t>
  </si>
  <si>
    <t>Panama</t>
  </si>
  <si>
    <t>Peru</t>
  </si>
  <si>
    <t>Qatar</t>
  </si>
  <si>
    <t>Russian federation</t>
  </si>
  <si>
    <t>Serbia</t>
  </si>
  <si>
    <t>Shanghai-China</t>
  </si>
  <si>
    <t>Singapore</t>
  </si>
  <si>
    <t>Thailand</t>
  </si>
  <si>
    <t>Trinidad and Tobago</t>
  </si>
  <si>
    <t>Tunisia</t>
  </si>
  <si>
    <t>United Arab Emirates</t>
  </si>
  <si>
    <t>m</t>
  </si>
  <si>
    <t>Uruguay</t>
  </si>
  <si>
    <t>Viet Nam</t>
  </si>
  <si>
    <t>V3</t>
  </si>
  <si>
    <t>Country</t>
  </si>
  <si>
    <t>Belarus</t>
  </si>
  <si>
    <t>United States of America</t>
  </si>
  <si>
    <t>Saudi Arabia</t>
  </si>
  <si>
    <t>Brunei Darussalam</t>
  </si>
  <si>
    <t>Kuwait</t>
  </si>
  <si>
    <t>Taiwan</t>
  </si>
  <si>
    <t>Tonga</t>
  </si>
  <si>
    <t>Armenia</t>
  </si>
  <si>
    <t>Egypt</t>
  </si>
  <si>
    <t>Ecuador</t>
  </si>
  <si>
    <t>Jamaica</t>
  </si>
  <si>
    <t>Mauritius</t>
  </si>
  <si>
    <t>Venezuela</t>
  </si>
  <si>
    <t>Kiribati</t>
  </si>
  <si>
    <t>Seychelles</t>
  </si>
  <si>
    <t>Cuba</t>
  </si>
  <si>
    <t>Syria</t>
  </si>
  <si>
    <t>Sri Lanka</t>
  </si>
  <si>
    <t>Suriname</t>
  </si>
  <si>
    <t>South Africa</t>
  </si>
  <si>
    <t>Russia</t>
  </si>
  <si>
    <t>Moldova</t>
  </si>
  <si>
    <t>Dominican Republic</t>
  </si>
  <si>
    <t>Fiji</t>
  </si>
  <si>
    <t>Palau</t>
  </si>
  <si>
    <t>Morocco</t>
  </si>
  <si>
    <t>Bahrain</t>
  </si>
  <si>
    <t>Iran</t>
  </si>
  <si>
    <t>Bolivia</t>
  </si>
  <si>
    <t>Belize</t>
  </si>
  <si>
    <t>Macedonia</t>
  </si>
  <si>
    <t>Nicaragua</t>
  </si>
  <si>
    <t>Lebanon</t>
  </si>
  <si>
    <t>Algeria</t>
  </si>
  <si>
    <t>Zimbabwe</t>
  </si>
  <si>
    <t>Ukraine</t>
  </si>
  <si>
    <t>Antigua and Barbuda</t>
  </si>
  <si>
    <t>Honduras</t>
  </si>
  <si>
    <t>Guatemala</t>
  </si>
  <si>
    <t>Oman</t>
  </si>
  <si>
    <t>Botswana</t>
  </si>
  <si>
    <t>Georgia</t>
  </si>
  <si>
    <t>Dominica</t>
  </si>
  <si>
    <t>Bhutan</t>
  </si>
  <si>
    <t>Gabon</t>
  </si>
  <si>
    <t>Bahamas</t>
  </si>
  <si>
    <t>Vanuatu</t>
  </si>
  <si>
    <t>Bosnia and Herzegovina</t>
  </si>
  <si>
    <t>Barbados</t>
  </si>
  <si>
    <t>Turkmenistan</t>
  </si>
  <si>
    <t>Mongolia</t>
  </si>
  <si>
    <t>Cape Verde</t>
  </si>
  <si>
    <t>Philippines</t>
  </si>
  <si>
    <t>El Salvador</t>
  </si>
  <si>
    <t>Namibia</t>
  </si>
  <si>
    <t>Uzbekistan</t>
  </si>
  <si>
    <t>China</t>
  </si>
  <si>
    <t>Central African Republic</t>
  </si>
  <si>
    <t>Libya</t>
  </si>
  <si>
    <t>Zambia</t>
  </si>
  <si>
    <t>Papua New Guinea</t>
  </si>
  <si>
    <t>Equatorial Guinea</t>
  </si>
  <si>
    <t>Senegal</t>
  </si>
  <si>
    <t>Burkina Faso</t>
  </si>
  <si>
    <t>Laos</t>
  </si>
  <si>
    <t>Malawi</t>
  </si>
  <si>
    <t>Cote d'Ivoire</t>
  </si>
  <si>
    <t>Congo</t>
  </si>
  <si>
    <t>Ethiopia</t>
  </si>
  <si>
    <t>Timor-Leste</t>
  </si>
  <si>
    <t>Paraguay</t>
  </si>
  <si>
    <t>Nigeria</t>
  </si>
  <si>
    <t>Uganda</t>
  </si>
  <si>
    <t>Guyana</t>
  </si>
  <si>
    <t>Swaziland</t>
  </si>
  <si>
    <t>Nepal</t>
  </si>
  <si>
    <t>Kenya</t>
  </si>
  <si>
    <t>Cameroon</t>
  </si>
  <si>
    <t>Niger</t>
  </si>
  <si>
    <t>Tanzania</t>
  </si>
  <si>
    <t>Guinea-Bissau</t>
  </si>
  <si>
    <t>Cambodia</t>
  </si>
  <si>
    <t>Rwanda</t>
  </si>
  <si>
    <t>Grenada</t>
  </si>
  <si>
    <t>Pakistan</t>
  </si>
  <si>
    <t>Iraq</t>
  </si>
  <si>
    <t>Benin</t>
  </si>
  <si>
    <t>Ghana</t>
  </si>
  <si>
    <t>Solomon Islands</t>
  </si>
  <si>
    <t>Comoros</t>
  </si>
  <si>
    <t>Tajikistan</t>
  </si>
  <si>
    <t>India</t>
  </si>
  <si>
    <t>Chad</t>
  </si>
  <si>
    <t>Yemen</t>
  </si>
  <si>
    <t>Mozambique</t>
  </si>
  <si>
    <t>Gambia</t>
  </si>
  <si>
    <t>Angola</t>
  </si>
  <si>
    <t>Djibouti</t>
  </si>
  <si>
    <t>Guinea</t>
  </si>
  <si>
    <t>Togo</t>
  </si>
  <si>
    <t>Myanmar</t>
  </si>
  <si>
    <t>Mauritania</t>
  </si>
  <si>
    <t>Madagascar</t>
  </si>
  <si>
    <t>Burundi</t>
  </si>
  <si>
    <t>Eritrea</t>
  </si>
  <si>
    <t>Bangladesh</t>
  </si>
  <si>
    <t>Dem. Rep. Congo</t>
  </si>
  <si>
    <t>Sudan</t>
  </si>
  <si>
    <t>Liberia</t>
  </si>
  <si>
    <t>Sierra Leone</t>
  </si>
  <si>
    <t>Afghanistan</t>
  </si>
  <si>
    <t>Lesotho</t>
  </si>
  <si>
    <t>Haiti</t>
  </si>
  <si>
    <t>Mali</t>
  </si>
  <si>
    <t>Somalia</t>
  </si>
  <si>
    <t>1995</t>
  </si>
  <si>
    <t>1996</t>
  </si>
  <si>
    <t>1997</t>
  </si>
  <si>
    <t>1998</t>
  </si>
  <si>
    <t>1999</t>
  </si>
  <si>
    <t>2000</t>
  </si>
  <si>
    <t>2001</t>
  </si>
  <si>
    <t>2002</t>
  </si>
  <si>
    <t>2003</t>
  </si>
  <si>
    <t>2004</t>
  </si>
  <si>
    <t>2005</t>
  </si>
  <si>
    <t>2006</t>
  </si>
  <si>
    <t>2007</t>
  </si>
  <si>
    <t>2008</t>
  </si>
  <si>
    <t>2009</t>
  </si>
  <si>
    <t>2010</t>
  </si>
  <si>
    <t>2011</t>
  </si>
  <si>
    <t>2012</t>
  </si>
  <si>
    <t xml:space="preserve">High-tech exports - Exports of high technology products as a share of total exports (from 2007, SITC Rev. 4) [htec_si_exp4]
</t>
  </si>
  <si>
    <t>Employment rate</t>
  </si>
  <si>
    <t>Job security</t>
  </si>
  <si>
    <t>Long-term unemployment rate</t>
  </si>
  <si>
    <t>Russian Federation</t>
  </si>
  <si>
    <t>Healthy-Life Years</t>
  </si>
  <si>
    <t>Self-reported health</t>
  </si>
  <si>
    <t>Household Air Pollution (HAP) - Percentage of population using solid fuel as the primary cooking fuel (%)</t>
  </si>
  <si>
    <t>Source: Bonjour, S. et al. Solid fuel use for household cooking: Country and regional estimates for 1980-2010. 2013. Environmental Health Perspectives.</t>
  </si>
  <si>
    <t>Notes: NA = Not Applicable</t>
  </si>
  <si>
    <t>American Samoa</t>
  </si>
  <si>
    <t>NA</t>
  </si>
  <si>
    <t>Andorra</t>
  </si>
  <si>
    <t>Anguilla</t>
  </si>
  <si>
    <t>Aruba</t>
  </si>
  <si>
    <t>Bermuda</t>
  </si>
  <si>
    <t>British Virgin Islands</t>
  </si>
  <si>
    <t>Cayman Islands</t>
  </si>
  <si>
    <t>Cook Islands</t>
  </si>
  <si>
    <t>Faeroe Islands</t>
  </si>
  <si>
    <t>Falkland Islands</t>
  </si>
  <si>
    <t>French Guiana</t>
  </si>
  <si>
    <t>French Polynesia</t>
  </si>
  <si>
    <t>Gibraltar</t>
  </si>
  <si>
    <t>Greenland</t>
  </si>
  <si>
    <t>Guadeloupe</t>
  </si>
  <si>
    <t>Guam</t>
  </si>
  <si>
    <t>Holy See</t>
  </si>
  <si>
    <t>Hong Kong</t>
  </si>
  <si>
    <t>Isle of Man</t>
  </si>
  <si>
    <t>Macao</t>
  </si>
  <si>
    <t>Maldives</t>
  </si>
  <si>
    <t>Marshall Islands</t>
  </si>
  <si>
    <t>Martinique</t>
  </si>
  <si>
    <t>Mayotte</t>
  </si>
  <si>
    <t>Micronesia</t>
  </si>
  <si>
    <t>Monaco</t>
  </si>
  <si>
    <t>Montserrat</t>
  </si>
  <si>
    <t>Nauru</t>
  </si>
  <si>
    <t>Netherlands Antilles</t>
  </si>
  <si>
    <t>New Caledonia</t>
  </si>
  <si>
    <t>Niue</t>
  </si>
  <si>
    <t>Norfolk Island</t>
  </si>
  <si>
    <t>North Korea</t>
  </si>
  <si>
    <t>Northern Mariana Islands</t>
  </si>
  <si>
    <t>Pitcairn</t>
  </si>
  <si>
    <t>Puerto Rico</t>
  </si>
  <si>
    <t>Reunion</t>
  </si>
  <si>
    <t>Saint Helena</t>
  </si>
  <si>
    <t>Saint Kitts and Nevis</t>
  </si>
  <si>
    <t>Saint Lucia</t>
  </si>
  <si>
    <t>Saint Pierre and Miquelon</t>
  </si>
  <si>
    <t>Saint Vincent and the Grenadines</t>
  </si>
  <si>
    <t>Samoa</t>
  </si>
  <si>
    <t>San Marino</t>
  </si>
  <si>
    <t>Sao Tome and Principe</t>
  </si>
  <si>
    <t>State of Palestine</t>
  </si>
  <si>
    <t>Svalbard and Jan Mayen Islands</t>
  </si>
  <si>
    <t>Tokelau</t>
  </si>
  <si>
    <t>Turks and Caicos Islands</t>
  </si>
  <si>
    <t>Tuvalu</t>
  </si>
  <si>
    <t>United States Virgin Islands</t>
  </si>
  <si>
    <t>Wallis and Futuna Islands</t>
  </si>
  <si>
    <t>Western Sahara</t>
  </si>
  <si>
    <t>Air Pollution (PM2.5) - Population weighted exposure to PM2.5 (micro-grams per cubic meter)</t>
  </si>
  <si>
    <t>Source: Boys et al. (2014); Aaron van Donkelaar (submitted).</t>
  </si>
  <si>
    <t>Air Pollution (PM2.5EX) - Average proportion of the population whose exposure to PM2.5 is above the World Health Organization thresholds</t>
  </si>
  <si>
    <t>Population weighted exposure to PM2.5 (three- year average)</t>
  </si>
  <si>
    <t>Percentage of the population using solid fuels as primary cooking fuel</t>
  </si>
  <si>
    <t>Proportion of the population whose exposure is above  WHO thresholds (average 10, 15, 25, 35 micrograms/m3)</t>
  </si>
  <si>
    <t>Transformované dáta</t>
  </si>
  <si>
    <t>OECD dáta</t>
  </si>
  <si>
    <t>High Tech Exports</t>
  </si>
  <si>
    <t>EÚ28</t>
  </si>
  <si>
    <t>Indikátor</t>
  </si>
  <si>
    <t>EÚ28 data</t>
  </si>
  <si>
    <t>:</t>
  </si>
  <si>
    <t>This indicator is defined as the ratio between energy tax revenues and final energy consumption calculated for a calendar year. Energy tax revenues are measured in euro (deflated) and the final energy consumption as toe (tonnes of oil equivalent)</t>
  </si>
  <si>
    <t>Výsledkový indikátor</t>
  </si>
  <si>
    <t>Dlhodobá udržateľnosť (S2)</t>
  </si>
  <si>
    <t>EÚ24</t>
  </si>
  <si>
    <t>Wastewater Treatment (WASTECXN) - Percentage of anthropogenic wastewater that receives treatment (%)</t>
  </si>
  <si>
    <t>Source: Malik, O. (2013). Global database of National Wastewater Treatment. New Haven, CT: Yale Center for Environmental Law &amp; Policy.</t>
  </si>
  <si>
    <t>Transformované</t>
  </si>
  <si>
    <t>Kvalita vody (% separovanej vody)</t>
  </si>
  <si>
    <t>Assault Rate</t>
  </si>
  <si>
    <t>Homicide Rate</t>
  </si>
  <si>
    <t>Employment Rate</t>
  </si>
  <si>
    <t>Long-term Unemployment Rate</t>
  </si>
  <si>
    <t>Healthy Life Years (HLY)</t>
  </si>
  <si>
    <t>Self-Reported Health</t>
  </si>
  <si>
    <t>Greenhouse Gas Emissions (source: EEA) [env_air_gge]</t>
  </si>
  <si>
    <t>Last update</t>
  </si>
  <si>
    <t>Extracted on</t>
  </si>
  <si>
    <t>Source of data</t>
  </si>
  <si>
    <t>European Environment Agency (EEA)</t>
  </si>
  <si>
    <t>UNIT</t>
  </si>
  <si>
    <t>Thousand tonnes</t>
  </si>
  <si>
    <t>AI</t>
  </si>
  <si>
    <t>Greenhouse Gas Emissions (CO2 equivalent)</t>
  </si>
  <si>
    <t>AIRSECT</t>
  </si>
  <si>
    <t>Total emissions</t>
  </si>
  <si>
    <t>GEO/TIME</t>
  </si>
  <si>
    <t>Germany (until 1990 former territory of the FRG)</t>
  </si>
  <si>
    <t>2013</t>
  </si>
  <si>
    <t>nama_gdp_c</t>
  </si>
  <si>
    <t>GDP and main components - Current prices [nama_gdp_c]</t>
  </si>
  <si>
    <t>Purchasing Power Standard  per inhabitant</t>
  </si>
  <si>
    <t>INDIC_NA</t>
  </si>
  <si>
    <t>Gross domestic product at market prices</t>
  </si>
  <si>
    <t>Special value:</t>
  </si>
  <si>
    <t>not available</t>
  </si>
  <si>
    <t>Príjem a bohatstvo (HDP na hlavu PPS)</t>
  </si>
  <si>
    <t>EÚ27</t>
  </si>
  <si>
    <t>krajina</t>
  </si>
  <si>
    <t>HLY</t>
  </si>
  <si>
    <t>OECD24</t>
  </si>
  <si>
    <t>Assault rate</t>
  </si>
  <si>
    <t>Homicide rate</t>
  </si>
  <si>
    <t>Citácie na výskumníka</t>
  </si>
  <si>
    <t>Kvalita vzdelávania (PISA)</t>
  </si>
  <si>
    <t>EU28</t>
  </si>
  <si>
    <t>USD Equivalent</t>
  </si>
  <si>
    <t>Time</t>
  </si>
  <si>
    <t>Unemployment rate, Aged 15-24, All persons</t>
  </si>
  <si>
    <t>i</t>
  </si>
  <si>
    <t>Individuals using the internet for interaction with public authorities</t>
  </si>
  <si>
    <t>% of individuals aged 16 to 74</t>
  </si>
  <si>
    <t>Percentage of individuals</t>
  </si>
  <si>
    <t>geo\time</t>
  </si>
  <si>
    <t>2014</t>
  </si>
  <si>
    <t>(b)</t>
  </si>
  <si>
    <t xml:space="preserve">:=not available b=break in time series </t>
  </si>
  <si>
    <t>Source of Data:</t>
  </si>
  <si>
    <t>Last update:</t>
  </si>
  <si>
    <t>21.01.2015</t>
  </si>
  <si>
    <t>Date of extraction:</t>
  </si>
  <si>
    <t>22 Jan 2015 15:25:33 CET</t>
  </si>
  <si>
    <t>Hyperlink to the table:</t>
  </si>
  <si>
    <t>http://ec.europa.eu/eurostat/eurostat/tgm/table.do?tab=table&amp;init=1&amp;plugin=1&amp;language=en&amp;pcode=tin00012</t>
  </si>
  <si>
    <t>General Disclaimer of the EC website:</t>
  </si>
  <si>
    <t>http://ec.europa.eu/geninfo/legal_notices_en.htm</t>
  </si>
  <si>
    <t>Short Description:</t>
  </si>
  <si>
    <t>Within the last 12 months before the survey for private purposes. Derived variable on use of eGovernment services. Individuals used at least one of the following services: for obtaining services from public authorities websites, for downloading official forms, for sending filled in forms.</t>
  </si>
  <si>
    <t>Code:</t>
  </si>
  <si>
    <t>tin00012</t>
  </si>
  <si>
    <t>Total R&amp;D personnel by sectors of performance, occupation and sex (Full time equivalent)</t>
  </si>
  <si>
    <t>2011Q4</t>
  </si>
  <si>
    <t>2012Q4</t>
  </si>
  <si>
    <t>2013Q4</t>
  </si>
  <si>
    <t>Počet výskumníkov na hlavu</t>
  </si>
  <si>
    <t>Total intramural R&amp;D expenditure (GERD) by sectors of performance and fields of science [rd_e_gerdsc]</t>
  </si>
  <si>
    <t>% HDP</t>
  </si>
  <si>
    <t>Celkové výdavky na vedu a výskum / HDP</t>
  </si>
  <si>
    <t>Počiatočná rozpočtová pozícia</t>
  </si>
  <si>
    <t>Penzie</t>
  </si>
  <si>
    <t>Zdravotná a dlhodobá starostlivosť</t>
  </si>
  <si>
    <t>At-risk-of-poverty rate by poverty threshold, age and sex (source: SILC) [ilc_li02]</t>
  </si>
  <si>
    <t>Percentage of total population</t>
  </si>
  <si>
    <t>INDIC_IL</t>
  </si>
  <si>
    <t>SEX</t>
  </si>
  <si>
    <t>Total</t>
  </si>
  <si>
    <t>AGE</t>
  </si>
  <si>
    <t>European Union (28 countries)</t>
  </si>
  <si>
    <t>European Union (15 countries)</t>
  </si>
  <si>
    <t>Euro area (18 countries)</t>
  </si>
  <si>
    <t>Euro area (17 countries)</t>
  </si>
  <si>
    <t>Former Yugoslav Republic of Macedonia, the</t>
  </si>
  <si>
    <t>At risk of poverty rate (cut-off point: 40% of median equivalised income)</t>
  </si>
  <si>
    <t>Police officers [crim_plce]</t>
  </si>
  <si>
    <t>Number</t>
  </si>
  <si>
    <t>France (metropolitan)</t>
  </si>
  <si>
    <t>England and Wales</t>
  </si>
  <si>
    <t>Scotland</t>
  </si>
  <si>
    <t>Miera chudoby (40% mediánového príjmu)</t>
  </si>
  <si>
    <t>Environmental protection expenditure in Europe - detailed data (NACE Rev. 2) [env_ac_exp1r2]</t>
  </si>
  <si>
    <t>ENV_EXP</t>
  </si>
  <si>
    <t>ENV_DOM</t>
  </si>
  <si>
    <t>Wastewater management</t>
  </si>
  <si>
    <t>NACE_R2</t>
  </si>
  <si>
    <t>Million euro</t>
  </si>
  <si>
    <t>2003-2011</t>
  </si>
  <si>
    <t>2004-2011</t>
  </si>
  <si>
    <t>Expenditures / HDP</t>
  </si>
  <si>
    <t>Priemerné ročné výdavky na odpadové vody / HDP (2004 - 2011)</t>
  </si>
  <si>
    <t>env_ac_exp2, nama_gdp_c</t>
  </si>
  <si>
    <t>Porovnávacia báza</t>
  </si>
  <si>
    <t>FOS07</t>
  </si>
  <si>
    <t>SECTPERF</t>
  </si>
  <si>
    <t>Business enterprise sector</t>
  </si>
  <si>
    <t>Percentage of GDP</t>
  </si>
  <si>
    <t>Goods transport by road</t>
  </si>
  <si>
    <t>Thousands of tonnes</t>
  </si>
  <si>
    <t>22.01.2015</t>
  </si>
  <si>
    <t>23 Jan 2015 12:01:50 CET</t>
  </si>
  <si>
    <t>http://ec.europa.eu/eurostat/eurostat/tgm/table.do?tab=table&amp;init=1&amp;plugin=1&amp;language=en&amp;pcode=ttr00005</t>
  </si>
  <si>
    <t>Data displayed in this table cover the carriage of goods by road by means of goods road transport vehicles registered in the reporting countries.The collection is based on the Council Regulation (EC) No 1172/98 of 25 may 1998.The reporting countries may exclude from the scope of these satistics the goods road transport vehicles whose load capacity is lower than 3.5 t or the maximum permissible laden weight is lower than 6t.</t>
  </si>
  <si>
    <t>Length of motorways [road_if_motorwa]</t>
  </si>
  <si>
    <t>Množstvo prepravených tovarov na cestách na kilometer diaľníc</t>
  </si>
  <si>
    <t>Passenger cars per 1 000 inhabitants [road_eqs_carhab]</t>
  </si>
  <si>
    <t>Počet zaregistrovaných áut na tisíc obyvateľov</t>
  </si>
  <si>
    <t>%</t>
  </si>
  <si>
    <t>EU (28 countries)</t>
  </si>
  <si>
    <t>EU (27 countries)</t>
  </si>
  <si>
    <t>Euro area (changing composition)</t>
  </si>
  <si>
    <t>http://ec.europa.eu/eurostat/eurostat/tgm/table.do?tab=table&amp;init=1&amp;plugin=1&amp;language=en&amp;pcode=ten00065</t>
  </si>
  <si>
    <t xml:space="preserve">An environmental tax is a tax whose tax base is a physical unit (or a proxy of it) of something that has a proven, specific negative impact on the environment. Total revenues for environmental taxes include taxes on transport, energy, pollution and resources. </t>
  </si>
  <si>
    <t>Iné (školstvo a dávky v nezamestnanosti)</t>
  </si>
  <si>
    <t>Miera obyvateľstva s univerzitným vzdelaním (25-64)</t>
  </si>
  <si>
    <t>Adults with upper secondary education, by programme orientation and gender (2013)</t>
  </si>
  <si>
    <t>Upper secondary or post-secondary non-tertiary education; 25-64 year-olds</t>
  </si>
  <si>
    <t>Percentage of adults who have attained tertiary education, by type of programme, age group and gender (2013)</t>
  </si>
  <si>
    <t>Total tertiary (25-64)</t>
  </si>
  <si>
    <t>Spotreba alkoholu</t>
  </si>
  <si>
    <t>Výdavky na zdravotníctvo (% z HDP)</t>
  </si>
  <si>
    <t>Celkové výdavky na vedu a výskum na HDP</t>
  </si>
  <si>
    <t>Súkromné výdavky na vedu a výskum</t>
  </si>
  <si>
    <t>env_air_gge, nama_gdp_c</t>
  </si>
  <si>
    <t>hlth_hlye</t>
  </si>
  <si>
    <t>Tab B1</t>
  </si>
  <si>
    <t>Population with tertiary education attainment by sex and age [edat_lfse_07]</t>
  </si>
  <si>
    <t>From 25 to 64 years</t>
  </si>
  <si>
    <t>Percentage</t>
  </si>
  <si>
    <t>ISCED97</t>
  </si>
  <si>
    <t>First and second stage of tertiary education (levels 5 and 6)</t>
  </si>
  <si>
    <t>edat_lfse_07</t>
  </si>
  <si>
    <t>Vzorka</t>
  </si>
  <si>
    <t>Unit</t>
  </si>
  <si>
    <t>1990</t>
  </si>
  <si>
    <t>1991</t>
  </si>
  <si>
    <t>1992</t>
  </si>
  <si>
    <t>1993</t>
  </si>
  <si>
    <t>1994</t>
  </si>
  <si>
    <t>..</t>
  </si>
  <si>
    <t>Strictness of employment protection – temporary contracts</t>
  </si>
  <si>
    <t>Dataset: Strictness of employment protection – individual and collective dismissals (regular contracts)</t>
  </si>
  <si>
    <t>Family type</t>
  </si>
  <si>
    <t>Indicator</t>
  </si>
  <si>
    <t>Year</t>
  </si>
  <si>
    <t>OECD - Average</t>
  </si>
  <si>
    <t>Average tax wedge</t>
  </si>
  <si>
    <t>Single person at 67% of average earnings, no child</t>
  </si>
  <si>
    <t>Two-earner married couple, one at 100% of average earnings and the other at 33 %, 2 children</t>
  </si>
  <si>
    <t>Two-earner married couple, one at 100% of average earnings and the other at 33 %, no child</t>
  </si>
  <si>
    <t xml:space="preserve">Average Tax Wedge, couple, no child, 100% and average of 33 %, </t>
  </si>
  <si>
    <t>Two-earner married couple, one at 100% of average earnings and the other at 67 %, 2 children</t>
  </si>
  <si>
    <t>From 15 to 64 years</t>
  </si>
  <si>
    <t>ISCED11</t>
  </si>
  <si>
    <t>Less than primary, primary and lower secondary education (levels 0-2)</t>
  </si>
  <si>
    <t>Upper secondary and post-secondary non-tertiary education (levels 3 and 4)</t>
  </si>
  <si>
    <t>Tertiary education (levels 5-8)</t>
  </si>
  <si>
    <t>Unemployment rates by sex, age and highest level of education attained (%) [lfsa_urgaed]</t>
  </si>
  <si>
    <t>Miera nezamestnanosti ľudí so základným vzdelaním (ISCED 0-2)</t>
  </si>
  <si>
    <t>Miera nezamestnanosti ľudí so stredoškolským vzdelaním (ISCED 3-4)</t>
  </si>
  <si>
    <t>lfsa_urgaed</t>
  </si>
  <si>
    <t>Function</t>
  </si>
  <si>
    <t>Total current expenditure HC.1-HC.9 (Individual and collective health care)</t>
  </si>
  <si>
    <t>% gross domestic product</t>
  </si>
  <si>
    <t>Financing Agent</t>
  </si>
  <si>
    <t>Total expenditure HF.1-HF.3</t>
  </si>
  <si>
    <t>Provider</t>
  </si>
  <si>
    <t>Total expenditure HP.1-HP.9</t>
  </si>
  <si>
    <t>Variable</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</si>
  <si>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</si>
  <si>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</si>
  <si>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</si>
  <si>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</si>
  <si>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</si>
  <si>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</si>
  <si>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</si>
  <si>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</si>
  <si>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</si>
  <si>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</si>
  <si>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</si>
  <si>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</si>
  <si>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</si>
  <si>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</si>
  <si>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</si>
  <si>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</si>
  <si>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</si>
  <si>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</si>
  <si>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</si>
  <si>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</si>
  <si>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</si>
  <si>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</si>
  <si>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</si>
  <si>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</si>
  <si>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</si>
  <si>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</si>
  <si>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</si>
  <si>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</si>
  <si>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</si>
  <si>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</si>
  <si>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Dataset:  Non-Medical Determinants of Health</t>
  </si>
  <si>
    <t>Alcohol consumption (liters per capita)</t>
  </si>
  <si>
    <t>Data extracted on 30 Jan 2015 10:51 UTC (GMT) from OECD.Stat</t>
  </si>
  <si>
    <t>Legend:</t>
  </si>
  <si>
    <t>IFP</t>
  </si>
  <si>
    <t>Dlhodobá nezamestnanosť</t>
  </si>
  <si>
    <t>Average Effective Tax Rates for a transition into full-time work for persons without entitlement to unemployment insurance but entitled to social assistance if applicable</t>
  </si>
  <si>
    <t>2012, different earnings levels</t>
  </si>
  <si>
    <t>OECD Countries</t>
  </si>
  <si>
    <t>Single person 33% AW level no children</t>
  </si>
  <si>
    <t>One-earner married couple 33% AW level no children</t>
  </si>
  <si>
    <t>Two-earner married couple 33% AW level no children (67% first earner)</t>
  </si>
  <si>
    <t>One-earner married couple 33% AW level 2 children</t>
  </si>
  <si>
    <t>Two-earner married couple 33% AW level 2 children (67% first earner)</t>
  </si>
  <si>
    <t>Single person 67% AW level no children</t>
  </si>
  <si>
    <t>One-earner married couple 67% AW level no children</t>
  </si>
  <si>
    <t>Two-earner married couple 67% AW level no children (67% first earner)</t>
  </si>
  <si>
    <t>One-earner married couple 67% AW level 2 children</t>
  </si>
  <si>
    <t>Two-earner married couple 67% AW level 2 children (67% first earner)</t>
  </si>
  <si>
    <t>OECD Average</t>
  </si>
  <si>
    <t>Countries</t>
  </si>
  <si>
    <t>Dataset: Income Distribution and Poverty</t>
  </si>
  <si>
    <t>Measure</t>
  </si>
  <si>
    <t>Gini (at disposable income, post taxes and transfers)</t>
  </si>
  <si>
    <t>Age group</t>
  </si>
  <si>
    <t>Total population</t>
  </si>
  <si>
    <t>Definition</t>
  </si>
  <si>
    <t>Current definition</t>
  </si>
  <si>
    <t>Latest year</t>
  </si>
  <si>
    <t>Data extracted on 04 Feb 2015 10:23 UTC (GMT) from OECD.Stat</t>
  </si>
  <si>
    <t>Dataset: Public expenditure and participant stocks on LMP</t>
  </si>
  <si>
    <t>Frequency</t>
  </si>
  <si>
    <t>Programmes</t>
  </si>
  <si>
    <t>Public expenditure as a percentage of GDP</t>
  </si>
  <si>
    <t>http://www.oecd.org/els/benefitsandwagesstatistics.htm</t>
  </si>
  <si>
    <t>Inactivity trap: Single person 33% AW level no children</t>
  </si>
  <si>
    <t>Inactivity trap: One-earner married couple 33% AW level no children</t>
  </si>
  <si>
    <t>Inactivity trap:Two-earner married couple 33% AW level no children (67% first earner)</t>
  </si>
  <si>
    <t>Inactivity trap: One-earner married couple 33% AW level 2 children</t>
  </si>
  <si>
    <t>Inactivity trap:Two-earner married couple 33% AW level 2 children (67% first earner)</t>
  </si>
  <si>
    <t>Priemerný daňový klin, slobodný, 67% priemernej mzdy, bez dieťaťa</t>
  </si>
  <si>
    <t>Priemerný daňový klin, dvojica, bezdetná, 100 a 33% priemernej mzdy</t>
  </si>
  <si>
    <t>Priemerný daňový klin, dvojica, 2 deti, 100 a 33% priemernej mzdy</t>
  </si>
  <si>
    <t>Priemerný daňový klin, dvojica, 2 deti, 100 a 67% priemernej mzdy</t>
  </si>
  <si>
    <t>Pasca neaktivity - slobodný, bezdetný, 33% priemernej mzdy</t>
  </si>
  <si>
    <t>Pasca neaktivity - slobodný, bezdetný, 33 a 0 % priemernej mzdy</t>
  </si>
  <si>
    <t>Pasca neaktivity - dvojica, bezdetná, 33 a 67 % priemernej mzdy</t>
  </si>
  <si>
    <t>Pasca neaktivity - dvojica, 2 deti, 33 a 0 % priemernej mzdy</t>
  </si>
  <si>
    <t>Pasca neaktivity - dvojica, 2 deti, 33 a 67 % priemernej mzdy</t>
  </si>
  <si>
    <t>Kvalita života</t>
  </si>
  <si>
    <t>&lt;?xml version="1.0"?&gt;&lt;WebTableParameter xmlns:xsd="http://www.w3.org/2001/XMLSchema" xmlns:xsi="http://www.w3.org/2001/XMLSchema-instance" xmlns=""&gt;&lt;DataTable Code="LFS_D" HasMetadata="true"&gt;&lt;Name LocaleIsoCode="en"&gt;LFS by sex and age&lt;/Name&gt;&lt;Name LocaleIsoCode="fr"&gt;Données sur la marché du travail par sexe et âge&lt;/Name&gt;&lt;Dimension Code="COUNTRY" CommonCode="LFS_COUNTRY" Display="labels"&gt;&lt;Name LocaleIsoCode="en"&gt;Country&lt;/Name&gt;&lt;Name LocaleIsoCode="fr"&gt;Pays&lt;/Name&gt;&lt;Member Code="AUS" HasOnlyUnitMetadata="false"&gt;&lt;Name LocaleIsoCode="en"&gt;Australia&lt;/Name&gt;&lt;Name LocaleIsoCode="fr"&gt;Australie&lt;/Name&gt;&lt;/Member&gt;&lt;Member Code="AUT" HasOnlyUnitMetadata="false"&gt;&lt;Name LocaleIsoCode="en"&gt;Austria&lt;/Name&gt;&lt;Name LocaleIsoCode="fr"&gt;Autriche&lt;/Name&gt;&lt;/Member&gt;&lt;Member Code="BEL" HasOnlyUnitMetadata="false"&gt;&lt;Name LocaleIsoCode="en"&gt;Belgium&lt;/Name&gt;&lt;Name LocaleIsoCode="fr"&gt;Belgique&lt;/Name&gt;&lt;/Member&gt;&lt;Member Code="CAN" HasOnlyUnitMetadata="false"&gt;&lt;Name LocaleIsoCode="en"&gt;Canada&lt;/Name&gt;&lt;Name LocaleIsoCode="fr"&gt;Canada&lt;/Name&gt;&lt;/Member&gt;&lt;Member Code="CHL" HasOnlyUnitMetadata="false"&gt;&lt;Name LocaleIsoCode="en"&gt;Chile&lt;/Name&gt;&lt;Name LocaleIsoCode="fr"&gt;Chili&lt;/Name&gt;&lt;/Member&gt;&lt;Member Code="CZE" HasOnlyUnitMetadata="false"&gt;&lt;Name LocaleIsoCode="en"&gt;Czech Republic&lt;/Name&gt;&lt;Name LocaleIsoCode="fr"&gt;République tchèque&lt;/Name&gt;&lt;/Member&gt;&lt;Member Code="DNK" HasOnlyUnitMetadata="false"&gt;&lt;Name LocaleIsoCode="en"&gt;Denmark&lt;/Name&gt;&lt;Name LocaleIsoCode="fr"&gt;Danemark&lt;/Name&gt;&lt;/Member&gt;&lt;Member Code="EST" HasOnlyUnitMetadata="false"&gt;&lt;Name LocaleIsoCode="en"&gt;Estonia&lt;/Name&gt;&lt;Name LocaleIsoCode="fr"&gt;Estonie&lt;/Name&gt;&lt;/Member&gt;&lt;Member Code="FIN" HasOnlyUnitMetadata="false"&gt;&lt;Name LocaleIsoCode="en"&gt;Finland&lt;/Name&gt;&lt;Name LocaleIsoCode="fr"&gt;Finlande&lt;/Name&gt;&lt;/Member&gt;&lt;Member Code="FRA" HasOnlyUnitMetadata="false"&gt;&lt;Name LocaleIsoCode="en"&gt;France&lt;/Name&gt;&lt;Name LocaleIsoCode="fr"&gt;France&lt;/Name&gt;&lt;/Member&gt;&lt;Member Code="DEU" HasOnlyUnitMetadata="false"&gt;&lt;Name LocaleIsoCode="en"&gt;Germany&lt;/Name&gt;&lt;Name LocaleIsoCode="fr"&gt;Allemagne&lt;/Name&gt;&lt;/Member&gt;&lt;Member Code="GRC" HasOnlyUnitMetadata="false"&gt;&lt;Name LocaleIsoCode="en"&gt;Greece&lt;/Name&gt;&lt;Name LocaleIsoCode="fr"&gt;Grèce&lt;/Name&gt;&lt;/Member&gt;&lt;Member Code="HUN" HasOnlyUnitMetadata="false"&gt;&lt;Name LocaleIsoCode="en"&gt;Hungary&lt;/Name&gt;&lt;Name LocaleIsoCode="fr"&gt;Hongrie&lt;/Name&gt;&lt;/Member&gt;&lt;Member Code="ISL" HasOnlyUnitMetadata="false"&gt;&lt;Name LocaleIsoCode="en"&gt;Iceland&lt;/Name&gt;&lt;Name LocaleIsoCode="fr"&gt;Islande&lt;/Name&gt;&lt;/Member&gt;&lt;Member Code="IRL" HasOnlyUnitMetadata="false"&gt;&lt;Name LocaleIsoCode="en"&gt;Ireland&lt;/Name&gt;&lt;Name LocaleIsoCode="fr"&gt;Irlande&lt;/Name&gt;&lt;/Member&gt;&lt;Member Code="ISR" HasOnlyUnitMetadata="false"&gt;&lt;Name LocaleIsoCode="en"&gt;Israel&lt;/Name&gt;&lt;Name LocaleIsoCode="fr"&gt;Israel&lt;/Name&gt;&lt;/Member&gt;&lt;Member Code="ITA" HasOnlyUnitMetadata="false"&gt;&lt;Name LocaleIsoCode="en"&gt;Italy&lt;/Name&gt;&lt;Name LocaleIsoCode="fr"&gt;Italie&lt;/Name&gt;&lt;/Member&gt;&lt;Member Code="JPN" HasOnlyUnitMetadata="false"&gt;&lt;Name LocaleIsoCode="en"&gt;Japan&lt;/Name&gt;&lt;Name LocaleIsoCode="fr"&gt;Japon&lt;/Name&gt;&lt;/Member&gt;&lt;Member Code="KOR" HasOnlyUnitMetadata="false"&gt;&lt;Name LocaleIsoCode="en"&gt;Korea&lt;/Name&gt;&lt;Name LocaleIsoCode="fr"&gt;Corée&lt;/Name&gt;&lt;/Member&gt;&lt;Member Code="LUX" HasOnlyUnitMetadata="false"&gt;&lt;Name LocaleIsoCode="en"&gt;Luxembourg&lt;/Name&gt;&lt;Name LocaleIsoCode="fr"&gt;Luxembourg&lt;/Name&gt;&lt;/Member&gt;&lt;Member Code="MEX" HasOnlyUnitMetadata="false"&gt;&lt;Name LocaleIsoCode="en"&gt;Mexico&lt;/Name&gt;&lt;Name LocaleIsoCode="fr"&gt;Mexique&lt;/Name&gt;&lt;/Member&gt;&lt;Member Code="NLD" HasOnlyUnitMetadata="false"&gt;&lt;Name LocaleIsoCode="en"&gt;Netherlands&lt;/Name&gt;&lt;Name LocaleIsoCode="fr"&gt;Pays Bas&lt;/Name&gt;&lt;/Member&gt;&lt;Member Code="NZL" HasOnlyUnitMetadata="false"&gt;&lt;Name LocaleIsoCode="en"&gt;New Zealand&lt;/Name&gt;&lt;Name LocaleIsoCode="fr"&gt;Nouvelle-Zélande&lt;/Name&gt;&lt;/Member&gt;&lt;Member Code="NOR" HasOnlyUnitMetadata="false"&gt;&lt;Name LocaleIsoCode="en"&gt;Norway&lt;/Name&gt;&lt;Name LocaleIsoCode="fr"&gt;Norvège&lt;/Name&gt;&lt;/Member&gt;&lt;Member Code="POL" HasOnlyUnitMetadata="false"&gt;&lt;Name LocaleIsoCode="en"&gt;Poland&lt;/Name&gt;&lt;Name LocaleIsoCode="fr"&gt;Pologne&lt;/Name&gt;&lt;/Member&gt;&lt;Member Code="PRT" HasOnlyUnitMetadata="false"&gt;&lt;Name LocaleIsoCode="en"&gt;Portugal&lt;/Name&gt;&lt;Name LocaleIsoCode="fr"&gt;Portugal&lt;/Name&gt;&lt;/Member&gt;&lt;Member Code="SVK" HasOnlyUnitMetadata="false"&gt;&lt;Name LocaleIsoCode="en"&gt;Slovak Republic&lt;/Name&gt;&lt;Name LocaleIsoCode="fr"&gt;République slovaque&lt;/Name&gt;&lt;/Member&gt;&lt;Member Code="SVN" HasOnlyUnitMetadata="false"&gt;&lt;Name LocaleIsoCode="en"&gt;Slovenia&lt;/Name&gt;&lt;Name LocaleIsoCode="fr"&gt;Slovenie&lt;/Name&gt;&lt;/Member&gt;&lt;Member Code="ESP" HasOnlyUnitMetadata="false"&gt;&lt;Name LocaleIsoCode="en"&gt;Spain&lt;/Name&gt;&lt;Name LocaleIsoCode="fr"&gt;Espagne&lt;/Name&gt;&lt;/Member&gt;&lt;Member Code="SWE" HasOnlyUnitMetadata="false"&gt;&lt;Name LocaleIsoCode="en"&gt;Sweden&lt;/Name&gt;&lt;Name LocaleIsoCode="fr"&gt;Suède&lt;/Name&gt;&lt;/Member&gt;&lt;Member Code="CHE" HasOnlyUnitMetadata="false"&gt;&lt;Name LocaleIsoCode="en"&gt;Switzerland&lt;/Name&gt;&lt;Name LocaleIsoCode="fr"&gt;Suisse&lt;/Name&gt;&lt;/Member&gt;&lt;Member Code="TUR" HasOnlyUnitMetadata="false"&gt;&lt;Name LocaleIsoCode="en"&gt;Turkey&lt;/Name&gt;&lt;Name LocaleIsoCode="fr"&gt;Turquie&lt;/Name&gt;&lt;/Member&gt;&lt;Member Code="GBR" HasOnlyUnitMetadata="false"&gt;&lt;Name LocaleIsoCode="en"&gt;United Kingdom&lt;/Name&gt;&lt;Name LocaleIsoCode="fr"&gt;Royaume-Uni&lt;/Name&gt;&lt;/Member&gt;&lt;Member Code="USA" HasOnlyUnitMetadata="false"&gt;&lt;Name LocaleIsoCode="en"&gt;United States&lt;/Name&gt;&lt;Name LocaleIsoCode="fr"&gt;États-Unis&lt;/Name&gt;&lt;/Member&gt;&lt;Member Code="FTFR" HasOnlyUnitMetadata="false"&gt;&lt;Name LocaleIsoCode="en"&gt;West Germany&lt;/Name&gt;&lt;Name LocaleIsoCode="fr"&gt;Allemagne occidentale&lt;/Name&gt;&lt;/Member&gt;&lt;Member Code="BRA" HasOnlyUnitMetadata="false"&gt;&lt;Name LocaleIsoCode="en"&gt;Brazil&lt;/Name&gt;&lt;Name LocaleIsoCode="fr"&gt;Brésil&lt;/Name&gt;&lt;/Member&gt;&lt;Member Code="CHN" HasOnlyUnitMetadata="false"&gt;&lt;Name LocaleIsoCode="en"&gt;China&lt;/Name&gt;&lt;Name LocaleIsoCode="fr"&gt;Chine&lt;/Name&gt;&lt;/Member&gt;&lt;Member Code="COL" HasOnlyUnitMetadata="false"&gt;&lt;Name LocaleIsoCode="en"&gt;Columbia&lt;/Name&gt;&lt;Name LocaleIsoCode="fr"&gt;Colombie&lt;/Name&gt;&lt;/Member&gt;&lt;Member Code="IND" HasOnlyUnitMetadata="false"&gt;&lt;Name LocaleIsoCode="en"&gt;India&lt;/Name&gt;&lt;Name LocaleIsoCode="fr"&gt;Inde&lt;/Name&gt;&lt;/Member&gt;&lt;Member Code="RUS" HasOnlyUnitMetadata="false"&gt;&lt;Name LocaleIsoCode="en"&gt;Russian Federation&lt;/Name&gt;&lt;Name LocaleIsoCode="fr"&gt;Fédération de Russie&lt;/Name&gt;&lt;/Member&gt;&lt;Member Code="ZAF" HasOnlyUnitMetadata="false"&gt;&lt;Name LocaleIsoCode="en"&gt;South Africa&lt;/Name&gt;&lt;Name LocaleIsoCode="fr"&gt;Afrique de Sud&lt;/Name&gt;&lt;/Member&gt;&lt;Member Code="LVA" HasOnlyUnitMetadata="false"&gt;&lt;Name LocaleIsoCode="en"&gt;Latvia&lt;/Name&gt;&lt;Name LocaleIsoCode="fr"&gt;Lettonie&lt;/Name&gt;&lt;/Member&gt;&lt;Member Code="OECD" HasOnlyUnitMetadata="false"&gt;&lt;Name LocaleIsoCode="en"&gt;OECD countries&lt;/Name&gt;&lt;Name LocaleIsoCode="fr"&gt;Pays OCDE&lt;/Name&gt;&lt;/Member&gt;&lt;/Dimension&gt;&lt;Dimension Code="TIME" CommonCode="TIME"&gt;&lt;Name LocaleIsoCode="en"&gt;Time&lt;/Name&gt;&lt;Name LocaleIsoCode="fr"&gt;Temps&lt;/Name&gt;&lt;Member Code="2000"&gt;&lt;Name LocaleIsoCode="en"&gt;2000&lt;/Name&gt;&lt;Name LocaleIsoCode="fr"&gt;2000&lt;/Name&gt;&lt;/Member&gt;&lt;Member Code="2001"&gt;&lt;Name LocaleIsoCode="en"&gt;2001&lt;/Name&gt;&lt;Name LocaleIsoCode="fr"&gt;2001&lt;/Name&gt;&lt;/Member&gt;&lt;Member Code="2002"&gt;&lt;Name LocaleIsoCode="en"&gt;2002&lt;/Name&gt;&lt;Name LocaleIsoCode="fr"&gt;2002&lt;/Name&gt;&lt;/Member&gt;&lt;Member Code="2003"&gt;&lt;Name LocaleIsoCode="en"&gt;2003&lt;/Name&gt;&lt;Name LocaleIsoCode="fr"&gt;2003&lt;/Name&gt;&lt;/Member&gt;&lt;Member Code="2004"&gt;&lt;Name LocaleIsoCode="en"&gt;2004&lt;/Name&gt;&lt;Name LocaleIsoCode="fr"&gt;2004&lt;/Name&gt;&lt;/Member&gt;&lt;Member Code="2005"&gt;&lt;Name LocaleIsoCode="en"&gt;2005&lt;/Name&gt;&lt;Name LocaleIsoCode="fr"&gt;2005&lt;/Name&gt;&lt;/Member&gt;&lt;Member Code="2006"&gt;&lt;Name LocaleIsoCode="en"&gt;2006&lt;/Name&gt;&lt;Name LocaleIsoCode="fr"&gt;2006&lt;/Name&gt;&lt;/Member&gt;&lt;Member Code="2007"&gt;&lt;Name LocaleIsoCode="en"&gt;2007&lt;/Name&gt;&lt;Name LocaleIsoCode="fr"&gt;2007&lt;/Name&gt;&lt;/Member&gt;&lt;Member Code="2008"&gt;&lt;Name LocaleIsoCode="en"&gt;2008&lt;/Name&gt;&lt;Name LocaleIsoCode="fr"&gt;2008&lt;/Name&gt;&lt;/Member&gt;&lt;Member Code="2009"&gt;&lt;Name LocaleIsoCode="en"&gt;2009&lt;/Name&gt;&lt;Name LocaleIsoCode="fr"&gt;2009&lt;/Name&gt;&lt;/Member&gt;&lt;Member Code="2010"&gt;&lt;Name LocaleIsoCode="en"&gt;2010&lt;/Name&gt;&lt;Name LocaleIsoCode="fr"&gt;2010&lt;/Name&gt;&lt;/Member&gt;&lt;Member Code="2011"&gt;&lt;Name LocaleIsoCode="en"&gt;2011&lt;/Name&gt;&lt;Name LocaleIsoCode="fr"&gt;2011&lt;/Name&gt;&lt;/Member&gt;&lt;Member Code="2012"&gt;&lt;Name LocaleIsoCode="en"&gt;2012&lt;/Name&gt;&lt;Name LocaleIsoCode="fr"&gt;2012&lt;/Name&gt;&lt;/Member&gt;&lt;Member Code="2013"&gt;&lt;Name LocaleIsoCode="en"&gt;2013&lt;/Name&gt;&lt;Name LocaleIsoCode="fr"&gt;2013&lt;/Name&gt;&lt;/Member&gt;&lt;/Dimension&gt;&lt;Dimension Code="SEX" CommonCode="LFS_SEX" Display="labels"&gt;&lt;Name LocaleIsoCode="en"&gt;Sex&lt;/Name&gt;&lt;Name LocaleIsoCode="fr"&gt;Sexe&lt;/Name&gt;&lt;Member Code="MEN"&gt;&lt;Name LocaleIsoCode="en"&gt;Men&lt;/Name&gt;&lt;Name LocaleIsoCode="fr"&gt;Hommes&lt;/Name&gt;&lt;/Member&gt;&lt;Member Code="WOMEN"&gt;&lt;Name LocaleIsoCode="en"&gt;Women&lt;/Name&gt;&lt;Name LocaleIsoCode="fr"&gt;Femmes&lt;/Name&gt;&lt;/Member&gt;&lt;Member Code="MW" IsDisplayed="true"&gt;&lt;Name LocaleIsoCode="en"&gt;All persons&lt;/Name&gt;&lt;Name LocaleIsoCode="fr"&gt;Ensemble des personnes&lt;/Name&gt;&lt;/Member&gt;&lt;/Dimension&gt;&lt;Dimension Code="AGE" CommonCode="LFS_AGE" Display="labels"&gt;&lt;Name LocaleIsoCode="en"&gt;Age&lt;/Name&gt;&lt;Name LocaleIsoCode="fr"&gt;Age&lt;/Name&gt;&lt;Member Code="1519"&gt;&lt;Name LocaleIsoCode="en"&gt;15 to 19&lt;/Name&gt;&lt;Name LocaleIsoCode="fr"&gt;15 à 19&lt;/Name&gt;&lt;/Member&gt;&lt;Member Code="1524"&gt;&lt;Name LocaleIsoCode="en"&gt;15 to 24&lt;/Name&gt;&lt;Name LocaleIsoCode="fr"&gt;15 à 24&lt;/Name&gt;&lt;/Member&gt;&lt;Member Code="1564"&gt;&lt;Name LocaleIsoCode="en"&gt;15 to 64&lt;/Name&gt;&lt;Name LocaleIsoCode="fr"&gt;15 à 64&lt;/Name&gt;&lt;/Member&gt;&lt;Member Code="2024"&gt;&lt;Name LocaleIsoCode="en"&gt;20 to 24&lt;/Name&gt;&lt;Name LocaleIsoCode="fr"&gt;20 à 24&lt;/Name&gt;&lt;/Member&gt;&lt;Member Code="2529" IsDisplayed="true"&gt;&lt;Name LocaleIsoCode="en"&gt;25 to 29&lt;/Name&gt;&lt;Name LocaleIsoCode="fr"&gt;25 à 29&lt;/Name&gt;&lt;/Member&gt;&lt;Member Code="2534"&gt;&lt;Name LocaleIsoCode="en"&gt;25 to 34&lt;/Name&gt;&lt;Name LocaleIsoCode="fr"&gt;25 à 34&lt;/Name&gt;&lt;/Member&gt;&lt;Member Code="2539"&gt;&lt;Name LocaleIsoCode="en"&gt;25 to 39&lt;/Name&gt;&lt;Name LocaleIsoCode="fr"&gt;25 à 39&lt;/Name&gt;&lt;/Member&gt;&lt;Member Code="2554"&gt;&lt;Name LocaleIsoCode="en"&gt;25 to 54&lt;/Name&gt;&lt;Name LocaleIsoCode="fr"&gt;25 à 54&lt;/Name&gt;&lt;/Member&gt;&lt;Member Code="2564"&gt;&lt;Name LocaleIsoCode="en"&gt;25 to 64&lt;/Name&gt;&lt;Name LocaleIsoCode="fr"&gt;25 à 64&lt;/Name&gt;&lt;/Member&gt;&lt;Member Code="3034"&gt;&lt;Name LocaleIsoCode="en"&gt;30 to 34&lt;/Name&gt;&lt;Name LocaleIsoCode="fr"&gt;30 à 34&lt;/Name&gt;&lt;/Member&gt;&lt;Member Code="3039"&gt;&lt;Name LocaleIsoCode="en"&gt;30 to 39&lt;/Name&gt;&lt;Name LocaleIsoCode="fr"&gt;30 à 39&lt;/Name&gt;&lt;/Member&gt;&lt;Member Code="3539"&gt;&lt;Name LocaleIsoCode="en"&gt;35 to 39&lt;/Name&gt;&lt;Name LocaleIsoCode="fr"&gt;35 à 39&lt;/Name&gt;&lt;/Member&gt;&lt;Member Code="3544"&gt;&lt;Name LocaleIsoCode="en"&gt;35 to 44&lt;/Name&gt;&lt;Name LocaleIsoCode="fr"&gt;35 à 44&lt;/Name&gt;&lt;/Member&gt;&lt;Member Code="4044"&gt;&lt;Name LocaleIsoCode="en"&gt;40 to 44&lt;/Name&gt;&lt;Name LocaleIsoCode="fr"&gt;40 à 44&lt;/Name&gt;&lt;/Member&gt;&lt;Member Code="4049"&gt;&lt;Name LocaleIsoCode="en"&gt;40 to 49&lt;/Name&gt;&lt;Name LocaleIsoCode="fr"&gt;40 à 49&lt;/Name&gt;&lt;/Member&gt;&lt;Member Code="4549"&gt;&lt;Name LocaleIsoCode="en"&gt;45 to 49&lt;/Name&gt;&lt;Name LocaleIsoCode="fr"&gt;45 à 49&lt;/Name&gt;&lt;/Member&gt;&lt;Member Code="4554"&gt;&lt;Name LocaleIsoCode="en"&gt;45 to 54&lt;/Name&gt;&lt;Name LocaleIsoCode="fr"&gt;45 à 54&lt;/Name&gt;&lt;/Member&gt;&lt;Member Code="5054"&gt;&lt;Name LocaleIsoCode="en"&gt;50 to 54&lt;/Name&gt;&lt;Name LocaleIsoCode="fr"&gt;50 à 54&lt;/Name&gt;&lt;/Member&gt;&lt;Member Code="5059"&gt;&lt;Name LocaleIsoCode="en"&gt;50 to 59&lt;/Name&gt;&lt;Name LocaleIsoCode="fr"&gt;50 à 59&lt;/Name&gt;&lt;/Member&gt;&lt;Member Code="5559"&gt;&lt;Name LocaleIsoCode="en"&gt;55 to 59&lt;/Name&gt;&lt;Name LocaleIsoCode="fr"&gt;55 à 59&lt;/Name&gt;&lt;/Member&gt;&lt;Member Code="5564"&gt;&lt;Name LocaleIsoCode="en"&gt;55 to 64&lt;/Name&gt;&lt;Name LocaleIsoCode="fr"&gt;55 à 64&lt;/Name&gt;&lt;/Member&gt;&lt;Member Code="6064"&gt;&lt;Name LocaleIsoCode="en"&gt;60 to 64&lt;/Name&gt;&lt;Name LocaleIsoCode="fr"&gt;60 à 64&lt;/Name&gt;&lt;/Member&gt;&lt;Member Code="6099"&gt;&lt;Name LocaleIsoCode="en"&gt;60+&lt;/Name&gt;&lt;Name LocaleIsoCode="fr"&gt;60+&lt;/Name&gt;&lt;/Member&gt;&lt;Member Code="6569"&gt;&lt;Name LocaleIsoCode="en"&gt;65 to 69&lt;/Name&gt;&lt;Name LocaleIsoCode="fr"&gt;65 à 69&lt;/Name&gt;&lt;/Member&gt;&lt;Member Code="6574"&gt;&lt;Name LocaleIsoCode="en"&gt;65 to 74&lt;/Name&gt;&lt;Name LocaleIsoCode="fr"&gt;65 à 74&lt;/Name&gt;&lt;/Member&gt;&lt;Member Code="6599"&gt;&lt;Name LocaleIsoCode="en"&gt;65+&lt;/Name&gt;&lt;Name LocaleIsoCode="fr"&gt;65+&lt;/Name&gt;&lt;/Member&gt;&lt;Member Code="7074"&gt;&lt;Name LocaleIsoCode="en"&gt;70 to 74&lt;/Name&gt;&lt;Name LocaleIsoCode="fr"&gt;70 à 74&lt;/Name&gt;&lt;/Member&gt;&lt;Member Code="7099"&gt;&lt;Name LocaleIsoCode="en"&gt;70+&lt;/Name&gt;&lt;Name LocaleIsoCode="fr"&gt;70+&lt;/Name&gt;&lt;/Member&gt;&lt;Member Code="7599"&gt;&lt;Name LocaleIsoCode="en"&gt;75+&lt;/Name&gt;&lt;Name LocaleIsoCode="fr"&gt;75+&lt;/Name&gt;&lt;/Member&gt;&lt;Member Code="900000"&gt;&lt;Name LocaleIsoCode="en"&gt;Total&lt;/Name&gt;&lt;Name LocaleIsoCode="fr"&gt;Total&lt;/Name&gt;&lt;/Member&gt;&lt;Member Code="990000"&gt;&lt;Name LocaleIsoCode="en"&gt;Unknown&lt;/Name&gt;&lt;Name LocaleIsoCode="fr"&gt;Inconnu&lt;/Name&gt;&lt;/Member&gt;&lt;Member Code="7579"&gt;&lt;Name LocaleIsoCode="en"&gt;75 to 79+&lt;/Name&gt;&lt;Name LocaleIsoCode="fr"&gt;75 à 79&lt;/Name&gt;&lt;/Member&gt;&lt;Member Code="8099"&gt;&lt;Name LocaleIsoCode="en"&gt;80+&lt;/Name&gt;&lt;Name LocaleIsoCode="fr"&gt;80+&lt;/Name&gt;&lt;/Member&gt;&lt;/Dimension&gt;&lt;Dimension Code="SERIES" CommonCode="LFS_SERIES" Display="labels"&gt;&lt;Name LocaleIsoCode="en"&gt;Series&lt;/Name&gt;&lt;Name LocaleIsoCode="fr"&gt;Series&lt;/Name&gt;&lt;Member Code="E"&gt;&lt;Name LocaleIsoCode="en"&gt;Employment&lt;/Name&gt;&lt;Name LocaleIsoCode="fr"&gt;Emploi&lt;/Name&gt;&lt;/Member&gt;&lt;Member Code="L"&gt;&lt;Name LocaleIsoCode="en"&gt;Labour Force&lt;/Name&gt;&lt;Name LocaleIsoCode="fr"&gt;Population active&lt;/Name&gt;&lt;/Member&gt;&lt;Member Code="P"&gt;&lt;Name LocaleIsoCode="en"&gt;Population&lt;/Name&gt;&lt;Name LocaleIsoCode="fr"&gt;Population&lt;/Name&gt;&lt;/Member&gt;&lt;Member Code="U" IsDisplayed="true"&gt;&lt;Name LocaleIsoCode="en"&gt;Unemployment&lt;/Name&gt;&lt;Name LocaleIsoCode="fr"&gt;Chômage&lt;/Name&gt;&lt;/Member&gt;&lt;/Dimension&gt;&lt;Dimension Code="FREQUENCY" CommonCode="FREQUENCY"&gt;&lt;Name LocaleIsoCode="en"&gt;Frequency&lt;/Name&gt;&lt;Name LocaleIsoCode="fr"&gt;Fréquence&lt;/Name&gt;&lt;Member Code="A"&gt;&lt;Name LocaleIsoCode="en"&gt;Annual&lt;/Name&gt;&lt;Name LocaleIsoCode="fr"&gt;Annuelle&lt;/Name&gt;&lt;/Member&gt;&lt;/Dimension&gt;&lt;WBOSInformations&gt;&lt;TimeDimension WebTreeWasUsed="false"&gt;&lt;StartCodes Annual="2000" /&gt;&lt;/TimeDimension&gt;&lt;/WBOSInformations&gt;&lt;Tabulation Axis="horizontal"&gt;&lt;Dimension Code="TIME" CommonCode="TIME" /&gt;&lt;/Tabulation&gt;&lt;Tabulation Axis="vertical"&gt;&lt;Dimension Code="COUNTRY" CommonCode="LFS_COUNTRY" /&gt;&lt;/Tabulation&gt;&lt;Tabulation Axis="page"&gt;&lt;Dimension Code="SERIES" CommonCode="LFS_SERIES" /&gt;&lt;Dimension Code="SEX" CommonCode="LFS_SEX" /&gt;&lt;Dimension Code="AGE" CommonCode="LFS_AGE" /&gt;&lt;Dimension Code="FREQUENCY" CommonCode="FREQUENCY" /&gt;&lt;Dimension xmlns="" Code="FAKEUNITDIM" /&gt;&lt;/Tabulation&gt;&lt;Formatting&gt;&lt;Labels LocaleIsoCode="en" /&gt;&lt;Power&gt;0&lt;/Power&gt;&lt;Decimals&gt;0&lt;/Decimals&gt;&lt;SkipEmptyLines&gt;false&lt;/SkipEmptyLines&gt;&lt;FullyFillPage&gt;false&lt;/FullyFillPage&gt;&lt;SkipEmptyCols&gt;false&lt;/SkipEmptyCols&gt;&lt;SkipLineHierarchy&gt;false&lt;/SkipLineHierarchy&gt;&lt;SkipColHierarchy&gt;false&lt;/SkipColHierarchy&gt;&lt;Page&gt;1&lt;/Page&gt;&lt;/Formatting&gt;&lt;Dimension Code="FAKEUNITDIM" xmlns=""&gt;&lt;Name LocaleIsoCode="en"&gt;Unit&lt;/Name&gt;&lt;Name LocaleIsoCode="fr"&gt;Unité&lt;/Name&gt;&lt;Member Code="FAKEUNITMEMBERCODE"&gt;&lt;Name LocaleIsoCode="en"&gt;Default Unit&lt;/Name&gt;&lt;Name LocaleIsoCode="fr"&gt;Unité par défaut&lt;/Name&gt;&lt;/Member&gt;&lt;/Dimension&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AbsoluteUri&gt;http://stats.oecd.org//View.aspx?QueryId=&amp;amp;QueryType=Public&amp;amp;Lang=en&lt;/AbsoluteUri&gt;&lt;/Query&gt;&lt;/WebTableParameter&gt;</t>
  </si>
  <si>
    <t>Dataset: LFS by sex and age</t>
  </si>
  <si>
    <t>Series</t>
  </si>
  <si>
    <t>(Unemployed 15-29/Unemployed 15-64)/(Labour force 15-29/Labour force 15-64)</t>
  </si>
  <si>
    <t>Sex</t>
  </si>
  <si>
    <t>All persons</t>
  </si>
  <si>
    <t>Annual</t>
  </si>
  <si>
    <t>Persons, thousands</t>
  </si>
  <si>
    <t>Unemployment</t>
  </si>
  <si>
    <t>Age</t>
  </si>
  <si>
    <t>15 to 64</t>
  </si>
  <si>
    <t>West Germany</t>
  </si>
  <si>
    <t>Columbia</t>
  </si>
  <si>
    <t>OECD countries</t>
  </si>
  <si>
    <t>15 to 24</t>
  </si>
  <si>
    <t>25 to 29</t>
  </si>
  <si>
    <t>Labour Force</t>
  </si>
  <si>
    <t>Relatívna nezamestnanosť mladých (15-29) - podiel nezamestnaných mladých na všetkých nezamestnaných upravený o demografiu</t>
  </si>
  <si>
    <t>Education at a Glance 2014 - © OECD 2014</t>
  </si>
  <si>
    <t>D3</t>
  </si>
  <si>
    <t xml:space="preserve">Indicator D3: How much are teachers paid? </t>
  </si>
  <si>
    <t>Version 1 - Last updated: 04-Sep-2014</t>
  </si>
  <si>
    <t>This document and any map included herein are without prejudice to the status of or sovereignty over any territory, to the delimitation of international frontiers and boundaries and to the name of any territory, city or area.</t>
  </si>
  <si>
    <r>
      <t>Table D3.1. Teachers' statutory salaries at different points in their careers (2012)</t>
    </r>
    <r>
      <rPr>
        <sz val="8"/>
        <rFont val="Arial"/>
        <family val="2"/>
      </rPr>
      <t xml:space="preserve">
</t>
    </r>
  </si>
  <si>
    <t xml:space="preserve">Annual salaries in public institutions, in equivalent USD converted using PPPs for private consumption </t>
  </si>
  <si>
    <t>Pre-primary education</t>
  </si>
  <si>
    <t>Primary education</t>
  </si>
  <si>
    <t>Lower secondary education</t>
  </si>
  <si>
    <t>Upper secondary education</t>
  </si>
  <si>
    <t>Notes</t>
  </si>
  <si>
    <t>Starting salary,
minimum training</t>
  </si>
  <si>
    <t>Salary after 10 years of experience, minimum training</t>
  </si>
  <si>
    <t>Salary after 15 years of experience, minimum training</t>
  </si>
  <si>
    <t>Salary at top of scale, 
minimum training</t>
  </si>
  <si>
    <t>Belgium (Fl.)</t>
  </si>
  <si>
    <t>Belgium (Fr.)</t>
  </si>
  <si>
    <t>England</t>
  </si>
  <si>
    <t xml:space="preserve"> m</t>
  </si>
  <si>
    <t>4, 5</t>
  </si>
  <si>
    <t>OECD average</t>
  </si>
  <si>
    <t>EU21 average</t>
  </si>
  <si>
    <t>Partners</t>
  </si>
  <si>
    <t>G20 average</t>
  </si>
  <si>
    <t>B4</t>
  </si>
  <si>
    <t>Training</t>
  </si>
  <si>
    <t>Latest</t>
  </si>
  <si>
    <t>Data extracted on 10 Feb 2015 08:42 UTC (GMT) from OECD.Stat</t>
  </si>
  <si>
    <t>n:</t>
  </si>
  <si>
    <t>Nil or less than 0.005</t>
  </si>
  <si>
    <t>Men</t>
  </si>
  <si>
    <t>"Percentage of young people in education, in employment and Not in Education, Employment or Training (NEETs)"</t>
  </si>
  <si>
    <t xml:space="preserve">  Percentage of young people in education</t>
  </si>
  <si>
    <t xml:space="preserve">  Percentage of young people not in education</t>
  </si>
  <si>
    <t xml:space="preserve">    "Percentage of young people in education, Total"</t>
  </si>
  <si>
    <t xml:space="preserve">    "Percentage of young people not in education, employed"</t>
  </si>
  <si>
    <t xml:space="preserve">    "Percentage of young people not in education, not employed"</t>
  </si>
  <si>
    <t>15-29</t>
  </si>
  <si>
    <t>&lt;?xml version="1.0"?&gt;&lt;WebTableParameter xmlns:xsd="http://www.w3.org/2001/XMLSchema" xmlns:xsi="http://www.w3.org/2001/XMLSchema-instance" xmlns=""&gt;&lt;DataTable Code="SHA" HasMetadata="true"&gt;&lt;Name LocaleIsoCode="en"&gt;Main indicators&lt;/Name&gt;&lt;Name LocaleIsoCode="fr"&gt;Principaux indicateurs&lt;/Name&gt;&lt;Dimension Code="HF" Display="labels"&gt;&lt;Name LocaleIsoCode="en"&gt;Financing Agent&lt;/Name&gt;&lt;Name LocaleIsoCode="fr"&gt;Agents de financement&lt;/Name&gt;&lt;Member Code="HF1" HasOnlyUnitMetadata="false"&gt;&lt;Name LocaleIsoCode="en"&gt;General government&lt;/Name&gt;&lt;Name LocaleIsoCode="fr"&gt;Administrations publiques&lt;/Name&gt;&lt;/Member&gt;&lt;Member Code="HF2" HasOnlyUnitMetadata="false" IsDisplayed="true"&gt;&lt;Name LocaleIsoCode="en"&gt;Private sector&lt;/Name&gt;&lt;Name LocaleIsoCode="fr"&gt;Secteur privé&lt;/Name&gt;&lt;/Member&gt;&lt;Member Code="HFTOT" HasOnlyUnitMetadata="false"&gt;&lt;Name LocaleIsoCode="en"&gt;Total expenditure HF.1-HF.3&lt;/Name&gt;&lt;Name LocaleIsoCode="fr"&gt;Dépense totale de santé HF.1-HF.3&lt;/Name&gt;&lt;/Member&gt;&lt;/Dimension&gt;&lt;Dimension Code="HC" Display="labels"&gt;&lt;Name LocaleIsoCode="en"&gt;Function&lt;/Name&gt;&lt;Name LocaleIsoCode="fr"&gt;Fonctions&lt;/Name&gt;&lt;Member Code="HCTOTHCR1" HasOnlyUnitMetadata="false"&gt;&lt;Name LocaleIsoCode="en"&gt;Total  expenditure HC.1-HC.9; HC.R.1&lt;/Name&gt;&lt;Name LocaleIsoCode="fr"&gt;DTpense totale de santT HC.1-HC.9; HC.R.1&lt;/Name&gt;&lt;/Member&gt;&lt;Member Code="HCTOT" HasOnlyUnitMetadata="false" IsDisplayed="true"&gt;&lt;Name LocaleIsoCode="en"&gt;Total current expenditure HC.1-HC.9 (Individual and collective health care)&lt;/Name&gt;&lt;Name LocaleIsoCode="fr"&gt;DTpenses courantes de santT HC.1-HC.9&lt;/Name&gt;&lt;/Member&gt;&lt;/Dimension&gt;&lt;Dimension Code="HP" Display="labels"&gt;&lt;Name LocaleIsoCode="en"&gt;Provider&lt;/Name&gt;&lt;Name LocaleIsoCode="fr"&gt;Prestataires de soins de santé&lt;/Name&gt;&lt;Member Code="HPTOT"&gt;&lt;Name LocaleIsoCode="en"&gt;Total expenditure HP.1-HP.9&lt;/Name&gt;&lt;Name LocaleIsoCode="fr"&gt;DTpense totale de santT  HP.1-HP.9&lt;/Name&gt;&lt;/Member&gt;&lt;/Dimension&gt;&lt;Dimension Code="UNI" Display="labels"&gt;&lt;Name LocaleIsoCode="en"&gt;Unit&lt;/Name&gt;&lt;Name LocaleIsoCode="fr"&gt;Unité&lt;/Name&gt;&lt;Member Code="PARTOT" HasOnlyUnitMetadata="false" IsDisplayed="true"&gt;&lt;Name LocaleIsoCode="en"&gt;% total expenditure on health&lt;/Name&gt;&lt;Name LocaleIsoCode="fr"&gt;% des dTpenses totales de santT&lt;/Name&gt;&lt;/Member&gt;&lt;Member Code="PARCUR" HasOnlyUnitMetadata="false"&gt;&lt;Name LocaleIsoCode="en"&gt;% current expenditure on health&lt;/Name&gt;&lt;Name LocaleIsoCode="fr"&gt;% des dTpenses courantes de santT&lt;/Name&gt;&lt;/Member&gt;&lt;Member Code="PARHF" HasOnlyUnitMetadata="false"&gt;&lt;Name LocaleIsoCode="en"&gt;% of financing agent&lt;/Name&gt;&lt;Name LocaleIsoCode="fr"&gt;% des agents de financement&lt;/Name&gt;&lt;/Member&gt;&lt;Member Code="PARHP" HasOnlyUnitMetadata="false"&gt;&lt;Name LocaleIsoCode="en"&gt;% of provider&lt;/Name&gt;&lt;Name LocaleIsoCode="fr"&gt;% des prestataires &lt;/Name&gt;&lt;/Member&gt;&lt;Member Code="PARHC" HasOnlyUnitMetadata="false"&gt;&lt;Name LocaleIsoCode="en"&gt;% of function&lt;/Name&gt;&lt;Name LocaleIsoCode="fr"&gt;% des fonctions&lt;/Name&gt;&lt;/Member&gt;&lt;Member Code="MLLNCU" HasOnlyUnitMetadata="false"&gt;&lt;Name LocaleIsoCode="en"&gt;Million of national currency units&lt;/Name&gt;&lt;Name LocaleIsoCode="fr"&gt;Millions d'unitTs monTtaires nationales&lt;/Name&gt;&lt;/Member&gt;&lt;Member Code="MTMOPP" HasMetadata="true" HasOnlyUnitMetadata="false"&gt;&lt;Name LocaleIsoCode="en"&gt;Million US$, purchasing power parity&lt;/Name&gt;&lt;Name LocaleIsoCode="fr"&gt;Millions de dollars US en paritT de pouvoir d'achat&lt;/Name&gt;&lt;/Member&gt;&lt;Member Code="VALREL" HasMetadata="true" HasOnlyUnitMetadata="false"&gt;&lt;Name LocaleIsoCode="en"&gt;Million NCU at 2005 GDP price level&lt;/Name&gt;&lt;Name LocaleIsoCode="fr"&gt;Millions d'unitTs monTtaires nationales au niveau des prix du PIB en 2005&lt;/Name&gt;&lt;/Member&gt;&lt;Member Code="RELCPI" HasMetadata="true" HasOnlyUnitMetadata="false"&gt;&lt;Name LocaleIsoCode="en"&gt;Million NCU at 2005 CPI level&lt;/Name&gt;&lt;Name LocaleIsoCode="fr"&gt;Millions d'unitTs monTtaires nationales au niveau des indices de prix a la consommation en 2005&lt;/Name&gt;&lt;/Member&gt;&lt;Member Code="VRPPPT" HasMetadata="true" HasOnlyUnitMetadata="false"&gt;&lt;Name LocaleIsoCode="en"&gt;Million US$ at 2005 PPP rates&lt;/Name&gt;&lt;Name LocaleIsoCode="fr"&gt;Millions de dollars US au taux de paritT pouvoir d'achat en 2005&lt;/Name&gt;&lt;/Member&gt;&lt;Member Code="UNPPER" HasMetadata="true" HasOnlyUnitMetadata="false"&gt;&lt;Name LocaleIsoCode="en"&gt;/capita, national currency units&lt;/Name&gt;&lt;Name LocaleIsoCode="fr"&gt;/habitant, unitTs monTtaires nationales&lt;/Name&gt;&lt;/Member&gt;&lt;Member Code="PPPPER" HasMetadata="true" HasOnlyUnitMetadata="false"&gt;&lt;Name LocaleIsoCode="en"&gt;/capita, US$ purchasing power parity&lt;/Name&gt;&lt;Name LocaleIsoCode="fr"&gt;/habitant, dollars US en paritT de pouvoir d'achat&lt;/Name&gt;&lt;/Member&gt;&lt;Member Code="REPPER" HasMetadata="true" HasOnlyUnitMetadata="false"&gt;&lt;Name LocaleIsoCode="en"&gt;/capita, NCU at 2005 GDP price level&lt;/Name&gt;&lt;Name LocaleIsoCode="fr"&gt;/habitant, unitTs monTtaires nationales au niveau des prix du PIB en 2005&lt;/Name&gt;&lt;/Member&gt;&lt;Member Code="CPIPER" HasMetadata="true" HasOnlyUnitMetadata="false"&gt;&lt;Name LocaleIsoCode="en"&gt;/capita, NCU at 2005 CPI level&lt;/Name&gt;&lt;Name LocaleIsoCode="fr"&gt;/habitant, unitTs monTtaires nationales au niveau des indices de prix a la consommation en 2005&lt;/Name&gt;&lt;/Member&gt;&lt;Member Code="VRPPPR" HasMetadata="true" HasOnlyUnitMetadata="false"&gt;&lt;Name LocaleIsoCode="en"&gt;/capita, US$ at 2005 PPP rates&lt;/Name&gt;&lt;Name LocaleIsoCode="fr"&gt;/habitant, dollars US au taux de paritT pouvoir d'achat en 2005&lt;/Name&gt;&lt;/Member&gt;&lt;Member Code="PARPIB" HasOnlyUnitMetadata="false"&gt;&lt;Name LocaleIsoCode="en"&gt;% gross domestic product&lt;/Name&gt;&lt;Name LocaleIsoCode="fr"&gt;% du produit intTrieur brut&lt;/Name&gt;&lt;/Member&gt;&lt;/Dimension&gt;&lt;Dimension Code="COU" CommonCode="LOCATION" Display="labels"&gt;&lt;Name LocaleIsoCode="en"&gt;Country&lt;/Name&gt;&lt;Name LocaleIsoCode="fr"&gt;Pays&lt;/Name&gt;&lt;Member Code="AUS" HasMetadata="true"&gt;&lt;Name LocaleIsoCode="en"&gt;Australia&lt;/Name&gt;&lt;Name LocaleIsoCode="fr"&gt;Australie&lt;/Name&gt;&lt;/Member&gt;&lt;Member Code="AUT" HasMetadata="true"&gt;&lt;Name LocaleIsoCode="en"&gt;Austria&lt;/Name&gt;&lt;Name LocaleIsoCode="fr"&gt;Autriche&lt;/Name&gt;&lt;/Member&gt;&lt;Member Code="BEL" HasMetadata="true"&gt;&lt;Name LocaleIsoCode="en"&gt;Belgium&lt;/Name&gt;&lt;Name LocaleIsoCode="fr"&gt;Belgique&lt;/Name&gt;&lt;/Member&gt;&lt;Member Code="CAN" HasMetadata="true"&gt;&lt;Name LocaleIsoCode="en"&gt;Canada&lt;/Name&gt;&lt;Name LocaleIsoCode="fr"&gt;Canada&lt;/Name&gt;&lt;/Member&gt;&lt;Member Code="CHL" HasMetadata="true"&gt;&lt;Name LocaleIsoCode="en"&gt;Chile&lt;/Name&gt;&lt;Name LocaleIsoCode="fr"&gt;Chili&lt;/Name&gt;&lt;/Member&gt;&lt;Member Code="CZE" HasMetadata="true"&gt;&lt;Name LocaleIsoCode="en"&gt;Czech Republic&lt;/Name&gt;&lt;Name LocaleIsoCode="fr"&gt;République tchèque&lt;/Name&gt;&lt;/Member&gt;&lt;Member Code="DNK" HasMetadata="true"&gt;&lt;Name LocaleIsoCode="en"&gt;Denmark&lt;/Name&gt;&lt;Name LocaleIsoCode="fr"&gt;Danemark&lt;/Name&gt;&lt;/Member&gt;&lt;Member Code="EST" HasMetadata="true"&gt;&lt;Name LocaleIsoCode="en"&gt;Estonia&lt;/Name&gt;&lt;Name LocaleIsoCode="fr"&gt;Estonie&lt;/Name&gt;&lt;/Member&gt;&lt;Member Code="FIN" HasMetadata="true"&gt;&lt;Name LocaleIsoCode="en"&gt;Finland&lt;/Name&gt;&lt;Name LocaleIsoCode="fr"&gt;Finlande&lt;/Name&gt;&lt;/Member&gt;&lt;Member Code="FRA" HasMetadata="true"&gt;&lt;Name LocaleIsoCode="en"&gt;France&lt;/Name&gt;&lt;Name LocaleIsoCode="fr"&gt;France&lt;/Name&gt;&lt;/Member&gt;&lt;Member Code="DEU" HasMetadata="true"&gt;&lt;Name LocaleIsoCode="en"&gt;Germany&lt;/Name&gt;&lt;Name LocaleIsoCode="fr"&gt;Allemagne&lt;/Name&gt;&lt;/Member&gt;&lt;Member Code="GRC" HasMetadata="true"&gt;&lt;Name LocaleIsoCode="en"&gt;Greece&lt;/Name&gt;&lt;Name LocaleIsoCode="fr"&gt;Grèce&lt;/Name&gt;&lt;/Member&gt;&lt;Member Code="HUN" HasMetadata="true"&gt;&lt;Name LocaleIsoCode="en"&gt;Hungary&lt;/Name&gt;&lt;Name LocaleIsoCode="fr"&gt;Hongrie&lt;/Name&gt;&lt;/Member&gt;&lt;Member Code="ISL" HasMetadata="true"&gt;&lt;Name LocaleIsoCode="en"&gt;Iceland&lt;/Name&gt;&lt;Name LocaleIsoCode="fr"&gt;Islande&lt;/Name&gt;&lt;/Member&gt;&lt;Member Code="IRL" HasMetadata="true"&gt;&lt;Name LocaleIsoCode="en"&gt;Ireland&lt;/Name&gt;&lt;Name LocaleIsoCode="fr"&gt;Irlande&lt;/Name&gt;&lt;/Member&gt;&lt;Member Code="ISR" HasMetadata="true"&gt;&lt;Name LocaleIsoCode="en"&gt;Israel&lt;/Name&gt;&lt;Name LocaleIsoCode="fr"&gt;Israël&lt;/Name&gt;&lt;/Member&gt;&lt;Member Code="ITA" HasMetadata="true"&gt;&lt;Name LocaleIsoCode="en"&gt;Italy&lt;/Name&gt;&lt;Name LocaleIsoCode="fr"&gt;Italie&lt;/Name&gt;&lt;/Member&gt;&lt;Member Code="JPN" HasMetadata="true"&gt;&lt;Name LocaleIsoCode="en"&gt;Japan&lt;/Name&gt;&lt;Name LocaleIsoCode="fr"&gt;Japon&lt;/Name&gt;&lt;/Member&gt;&lt;Member Code="KOR" HasMetadata="true"&gt;&lt;Name LocaleIsoCode="en"&gt;Korea&lt;/Name&gt;&lt;Name LocaleIsoCode="fr"&gt;Corée&lt;/Name&gt;&lt;/Member&gt;&lt;Member Code="LUX" HasMetadata="true"&gt;&lt;Name LocaleIsoCode="en"&gt;Luxembourg&lt;/Name&gt;&lt;Name LocaleIsoCode="fr"&gt;Luxembourg&lt;/Name&gt;&lt;/Member&gt;&lt;Member Code="MEX" HasMetadata="true"&gt;&lt;Name LocaleIsoCode="en"&gt;Mexico&lt;/Name&gt;&lt;Name LocaleIsoCode="fr"&gt;Mexique&lt;/Name&gt;&lt;/Member&gt;&lt;Member Code="NLD" HasMetadata="true"&gt;&lt;Name LocaleIsoCode="en"&gt;Netherlands&lt;/Name&gt;&lt;Name LocaleIsoCode="fr"&gt;Pays-Bas&lt;/Name&gt;&lt;/Member&gt;&lt;Member Code="NZL" HasMetadata="true"&gt;&lt;Name LocaleIsoCode="en"&gt;New Zealand&lt;/Name&gt;&lt;Name LocaleIsoCode="fr"&gt;Nouvelle-Zélande&lt;/Name&gt;&lt;/Member&gt;&lt;Member Code="NOR" HasMetadata="true"&gt;&lt;Name LocaleIsoCode="en"&gt;Norway&lt;/Name&gt;&lt;Name LocaleIsoCode="fr"&gt;Norvège&lt;/Name&gt;&lt;/Member&gt;&lt;Member Code="POL" HasMetadata="true"&gt;&lt;Name LocaleIsoCode="en"&gt;Poland&lt;/Name&gt;&lt;Name LocaleIsoCode="fr"&gt;Pologne&lt;/Name&gt;&lt;/Member&gt;&lt;Member Code="PRT" HasMetadata="true"&gt;&lt;Name LocaleIsoCode="en"&gt;Portugal&lt;/Name&gt;&lt;Name LocaleIsoCode="fr"&gt;Portugal&lt;/Name&gt;&lt;/Member&gt;&lt;Member Code="SVK" HasMetadata="true"&gt;&lt;Name LocaleIsoCode="en"&gt;Slovak Republic&lt;/Name&gt;&lt;Name LocaleIsoCode="fr"&gt;République slovaque&lt;/Name&gt;&lt;/Member&gt;&lt;Member Code="SVN" HasMetadata="true"&gt;&lt;Name LocaleIsoCode="en"&gt;Slovenia&lt;/Name&gt;&lt;Name LocaleIsoCode="fr"&gt;Slovénie&lt;/Name&gt;&lt;/Member&gt;&lt;Member Code="ESP" HasMetadata="true"&gt;&lt;Name LocaleIsoCode="en"&gt;Spain&lt;/Name&gt;&lt;Name LocaleIsoCode="fr"&gt;Espagne&lt;/Name&gt;&lt;/Member&gt;&lt;Member Code="SWE" HasMetadata="true"&gt;&lt;Name LocaleIsoCode="en"&gt;Sweden&lt;/Name&gt;&lt;Name LocaleIsoCode="fr"&gt;Suède&lt;/Name&gt;&lt;/Member&gt;&lt;Member Code="CHE" HasMetadata="true"&gt;&lt;Name LocaleIsoCode="en"&gt;Switzerland&lt;/Name&gt;&lt;Name LocaleIsoCode="fr"&gt;Suisse&lt;/Name&gt;&lt;/Member&gt;&lt;Member Code="TUR" HasMetadata="true"&gt;&lt;Name LocaleIsoCode="en"&gt;Turkey&lt;/Name&gt;&lt;Name LocaleIsoCode="fr"&gt;Turquie&lt;/Name&gt;&lt;/Member&gt;&lt;Member Code="GBR" HasMetadata="true"&gt;&lt;Name LocaleIsoCode="en"&gt;United Kingdom&lt;/Name&gt;&lt;Name LocaleIsoCode="fr"&gt;Royaume-Uni&lt;/Name&gt;&lt;/Member&gt;&lt;Member Code="USA" HasMetadata="true"&gt;&lt;Name LocaleIsoCode="en"&gt;United States&lt;/Name&gt;&lt;Name LocaleIsoCode="fr"&gt;États-Unis&lt;/Name&gt;&lt;/Member&gt;&lt;/Dimension&gt;&lt;Dimension Code="YEA" CommonCode="TIME" Display="labels"&gt;&lt;Name LocaleIsoCode="en"&gt;Year&lt;/Name&gt;&lt;Name LocaleIsoCode="fr"&gt;Année&lt;/Name&gt;&lt;Member Code="2000"&gt;&lt;Name LocaleIsoCode="en"&gt;2000&lt;/Name&gt;&lt;Name LocaleIsoCode="fr"&gt;2000&lt;/Name&gt;&lt;/Member&gt;&lt;Member Code="2001"&gt;&lt;Name LocaleIsoCode="en"&gt;2001&lt;/Name&gt;&lt;Name LocaleIsoCode="fr"&gt;2001&lt;/Name&gt;&lt;/Member&gt;&lt;Member Code="2002"&gt;&lt;Name LocaleIsoCode="en"&gt;2002&lt;/Name&gt;&lt;Name LocaleIsoCode="fr"&gt;2002&lt;/Name&gt;&lt;/Member&gt;&lt;Member Code="2003"&gt;&lt;Name LocaleIsoCode="en"&gt;2003&lt;/Name&gt;&lt;Name LocaleIsoCode="fr"&gt;2003&lt;/Name&gt;&lt;/Member&gt;&lt;Member Code="2004"&gt;&lt;Name LocaleIsoCode="en"&gt;2004&lt;/Name&gt;&lt;Name LocaleIsoCode="fr"&gt;2004&lt;/Name&gt;&lt;/Member&gt;&lt;Member Code="2005"&gt;&lt;Name LocaleIsoCode="en"&gt;2005&lt;/Name&gt;&lt;Name LocaleIsoCode="fr"&gt;2005&lt;/Name&gt;&lt;/Member&gt;&lt;Member Code="2006"&gt;&lt;Name LocaleIsoCode="en"&gt;2006&lt;/Name&gt;&lt;Name LocaleIsoCode="fr"&gt;2006&lt;/Name&gt;&lt;/Member&gt;&lt;Member Code="2007"&gt;&lt;Name LocaleIsoCode="en"&gt;2007&lt;/Name&gt;&lt;Name LocaleIsoCode="fr"&gt;2007&lt;/Name&gt;&lt;/Member&gt;&lt;Member Code="2008"&gt;&lt;Name LocaleIsoCode="en"&gt;2008&lt;/Name&gt;&lt;Name LocaleIsoCode="fr"&gt;2008&lt;/Name&gt;&lt;/Member&gt;&lt;Member Code="2009"&gt;&lt;Name LocaleIsoCode="en"&gt;2009&lt;/Name&gt;&lt;Name LocaleIsoCode="fr"&gt;2009&lt;/Name&gt;&lt;/Member&gt;&lt;Member Code="2010"&gt;&lt;Name LocaleIsoCode="en"&gt;2010&lt;/Name&gt;&lt;Name LocaleIsoCode="fr"&gt;2010&lt;/Name&gt;&lt;/Member&gt;&lt;Member Code="2011" IsDisplayed="true"&gt;&lt;Name LocaleIsoCode="en"&gt;2011&lt;/Name&gt;&lt;Name LocaleIsoCode="fr"&gt;2011&lt;/Name&gt;&lt;/Member&gt;&lt;Member Code="2012"&gt;&lt;Name LocaleIsoCode="en"&gt;2012&lt;/Name&gt;&lt;Name LocaleIsoCode="fr"&gt;2012&lt;/Name&gt;&lt;/Member&gt;&lt;Member Code="2013"&gt;&lt;Name LocaleIsoCode="en"&gt;2013&lt;/Name&gt;&lt;Name LocaleIsoCode="fr"&gt;2013&lt;/Name&gt;&lt;/Member&gt;&lt;/Dimension&gt;&lt;WBOSInformations&gt;&lt;TimeDimension WebTreeWasUsed="false"&gt;&lt;StartCodes Annual="2000" /&gt;&lt;EndCodes Annual="2013" /&gt;&lt;/TimeDimension&gt;&lt;/WBOSInformations&gt;&lt;Tabulation Axis="horizontal"&gt;&lt;Dimension Code="YEA" CommonCode="TIME" /&gt;&lt;/Tabulation&gt;&lt;Tabulation Axis="vertical"&gt;&lt;Dimension Code="COU" CommonCode="LOCATION" /&gt;&lt;/Tabulation&gt;&lt;Tabulation Axis="page"&gt;&lt;Dimension Code="HC" /&gt;&lt;Dimension Code="UNI" /&gt;&lt;Dimension Code="HF" /&gt;&lt;Dimension Code="HP" /&gt;&lt;/Tabulation&gt;&lt;Formatting&gt;&lt;Labels LocaleIsoCode="en" /&gt;&lt;Power&gt;0&lt;/Power&gt;&lt;Decimals&gt;1&lt;/Decimals&gt;&lt;SkipEmptyLines&gt;false&lt;/SkipEmptyLines&gt;&lt;FullyFillPage&gt;false&lt;/FullyFillPage&gt;&lt;SkipEmptyCols&gt;tru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AbsoluteUri&gt;http://stats.oecd.org//View.aspx?QueryId=48614&amp;amp;QueryType=Public&amp;amp;Lang=en&lt;/AbsoluteUri&gt;&lt;/Query&gt;&lt;/WebTableParameter&gt;</t>
  </si>
  <si>
    <t>Dataset: Main indicators</t>
  </si>
  <si>
    <t>% total expenditure on health</t>
  </si>
  <si>
    <t>Private sector</t>
  </si>
  <si>
    <t>Aktívne politiky trhu práce na vzdelávanie (% z HDP)</t>
  </si>
  <si>
    <t>Výdavky na aktívne politiky trhu práce na vzdelávanie (% HDP)</t>
  </si>
  <si>
    <t>A3</t>
  </si>
  <si>
    <t xml:space="preserve">Indicator A3: How many students are expected to complete tertiary education? </t>
  </si>
  <si>
    <t>Version 1 - Last updated: 08-Sep-2014</t>
  </si>
  <si>
    <t>Table A3.1a. Tertiary graduation rates and average age at graduation (2012)</t>
  </si>
  <si>
    <t>Sum of age-specific graduation rates, by gender and programme destination</t>
  </si>
  <si>
    <t>Tertiary-type B programmes
(first-time graduates)</t>
  </si>
  <si>
    <t>Tertiary-type B programmes (first degree)</t>
  </si>
  <si>
    <t>Tertiary-type A programmes (first-time graduates)</t>
  </si>
  <si>
    <t>Tertiary-type A programmes (first degree)</t>
  </si>
  <si>
    <t>Tertiary-type A programmes (second and further degrees)</t>
  </si>
  <si>
    <t>Advanced research programmes</t>
  </si>
  <si>
    <t>Women</t>
  </si>
  <si>
    <t>Adjusted graduation rate (without international/foreign students)</t>
  </si>
  <si>
    <r>
      <t>Average age</t>
    </r>
    <r>
      <rPr>
        <i/>
        <vertAlign val="superscript"/>
        <sz val="8"/>
        <rFont val="Arial"/>
        <family val="2"/>
      </rPr>
      <t>1</t>
    </r>
  </si>
  <si>
    <t>n</t>
  </si>
  <si>
    <t>x(6)</t>
  </si>
  <si>
    <t>A3a1</t>
  </si>
  <si>
    <t>Miera absolventov doktorandského štúdia</t>
  </si>
  <si>
    <r>
      <t>Graduation rates</t>
    </r>
    <r>
      <rPr>
        <sz val="10"/>
        <color rgb="FF000000"/>
        <rFont val="Arial"/>
        <family val="2"/>
        <charset val="238"/>
      </rPr>
      <t> represent the estimated percentage of an age cohort that will complete the corresponding level of education during their lifetime. These are calculated as net graduation rates (</t>
    </r>
    <r>
      <rPr>
        <i/>
        <sz val="10"/>
        <color rgb="FF000000"/>
        <rFont val="Arial"/>
        <family val="2"/>
        <charset val="238"/>
      </rPr>
      <t>i.e.</t>
    </r>
    <r>
      <rPr>
        <sz val="10"/>
        <color rgb="FF000000"/>
        <rFont val="Arial"/>
        <family val="2"/>
        <charset val="238"/>
      </rPr>
      <t> as the sum of age-specific graduation rates). Gross graduation rates are used for countries that are unable to provide more detailed data. The number of graduates, regardless of their age, is divided by the population at the typical graduation age.</t>
    </r>
  </si>
  <si>
    <t>&lt;?xml version="1.0"?&gt;&lt;WebTableParameter xmlns:xsd="http://www.w3.org/2001/XMLSchema" xmlns:xsi="http://www.w3.org/2001/XMLSchema-instance" xmlns=""&gt;&lt;DataTable Code="SHA" HasMetadata="true"&gt;&lt;Name LocaleIsoCode="en"&gt;Main indicators&lt;/Name&gt;&lt;Name LocaleIsoCode="fr"&gt;Principaux indicateurs&lt;/Name&gt;&lt;Dimension Code="HF" Display="labels"&gt;&lt;Name LocaleIsoCode="en"&gt;Financing Agent&lt;/Name&gt;&lt;Name LocaleIsoCode="fr"&gt;Agents de financement&lt;/Name&gt;&lt;Member Code="HF23" HasOnlyUnitMetadata="false"&gt;&lt;Name LocaleIsoCode="en"&gt;Private households out-of-pocket exp.&lt;/Name&gt;&lt;Name LocaleIsoCode="fr"&gt;Versements directs des ménages privés&lt;/Name&gt;&lt;/Member&gt;&lt;/Dimension&gt;&lt;Dimension Code="HC" Display="labels"&gt;&lt;Name LocaleIsoCode="en"&gt;Function&lt;/Name&gt;&lt;Name LocaleIsoCode="fr"&gt;Fonctions&lt;/Name&gt;&lt;Member Code="HCTOTHCR1" HasOnlyUnitMetadata="false"&gt;&lt;Name LocaleIsoCode="en"&gt;Total  expenditure HC.1-HC.9; HC.R.1&lt;/Name&gt;&lt;Name LocaleIsoCode="fr"&gt;DTpense totale de santT HC.1-HC.9; HC.R.1&lt;/Name&gt;&lt;/Member&gt;&lt;Member Code="HCTOT" HasOnlyUnitMetadata="false"&gt;&lt;Name LocaleIsoCode="en"&gt;Total current expenditure HC.1-HC.9 (Individual and collective health care)&lt;/Name&gt;&lt;Name LocaleIsoCode="fr"&gt;DTpenses courantes de santT HC.1-HC.9&lt;/Name&gt;&lt;/Member&gt;&lt;/Dimension&gt;&lt;Dimension Code="HP" Display="labels"&gt;&lt;Name LocaleIsoCode="en"&gt;Provider&lt;/Name&gt;&lt;Name LocaleIsoCode="fr"&gt;Prestataires de soins de santé&lt;/Name&gt;&lt;Member Code="HPTOT"&gt;&lt;Name LocaleIsoCode="en"&gt;Total expenditure HP.1-HP.9&lt;/Name&gt;&lt;Name LocaleIsoCode="fr"&gt;DTpense totale de santT  HP.1-HP.9&lt;/Name&gt;&lt;/Member&gt;&lt;/Dimension&gt;&lt;Dimension Code="UNI" Display="labels"&gt;&lt;Name LocaleIsoCode="en"&gt;Unit&lt;/Name&gt;&lt;Name LocaleIsoCode="fr"&gt;Unité&lt;/Name&gt;&lt;Member Code="PARTOT" HasOnlyUnitMetadata="false" IsDisplayed="true"&gt;&lt;Name LocaleIsoCode="en"&gt;% total expenditure on health&lt;/Name&gt;&lt;Name LocaleIsoCode="fr"&gt;% des dTpenses totales de santT&lt;/Name&gt;&lt;/Member&gt;&lt;Member Code="PARCUR" HasOnlyUnitMetadata="false"&gt;&lt;Name LocaleIsoCode="en"&gt;% current expenditure on health&lt;/Name&gt;&lt;Name LocaleIsoCode="fr"&gt;% des dTpenses courantes de santT&lt;/Name&gt;&lt;/Member&gt;&lt;Member Code="PARHF" HasOnlyUnitMetadata="false"&gt;&lt;Name LocaleIsoCode="en"&gt;% of financing agent&lt;/Name&gt;&lt;Name LocaleIsoCode="fr"&gt;% des agents de financement&lt;/Name&gt;&lt;/Member&gt;&lt;Member Code="PARHP" HasOnlyUnitMetadata="false"&gt;&lt;Name LocaleIsoCode="en"&gt;% of provider&lt;/Name&gt;&lt;Name LocaleIsoCode="fr"&gt;% des prestataires &lt;/Name&gt;&lt;/Member&gt;&lt;Member Code="PARHC" HasOnlyUnitMetadata="false"&gt;&lt;Name LocaleIsoCode="en"&gt;% of function&lt;/Name&gt;&lt;Name LocaleIsoCode="fr"&gt;% des fonctions&lt;/Name&gt;&lt;/Member&gt;&lt;Member Code="MLLNCU" HasOnlyUnitMetadata="false"&gt;&lt;Name LocaleIsoCode="en"&gt;Million of national currency units&lt;/Name&gt;&lt;Name LocaleIsoCode="fr"&gt;Millions d'unitTs monTtaires nationales&lt;/Name&gt;&lt;/Member&gt;&lt;Member Code="MTMOPP" HasMetadata="true" HasOnlyUnitMetadata="false"&gt;&lt;Name LocaleIsoCode="en"&gt;Million US$, purchasing power parity&lt;/Name&gt;&lt;Name LocaleIsoCode="fr"&gt;Millions de dollars US en paritT de pouvoir d'achat&lt;/Name&gt;&lt;/Member&gt;&lt;Member Code="VALREL" HasMetadata="true" HasOnlyUnitMetadata="false"&gt;&lt;Name LocaleIsoCode="en"&gt;Million NCU at 2005 GDP price level&lt;/Name&gt;&lt;Name LocaleIsoCode="fr"&gt;Millions d'unitTs monTtaires nationales au niveau des prix du PIB en 2005&lt;/Name&gt;&lt;/Member&gt;&lt;Member Code="RELCPI" HasMetadata="true" HasOnlyUnitMetadata="false"&gt;&lt;Name LocaleIsoCode="en"&gt;Million NCU at 2005 CPI level&lt;/Name&gt;&lt;Name LocaleIsoCode="fr"&gt;Millions d'unitTs monTtaires nationales au niveau des indices de prix a la consommation en 2005&lt;/Name&gt;&lt;/Member&gt;&lt;Member Code="VRPPPT" HasMetadata="true" HasOnlyUnitMetadata="false"&gt;&lt;Name LocaleIsoCode="en"&gt;Million US$ at 2005 PPP rates&lt;/Name&gt;&lt;Name LocaleIsoCode="fr"&gt;Millions de dollars US au taux de paritT pouvoir d'achat en 2005&lt;/Name&gt;&lt;/Member&gt;&lt;Member Code="UNPPER" HasMetadata="true" HasOnlyUnitMetadata="false"&gt;&lt;Name LocaleIsoCode="en"&gt;/capita, national currency units&lt;/Name&gt;&lt;Name LocaleIsoCode="fr"&gt;/habitant, unitTs monTtaires nationales&lt;/Name&gt;&lt;/Member&gt;&lt;Member Code="PPPPER" HasMetadata="true" HasOnlyUnitMetadata="false"&gt;&lt;Name LocaleIsoCode="en"&gt;/capita, US$ purchasing power parity&lt;/Name&gt;&lt;Name LocaleIsoCode="fr"&gt;/habitant, dollars US en paritT de pouvoir d'achat&lt;/Name&gt;&lt;/Member&gt;&lt;Member Code="REPPER" HasMetadata="true" HasOnlyUnitMetadata="false"&gt;&lt;Name LocaleIsoCode="en"&gt;/capita, NCU at 2005 GDP price level&lt;/Name&gt;&lt;Name LocaleIsoCode="fr"&gt;/habitant, unitTs monTtaires nationales au niveau des prix du PIB en 2005&lt;/Name&gt;&lt;/Member&gt;&lt;Member Code="CPIPER" HasMetadata="true" HasOnlyUnitMetadata="false"&gt;&lt;Name LocaleIsoCode="en"&gt;/capita, NCU at 2005 CPI level&lt;/Name&gt;&lt;Name LocaleIsoCode="fr"&gt;/habitant, unitTs monTtaires nationales au niveau des indices de prix a la consommation en 2005&lt;/Name&gt;&lt;/Member&gt;&lt;Member Code="VRPPPR" HasMetadata="true" HasOnlyUnitMetadata="false"&gt;&lt;Name LocaleIsoCode="en"&gt;/capita, US$ at 2005 PPP rates&lt;/Name&gt;&lt;Name LocaleIsoCode="fr"&gt;/habitant, dollars US au taux de paritT pouvoir d'achat en 2005&lt;/Name&gt;&lt;/Member&gt;&lt;Member Code="PARPIB" HasOnlyUnitMetadata="false"&gt;&lt;Name LocaleIsoCode="en"&gt;% gross domestic product&lt;/Name&gt;&lt;Name LocaleIsoCode="fr"&gt;% du produit intTrieur brut&lt;/Name&gt;&lt;/Member&gt;&lt;/Dimension&gt;&lt;Dimension Code="COU" CommonCode="LOCATION" Display="labels"&gt;&lt;Name LocaleIsoCode="en"&gt;Country&lt;/Name&gt;&lt;Name LocaleIsoCode="fr"&gt;Pays&lt;/Name&gt;&lt;Member Code="AUS" HasMetadata="true"&gt;&lt;Name LocaleIsoCode="en"&gt;Australia&lt;/Name&gt;&lt;Name LocaleIsoCode="fr"&gt;Australie&lt;/Name&gt;&lt;/Member&gt;&lt;Member Code="AUT" HasMetadata="true"&gt;&lt;Name LocaleIsoCode="en"&gt;Austria&lt;/Name&gt;&lt;Name LocaleIsoCode="fr"&gt;Autriche&lt;/Name&gt;&lt;/Member&gt;&lt;Member Code="BEL" HasMetadata="true"&gt;&lt;Name LocaleIsoCode="en"&gt;Belgium&lt;/Name&gt;&lt;Name LocaleIsoCode="fr"&gt;Belgique&lt;/Name&gt;&lt;/Member&gt;&lt;Member Code="CAN" HasMetadata="true"&gt;&lt;Name LocaleIsoCode="en"&gt;Canada&lt;/Name&gt;&lt;Name LocaleIsoCode="fr"&gt;Canada&lt;/Name&gt;&lt;/Member&gt;&lt;Member Code="CHL" HasMetadata="true"&gt;&lt;Name LocaleIsoCode="en"&gt;Chile&lt;/Name&gt;&lt;Name LocaleIsoCode="fr"&gt;Chili&lt;/Name&gt;&lt;/Member&gt;&lt;Member Code="CZE" HasMetadata="true"&gt;&lt;Name LocaleIsoCode="en"&gt;Czech Republic&lt;/Name&gt;&lt;Name LocaleIsoCode="fr"&gt;République tchèque&lt;/Name&gt;&lt;/Member&gt;&lt;Member Code="DNK" HasMetadata="true"&gt;&lt;Name LocaleIsoCode="en"&gt;Denmark&lt;/Name&gt;&lt;Name LocaleIsoCode="fr"&gt;Danemark&lt;/Name&gt;&lt;/Member&gt;&lt;Member Code="EST" HasMetadata="true"&gt;&lt;Name LocaleIsoCode="en"&gt;Estonia&lt;/Name&gt;&lt;Name LocaleIsoCode="fr"&gt;Estonie&lt;/Name&gt;&lt;/Member&gt;&lt;Member Code="FIN" HasMetadata="true"&gt;&lt;Name LocaleIsoCode="en"&gt;Finland&lt;/Name&gt;&lt;Name LocaleIsoCode="fr"&gt;Finlande&lt;/Name&gt;&lt;/Member&gt;&lt;Member Code="FRA" HasMetadata="true"&gt;&lt;Name LocaleIsoCode="en"&gt;France&lt;/Name&gt;&lt;Name LocaleIsoCode="fr"&gt;France&lt;/Name&gt;&lt;/Member&gt;&lt;Member Code="DEU" HasMetadata="true"&gt;&lt;Name LocaleIsoCode="en"&gt;Germany&lt;/Name&gt;&lt;Name LocaleIsoCode="fr"&gt;Allemagne&lt;/Name&gt;&lt;/Member&gt;&lt;Member Code="GRC" HasMetadata="true"&gt;&lt;Name LocaleIsoCode="en"&gt;Greece&lt;/Name&gt;&lt;Name LocaleIsoCode="fr"&gt;Grèce&lt;/Name&gt;&lt;/Member&gt;&lt;Member Code="HUN" HasMetadata="true"&gt;&lt;Name LocaleIsoCode="en"&gt;Hungary&lt;/Name&gt;&lt;Name LocaleIsoCode="fr"&gt;Hongrie&lt;/Name&gt;&lt;/Member&gt;&lt;Member Code="ISL" HasMetadata="true"&gt;&lt;Name LocaleIsoCode="en"&gt;Iceland&lt;/Name&gt;&lt;Name LocaleIsoCode="fr"&gt;Islande&lt;/Name&gt;&lt;/Member&gt;&lt;Member Code="IRL" HasMetadata="true"&gt;&lt;Name LocaleIsoCode="en"&gt;Ireland&lt;/Name&gt;&lt;Name LocaleIsoCode="fr"&gt;Irlande&lt;/Name&gt;&lt;/Member&gt;&lt;Member Code="ISR" HasMetadata="true"&gt;&lt;Name LocaleIsoCode="en"&gt;Israel&lt;/Name&gt;&lt;Name LocaleIsoCode="fr"&gt;Israël&lt;/Name&gt;&lt;/Member&gt;&lt;Member Code="ITA" HasMetadata="true"&gt;&lt;Name LocaleIsoCode="en"&gt;Italy&lt;/Name&gt;&lt;Name LocaleIsoCode="fr"&gt;Italie&lt;/Name&gt;&lt;/Member&gt;&lt;Member Code="JPN" HasMetadata="true"&gt;&lt;Name LocaleIsoCode="en"&gt;Japan&lt;/Name&gt;&lt;Name LocaleIsoCode="fr"&gt;Japon&lt;/Name&gt;&lt;/Member&gt;&lt;Member Code="KOR" HasMetadata="true"&gt;&lt;Name LocaleIsoCode="en"&gt;Korea&lt;/Name&gt;&lt;Name LocaleIsoCode="fr"&gt;Corée&lt;/Name&gt;&lt;/Member&gt;&lt;Member Code="LUX" HasMetadata="true"&gt;&lt;Name LocaleIsoCode="en"&gt;Luxembourg&lt;/Name&gt;&lt;Name LocaleIsoCode="fr"&gt;Luxembourg&lt;/Name&gt;&lt;/Member&gt;&lt;Member Code="MEX" HasMetadata="true"&gt;&lt;Name LocaleIsoCode="en"&gt;Mexico&lt;/Name&gt;&lt;Name LocaleIsoCode="fr"&gt;Mexique&lt;/Name&gt;&lt;/Member&gt;&lt;Member Code="NLD" HasMetadata="true"&gt;&lt;Name LocaleIsoCode="en"&gt;Netherlands&lt;/Name&gt;&lt;Name LocaleIsoCode="fr"&gt;Pays-Bas&lt;/Name&gt;&lt;/Member&gt;&lt;Member Code="NZL" HasMetadata="true"&gt;&lt;Name LocaleIsoCode="en"&gt;New Zealand&lt;/Name&gt;&lt;Name LocaleIsoCode="fr"&gt;Nouvelle-Zélande&lt;/Name&gt;&lt;/Member&gt;&lt;Member Code="NOR" HasMetadata="true"&gt;&lt;Name LocaleIsoCode="en"&gt;Norway&lt;/Name&gt;&lt;Name LocaleIsoCode="fr"&gt;Norvège&lt;/Name&gt;&lt;/Member&gt;&lt;Member Code="POL" HasMetadata="true"&gt;&lt;Name LocaleIsoCode="en"&gt;Poland&lt;/Name&gt;&lt;Name LocaleIsoCode="fr"&gt;Pologne&lt;/Name&gt;&lt;/Member&gt;&lt;Member Code="PRT" HasMetadata="true"&gt;&lt;Name LocaleIsoCode="en"&gt;Portugal&lt;/Name&gt;&lt;Name LocaleIsoCode="fr"&gt;Portugal&lt;/Name&gt;&lt;/Member&gt;&lt;Member Code="SVK" HasMetadata="true"&gt;&lt;Name LocaleIsoCode="en"&gt;Slovak Republic&lt;/Name&gt;&lt;Name LocaleIsoCode="fr"&gt;République slovaque&lt;/Name&gt;&lt;/Member&gt;&lt;Member Code="SVN" HasMetadata="true"&gt;&lt;Name LocaleIsoCode="en"&gt;Slovenia&lt;/Name&gt;&lt;Name LocaleIsoCode="fr"&gt;Slovénie&lt;/Name&gt;&lt;/Member&gt;&lt;Member Code="ESP" HasMetadata="true"&gt;&lt;Name LocaleIsoCode="en"&gt;Spain&lt;/Name&gt;&lt;Name LocaleIsoCode="fr"&gt;Espagne&lt;/Name&gt;&lt;/Member&gt;&lt;Member Code="SWE" HasMetadata="true"&gt;&lt;Name LocaleIsoCode="en"&gt;Sweden&lt;/Name&gt;&lt;Name LocaleIsoCode="fr"&gt;Suède&lt;/Name&gt;&lt;/Member&gt;&lt;Member Code="CHE" HasMetadata="true"&gt;&lt;Name LocaleIsoCode="en"&gt;Switzerland&lt;/Name&gt;&lt;Name LocaleIsoCode="fr"&gt;Suisse&lt;/Name&gt;&lt;/Member&gt;&lt;Member Code="TUR" HasMetadata="true"&gt;&lt;Name LocaleIsoCode="en"&gt;Turkey&lt;/Name&gt;&lt;Name LocaleIsoCode="fr"&gt;Turquie&lt;/Name&gt;&lt;/Member&gt;&lt;Member Code="GBR" HasMetadata="true"&gt;&lt;Name LocaleIsoCode="en"&gt;United Kingdom&lt;/Name&gt;&lt;Name LocaleIsoCode="fr"&gt;Royaume-Uni&lt;/Name&gt;&lt;/Member&gt;&lt;Member Code="USA" HasMetadata="true"&gt;&lt;Name LocaleIsoCode="en"&gt;United States&lt;/Name&gt;&lt;Name LocaleIsoCode="fr"&gt;États-Unis&lt;/Name&gt;&lt;/Member&gt;&lt;/Dimension&gt;&lt;Dimension Code="YEA" CommonCode="TIME" Display="labels"&gt;&lt;Name LocaleIsoCode="en"&gt;Year&lt;/Name&gt;&lt;Name LocaleIsoCode="fr"&gt;Année&lt;/Name&gt;&lt;Member Code="2000"&gt;&lt;Name LocaleIsoCode="en"&gt;2000&lt;/Name&gt;&lt;Name LocaleIsoCode="fr"&gt;2000&lt;/Name&gt;&lt;/Member&gt;&lt;Member Code="2001"&gt;&lt;Name LocaleIsoCode="en"&gt;2001&lt;/Name&gt;&lt;Name LocaleIsoCode="fr"&gt;2001&lt;/Name&gt;&lt;/Member&gt;&lt;Member Code="2002"&gt;&lt;Name LocaleIsoCode="en"&gt;2002&lt;/Name&gt;&lt;Name LocaleIsoCode="fr"&gt;2002&lt;/Name&gt;&lt;/Member&gt;&lt;Member Code="2003"&gt;&lt;Name LocaleIsoCode="en"&gt;2003&lt;/Name&gt;&lt;Name LocaleIsoCode="fr"&gt;2003&lt;/Name&gt;&lt;/Member&gt;&lt;Member Code="2004"&gt;&lt;Name LocaleIsoCode="en"&gt;2004&lt;/Name&gt;&lt;Name LocaleIsoCode="fr"&gt;2004&lt;/Name&gt;&lt;/Member&gt;&lt;Member Code="2005"&gt;&lt;Name LocaleIsoCode="en"&gt;2005&lt;/Name&gt;&lt;Name LocaleIsoCode="fr"&gt;2005&lt;/Name&gt;&lt;/Member&gt;&lt;Member Code="2006"&gt;&lt;Name LocaleIsoCode="en"&gt;2006&lt;/Name&gt;&lt;Name LocaleIsoCode="fr"&gt;2006&lt;/Name&gt;&lt;/Member&gt;&lt;Member Code="2007"&gt;&lt;Name LocaleIsoCode="en"&gt;2007&lt;/Name&gt;&lt;Name LocaleIsoCode="fr"&gt;2007&lt;/Name&gt;&lt;/Member&gt;&lt;Member Code="2008"&gt;&lt;Name LocaleIsoCode="en"&gt;2008&lt;/Name&gt;&lt;Name LocaleIsoCode="fr"&gt;2008&lt;/Name&gt;&lt;/Member&gt;&lt;Member Code="2009"&gt;&lt;Name LocaleIsoCode="en"&gt;2009&lt;/Name&gt;&lt;Name LocaleIsoCode="fr"&gt;2009&lt;/Name&gt;&lt;/Member&gt;&lt;Member Code="2010"&gt;&lt;Name LocaleIsoCode="en"&gt;2010&lt;/Name&gt;&lt;Name LocaleIsoCode="fr"&gt;2010&lt;/Name&gt;&lt;/Member&gt;&lt;Member Code="2011" IsDisplayed="true"&gt;&lt;Name LocaleIsoCode="en"&gt;2011&lt;/Name&gt;&lt;Name LocaleIsoCode="fr"&gt;2011&lt;/Name&gt;&lt;/Member&gt;&lt;Member Code="2012"&gt;&lt;Name LocaleIsoCode="en"&gt;2012&lt;/Name&gt;&lt;Name LocaleIsoCode="fr"&gt;2012&lt;/Name&gt;&lt;/Member&gt;&lt;Member Code="2013"&gt;&lt;Name LocaleIsoCode="en"&gt;2013&lt;/Name&gt;&lt;Name LocaleIsoCode="fr"&gt;2013&lt;/Name&gt;&lt;/Member&gt;&lt;/Dimension&gt;&lt;WBOSInformations&gt;&lt;TimeDimension WebTreeWasUsed="false"&gt;&lt;StartCodes Annual="2000" /&gt;&lt;EndCodes Annual="2013" /&gt;&lt;/TimeDimension&gt;&lt;/WBOSInformations&gt;&lt;Tabulation Axis="horizontal"&gt;&lt;Dimension Code="YEA" CommonCode="TIME" /&gt;&lt;/Tabulation&gt;&lt;Tabulation Axis="vertical"&gt;&lt;Dimension Code="COU" CommonCode="LOCATION" /&gt;&lt;/Tabulation&gt;&lt;Tabulation Axis="page"&gt;&lt;Dimension Code="HC" /&gt;&lt;Dimension Code="UNI" /&gt;&lt;Dimension Code="HF" /&gt;&lt;Dimension Code="HP" /&gt;&lt;/Tabulation&gt;&lt;Formatting&gt;&lt;Labels LocaleIsoCode="en" /&gt;&lt;Power&gt;0&lt;/Power&gt;&lt;Decimals&gt;1&lt;/Decimals&gt;&lt;SkipEmptyLines&gt;false&lt;/SkipEmptyLines&gt;&lt;FullyFillPage&gt;false&lt;/FullyFillPage&gt;&lt;SkipEmptyCols&gt;tru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AbsoluteUri&gt;http://stats.oecd.org//View.aspx?QueryId=48614&amp;amp;QueryType=Public&amp;amp;Lang=en&lt;/AbsoluteUri&gt;&lt;/Query&gt;&lt;/WebTableParameter&gt;</t>
  </si>
  <si>
    <t>Total  expenditure HC.1-HC.9; HC.R.1</t>
  </si>
  <si>
    <t>Private households out-of-pocket exp.</t>
  </si>
  <si>
    <t>Hotovostné platby domácností na zdravotníctvo (% z celkových výdavkov na zdravotníctvo)</t>
  </si>
  <si>
    <t>Hotovostné platby domácností na zdravotníctvo</t>
  </si>
  <si>
    <t>Korupcia (%)</t>
  </si>
  <si>
    <t xml:space="preserve">Skúsenosť s bežnou </t>
  </si>
  <si>
    <t>Vnímanie podnik.</t>
  </si>
  <si>
    <t>CORR</t>
  </si>
  <si>
    <t>NIE</t>
  </si>
  <si>
    <t>DK</t>
  </si>
  <si>
    <t>ÁNO</t>
  </si>
  <si>
    <t>EU 27</t>
  </si>
  <si>
    <t>EU-28 Average</t>
  </si>
  <si>
    <t>Skúsenosť s bežnou (Eurobarometer)</t>
  </si>
  <si>
    <t>Vnímanie podnik. (TI)</t>
  </si>
  <si>
    <t>Korupcia</t>
  </si>
  <si>
    <t>TI, Eurobarometer</t>
  </si>
  <si>
    <t>Platy učiteľov regionálneho školstva</t>
  </si>
  <si>
    <t>Active population by sex, age and nationality (1 000) [lfsa_agan]</t>
  </si>
  <si>
    <t>CITIZEN</t>
  </si>
  <si>
    <t>Thousand</t>
  </si>
  <si>
    <t>European Union (27 countries)</t>
  </si>
  <si>
    <t>Euro area (19 countries)</t>
  </si>
  <si>
    <t>GDP and main components (output, expenditure and income) [nama_10_gdp]</t>
  </si>
  <si>
    <t>Current prices, million euro</t>
  </si>
  <si>
    <t>NA_ITEM</t>
  </si>
  <si>
    <t>Euro area (EA11-2000, EA12-2006, EA13-2007, EA15-2008, EA16-2010, EA17-2013, EA18-2014, EA19)</t>
  </si>
  <si>
    <t>Euro area (12 countries)</t>
  </si>
  <si>
    <t>Population and employment [nama_10_pe]</t>
  </si>
  <si>
    <t>Thousand persons</t>
  </si>
  <si>
    <t>Total population national concept</t>
  </si>
  <si>
    <t>Total employment domestic concept</t>
  </si>
  <si>
    <t>Y/L</t>
  </si>
  <si>
    <t>Produktivita</t>
  </si>
  <si>
    <t>L/LF</t>
  </si>
  <si>
    <t>Miera zamestnanosti</t>
  </si>
  <si>
    <t>Využitie pracovnej sily (labour utilization)</t>
  </si>
  <si>
    <t>Miera participácie</t>
  </si>
  <si>
    <t>LF/POP</t>
  </si>
  <si>
    <t>HDP dekompozícia: demografia (miera participácie)</t>
  </si>
  <si>
    <t>HDP dekompozícia: trh práce (miera zamestnanosti)</t>
  </si>
  <si>
    <t>Modal split of passenger transport [tran_hv_psmod]</t>
  </si>
  <si>
    <t>VEHICLE</t>
  </si>
  <si>
    <t>Trains</t>
  </si>
  <si>
    <t>Passenger cars</t>
  </si>
  <si>
    <t>Motor coaches, buses and trolley buses</t>
  </si>
  <si>
    <t>Množstvo ľudí využívajúce vlaky a autobusy</t>
  </si>
  <si>
    <t>Nerovnosti (gini)</t>
  </si>
  <si>
    <t>Podiel ľudí používajúce autobusy a vlaky</t>
  </si>
  <si>
    <t>Regions at a Glance 2013 - © OECD 2013</t>
  </si>
  <si>
    <t>Chapter 2</t>
  </si>
  <si>
    <t>Figure 2.33 Gini index of inequality of GDP per capita across TL3 regions, 1995 and 2010</t>
  </si>
  <si>
    <t>Version 2 - Last updated: 19-Sep-2013</t>
  </si>
  <si>
    <t xml:space="preserve">Regional economic disparities </t>
  </si>
  <si>
    <r>
      <rPr>
        <sz val="9"/>
        <rFont val="Calibri"/>
        <family val="2"/>
      </rPr>
      <t>Figure 2.33</t>
    </r>
    <r>
      <rPr>
        <b/>
        <sz val="9"/>
        <rFont val="Calibri"/>
        <family val="2"/>
      </rPr>
      <t xml:space="preserve"> Gini index of inequality of GDP per capita across TL3 regions, 1995 and 2010</t>
    </r>
  </si>
  <si>
    <t>ISO_3</t>
  </si>
  <si>
    <t>Start</t>
  </si>
  <si>
    <t>End</t>
  </si>
  <si>
    <t>TL</t>
  </si>
  <si>
    <t>IDN</t>
  </si>
  <si>
    <t>-</t>
  </si>
  <si>
    <t>TL2</t>
  </si>
  <si>
    <t>Indonesia (TL2)</t>
  </si>
  <si>
    <t>CHL</t>
  </si>
  <si>
    <t>Chile (TL2)</t>
  </si>
  <si>
    <t>MEX</t>
  </si>
  <si>
    <t>Mexico (TL2)</t>
  </si>
  <si>
    <t>RUS</t>
  </si>
  <si>
    <t>Russian Feder. (TL2)</t>
  </si>
  <si>
    <t>COL</t>
  </si>
  <si>
    <t>Colombia (TL2)</t>
  </si>
  <si>
    <t>BRA</t>
  </si>
  <si>
    <t>Brazil (TL2)</t>
  </si>
  <si>
    <t>IND</t>
  </si>
  <si>
    <t>India (TL2)</t>
  </si>
  <si>
    <t>CHN</t>
  </si>
  <si>
    <t>China (TL2)</t>
  </si>
  <si>
    <t>SVK</t>
  </si>
  <si>
    <t>TL3</t>
  </si>
  <si>
    <t>TUR</t>
  </si>
  <si>
    <t>Turkey (TL2)</t>
  </si>
  <si>
    <t>IRL</t>
  </si>
  <si>
    <t>EST</t>
  </si>
  <si>
    <t>KOR</t>
  </si>
  <si>
    <t>HUN</t>
  </si>
  <si>
    <t>POL</t>
  </si>
  <si>
    <t>GBR</t>
  </si>
  <si>
    <t>BEL</t>
  </si>
  <si>
    <t>ZAF</t>
  </si>
  <si>
    <t>South Africa (TL2)</t>
  </si>
  <si>
    <t>CHE</t>
  </si>
  <si>
    <t>OECD30</t>
  </si>
  <si>
    <t>DNK</t>
  </si>
  <si>
    <t>ITA</t>
  </si>
  <si>
    <t>PRT</t>
  </si>
  <si>
    <t>USA</t>
  </si>
  <si>
    <t>United States (TL2)</t>
  </si>
  <si>
    <t>CAN</t>
  </si>
  <si>
    <t>Canada (TL2)</t>
  </si>
  <si>
    <t>AUT</t>
  </si>
  <si>
    <t>CZE</t>
  </si>
  <si>
    <t>DEU</t>
  </si>
  <si>
    <t>FRA</t>
  </si>
  <si>
    <t>SVN</t>
  </si>
  <si>
    <t>NOR</t>
  </si>
  <si>
    <t>NZL</t>
  </si>
  <si>
    <t>AUS</t>
  </si>
  <si>
    <t>Australia (TL2)</t>
  </si>
  <si>
    <t>NLD</t>
  </si>
  <si>
    <t>GRC</t>
  </si>
  <si>
    <t>ESP</t>
  </si>
  <si>
    <t>FIN</t>
  </si>
  <si>
    <t>JPN</t>
  </si>
  <si>
    <t>SWE</t>
  </si>
  <si>
    <t>Note:</t>
  </si>
  <si>
    <t>Data for China do not include neither the special administrative regions of Hong Kong and Macao nor Chinese Taipei. Data for Chile in 1996 do not include Los Rios (CL14) and Arica Y Parinacota (CL15) regions. Data for Italy in 1996 do not include Fermo, Barletta Trani and Monza Brianza regions.</t>
  </si>
  <si>
    <t>Interactive maps and graphs:</t>
  </si>
  <si>
    <t>http://rag.oecd.org/</t>
  </si>
  <si>
    <t>Territorial disclaimer: http://oe.cd/disclaimer</t>
  </si>
  <si>
    <t>Information on data for Israel: http://dx.doi.org/10.1787/888932315602</t>
  </si>
  <si>
    <t>Regional disparities (HDP na hlavu)</t>
  </si>
  <si>
    <t>(Unemployed 50-64/Unemployed 15-64)/(Labour force 50-64/Labour force 15-64)</t>
  </si>
  <si>
    <t xml:space="preserve">Income tax </t>
  </si>
  <si>
    <t>Employee SSC</t>
  </si>
  <si>
    <t>Average</t>
  </si>
  <si>
    <t>Sources: country submissions, OECD Economic Outlook Volume 2013 (No. 94).</t>
  </si>
  <si>
    <r>
      <t>Employer SSC</t>
    </r>
    <r>
      <rPr>
        <b/>
        <vertAlign val="superscript"/>
        <sz val="8"/>
        <color indexed="8"/>
        <rFont val="Arial"/>
        <family val="2"/>
      </rPr>
      <t>2</t>
    </r>
  </si>
  <si>
    <r>
      <t>Total Tax wedge</t>
    </r>
    <r>
      <rPr>
        <b/>
        <vertAlign val="superscript"/>
        <sz val="8"/>
        <color indexed="8"/>
        <rFont val="Arial"/>
        <family val="2"/>
      </rPr>
      <t>3</t>
    </r>
  </si>
  <si>
    <t>1. Includes payroll taxes where applicable.</t>
  </si>
  <si>
    <t>2. Due to rounding, the total tax wedge may differ by one or more percentage points from the sum of the components. For Denmark, the Green Check (cash benefit) contributes to the difference as it is not included in the components.</t>
  </si>
  <si>
    <t>Podiel celkových odvodov na nákladoch práce</t>
  </si>
  <si>
    <t>Celkové výdavky vlády (ako % HDP)</t>
  </si>
  <si>
    <t>Government at a Glance 2013 - © OECD 2013</t>
  </si>
  <si>
    <t>Chapter 3. Public Finance and Economics</t>
  </si>
  <si>
    <t>Figure 3.22. General government expenditures as a percentage of GDP (2001, 2009 and 2011)</t>
  </si>
  <si>
    <t>Version 1 - Last updated: 30-Oct-2013</t>
  </si>
  <si>
    <t xml:space="preserve">3.22 General government expenditures as a percentage of GDP (2001, 2009 and 2011) </t>
  </si>
  <si>
    <r>
      <t xml:space="preserve">Source: </t>
    </r>
    <r>
      <rPr>
        <i/>
        <sz val="8"/>
        <rFont val="Arial"/>
        <family val="2"/>
      </rPr>
      <t>OECD National Accounts Statistics</t>
    </r>
    <r>
      <rPr>
        <sz val="8"/>
        <rFont val="Arial"/>
        <family val="2"/>
      </rPr>
      <t xml:space="preserve"> (database). Data for the Other major economies (excluding the Russian Federation) are from the </t>
    </r>
    <r>
      <rPr>
        <i/>
        <sz val="8"/>
        <rFont val="Arial"/>
        <family val="2"/>
      </rPr>
      <t>IMF Economic Outlook</t>
    </r>
    <r>
      <rPr>
        <sz val="8"/>
        <rFont val="Arial"/>
        <family val="2"/>
      </rPr>
      <t xml:space="preserve"> (April 2013).</t>
    </r>
  </si>
  <si>
    <t>Data for Chile are not available.</t>
  </si>
  <si>
    <t>Data for Turkey for 2001 are not available and this country is not included in the OECD average</t>
  </si>
  <si>
    <t>Canada, New Zealand and the Russian Federation: 2010 rather than 2011</t>
  </si>
  <si>
    <t>Japan and Mexico: 2001 data are estimated</t>
  </si>
  <si>
    <t>Russian Federation: 2002 rather than 2001</t>
  </si>
  <si>
    <t>Information on data for Israel: http://dx.doi.org/10.1787/888932315602.</t>
  </si>
  <si>
    <t>Prijímové nerovnosti</t>
  </si>
  <si>
    <t>Celkové výdavky vlády (ako % y HDP)</t>
  </si>
  <si>
    <t>&lt;?xml version="1.0"?&gt;&lt;WebTableParameter xmlns:xsd="http://www.w3.org/2001/XMLSchema" xmlns:xsi="http://www.w3.org/2001/XMLSchema-instance" xmlns=""&gt;&lt;DataTable Code="IDD" HasMetadata="true"&gt;&lt;Name LocaleIsoCode="en"&gt;Income Distribution and Poverty&lt;/Name&gt;&lt;Name LocaleIsoCode="fr"&gt;Distribution des revenus et pauvreté&lt;/Name&gt;&lt;Dimension Code="LOCATION" CommonCode="LOCATION" Display="labels"&gt;&lt;Name LocaleIsoCode="en"&gt;Country&lt;/Name&gt;&lt;Name LocaleIsoCode="fr"&gt;Pays&lt;/Name&gt;&lt;Member Code="AUS" HasOnlyUnitMetadata="false"&gt;&lt;Name LocaleIsoCode="en"&gt;Australia&lt;/Name&gt;&lt;Name LocaleIsoCode="fr"&gt;Australie&lt;/Name&gt;&lt;/Member&gt;&lt;Member Code="AUT" HasOnlyUnitMetadata="false"&gt;&lt;Name LocaleIsoCode="en"&gt;Austria&lt;/Name&gt;&lt;Name LocaleIsoCode="fr"&gt;Autriche&lt;/Name&gt;&lt;/Member&gt;&lt;Member Code="BEL" HasOnlyUnitMetadata="false"&gt;&lt;Name LocaleIsoCode="en"&gt;Belgium&lt;/Name&gt;&lt;Name LocaleIsoCode="fr"&gt;Belgique&lt;/Name&gt;&lt;/Member&gt;&lt;Member Code="CAN" HasOnlyUnitMetadata="false"&gt;&lt;Name LocaleIsoCode="en"&gt;Canada&lt;/Name&gt;&lt;Name LocaleIsoCode="fr"&gt;Canada&lt;/Name&gt;&lt;/Member&gt;&lt;Member Code="CHL" HasOnlyUnitMetadata="false"&gt;&lt;Name LocaleIsoCode="en"&gt;Chile&lt;/Name&gt;&lt;Name LocaleIsoCode="fr"&gt;Chili&lt;/Name&gt;&lt;/Member&gt;&lt;Member Code="CZE" HasOnlyUnitMetadata="false"&gt;&lt;Name LocaleIsoCode="en"&gt;Czech Republic&lt;/Name&gt;&lt;Name LocaleIsoCode="fr"&gt;République tchèque&lt;/Name&gt;&lt;/Member&gt;&lt;Member Code="DNK" HasOnlyUnitMetadata="false"&gt;&lt;Name LocaleIsoCode="en"&gt;Denmark&lt;/Name&gt;&lt;Name LocaleIsoCode="fr"&gt;Danemark&lt;/Name&gt;&lt;/Member&gt;&lt;Member Code="EST" HasOnlyUnitMetadata="false"&gt;&lt;Name LocaleIsoCode="en"&gt;Estonia&lt;/Name&gt;&lt;Name LocaleIsoCode="fr"&gt;Estonie&lt;/Name&gt;&lt;/Member&gt;&lt;Member Code="FIN" HasOnlyUnitMetadata="false"&gt;&lt;Name LocaleIsoCode="en"&gt;Finland&lt;/Name&gt;&lt;Name LocaleIsoCode="fr"&gt;Finlande&lt;/Name&gt;&lt;/Member&gt;&lt;Member Code="FRA" HasOnlyUnitMetadata="false"&gt;&lt;Name LocaleIsoCode="en"&gt;France&lt;/Name&gt;&lt;Name LocaleIsoCode="fr"&gt;France&lt;/Name&gt;&lt;/Member&gt;&lt;Member Code="DEU" HasMetadata="true" HasOnlyUnitMetadata="false"&gt;&lt;Name LocaleIsoCode="en"&gt;Germany&lt;/Name&gt;&lt;Name LocaleIsoCode="fr"&gt;Allemagne&lt;/Name&gt;&lt;/Member&gt;&lt;Member Code="GRC" HasOnlyUnitMetadata="false"&gt;&lt;Name LocaleIsoCode="en"&gt;Greece&lt;/Name&gt;&lt;Name LocaleIsoCode="fr"&gt;Grèce&lt;/Name&gt;&lt;/Member&gt;&lt;Member Code="HUN" HasOnlyUnitMetadata="false"&gt;&lt;Name LocaleIsoCode="en"&gt;Hungary&lt;/Name&gt;&lt;Name LocaleIsoCode="fr"&gt;Hongrie&lt;/Name&gt;&lt;/Member&gt;&lt;Member Code="ISL" HasOnlyUnitMetadata="false"&gt;&lt;Name LocaleIsoCode="en"&gt;Iceland&lt;/Name&gt;&lt;Name LocaleIsoCode="fr"&gt;Islande&lt;/Name&gt;&lt;/Member&gt;&lt;Member Code="IRL" HasOnlyUnitMetadata="false"&gt;&lt;Name LocaleIsoCode="en"&gt;Ireland&lt;/Name&gt;&lt;Name LocaleIsoCode="fr"&gt;Irlande&lt;/Name&gt;&lt;/Member&gt;&lt;Member Code="ISR" HasMetadata="true" HasOnlyUnitMetadata="false"&gt;&lt;Name LocaleIsoCode="en"&gt;Israel&lt;/Name&gt;&lt;Name LocaleIsoCode="fr"&gt;Israël&lt;/Name&gt;&lt;/Member&gt;&lt;Member Code="ITA" HasOnlyUnitMetadata="false"&gt;&lt;Name LocaleIsoCode="en"&gt;Italy&lt;/Name&gt;&lt;Name LocaleIsoCode="fr"&gt;Italie&lt;/Name&gt;&lt;/Member&gt;&lt;Member Code="JPN" HasOnlyUnitMetadata="false"&gt;&lt;Name LocaleIsoCode="en"&gt;Japan&lt;/Name&gt;&lt;Name LocaleIsoCode="fr"&gt;Japon&lt;/Name&gt;&lt;/Member&gt;&lt;Member Code="KOR" HasOnlyUnitMetadata="false"&gt;&lt;Name LocaleIsoCode="en"&gt;Korea&lt;/Name&gt;&lt;Name LocaleIsoCode="fr"&gt;Corée&lt;/Name&gt;&lt;/Member&gt;&lt;Member Code="LUX" HasOnlyUnitMetadata="false"&gt;&lt;Name LocaleIsoCode="en"&gt;Luxembourg&lt;/Name&gt;&lt;Name LocaleIsoCode="fr"&gt;Luxembourg&lt;/Name&gt;&lt;/Member&gt;&lt;Member Code="MEX" HasOnlyUnitMetadata="false"&gt;&lt;Name LocaleIsoCode="en"&gt;Mexico&lt;/Name&gt;&lt;Name LocaleIsoCode="fr"&gt;Mexique&lt;/Name&gt;&lt;/Member&gt;&lt;Member Code="NLD" HasOnlyUnitMetadata="false"&gt;&lt;Name LocaleIsoCode="en"&gt;Netherlands&lt;/Name&gt;&lt;Name LocaleIsoCode="fr"&gt;Pays-Bas&lt;/Name&gt;&lt;/Member&gt;&lt;Member Code="NZL" HasOnlyUnitMetadata="false"&gt;&lt;Name LocaleIsoCode="en"&gt;New Zealand&lt;/Name&gt;&lt;Name LocaleIsoCode="fr"&gt;Nouvelle-Zélande&lt;/Name&gt;&lt;/Member&gt;&lt;Member Code="NOR" HasOnlyUnitMetadata="false"&gt;&lt;Name LocaleIsoCode="en"&gt;Norway&lt;/Name&gt;&lt;Name LocaleIsoCode="fr"&gt;Norvège&lt;/Name&gt;&lt;/Member&gt;&lt;Member Code="POL" HasOnlyUnitMetadata="false"&gt;&lt;Name LocaleIsoCode="en"&gt;Poland&lt;/Name&gt;&lt;Name LocaleIsoCode="fr"&gt;Pologne&lt;/Name&gt;&lt;/Member&gt;&lt;Member Code="PRT" HasOnlyUnitMetadata="false"&gt;&lt;Name LocaleIsoCode="en"&gt;Portugal&lt;/Name&gt;&lt;Name LocaleIsoCode="fr"&gt;Portugal&lt;/Name&gt;&lt;/Member&gt;&lt;Member Code="SVK" HasOnlyUnitMetadata="false"&gt;&lt;Name LocaleIsoCode="en"&gt;Slovak Republic&lt;/Name&gt;&lt;Name LocaleIsoCode="fr"&gt;République slovaque&lt;/Name&gt;&lt;/Member&gt;&lt;Member Code="SVN" HasOnlyUnitMetadata="false"&gt;&lt;Name LocaleIsoCode="en"&gt;Slovenia&lt;/Name&gt;&lt;Name LocaleIsoCode="fr"&gt;Slovénie&lt;/Name&gt;&lt;/Member&gt;&lt;Member Code="ESP" HasOnlyUnitMetadata="false"&gt;&lt;Name LocaleIsoCode="en"&gt;Spain&lt;/Name&gt;&lt;Name LocaleIsoCode="fr"&gt;Espagne&lt;/Name&gt;&lt;/Member&gt;&lt;Member Code="SWE" HasOnlyUnitMetadata="false"&gt;&lt;Name LocaleIsoCode="en"&gt;Sweden&lt;/Name&gt;&lt;Name LocaleIsoCode="fr"&gt;Suède&lt;/Name&gt;&lt;/Member&gt;&lt;Member Code="CHE" HasOnlyUnitMetadata="false"&gt;&lt;Name LocaleIsoCode="en"&gt;Switzerland&lt;/Name&gt;&lt;Name LocaleIsoCode="fr"&gt;Suisse&lt;/Name&gt;&lt;/Member&gt;&lt;Member Code="TUR" HasOnlyUnitMetadata="false"&gt;&lt;Name LocaleIsoCode="en"&gt;Turkey&lt;/Name&gt;&lt;Name LocaleIsoCode="fr"&gt;Turquie&lt;/Name&gt;&lt;/Member&gt;&lt;Member Code="GBR" HasOnlyUnitMetadata="false"&gt;&lt;Name LocaleIsoCode="en"&gt;United Kingdom&lt;/Name&gt;&lt;Name LocaleIsoCode="fr"&gt;Royaume-Uni&lt;/Name&gt;&lt;/Member&gt;&lt;Member Code="USA" HasOnlyUnitMetadata="false"&gt;&lt;Name LocaleIsoCode="en"&gt;United States&lt;/Name&gt;&lt;Name LocaleIsoCode="fr"&gt;États-Unis&lt;/Name&gt;&lt;/Member&gt;&lt;Member Code="RUS" HasOnlyUnitMetadata="false"&gt;&lt;Name LocaleIsoCode="en"&gt;Russia&lt;/Name&gt;&lt;Name LocaleIsoCode="fr"&gt;Russie&lt;/Name&gt;&lt;/Member&gt;&lt;/Dimension&gt;&lt;Dimension Code="MEASURE" Display="labels"&gt;&lt;Name LocaleIsoCode="en"&gt;Measure&lt;/Name&gt;&lt;Name LocaleIsoCode="fr"&gt;Mesure&lt;/Name&gt;&lt;Member Code="INC_CRT" HasOnlyUnitMetadata="false"&gt;&lt;Name LocaleIsoCode="en"&gt;INCOME (Current prices)&lt;/Name&gt;&lt;Name LocaleIsoCode="fr"&gt;INCOME (Current prices)&lt;/Name&gt;&lt;ChildMember Code="INCCTOTAL" HasMetadata="true" HasOnlyUnitMetadata="true"&gt;&lt;Name LocaleIsoCode="en"&gt;Mean disposable income (current prices)&lt;/Name&gt;&lt;Name LocaleIsoCode="fr"&gt;Mean disposable income (current prices)&lt;/Name&gt;&lt;ChildMember Code="ECTOTAL" HasMetadata="true" HasOnlyUnitMetadata="true"&gt;&lt;Name LocaleIsoCode="en"&gt;Total earnings (current prices)&lt;/Name&gt;&lt;Name LocaleIsoCode="fr"&gt;Total earnings (current prices)&lt;/Name&gt;&lt;/ChildMember&gt;&lt;ChildMember Code="KCTOTAL" HasMetadata="true" HasOnlyUnitMetadata="true"&gt;&lt;Name LocaleIsoCode="en"&gt;Capital and private transfers (current prices)&lt;/Name&gt;&lt;Name LocaleIsoCode="fr"&gt;Capital and private transfers (current prices)&lt;/Name&gt;&lt;/ChildMember&gt;&lt;ChildMember Code="SECTOTAL" HasMetadata="true" HasOnlyUnitMetadata="true"&gt;&lt;Name LocaleIsoCode="en"&gt;Self employed income (current prices)&lt;/Name&gt;&lt;Name LocaleIsoCode="fr"&gt;Self employed income (current prices)&lt;/Name&gt;&lt;/ChildMember&gt;&lt;ChildMember Code="TRCTOTAL" HasMetadata="true" HasOnlyUnitMetadata="true"&gt;&lt;Name LocaleIsoCode="en"&gt;Public transfers (current prices)&lt;/Name&gt;&lt;Name LocaleIsoCode="fr"&gt;Public transfers (current prices)&lt;/Name&gt;&lt;/ChildMember&gt;&lt;ChildMember Code="TACTOTAL" HasMetadata="true" HasOnlyUnitMetadata="true"&gt;&lt;Name LocaleIsoCode="en"&gt;Income taxes (current prices)&lt;/Name&gt;&lt;Name LocaleIsoCode="fr"&gt;Income taxes (current prices)&lt;/Name&gt;&lt;/ChildMember&gt;&lt;/ChildMember&gt;&lt;ChildMember Code="MEDIANC" HasMetadata="true" HasOnlyUnitMetadata="true"&gt;&lt;Name LocaleIsoCode="en"&gt;Median disposable income (current prices)&lt;/Name&gt;&lt;Name LocaleIsoCode="fr"&gt;Median disposable income (current prices)&lt;/Name&gt;&lt;/ChildMember&gt;&lt;ChildMember Code="INCACTOT" HasMetadata="true" HasOnlyUnitMetadata="true"&gt;&lt;Name LocaleIsoCode="en"&gt;All age groups: mean disposable income (current prices)&lt;/Name&gt;&lt;Name LocaleIsoCode="fr"&gt;All age groups: mean disposable income (current prices)&lt;/Name&gt;&lt;ChildMember Code="INCAC1" HasMetadata="true" HasOnlyUnitMetadata="true"&gt;&lt;Name LocaleIsoCode="en"&gt;Age group 0-17: mean disposable income (current prices)&lt;/Name&gt;&lt;Name LocaleIsoCode="fr"&gt;Age group 0-17: mean disposable income (current prices)&lt;/Name&gt;&lt;/ChildMember&gt;&lt;ChildMember Code="INCAC2" HasMetadata="true" HasOnlyUnitMetadata="true"&gt;&lt;Name LocaleIsoCode="en"&gt;Age group 18-25: mean disposable income (current prices)&lt;/Name&gt;&lt;Name LocaleIsoCode="fr"&gt;Age group 18-25: mean disposable income (current prices)&lt;/Name&gt;&lt;/ChildMember&gt;&lt;ChildMember Code="INCAC3" HasMetadata="true" HasOnlyUnitMetadata="true"&gt;&lt;Name LocaleIsoCode="en"&gt;Age group 26-40: mean disposable income (current prices)&lt;/Name&gt;&lt;Name LocaleIsoCode="fr"&gt;Age group 26-40: mean disposable income (current prices)&lt;/Name&gt;&lt;/ChildMember&gt;&lt;ChildMember Code="INCAC4" HasMetadata="true" HasOnlyUnitMetadata="true"&gt;&lt;Name LocaleIsoCode="en"&gt;Age group 41-50: mean disposable income (current prices)&lt;/Name&gt;&lt;Name LocaleIsoCode="fr"&gt;Age group 41-50: mean disposable income (current prices)&lt;/Name&gt;&lt;/ChildMember&gt;&lt;ChildMember Code="INCAC5" HasMetadata="true" HasOnlyUnitMetadata="true"&gt;&lt;Name LocaleIsoCode="en"&gt;Age group 51-65: mean disposable income (current prices)&lt;/Name&gt;&lt;Name LocaleIsoCode="fr"&gt;Age group 51-65: mean disposable income (current prices)&lt;/Name&gt;&lt;/ChildMember&gt;&lt;ChildMember Code="INCAC6" HasMetadata="true" HasOnlyUnitMetadata="true"&gt;&lt;Name LocaleIsoCode="en"&gt;Age group 66-75: mean disposable income (current prices)&lt;/Name&gt;&lt;Name LocaleIsoCode="fr"&gt;Age group 66-75: mean disposable income (current prices)&lt;/Name&gt;&lt;/ChildMember&gt;&lt;ChildMember Code="INCAC7" HasMetadata="true" HasOnlyUnitMetadata="true"&gt;&lt;Name LocaleIsoCode="en"&gt;Age group 76+: mean disposable income (current prices)&lt;/Name&gt;&lt;Name LocaleIsoCode="fr"&gt;Age group 76+: mean disposable income (current prices)&lt;/Name&gt;&lt;/ChildMember&gt;&lt;/ChildMember&gt;&lt;/Member&gt;&lt;Member Code="INEQ" HasOnlyUnitMetadata="false"&gt;&lt;Name LocaleIsoCode="en"&gt;INEQUALITY&lt;/Name&gt;&lt;Name LocaleIsoCode="fr"&gt;INEQUALITY&lt;/Name&gt;&lt;ChildMember Code="GINI" HasMetadata="true" HasOnlyUnitMetadata="false"&gt;&lt;Name LocaleIsoCode="en"&gt;Gini (at disposable income, post taxes and transfers)&lt;/Name&gt;&lt;Name LocaleIsoCode="fr"&gt;Gini (at disposable income, post taxes and transfers)&lt;/Name&gt;&lt;/ChildMember&gt;&lt;ChildMember Code="STDG" HasOnlyUnitMetadata="false"&gt;&lt;Name LocaleIsoCode="en"&gt;Standard error Gini (post taxes and transfers)&lt;/Name&gt;&lt;Name LocaleIsoCode="fr"&gt;Standard error Gini (post taxes and transfers)&lt;/Name&gt;&lt;/ChildMember&gt;&lt;ChildMember Code="GINIB" HasOnlyUnitMetadata="false"&gt;&lt;Name LocaleIsoCode="en"&gt;Gini before taxes and transfers&lt;/Name&gt;&lt;Name LocaleIsoCode="fr"&gt;Gini before taxes and transfers&lt;/Name&gt;&lt;/ChildMember&gt;&lt;ChildMember Code="PALMA" HasMetadata="true" HasOnlyUnitMetadata="false"&gt;&lt;Name LocaleIsoCode="en"&gt;Palma ratio&lt;/Name&gt;&lt;Name LocaleIsoCode="fr"&gt;Palma ratio&lt;/Name&gt;&lt;/ChildMember&gt;&lt;ChildMember Code="P90P10" HasMetadata="true" HasOnlyUnitMetadata="false"&gt;&lt;Name LocaleIsoCode="en"&gt;P90/P10 disposable income decile ratio&lt;/Name&gt;&lt;Name LocaleIsoCode="fr"&gt;P90/P10 disposable income decile ratio&lt;/Name&gt;&lt;/ChildMember&gt;&lt;ChildMember Code="P90P50" HasMetadata="true" HasOnlyUnitMetadata="false"&gt;&lt;Name LocaleIsoCode="en"&gt;P90/P50  disposable income decile ratio&lt;/Name&gt;&lt;Name LocaleIsoCode="fr"&gt;P90/P50  disposable income decile ratio&lt;/Name&gt;&lt;/ChildMember&gt;&lt;ChildMember Code="P50P10" HasMetadata="true" HasOnlyUnitMetadata="false" IsDisplayed="true"&gt;&lt;Name LocaleIsoCode="en"&gt;P50/P10  disposable income decile ratio&lt;/Name&gt;&lt;Name LocaleIsoCode="fr"&gt;P50/P10  disposable income decile ratio&lt;/Name&gt;&lt;/ChildMember&gt;&lt;ChildMember Code="S80S20" HasMetadata="true" HasOnlyUnitMetadata="false"&gt;&lt;Name LocaleIsoCode="en"&gt;S80/S20 disposable income quintile share&lt;/Name&gt;&lt;Name LocaleIsoCode="fr"&gt;S80/S20 disposable income quintile share&lt;/Name&gt;&lt;/ChildMember&gt;&lt;ChildMember Code="S90S10" HasMetadata="true" HasOnlyUnitMetadata="false"&gt;&lt;Name LocaleIsoCode="en"&gt;S90/S10 disposable income decile share&lt;/Name&gt;&lt;Name LocaleIsoCode="fr"&gt;S90/S10 disposable income decile share&lt;/Name&gt;&lt;/ChildMember&gt;&lt;/Member&gt;&lt;Member Code="PVT" HasOnlyUnitMetadata="false"&gt;&lt;Name LocaleIsoCode="en"&gt;POVERTY&lt;/Name&gt;&lt;Name LocaleIsoCode="fr"&gt;POVERTY&lt;/Name&gt;&lt;ChildMember Code="PVT5B" HasOnlyUnitMetadata="false"&gt;&lt;Name LocaleIsoCode="en"&gt;Poverty rate before taxes and transfers, Poverty line 50%&lt;/Name&gt;&lt;Name LocaleIsoCode="fr"&gt;Poverty rate before taxes and transfers, Poverty line 50%&lt;/Name&gt;&lt;/ChildMember&gt;&lt;ChildMember Code="PVTBHTOT" HasOnlyUnitMetadata="false"&gt;&lt;Name LocaleIsoCode="en"&gt;All  working-age household types: Poverty rate before taxes and transfers&lt;/Name&gt;&lt;Name LocaleIsoCode="fr"&gt;All  working-age household types: Poverty rate before taxes and transfers&lt;/Name&gt;&lt;/ChildMember&gt;&lt;ChildMember Code="PVT5A" HasOnlyUnitMetadata="false"&gt;&lt;Name LocaleIsoCode="en"&gt;Poverty rate after taxes and transfers, Poverty line 50%&lt;/Name&gt;&lt;Name LocaleIsoCode="fr"&gt;Poverty rate after taxes and transfers, Poverty line 50%&lt;/Name&gt;&lt;/ChildMember&gt;&lt;ChildMember Code="PMEAN5A" HasOnlyUnitMetadata="false"&gt;&lt;Name LocaleIsoCode="en"&gt;Mean Poverty gap after taxes and transfers, Poverty line 50%&lt;/Name&gt;&lt;Name LocaleIsoCode="fr"&gt;Mean Poverty gap after taxes and transfers, Poverty line 50%&lt;/Name&gt;&lt;/ChildMember&gt;&lt;ChildMember Code="PMED5A" HasOnlyUnitMetadata="false"&gt;&lt;Name LocaleIsoCode="en"&gt;Median Poverty gap after taxes and transfers, Poverty line 50%&lt;/Name&gt;&lt;Name LocaleIsoCode="fr"&gt;Median Poverty gap after taxes and transfers, Poverty line 50%&lt;/Name&gt;&lt;/ChildMember&gt;&lt;ChildMember Code="PVTAHTOT" HasOnlyUnitMetadata="false"&gt;&lt;Name LocaleIsoCode="en"&gt;All  working-age household types: Poverty rate after taxes and transfers&lt;/Name&gt;&lt;Name LocaleIsoCode="fr"&gt;All  working-age household types: Poverty rate after taxes and transfers&lt;/Name&gt;&lt;/ChildMember&gt;&lt;ChildMember Code="PVTAATOT" HasOnlyUnitMetadata="false"&gt;&lt;Name LocaleIsoCode="en"&gt;All age groups: Poverty rate after taxes and transfers&lt;/Name&gt;&lt;Name LocaleIsoCode="fr"&gt;All age groups: Poverty rate after taxes and transfers&lt;/Name&gt;&lt;ChildMember Code="PVTAA1" HasOnlyUnitMetadata="false"&gt;&lt;Name LocaleIsoCode="en"&gt;Age group 0-17: Poverty rate after taxes and transfers&lt;/Name&gt;&lt;Name LocaleIsoCode="fr"&gt;Age group 0-17: Poverty rate after taxes and transfers&lt;/Name&gt;&lt;/ChildMember&gt;&lt;ChildMember Code="PVTAA2" HasOnlyUnitMetadata="false"&gt;&lt;Name LocaleIsoCode="en"&gt;Age group 18-25: Poverty rate after taxes and transfers&lt;/Name&gt;&lt;Name LocaleIsoCode="fr"&gt;Age group 18-25: Poverty rate after taxes and transfers&lt;/Name&gt;&lt;/ChildMember&gt;&lt;ChildMember Code="PVTAA3" HasOnlyUnitMetadata="false"&gt;&lt;Name LocaleIsoCode="en"&gt;Age group 26-40: Poverty rate after taxes and transfers&lt;/Name&gt;&lt;Name LocaleIsoCode="fr"&gt;Age group 26-40: Poverty rate after taxes and transfers&lt;/Name&gt;&lt;/ChildMember&gt;&lt;ChildMember Code="PVTAA4" HasOnlyUnitMetadata="false"&gt;&lt;Name LocaleIsoCode="en"&gt;Age group 41-50: Poverty rate after taxes and transfers&lt;/Name&gt;&lt;Name LocaleIsoCode="fr"&gt;Age group 41-50: Poverty rate after taxes and transfers&lt;/Name&gt;&lt;/ChildMember&gt;&lt;ChildMember Code="PVTAA5" HasOnlyUnitMetadata="false"&gt;&lt;Name LocaleIsoCode="en"&gt;Age group 51-65: Poverty rate after taxes and transfers&lt;/Name&gt;&lt;Name LocaleIsoCode="fr"&gt;Age group 51-65: Poverty rate after taxes and transfers&lt;/Name&gt;&lt;/ChildMember&gt;&lt;ChildMember Code="PVTAA6" HasOnlyUnitMetadata="false"&gt;&lt;Name LocaleIsoCode="en"&gt;Age group 66-75: Poverty rate after taxes and transfers&lt;/Name&gt;&lt;Name LocaleIsoCode="fr"&gt;Age group 66-75: Poverty rate after taxes and transfers&lt;/Name&gt;&lt;/ChildMember&gt;&lt;ChildMember Code="PVTAA7" HasOnlyUnitMetadata="false"&gt;&lt;Name LocaleIsoCode="en"&gt;Age group 76+: Poverty rate after taxes and transfers&lt;/Name&gt;&lt;Name LocaleIsoCode="fr"&gt;Age group 76+: Poverty rate after taxes and transfers&lt;/Name&gt;&lt;/ChildMember&gt;&lt;/ChildMember&gt;&lt;ChildMember Code="PVT6B" HasOnlyUnitMetadata="false"&gt;&lt;Name LocaleIsoCode="en"&gt;Poverty rate before taxes and transfers, Poverty line 60%&lt;/Name&gt;&lt;Name LocaleIsoCode="fr"&gt;Poverty rate before taxes and transfers, Poverty line 60%&lt;/Name&gt;&lt;/ChildMember&gt;&lt;ChildMember Code="PVT6A" HasOnlyUnitMetadata="false"&gt;&lt;Name LocaleIsoCode="en"&gt;Poverty rate after taxes and transfers, Poverty line 60%&lt;/Name&gt;&lt;Name LocaleIsoCode="fr"&gt;Poverty rate after taxes and transfers, Poverty line 60%&lt;/Name&gt;&lt;/ChildMember&gt;&lt;ChildMember Code="PMEAN6A" HasOnlyUnitMetadata="false"&gt;&lt;Name LocaleIsoCode="en"&gt;Mean Poverty gap after taxes and transfers, Poverty line 60%&lt;/Name&gt;&lt;Name LocaleIsoCode="fr"&gt;Mean Poverty gap after taxes and transfers, Poverty line 60%&lt;/Name&gt;&lt;/ChildMember&gt;&lt;ChildMember Code="PMED6A" HasOnlyUnitMetadata="false"&gt;&lt;Name LocaleIsoCode="en"&gt;Median Poverty gap after taxes and transfers, Poverty line 60%&lt;/Name&gt;&lt;Name LocaleIsoCode="fr"&gt;Median Poverty gap after taxes and transfers, Poverty line 60%&lt;/Name&gt;&lt;/ChildMember&gt;&lt;/Member&gt;&lt;Member Code="POP" HasOnlyUnitMetadata="false"&gt;&lt;Name LocaleIsoCode="en"&gt;POPULATION&lt;/Name&gt;&lt;Name LocaleIsoCode="fr"&gt;POPULATION&lt;/Name&gt;&lt;ChildMember Code="IND" HasOnlyUnitMetadata="false"&gt;&lt;Name LocaleIsoCode="en"&gt;Total number of individuals&lt;/Name&gt;&lt;Name LocaleIsoCode="fr"&gt;Total number of individuals&lt;/Name&gt;&lt;/ChildMember&gt;&lt;ChildMember Code="SHA1" HasOnlyUnitMetadata="false"&gt;&lt;Name LocaleIsoCode="en"&gt;Age group 0-17: share&lt;/Name&gt;&lt;Name LocaleIsoCode="fr"&gt;Age group 0-17: share&lt;/Name&gt;&lt;/ChildMember&gt;&lt;ChildMember Code="SHA2" HasOnlyUnitMetadata="false"&gt;&lt;Name LocaleIsoCode="en"&gt;Age group 18-25: share&lt;/Name&gt;&lt;Name LocaleIsoCode="fr"&gt;Age group 18-25: share&lt;/Name&gt;&lt;/ChildMember&gt;&lt;ChildMember Code="SHA3" HasOnlyUnitMetadata="false"&gt;&lt;Name LocaleIsoCode="en"&gt;age group 26-40: share&lt;/Name&gt;&lt;Name LocaleIsoCode="fr"&gt;age group 26-40: share&lt;/Name&gt;&lt;/ChildMember&gt;&lt;ChildMember Code="SHA4" HasOnlyUnitMetadata="false"&gt;&lt;Name LocaleIsoCode="en"&gt;Age group 41-50: share&lt;/Name&gt;&lt;Name LocaleIsoCode="fr"&gt;Age group 41-50: share&lt;/Name&gt;&lt;/ChildMember&gt;&lt;ChildMember Code="SHA5" HasOnlyUnitMetadata="false"&gt;&lt;Name LocaleIsoCode="en"&gt;Age group 51-65: share&lt;/Name&gt;&lt;Name LocaleIsoCode="fr"&gt;Age group 51-65: share&lt;/Name&gt;&lt;/ChildMember&gt;&lt;ChildMember Code="SHA6" HasOnlyUnitMetadata="false"&gt;&lt;Name LocaleIsoCode="en"&gt;Age group 66-75: share&lt;/Name&gt;&lt;Name LocaleIsoCode="fr"&gt;Age group 66-75: share&lt;/Name&gt;&lt;/ChildMember&gt;&lt;ChildMember Code="SHA7" HasOnlyUnitMetadata="false"&gt;&lt;Name LocaleIsoCode="en"&gt;Age group 76+: share&lt;/Name&gt;&lt;Name LocaleIsoCode="fr"&gt;Age group 76+: share&lt;/Name&gt;&lt;/ChildMember&gt;&lt;ChildMember Code="HHD" HasOnlyUnitMetadata="false"&gt;&lt;Name LocaleIsoCode="en"&gt;Total number of households&lt;/Name&gt;&lt;Name LocaleIsoCode="fr"&gt;Total number of households&lt;/Name&gt;&lt;/ChildMember&gt;&lt;/Member&gt;&lt;Member Code="CPI2010" HasMetadata="true" HasOnlyUnitMetadata="false"&gt;&lt;Name LocaleIsoCode="en"&gt;Consumer Price Index (base 2010=100)&lt;/Name&gt;&lt;Name LocaleIsoCode="fr"&gt;Consumer Price Index (base 2010=100)&lt;/Name&gt;&lt;/Member&gt;&lt;Member Code="PPPPRC" HasMetadata="true" HasOnlyUnitMetadata="false"&gt;&lt;Name LocaleIsoCode="en"&gt;Purchasing Power Parities for private consumption&lt;/Name&gt;&lt;Name LocaleIsoCode="fr"&gt;Purchasing Power Parities for private consumption&lt;/Name&gt;&lt;/Member&gt;&lt;/Dimension&gt;&lt;Dimension Code="FAKEUNITDIM" xmlns=""&gt;&lt;Name LocaleIsoCode="en"&gt;Unit&lt;/Name&gt;&lt;Name LocaleIsoCode="fr"&gt;Unité&lt;/Name&gt;&lt;Member Code="FAKEUNITMEMBERCODE"&gt;&lt;Name LocaleIsoCode="en"&gt;Default Unit&lt;/Name&gt;&lt;Name LocaleIsoCode="fr"&gt;Unité par défaut&lt;/Name&gt;&lt;/Member&gt;&lt;/Dimension&gt;&lt;Dimension Code="AGE" Display="labels"&gt;&lt;Name LocaleIsoCode="en"&gt;Age group&lt;/Name&gt;&lt;Name LocaleIsoCode="fr"&gt;Groupe d'âge&lt;/Name&gt;&lt;Member Code="TOT"&gt;&lt;Name LocaleIsoCode="en"&gt;Total population&lt;/Name&gt;&lt;Name LocaleIsoCode="fr"&gt;Total population&lt;/Name&gt;&lt;/Member&gt;&lt;Member Code="WA"&gt;&lt;Name LocaleIsoCode="en"&gt;Working age population: 18-65&lt;/Name&gt;&lt;Name LocaleIsoCode="fr"&gt;Working age population: 18-65&lt;/Name&gt;&lt;/Member&gt;&lt;Member Code="OLD"&gt;&lt;Name LocaleIsoCode="en"&gt;Retirement age population: above 65&lt;/Name&gt;&lt;Name LocaleIsoCode="fr"&gt;Retirement age population: above 65&lt;/Name&gt;&lt;/Member&gt;&lt;/Dimension&gt;&lt;Dimension Code="DEFINITION" HasMetadata="true" Display="labels"&gt;&lt;Name LocaleIsoCode="en"&gt;Definition&lt;/Name&gt;&lt;Name LocaleIsoCode="fr"&gt;Définition&lt;/Name&gt;&lt;Member Code="CURRENT" HasMetadata="true"&gt;&lt;Name LocaleIsoCode="en"&gt;Current definition&lt;/Name&gt;&lt;Name LocaleIsoCode="fr"&gt;Current definition&lt;/Name&gt;&lt;/Member&gt;&lt;/Dimension&gt;&lt;Dimension Code="TIME" CommonCode="TIME" Display="labels"&gt;&lt;Name LocaleIsoCode="en"&gt;Year&lt;/Name&gt;&lt;Name LocaleIsoCode="fr"&gt;Année&lt;/Name&gt;&lt;Member Code="1983"&gt;&lt;Name LocaleIsoCode="en"&gt;1983&lt;/Name&gt;&lt;Name LocaleIsoCode="fr"&gt;1983&lt;/Name&gt;&lt;/Member&gt;&lt;Member Code="1984"&gt;&lt;Name LocaleIsoCode="en"&gt;1984&lt;/Name&gt;&lt;Name LocaleIsoCode="fr"&gt;1984&lt;/Name&gt;&lt;/Member&gt;&lt;Member Code="1985"&gt;&lt;Name LocaleIsoCode="en"&gt;1985&lt;/Name&gt;&lt;Name LocaleIsoCode="fr"&gt;1985&lt;/Name&gt;&lt;/Member&gt;&lt;Member Code="1986"&gt;&lt;Name LocaleIsoCode="en"&gt;1986&lt;/Name&gt;&lt;Name LocaleIsoCode="fr"&gt;1986&lt;/Name&gt;&lt;/Member&gt;&lt;Member Code="1987"&gt;&lt;Name LocaleIsoCode="en"&gt;1987&lt;/Name&gt;&lt;Name LocaleIsoCode="fr"&gt;1987&lt;/Name&gt;&lt;/Member&gt;&lt;Member Code="1988"&gt;&lt;Name LocaleIsoCode="en"&gt;1988&lt;/Name&gt;&lt;Name LocaleIsoCode="fr"&gt;1988&lt;/Name&gt;&lt;/Member&gt;&lt;Member Code="1989"&gt;&lt;Name LocaleIsoCode="en"&gt;1989&lt;/Name&gt;&lt;Name LocaleIsoCode="fr"&gt;1989&lt;/Name&gt;&lt;/Member&gt;&lt;Member Code="1990"&gt;&lt;Name LocaleIsoCode="en"&gt;1990&lt;/Name&gt;&lt;Name LocaleIsoCode="fr"&gt;1990&lt;/Name&gt;&lt;/Member&gt;&lt;Member Code="1991"&gt;&lt;Name LocaleIsoCode="en"&gt;1991&lt;/Name&gt;&lt;Name LocaleIsoCode="fr"&gt;1991&lt;/Name&gt;&lt;/Member&gt;&lt;Member Code="1992"&gt;&lt;Name LocaleIsoCode="en"&gt;1992&lt;/Name&gt;&lt;Name LocaleIsoCode="fr"&gt;1992&lt;/Name&gt;&lt;/Member&gt;&lt;Member Code="1993"&gt;&lt;Name LocaleIsoCode="en"&gt;1993&lt;/Name&gt;&lt;Name LocaleIsoCode="fr"&gt;1993&lt;/Name&gt;&lt;/Member&gt;&lt;Member Code="1994"&gt;&lt;Name LocaleIsoCode="en"&gt;1994&lt;/Name&gt;&lt;Name LocaleIsoCode="fr"&gt;1994&lt;/Name&gt;&lt;/Member&gt;&lt;Member Code="1995"&gt;&lt;Name LocaleIsoCode="en"&gt;1995&lt;/Name&gt;&lt;Name LocaleIsoCode="fr"&gt;1995&lt;/Name&gt;&lt;/Member&gt;&lt;Member Code="1996"&gt;&lt;Name LocaleIsoCode="en"&gt;1996&lt;/Name&gt;&lt;Name LocaleIsoCode="fr"&gt;1996&lt;/Name&gt;&lt;/Member&gt;&lt;Member Code="1997"&gt;&lt;Name LocaleIsoCode="en"&gt;1997&lt;/Name&gt;&lt;Name LocaleIsoCode="fr"&gt;1997&lt;/Name&gt;&lt;/Member&gt;&lt;Member Code="1998"&gt;&lt;Name LocaleIsoCode="en"&gt;1998&lt;/Name&gt;&lt;Name LocaleIsoCode="fr"&gt;1998&lt;/Name&gt;&lt;/Member&gt;&lt;Member Code="1999"&gt;&lt;Name LocaleIsoCode="en"&gt;1999&lt;/Name&gt;&lt;Name LocaleIsoCode="fr"&gt;1999&lt;/Name&gt;&lt;/Member&gt;&lt;Member Code="2000"&gt;&lt;Name LocaleIsoCode="en"&gt;2000&lt;/Name&gt;&lt;Name LocaleIsoCode="fr"&gt;2000&lt;/Name&gt;&lt;/Member&gt;&lt;Member Code="2001"&gt;&lt;Name LocaleIsoCode="en"&gt;2001&lt;/Name&gt;&lt;Name LocaleIsoCode="fr"&gt;2001&lt;/Name&gt;&lt;/Member&gt;&lt;Member Code="2002"&gt;&lt;Name LocaleIsoCode="en"&gt;2002&lt;/Name&gt;&lt;Name LocaleIsoCode="fr"&gt;2002&lt;/Name&gt;&lt;/Member&gt;&lt;Member Code="2003"&gt;&lt;Name LocaleIsoCode="en"&gt;2003&lt;/Name&gt;&lt;Name LocaleIsoCode="fr"&gt;2003&lt;/Name&gt;&lt;/Member&gt;&lt;Member Code="2004"&gt;&lt;Name LocaleIsoCode="en"&gt;2004&lt;/Name&gt;&lt;Name LocaleIsoCode="fr"&gt;2004&lt;/Name&gt;&lt;/Member&gt;&lt;Member Code="2005"&gt;&lt;Name LocaleIsoCode="en"&gt;2005&lt;/Name&gt;&lt;Name LocaleIsoCode="fr"&gt;2005&lt;/Name&gt;&lt;/Member&gt;&lt;Member Code="2006"&gt;&lt;Name LocaleIsoCode="en"&gt;2006&lt;/Name&gt;&lt;Name LocaleIsoCode="fr"&gt;2006&lt;/Name&gt;&lt;/Member&gt;&lt;Member Code="2007"&gt;&lt;Name LocaleIsoCode="en"&gt;2007&lt;/Name&gt;&lt;Name LocaleIsoCode="fr"&gt;2007&lt;/Name&gt;&lt;/Member&gt;&lt;Member Code="2008"&gt;&lt;Name LocaleIsoCode="en"&gt;2008&lt;/Name&gt;&lt;Name LocaleIsoCode="fr"&gt;2008&lt;/Name&gt;&lt;/Member&gt;&lt;Member Code="2009"&gt;&lt;Name LocaleIsoCode="en"&gt;2009&lt;/Name&gt;&lt;Name LocaleIsoCode="fr"&gt;2009&lt;/Name&gt;&lt;/Member&gt;&lt;Member Code="2010"&gt;&lt;Name LocaleIsoCode="en"&gt;2010&lt;/Name&gt;&lt;Name LocaleIsoCode="fr"&gt;2010&lt;/Name&gt;&lt;/Member&gt;&lt;Member Code="2011"&gt;&lt;Name LocaleIsoCode="en"&gt;2011&lt;/Name&gt;&lt;Name LocaleIsoCode="fr"&gt;2011&lt;/Name&gt;&lt;/Member&gt;&lt;Member Code="2012"&gt;&lt;Name LocaleIsoCode="en"&gt;2012&lt;/Name&gt;&lt;Name LocaleIsoCode="fr"&gt;2012&lt;/Name&gt;&lt;/Member&gt;&lt;/Dimension&gt;&lt;WBOSInformations&gt;&lt;TimeDimension WebTreeWasUsed="false"&gt;&lt;StartCodes Annual="1983" /&gt;&lt;EndCodes Annual="2012" /&gt;&lt;/TimeDimension&gt;&lt;/WBOSInformations&gt;&lt;Tabulation Axis="horizontal"&gt;&lt;Dimension Code="TIME" CommonCode="TIME" /&gt;&lt;/Tabulation&gt;&lt;Tabulation Axis="vertical"&gt;&lt;Dimension Code="LOCATION" CommonCode="LOCATION" /&gt;&lt;Dimension xmlns="" Code="FAKEUNITDIM" /&gt;&lt;/Tabulation&gt;&lt;Tabulation Axis="page"&gt;&lt;Dimension Code="MEASURE" /&gt;&lt;Dimension Code="AGE" /&gt;&lt;Dimension Code="DEFINITION" /&gt;&lt;/Tabulation&gt;&lt;Formatting&gt;&lt;Labels LocaleIsoCode="en" /&gt;&lt;Power&gt;0&lt;/Power&gt;&lt;Decimals&gt;3&lt;/Decimals&gt;&lt;SkipEmptyLines&gt;false&lt;/SkipEmptyLines&gt;&lt;FullyFillPage&gt;false&lt;/FullyFillPage&gt;&lt;SkipEmptyCols&gt;fals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AbsoluteUri&gt;http://stats.oecd.org//View.aspx?QueryId=&amp;amp;QueryType=Public&amp;amp;Lang=en&lt;/AbsoluteUri&gt;&lt;/Query&gt;&lt;/WebTableParameter&gt;</t>
  </si>
  <si>
    <t>Interdecile ratio P50/P10</t>
  </si>
  <si>
    <t>Data extracted on 16 Feb 2015 16:16 UTC (GMT) from OECD.Stat</t>
  </si>
  <si>
    <t>B:</t>
  </si>
  <si>
    <t>Break</t>
  </si>
  <si>
    <t>P:</t>
  </si>
  <si>
    <t>Provisional value</t>
  </si>
  <si>
    <t>2012 or latest</t>
  </si>
  <si>
    <t>&lt;?xml version="1.0"?&gt;&lt;WebTableParameter xmlns:xsd="http://www.w3.org/2001/XMLSchema" xmlns:xsi="http://www.w3.org/2001/XMLSchema-instance" xmlns=""&gt;&lt;DataTable Code="IDD" HasMetadata="true"&gt;&lt;Name LocaleIsoCode="en"&gt;Income Distribution and Poverty&lt;/Name&gt;&lt;Name LocaleIsoCode="fr"&gt;Distribution des revenus et pauvreté&lt;/Name&gt;&lt;Dimension Code="LOCATION" CommonCode="LOCATION" Display="labels"&gt;&lt;Name LocaleIsoCode="en"&gt;Country&lt;/Name&gt;&lt;Name LocaleIsoCode="fr"&gt;Pays&lt;/Name&gt;&lt;Member Code="AUS" HasOnlyUnitMetadata="false"&gt;&lt;Name LocaleIsoCode="en"&gt;Australia&lt;/Name&gt;&lt;Name LocaleIsoCode="fr"&gt;Australie&lt;/Name&gt;&lt;/Member&gt;&lt;Member Code="AUT" HasOnlyUnitMetadata="false"&gt;&lt;Name LocaleIsoCode="en"&gt;Austria&lt;/Name&gt;&lt;Name LocaleIsoCode="fr"&gt;Autriche&lt;/Name&gt;&lt;/Member&gt;&lt;Member Code="BEL" HasOnlyUnitMetadata="false"&gt;&lt;Name LocaleIsoCode="en"&gt;Belgium&lt;/Name&gt;&lt;Name LocaleIsoCode="fr"&gt;Belgique&lt;/Name&gt;&lt;/Member&gt;&lt;Member Code="CAN" HasOnlyUnitMetadata="false"&gt;&lt;Name LocaleIsoCode="en"&gt;Canada&lt;/Name&gt;&lt;Name LocaleIsoCode="fr"&gt;Canada&lt;/Name&gt;&lt;/Member&gt;&lt;Member Code="CHL" HasOnlyUnitMetadata="false"&gt;&lt;Name LocaleIsoCode="en"&gt;Chile&lt;/Name&gt;&lt;Name LocaleIsoCode="fr"&gt;Chili&lt;/Name&gt;&lt;/Member&gt;&lt;Member Code="CZE" HasOnlyUnitMetadata="false"&gt;&lt;Name LocaleIsoCode="en"&gt;Czech Republic&lt;/Name&gt;&lt;Name LocaleIsoCode="fr"&gt;République tchèque&lt;/Name&gt;&lt;/Member&gt;&lt;Member Code="DNK" HasOnlyUnitMetadata="false"&gt;&lt;Name LocaleIsoCode="en"&gt;Denmark&lt;/Name&gt;&lt;Name LocaleIsoCode="fr"&gt;Danemark&lt;/Name&gt;&lt;/Member&gt;&lt;Member Code="EST" HasOnlyUnitMetadata="false"&gt;&lt;Name LocaleIsoCode="en"&gt;Estonia&lt;/Name&gt;&lt;Name LocaleIsoCode="fr"&gt;Estonie&lt;/Name&gt;&lt;/Member&gt;&lt;Member Code="FIN" HasOnlyUnitMetadata="false"&gt;&lt;Name LocaleIsoCode="en"&gt;Finland&lt;/Name&gt;&lt;Name LocaleIsoCode="fr"&gt;Finlande&lt;/Name&gt;&lt;/Member&gt;&lt;Member Code="FRA" HasOnlyUnitMetadata="false"&gt;&lt;Name LocaleIsoCode="en"&gt;France&lt;/Name&gt;&lt;Name LocaleIsoCode="fr"&gt;France&lt;/Name&gt;&lt;/Member&gt;&lt;Member Code="DEU" HasMetadata="true" HasOnlyUnitMetadata="false"&gt;&lt;Name LocaleIsoCode="en"&gt;Germany&lt;/Name&gt;&lt;Name LocaleIsoCode="fr"&gt;Allemagne&lt;/Name&gt;&lt;/Member&gt;&lt;Member Code="GRC" HasOnlyUnitMetadata="false"&gt;&lt;Name LocaleIsoCode="en"&gt;Greece&lt;/Name&gt;&lt;Name LocaleIsoCode="fr"&gt;Grèce&lt;/Name&gt;&lt;/Member&gt;&lt;Member Code="HUN" HasOnlyUnitMetadata="false"&gt;&lt;Name LocaleIsoCode="en"&gt;Hungary&lt;/Name&gt;&lt;Name LocaleIsoCode="fr"&gt;Hongrie&lt;/Name&gt;&lt;/Member&gt;&lt;Member Code="ISL" HasOnlyUnitMetadata="false"&gt;&lt;Name LocaleIsoCode="en"&gt;Iceland&lt;/Name&gt;&lt;Name LocaleIsoCode="fr"&gt;Islande&lt;/Name&gt;&lt;/Member&gt;&lt;Member Code="IRL" HasOnlyUnitMetadata="false"&gt;&lt;Name LocaleIsoCode="en"&gt;Ireland&lt;/Name&gt;&lt;Name LocaleIsoCode="fr"&gt;Irlande&lt;/Name&gt;&lt;/Member&gt;&lt;Member Code="ISR" HasMetadata="true" HasOnlyUnitMetadata="false"&gt;&lt;Name LocaleIsoCode="en"&gt;Israel&lt;/Name&gt;&lt;Name LocaleIsoCode="fr"&gt;Israël&lt;/Name&gt;&lt;/Member&gt;&lt;Member Code="ITA" HasOnlyUnitMetadata="false"&gt;&lt;Name LocaleIsoCode="en"&gt;Italy&lt;/Name&gt;&lt;Name LocaleIsoCode="fr"&gt;Italie&lt;/Name&gt;&lt;/Member&gt;&lt;Member Code="JPN" HasOnlyUnitMetadata="false"&gt;&lt;Name LocaleIsoCode="en"&gt;Japan&lt;/Name&gt;&lt;Name LocaleIsoCode="fr"&gt;Japon&lt;/Name&gt;&lt;/Member&gt;&lt;Member Code="KOR" HasOnlyUnitMetadata="false"&gt;&lt;Name LocaleIsoCode="en"&gt;Korea&lt;/Name&gt;&lt;Name LocaleIsoCode="fr"&gt;Corée&lt;/Name&gt;&lt;/Member&gt;&lt;Member Code="LUX" HasOnlyUnitMetadata="false"&gt;&lt;Name LocaleIsoCode="en"&gt;Luxembourg&lt;/Name&gt;&lt;Name LocaleIsoCode="fr"&gt;Luxembourg&lt;/Name&gt;&lt;/Member&gt;&lt;Member Code="MEX" HasOnlyUnitMetadata="false"&gt;&lt;Name LocaleIsoCode="en"&gt;Mexico&lt;/Name&gt;&lt;Name LocaleIsoCode="fr"&gt;Mexique&lt;/Name&gt;&lt;/Member&gt;&lt;Member Code="NLD" HasOnlyUnitMetadata="false"&gt;&lt;Name LocaleIsoCode="en"&gt;Netherlands&lt;/Name&gt;&lt;Name LocaleIsoCode="fr"&gt;Pays-Bas&lt;/Name&gt;&lt;/Member&gt;&lt;Member Code="NZL" HasOnlyUnitMetadata="false"&gt;&lt;Name LocaleIsoCode="en"&gt;New Zealand&lt;/Name&gt;&lt;Name LocaleIsoCode="fr"&gt;Nouvelle-Zélande&lt;/Name&gt;&lt;/Member&gt;&lt;Member Code="NOR" HasOnlyUnitMetadata="false"&gt;&lt;Name LocaleIsoCode="en"&gt;Norway&lt;/Name&gt;&lt;Name LocaleIsoCode="fr"&gt;Norvège&lt;/Name&gt;&lt;/Member&gt;&lt;Member Code="POL" HasOnlyUnitMetadata="false"&gt;&lt;Name LocaleIsoCode="en"&gt;Poland&lt;/Name&gt;&lt;Name LocaleIsoCode="fr"&gt;Pologne&lt;/Name&gt;&lt;/Member&gt;&lt;Member Code="PRT" HasOnlyUnitMetadata="false"&gt;&lt;Name LocaleIsoCode="en"&gt;Portugal&lt;/Name&gt;&lt;Name LocaleIsoCode="fr"&gt;Portugal&lt;/Name&gt;&lt;/Member&gt;&lt;Member Code="SVK" HasOnlyUnitMetadata="false"&gt;&lt;Name LocaleIsoCode="en"&gt;Slovak Republic&lt;/Name&gt;&lt;Name LocaleIsoCode="fr"&gt;République slovaque&lt;/Name&gt;&lt;/Member&gt;&lt;Member Code="SVN" HasOnlyUnitMetadata="false"&gt;&lt;Name LocaleIsoCode="en"&gt;Slovenia&lt;/Name&gt;&lt;Name LocaleIsoCode="fr"&gt;Slovénie&lt;/Name&gt;&lt;/Member&gt;&lt;Member Code="ESP" HasOnlyUnitMetadata="false"&gt;&lt;Name LocaleIsoCode="en"&gt;Spain&lt;/Name&gt;&lt;Name LocaleIsoCode="fr"&gt;Espagne&lt;/Name&gt;&lt;/Member&gt;&lt;Member Code="SWE" HasOnlyUnitMetadata="false"&gt;&lt;Name LocaleIsoCode="en"&gt;Sweden&lt;/Name&gt;&lt;Name LocaleIsoCode="fr"&gt;Suède&lt;/Name&gt;&lt;/Member&gt;&lt;Member Code="CHE" HasOnlyUnitMetadata="false"&gt;&lt;Name LocaleIsoCode="en"&gt;Switzerland&lt;/Name&gt;&lt;Name LocaleIsoCode="fr"&gt;Suisse&lt;/Name&gt;&lt;/Member&gt;&lt;Member Code="TUR" HasOnlyUnitMetadata="false"&gt;&lt;Name LocaleIsoCode="en"&gt;Turkey&lt;/Name&gt;&lt;Name LocaleIsoCode="fr"&gt;Turquie&lt;/Name&gt;&lt;/Member&gt;&lt;Member Code="GBR" HasOnlyUnitMetadata="false"&gt;&lt;Name LocaleIsoCode="en"&gt;United Kingdom&lt;/Name&gt;&lt;Name LocaleIsoCode="fr"&gt;Royaume-Uni&lt;/Name&gt;&lt;/Member&gt;&lt;Member Code="USA" HasOnlyUnitMetadata="false"&gt;&lt;Name LocaleIsoCode="en"&gt;United States&lt;/Name&gt;&lt;Name LocaleIsoCode="fr"&gt;États-Unis&lt;/Name&gt;&lt;/Member&gt;&lt;Member Code="RUS" HasOnlyUnitMetadata="false"&gt;&lt;Name LocaleIsoCode="en"&gt;Russia&lt;/Name&gt;&lt;Name LocaleIsoCode="fr"&gt;Russie&lt;/Name&gt;&lt;/Member&gt;&lt;/Dimension&gt;&lt;Dimension Code="MEASURE" Display="labels"&gt;&lt;Name LocaleIsoCode="en"&gt;Measure&lt;/Name&gt;&lt;Name LocaleIsoCode="fr"&gt;Mesure&lt;/Name&gt;&lt;Member Code="INC_CRT" HasOnlyUnitMetadata="false"&gt;&lt;Name LocaleIsoCode="en"&gt;INCOME (Current prices)&lt;/Name&gt;&lt;Name LocaleIsoCode="fr"&gt;INCOME (Current prices)&lt;/Name&gt;&lt;ChildMember Code="INCCTOTAL" HasMetadata="true" HasOnlyUnitMetadata="true"&gt;&lt;Name LocaleIsoCode="en"&gt;Mean disposable income (current prices)&lt;/Name&gt;&lt;Name LocaleIsoCode="fr"&gt;Mean disposable income (current prices)&lt;/Name&gt;&lt;ChildMember Code="ECTOTAL" HasMetadata="true" HasOnlyUnitMetadata="true"&gt;&lt;Name LocaleIsoCode="en"&gt;Total earnings (current prices)&lt;/Name&gt;&lt;Name LocaleIsoCode="fr"&gt;Total earnings (current prices)&lt;/Name&gt;&lt;/ChildMember&gt;&lt;ChildMember Code="KCTOTAL" HasMetadata="true" HasOnlyUnitMetadata="true"&gt;&lt;Name LocaleIsoCode="en"&gt;Capital and private transfers (current prices)&lt;/Name&gt;&lt;Name LocaleIsoCode="fr"&gt;Capital and private transfers (current prices)&lt;/Name&gt;&lt;/ChildMember&gt;&lt;ChildMember Code="SECTOTAL" HasMetadata="true" HasOnlyUnitMetadata="true"&gt;&lt;Name LocaleIsoCode="en"&gt;Self employed income (current prices)&lt;/Name&gt;&lt;Name LocaleIsoCode="fr"&gt;Self employed income (current prices)&lt;/Name&gt;&lt;/ChildMember&gt;&lt;ChildMember Code="TRCTOTAL" HasMetadata="true" HasOnlyUnitMetadata="true"&gt;&lt;Name LocaleIsoCode="en"&gt;Public transfers (current prices)&lt;/Name&gt;&lt;Name LocaleIsoCode="fr"&gt;Public transfers (current prices)&lt;/Name&gt;&lt;/ChildMember&gt;&lt;ChildMember Code="TACTOTAL" HasMetadata="true" HasOnlyUnitMetadata="true"&gt;&lt;Name LocaleIsoCode="en"&gt;Income taxes (current prices)&lt;/Name&gt;&lt;Name LocaleIsoCode="fr"&gt;Income taxes (current prices)&lt;/Name&gt;&lt;/ChildMember&gt;&lt;/ChildMember&gt;&lt;ChildMember Code="MEDIANC" HasMetadata="true" HasOnlyUnitMetadata="true"&gt;&lt;Name LocaleIsoCode="en"&gt;Median disposable income (current prices)&lt;/Name&gt;&lt;Name LocaleIsoCode="fr"&gt;Median disposable income (current prices)&lt;/Name&gt;&lt;/ChildMember&gt;&lt;ChildMember Code="INCACTOT" HasMetadata="true" HasOnlyUnitMetadata="true"&gt;&lt;Name LocaleIsoCode="en"&gt;All age groups: mean disposable income (current prices)&lt;/Name&gt;&lt;Name LocaleIsoCode="fr"&gt;All age groups: mean disposable income (current prices)&lt;/Name&gt;&lt;ChildMember Code="INCAC1" HasMetadata="true" HasOnlyUnitMetadata="true"&gt;&lt;Name LocaleIsoCode="en"&gt;Age group 0-17: mean disposable income (current prices)&lt;/Name&gt;&lt;Name LocaleIsoCode="fr"&gt;Age group 0-17: mean disposable income (current prices)&lt;/Name&gt;&lt;/ChildMember&gt;&lt;ChildMember Code="INCAC2" HasMetadata="true" HasOnlyUnitMetadata="true"&gt;&lt;Name LocaleIsoCode="en"&gt;Age group 18-25: mean disposable income (current prices)&lt;/Name&gt;&lt;Name LocaleIsoCode="fr"&gt;Age group 18-25: mean disposable income (current prices)&lt;/Name&gt;&lt;/ChildMember&gt;&lt;ChildMember Code="INCAC3" HasMetadata="true" HasOnlyUnitMetadata="true"&gt;&lt;Name LocaleIsoCode="en"&gt;Age group 26-40: mean disposable income (current prices)&lt;/Name&gt;&lt;Name LocaleIsoCode="fr"&gt;Age group 26-40: mean disposable income (current prices)&lt;/Name&gt;&lt;/ChildMember&gt;&lt;ChildMember Code="INCAC4" HasMetadata="true" HasOnlyUnitMetadata="true"&gt;&lt;Name LocaleIsoCode="en"&gt;Age group 41-50: mean disposable income (current prices)&lt;/Name&gt;&lt;Name LocaleIsoCode="fr"&gt;Age group 41-50: mean disposable income (current prices)&lt;/Name&gt;&lt;/ChildMember&gt;&lt;ChildMember Code="INCAC5" HasMetadata="true" HasOnlyUnitMetadata="true"&gt;&lt;Name LocaleIsoCode="en"&gt;Age group 51-65: mean disposable income (current prices)&lt;/Name&gt;&lt;Name LocaleIsoCode="fr"&gt;Age group 51-65: mean disposable income (current prices)&lt;/Name&gt;&lt;/ChildMember&gt;&lt;ChildMember Code="INCAC6" HasMetadata="true" HasOnlyUnitMetadata="true"&gt;&lt;Name LocaleIsoCode="en"&gt;Age group 66-75: mean disposable income (current prices)&lt;/Name&gt;&lt;Name LocaleIsoCode="fr"&gt;Age group 66-75: mean disposable income (current prices)&lt;/Name&gt;&lt;/ChildMember&gt;&lt;ChildMember Code="INCAC7" HasMetadata="true" HasOnlyUnitMetadata="true"&gt;&lt;Name LocaleIsoCode="en"&gt;Age group 76+: mean disposable income (current prices)&lt;/Name&gt;&lt;Name LocaleIsoCode="fr"&gt;Age group 76+: mean disposable income (current prices)&lt;/Name&gt;&lt;/ChildMember&gt;&lt;/ChildMember&gt;&lt;/Member&gt;&lt;Member Code="INEQ" HasOnlyUnitMetadata="false"&gt;&lt;Name LocaleIsoCode="en"&gt;INEQUALITY&lt;/Name&gt;&lt;Name LocaleIsoCode="fr"&gt;INEQUALITY&lt;/Name&gt;&lt;ChildMember Code="GINI" HasMetadata="true" HasOnlyUnitMetadata="false"&gt;&lt;Name LocaleIsoCode="en"&gt;Gini (at disposable income, post taxes and transfers)&lt;/Name&gt;&lt;Name LocaleIsoCode="fr"&gt;Gini (at disposable income, post taxes and transfers)&lt;/Name&gt;&lt;/ChildMember&gt;&lt;ChildMember Code="STDG" HasOnlyUnitMetadata="false"&gt;&lt;Name LocaleIsoCode="en"&gt;Standard error Gini (post taxes and transfers)&lt;/Name&gt;&lt;Name LocaleIsoCode="fr"&gt;Standard error Gini (post taxes and transfers)&lt;/Name&gt;&lt;/ChildMember&gt;&lt;ChildMember Code="GINIB" HasOnlyUnitMetadata="false"&gt;&lt;Name LocaleIsoCode="en"&gt;Gini before taxes and transfers&lt;/Name&gt;&lt;Name LocaleIsoCode="fr"&gt;Gini before taxes and transfers&lt;/Name&gt;&lt;/ChildMember&gt;&lt;ChildMember Code="PALMA" HasMetadata="true" HasOnlyUnitMetadata="false"&gt;&lt;Name LocaleIsoCode="en"&gt;Palma ratio&lt;/Name&gt;&lt;Name LocaleIsoCode="fr"&gt;Palma ratio&lt;/Name&gt;&lt;/ChildMember&gt;&lt;ChildMember Code="P90P10" HasMetadata="true" HasOnlyUnitMetadata="false"&gt;&lt;Name LocaleIsoCode="en"&gt;P90/P10 disposable income decile ratio&lt;/Name&gt;&lt;Name LocaleIsoCode="fr"&gt;P90/P10 disposable income decile ratio&lt;/Name&gt;&lt;/ChildMember&gt;&lt;ChildMember Code="P90P50" HasMetadata="true" HasOnlyUnitMetadata="false" IsDisplayed="true"&gt;&lt;Name LocaleIsoCode="en"&gt;P90/P50  disposable income decile ratio&lt;/Name&gt;&lt;Name LocaleIsoCode="fr"&gt;P90/P50  disposable income decile ratio&lt;/Name&gt;&lt;/ChildMember&gt;&lt;ChildMember Code="P50P10" HasMetadata="true" HasOnlyUnitMetadata="false"&gt;&lt;Name LocaleIsoCode="en"&gt;P50/P10  disposable income decile ratio&lt;/Name&gt;&lt;Name LocaleIsoCode="fr"&gt;P50/P10  disposable income decile ratio&lt;/Name&gt;&lt;/ChildMember&gt;&lt;ChildMember Code="S80S20" HasMetadata="true" HasOnlyUnitMetadata="false"&gt;&lt;Name LocaleIsoCode="en"&gt;S80/S20 disposable income quintile share&lt;/Name&gt;&lt;Name LocaleIsoCode="fr"&gt;S80/S20 disposable income quintile share&lt;/Name&gt;&lt;/ChildMember&gt;&lt;ChildMember Code="S90S10" HasMetadata="true" HasOnlyUnitMetadata="false"&gt;&lt;Name LocaleIsoCode="en"&gt;S90/S10 disposable income decile share&lt;/Name&gt;&lt;Name LocaleIsoCode="fr"&gt;S90/S10 disposable income decile share&lt;/Name&gt;&lt;/ChildMember&gt;&lt;/Member&gt;&lt;Member Code="PVT" HasOnlyUnitMetadata="false"&gt;&lt;Name LocaleIsoCode="en"&gt;POVERTY&lt;/Name&gt;&lt;Name LocaleIsoCode="fr"&gt;POVERTY&lt;/Name&gt;&lt;ChildMember Code="PVT5B" HasOnlyUnitMetadata="false"&gt;&lt;Name LocaleIsoCode="en"&gt;Poverty rate before taxes and transfers, Poverty line 50%&lt;/Name&gt;&lt;Name LocaleIsoCode="fr"&gt;Poverty rate before taxes and transfers, Poverty line 50%&lt;/Name&gt;&lt;/ChildMember&gt;&lt;ChildMember Code="PVTBHTOT" HasOnlyUnitMetadata="false"&gt;&lt;Name LocaleIsoCode="en"&gt;All  working-age household types: Poverty rate before taxes and transfers&lt;/Name&gt;&lt;Name LocaleIsoCode="fr"&gt;All  working-age household types: Poverty rate before taxes and transfers&lt;/Name&gt;&lt;/ChildMember&gt;&lt;ChildMember Code="PVT5A" HasOnlyUnitMetadata="false"&gt;&lt;Name LocaleIsoCode="en"&gt;Poverty rate after taxes and transfers, Poverty line 50%&lt;/Name&gt;&lt;Name LocaleIsoCode="fr"&gt;Poverty rate after taxes and transfers, Poverty line 50%&lt;/Name&gt;&lt;/ChildMember&gt;&lt;ChildMember Code="PMEAN5A" HasOnlyUnitMetadata="false"&gt;&lt;Name LocaleIsoCode="en"&gt;Mean Poverty gap after taxes and transfers, Poverty line 50%&lt;/Name&gt;&lt;Name LocaleIsoCode="fr"&gt;Mean Poverty gap after taxes and transfers, Poverty line 50%&lt;/Name&gt;&lt;/ChildMember&gt;&lt;ChildMember Code="PMED5A" HasOnlyUnitMetadata="false"&gt;&lt;Name LocaleIsoCode="en"&gt;Median Poverty gap after taxes and transfers, Poverty line 50%&lt;/Name&gt;&lt;Name LocaleIsoCode="fr"&gt;Median Poverty gap after taxes and transfers, Poverty line 50%&lt;/Name&gt;&lt;/ChildMember&gt;&lt;ChildMember Code="PVTAHTOT" HasOnlyUnitMetadata="false"&gt;&lt;Name LocaleIsoCode="en"&gt;All  working-age household types: Poverty rate after taxes and transfers&lt;/Name&gt;&lt;Name LocaleIsoCode="fr"&gt;All  working-age household types: Poverty rate after taxes and transfers&lt;/Name&gt;&lt;/ChildMember&gt;&lt;ChildMember Code="PVTAATOT" HasOnlyUnitMetadata="false"&gt;&lt;Name LocaleIsoCode="en"&gt;All age groups: Poverty rate after taxes and transfers&lt;/Name&gt;&lt;Name LocaleIsoCode="fr"&gt;All age groups: Poverty rate after taxes and transfers&lt;/Name&gt;&lt;ChildMember Code="PVTAA1" HasOnlyUnitMetadata="false"&gt;&lt;Name LocaleIsoCode="en"&gt;Age group 0-17: Poverty rate after taxes and transfers&lt;/Name&gt;&lt;Name LocaleIsoCode="fr"&gt;Age group 0-17: Poverty rate after taxes and transfers&lt;/Name&gt;&lt;/ChildMember&gt;&lt;ChildMember Code="PVTAA2" HasOnlyUnitMetadata="false"&gt;&lt;Name LocaleIsoCode="en"&gt;Age group 18-25: Poverty rate after taxes and transfers&lt;/Name&gt;&lt;Name LocaleIsoCode="fr"&gt;Age group 18-25: Poverty rate after taxes and transfers&lt;/Name&gt;&lt;/ChildMember&gt;&lt;ChildMember Code="PVTAA3" HasOnlyUnitMetadata="false"&gt;&lt;Name LocaleIsoCode="en"&gt;Age group 26-40: Poverty rate after taxes and transfers&lt;/Name&gt;&lt;Name LocaleIsoCode="fr"&gt;Age group 26-40: Poverty rate after taxes and transfers&lt;/Name&gt;&lt;/ChildMember&gt;&lt;ChildMember Code="PVTAA4" HasOnlyUnitMetadata="false"&gt;&lt;Name LocaleIsoCode="en"&gt;Age group 41-50: Poverty rate after taxes and transfers&lt;/Name&gt;&lt;Name LocaleIsoCode="fr"&gt;Age group 41-50: Poverty rate after taxes and transfers&lt;/Name&gt;&lt;/ChildMember&gt;&lt;ChildMember Code="PVTAA5" HasOnlyUnitMetadata="false"&gt;&lt;Name LocaleIsoCode="en"&gt;Age group 51-65: Poverty rate after taxes and transfers&lt;/Name&gt;&lt;Name LocaleIsoCode="fr"&gt;Age group 51-65: Poverty rate after taxes and transfers&lt;/Name&gt;&lt;/ChildMember&gt;&lt;ChildMember Code="PVTAA6" HasOnlyUnitMetadata="false"&gt;&lt;Name LocaleIsoCode="en"&gt;Age group 66-75: Poverty rate after taxes and transfers&lt;/Name&gt;&lt;Name LocaleIsoCode="fr"&gt;Age group 66-75: Poverty rate after taxes and transfers&lt;/Name&gt;&lt;/ChildMember&gt;&lt;ChildMember Code="PVTAA7" HasOnlyUnitMetadata="false"&gt;&lt;Name LocaleIsoCode="en"&gt;Age group 76+: Poverty rate after taxes and transfers&lt;/Name&gt;&lt;Name LocaleIsoCode="fr"&gt;Age group 76+: Poverty rate after taxes and transfers&lt;/Name&gt;&lt;/ChildMember&gt;&lt;/ChildMember&gt;&lt;ChildMember Code="PVT6B" HasOnlyUnitMetadata="false"&gt;&lt;Name LocaleIsoCode="en"&gt;Poverty rate before taxes and transfers, Poverty line 60%&lt;/Name&gt;&lt;Name LocaleIsoCode="fr"&gt;Poverty rate before taxes and transfers, Poverty line 60%&lt;/Name&gt;&lt;/ChildMember&gt;&lt;ChildMember Code="PVT6A" HasOnlyUnitMetadata="false"&gt;&lt;Name LocaleIsoCode="en"&gt;Poverty rate after taxes and transfers, Poverty line 60%&lt;/Name&gt;&lt;Name LocaleIsoCode="fr"&gt;Poverty rate after taxes and transfers, Poverty line 60%&lt;/Name&gt;&lt;/ChildMember&gt;&lt;ChildMember Code="PMEAN6A" HasOnlyUnitMetadata="false"&gt;&lt;Name LocaleIsoCode="en"&gt;Mean Poverty gap after taxes and transfers, Poverty line 60%&lt;/Name&gt;&lt;Name LocaleIsoCode="fr"&gt;Mean Poverty gap after taxes and transfers, Poverty line 60%&lt;/Name&gt;&lt;/ChildMember&gt;&lt;ChildMember Code="PMED6A" HasOnlyUnitMetadata="false"&gt;&lt;Name LocaleIsoCode="en"&gt;Median Poverty gap after taxes and transfers, Poverty line 60%&lt;/Name&gt;&lt;Name LocaleIsoCode="fr"&gt;Median Poverty gap after taxes and transfers, Poverty line 60%&lt;/Name&gt;&lt;/ChildMember&gt;&lt;/Member&gt;&lt;Member Code="POP" HasOnlyUnitMetadata="false"&gt;&lt;Name LocaleIsoCode="en"&gt;POPULATION&lt;/Name&gt;&lt;Name LocaleIsoCode="fr"&gt;POPULATION&lt;/Name&gt;&lt;ChildMember Code="IND" HasOnlyUnitMetadata="false"&gt;&lt;Name LocaleIsoCode="en"&gt;Total number of individuals&lt;/Name&gt;&lt;Name LocaleIsoCode="fr"&gt;Total number of individuals&lt;/Name&gt;&lt;/ChildMember&gt;&lt;ChildMember Code="SHA1" HasOnlyUnitMetadata="false"&gt;&lt;Name LocaleIsoCode="en"&gt;Age group 0-17: share&lt;/Name&gt;&lt;Name LocaleIsoCode="fr"&gt;Age group 0-17: share&lt;/Name&gt;&lt;/ChildMember&gt;&lt;ChildMember Code="SHA2" HasOnlyUnitMetadata="false"&gt;&lt;Name LocaleIsoCode="en"&gt;Age group 18-25: share&lt;/Name&gt;&lt;Name LocaleIsoCode="fr"&gt;Age group 18-25: share&lt;/Name&gt;&lt;/ChildMember&gt;&lt;ChildMember Code="SHA3" HasOnlyUnitMetadata="false"&gt;&lt;Name LocaleIsoCode="en"&gt;age group 26-40: share&lt;/Name&gt;&lt;Name LocaleIsoCode="fr"&gt;age group 26-40: share&lt;/Name&gt;&lt;/ChildMember&gt;&lt;ChildMember Code="SHA4" HasOnlyUnitMetadata="false"&gt;&lt;Name LocaleIsoCode="en"&gt;Age group 41-50: share&lt;/Name&gt;&lt;Name LocaleIsoCode="fr"&gt;Age group 41-50: share&lt;/Name&gt;&lt;/ChildMember&gt;&lt;ChildMember Code="SHA5" HasOnlyUnitMetadata="false"&gt;&lt;Name LocaleIsoCode="en"&gt;Age group 51-65: share&lt;/Name&gt;&lt;Name LocaleIsoCode="fr"&gt;Age group 51-65: share&lt;/Name&gt;&lt;/ChildMember&gt;&lt;ChildMember Code="SHA6" HasOnlyUnitMetadata="false"&gt;&lt;Name LocaleIsoCode="en"&gt;Age group 66-75: share&lt;/Name&gt;&lt;Name LocaleIsoCode="fr"&gt;Age group 66-75: share&lt;/Name&gt;&lt;/ChildMember&gt;&lt;ChildMember Code="SHA7" HasOnlyUnitMetadata="false"&gt;&lt;Name LocaleIsoCode="en"&gt;Age group 76+: share&lt;/Name&gt;&lt;Name LocaleIsoCode="fr"&gt;Age group 76+: share&lt;/Name&gt;&lt;/ChildMember&gt;&lt;ChildMember Code="HHD" HasOnlyUnitMetadata="false"&gt;&lt;Name LocaleIsoCode="en"&gt;Total number of households&lt;/Name&gt;&lt;Name LocaleIsoCode="fr"&gt;Total number of households&lt;/Name&gt;&lt;/ChildMember&gt;&lt;/Member&gt;&lt;Member Code="CPI2010" HasMetadata="true" HasOnlyUnitMetadata="false"&gt;&lt;Name LocaleIsoCode="en"&gt;Consumer Price Index (base 2010=100)&lt;/Name&gt;&lt;Name LocaleIsoCode="fr"&gt;Consumer Price Index (base 2010=100)&lt;/Name&gt;&lt;/Member&gt;&lt;Member Code="PPPPRC" HasMetadata="true" HasOnlyUnitMetadata="false"&gt;&lt;Name LocaleIsoCode="en"&gt;Purchasing Power Parities for private consumption&lt;/Name&gt;&lt;Name LocaleIsoCode="fr"&gt;Purchasing Power Parities for private consumption&lt;/Name&gt;&lt;/Member&gt;&lt;/Dimension&gt;&lt;Dimension Code="FAKEUNITDIM" xmlns=""&gt;&lt;Name LocaleIsoCode="en"&gt;Unit&lt;/Name&gt;&lt;Name LocaleIsoCode="fr"&gt;Unité&lt;/Name&gt;&lt;Member Code="FAKEUNITMEMBERCODE"&gt;&lt;Name LocaleIsoCode="en"&gt;Default Unit&lt;/Name&gt;&lt;Name LocaleIsoCode="fr"&gt;Unité par défaut&lt;/Name&gt;&lt;/Member&gt;&lt;/Dimension&gt;&lt;Dimension Code="AGE" Display="labels"&gt;&lt;Name LocaleIsoCode="en"&gt;Age group&lt;/Name&gt;&lt;Name LocaleIsoCode="fr"&gt;Groupe d'âge&lt;/Name&gt;&lt;Member Code="TOT"&gt;&lt;Name LocaleIsoCode="en"&gt;Total population&lt;/Name&gt;&lt;Name LocaleIsoCode="fr"&gt;Total population&lt;/Name&gt;&lt;/Member&gt;&lt;Member Code="WA"&gt;&lt;Name LocaleIsoCode="en"&gt;Working age population: 18-65&lt;/Name&gt;&lt;Name LocaleIsoCode="fr"&gt;Working age population: 18-65&lt;/Name&gt;&lt;/Member&gt;&lt;Member Code="OLD"&gt;&lt;Name LocaleIsoCode="en"&gt;Retirement age population: above 65&lt;/Name&gt;&lt;Name LocaleIsoCode="fr"&gt;Retirement age population: above 65&lt;/Name&gt;&lt;/Member&gt;&lt;/Dimension&gt;&lt;Dimension Code="DEFINITION" HasMetadata="true" Display="labels"&gt;&lt;Name LocaleIsoCode="en"&gt;Definition&lt;/Name&gt;&lt;Name LocaleIsoCode="fr"&gt;Définition&lt;/Name&gt;&lt;Member Code="CURRENT" HasMetadata="true"&gt;&lt;Name LocaleIsoCode="en"&gt;Current definition&lt;/Name&gt;&lt;Name LocaleIsoCode="fr"&gt;Current definition&lt;/Name&gt;&lt;/Member&gt;&lt;/Dimension&gt;&lt;Dimension Code="TIME" CommonCode="TIME" Display="labels"&gt;&lt;Name LocaleIsoCode="en"&gt;Year&lt;/Name&gt;&lt;Name LocaleIsoCode="fr"&gt;Année&lt;/Name&gt;&lt;Member Code="1983"&gt;&lt;Name LocaleIsoCode="en"&gt;1983&lt;/Name&gt;&lt;Name LocaleIsoCode="fr"&gt;1983&lt;/Name&gt;&lt;/Member&gt;&lt;Member Code="1984"&gt;&lt;Name LocaleIsoCode="en"&gt;1984&lt;/Name&gt;&lt;Name LocaleIsoCode="fr"&gt;1984&lt;/Name&gt;&lt;/Member&gt;&lt;Member Code="1985"&gt;&lt;Name LocaleIsoCode="en"&gt;1985&lt;/Name&gt;&lt;Name LocaleIsoCode="fr"&gt;1985&lt;/Name&gt;&lt;/Member&gt;&lt;Member Code="1986"&gt;&lt;Name LocaleIsoCode="en"&gt;1986&lt;/Name&gt;&lt;Name LocaleIsoCode="fr"&gt;1986&lt;/Name&gt;&lt;/Member&gt;&lt;Member Code="1987"&gt;&lt;Name LocaleIsoCode="en"&gt;1987&lt;/Name&gt;&lt;Name LocaleIsoCode="fr"&gt;1987&lt;/Name&gt;&lt;/Member&gt;&lt;Member Code="1988"&gt;&lt;Name LocaleIsoCode="en"&gt;1988&lt;/Name&gt;&lt;Name LocaleIsoCode="fr"&gt;1988&lt;/Name&gt;&lt;/Member&gt;&lt;Member Code="1989"&gt;&lt;Name LocaleIsoCode="en"&gt;1989&lt;/Name&gt;&lt;Name LocaleIsoCode="fr"&gt;1989&lt;/Name&gt;&lt;/Member&gt;&lt;Member Code="1990"&gt;&lt;Name LocaleIsoCode="en"&gt;1990&lt;/Name&gt;&lt;Name LocaleIsoCode="fr"&gt;1990&lt;/Name&gt;&lt;/Member&gt;&lt;Member Code="1991"&gt;&lt;Name LocaleIsoCode="en"&gt;1991&lt;/Name&gt;&lt;Name LocaleIsoCode="fr"&gt;1991&lt;/Name&gt;&lt;/Member&gt;&lt;Member Code="1992"&gt;&lt;Name LocaleIsoCode="en"&gt;1992&lt;/Name&gt;&lt;Name LocaleIsoCode="fr"&gt;1992&lt;/Name&gt;&lt;/Member&gt;&lt;Member Code="1993"&gt;&lt;Name LocaleIsoCode="en"&gt;1993&lt;/Name&gt;&lt;Name LocaleIsoCode="fr"&gt;1993&lt;/Name&gt;&lt;/Member&gt;&lt;Member Code="1994"&gt;&lt;Name LocaleIsoCode="en"&gt;1994&lt;/Name&gt;&lt;Name LocaleIsoCode="fr"&gt;1994&lt;/Name&gt;&lt;/Member&gt;&lt;Member Code="1995"&gt;&lt;Name LocaleIsoCode="en"&gt;1995&lt;/Name&gt;&lt;Name LocaleIsoCode="fr"&gt;1995&lt;/Name&gt;&lt;/Member&gt;&lt;Member Code="1996"&gt;&lt;Name LocaleIsoCode="en"&gt;1996&lt;/Name&gt;&lt;Name LocaleIsoCode="fr"&gt;1996&lt;/Name&gt;&lt;/Member&gt;&lt;Member Code="1997"&gt;&lt;Name LocaleIsoCode="en"&gt;1997&lt;/Name&gt;&lt;Name LocaleIsoCode="fr"&gt;1997&lt;/Name&gt;&lt;/Member&gt;&lt;Member Code="1998"&gt;&lt;Name LocaleIsoCode="en"&gt;1998&lt;/Name&gt;&lt;Name LocaleIsoCode="fr"&gt;1998&lt;/Name&gt;&lt;/Member&gt;&lt;Member Code="1999"&gt;&lt;Name LocaleIsoCode="en"&gt;1999&lt;/Name&gt;&lt;Name LocaleIsoCode="fr"&gt;1999&lt;/Name&gt;&lt;/Member&gt;&lt;Member Code="2000"&gt;&lt;Name LocaleIsoCode="en"&gt;2000&lt;/Name&gt;&lt;Name LocaleIsoCode="fr"&gt;2000&lt;/Name&gt;&lt;/Member&gt;&lt;Member Code="2001"&gt;&lt;Name LocaleIsoCode="en"&gt;2001&lt;/Name&gt;&lt;Name LocaleIsoCode="fr"&gt;2001&lt;/Name&gt;&lt;/Member&gt;&lt;Member Code="2002"&gt;&lt;Name LocaleIsoCode="en"&gt;2002&lt;/Name&gt;&lt;Name LocaleIsoCode="fr"&gt;2002&lt;/Name&gt;&lt;/Member&gt;&lt;Member Code="2003"&gt;&lt;Name LocaleIsoCode="en"&gt;2003&lt;/Name&gt;&lt;Name LocaleIsoCode="fr"&gt;2003&lt;/Name&gt;&lt;/Member&gt;&lt;Member Code="2004"&gt;&lt;Name LocaleIsoCode="en"&gt;2004&lt;/Name&gt;&lt;Name LocaleIsoCode="fr"&gt;2004&lt;/Name&gt;&lt;/Member&gt;&lt;Member Code="2005"&gt;&lt;Name LocaleIsoCode="en"&gt;2005&lt;/Name&gt;&lt;Name LocaleIsoCode="fr"&gt;2005&lt;/Name&gt;&lt;/Member&gt;&lt;Member Code="2006"&gt;&lt;Name LocaleIsoCode="en"&gt;2006&lt;/Name&gt;&lt;Name LocaleIsoCode="fr"&gt;2006&lt;/Name&gt;&lt;/Member&gt;&lt;Member Code="2007"&gt;&lt;Name LocaleIsoCode="en"&gt;2007&lt;/Name&gt;&lt;Name LocaleIsoCode="fr"&gt;2007&lt;/Name&gt;&lt;/Member&gt;&lt;Member Code="2008"&gt;&lt;Name LocaleIsoCode="en"&gt;2008&lt;/Name&gt;&lt;Name LocaleIsoCode="fr"&gt;2008&lt;/Name&gt;&lt;/Member&gt;&lt;Member Code="2009"&gt;&lt;Name LocaleIsoCode="en"&gt;2009&lt;/Name&gt;&lt;Name LocaleIsoCode="fr"&gt;2009&lt;/Name&gt;&lt;/Member&gt;&lt;Member Code="2010"&gt;&lt;Name LocaleIsoCode="en"&gt;2010&lt;/Name&gt;&lt;Name LocaleIsoCode="fr"&gt;2010&lt;/Name&gt;&lt;/Member&gt;&lt;Member Code="2011"&gt;&lt;Name LocaleIsoCode="en"&gt;2011&lt;/Name&gt;&lt;Name LocaleIsoCode="fr"&gt;2011&lt;/Name&gt;&lt;/Member&gt;&lt;Member Code="2012"&gt;&lt;Name LocaleIsoCode="en"&gt;2012&lt;/Name&gt;&lt;Name LocaleIsoCode="fr"&gt;2012&lt;/Name&gt;&lt;/Member&gt;&lt;/Dimension&gt;&lt;WBOSInformations&gt;&lt;TimeDimension WebTreeWasUsed="false"&gt;&lt;StartCodes Annual="1983" /&gt;&lt;EndCodes Annual="2012" /&gt;&lt;/TimeDimension&gt;&lt;/WBOSInformations&gt;&lt;Tabulation Axis="horizontal"&gt;&lt;Dimension Code="TIME" CommonCode="TIME" /&gt;&lt;/Tabulation&gt;&lt;Tabulation Axis="vertical"&gt;&lt;Dimension Code="LOCATION" CommonCode="LOCATION" /&gt;&lt;Dimension xmlns="" Code="FAKEUNITDIM" /&gt;&lt;/Tabulation&gt;&lt;Tabulation Axis="page"&gt;&lt;Dimension Code="MEASURE" /&gt;&lt;Dimension Code="AGE" /&gt;&lt;Dimension Code="DEFINITION" /&gt;&lt;/Tabulation&gt;&lt;Formatting&gt;&lt;Labels LocaleIsoCode="en" /&gt;&lt;Power&gt;0&lt;/Power&gt;&lt;Decimals&gt;3&lt;/Decimals&gt;&lt;SkipEmptyLines&gt;false&lt;/SkipEmptyLines&gt;&lt;FullyFillPage&gt;false&lt;/FullyFillPage&gt;&lt;SkipEmptyCols&gt;fals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AbsoluteUri&gt;http://stats.oecd.org//View.aspx?QueryId=&amp;amp;QueryType=Public&amp;amp;Lang=en&lt;/AbsoluteUri&gt;&lt;/Query&gt;&lt;/WebTableParameter&gt;</t>
  </si>
  <si>
    <t>Interdecile ratio P90/P50</t>
  </si>
  <si>
    <t>Data extracted on 16 Feb 2015 16:27 UTC (GMT) from OECD.Stat</t>
  </si>
  <si>
    <t>Nerovnosti ťahané najchudobnejšími</t>
  </si>
  <si>
    <t>Nerovnosti ťahané najbohatšími</t>
  </si>
  <si>
    <t>The P90/P50 ratio is the ratio of the upper bound value of the ninth decile to the median income</t>
  </si>
  <si>
    <t>P90/50 (podiel hornej hranice príjmu vrchného decilu na mediánovom príjme)</t>
  </si>
  <si>
    <t>P50/10 (podiel mediánového príjmu na hornej hranici príjmu spodného decilu)</t>
  </si>
  <si>
    <t>Skóre</t>
  </si>
  <si>
    <t>Miera obyvateľstva s terciárnym vzdelaním (25-64)</t>
  </si>
  <si>
    <t>Medzinárodné štandardizované hodnotenie vedomostí a zručností pätnásťročných žiakov. Hodnotí žiakov v troch oblastiach: v matematike, čítaní a prírodných vedách. Index je aritmetickým priemerom hodnotení v jednotlivých oblastiach. Zdroj: OECD</t>
  </si>
  <si>
    <t xml:space="preserve">Príjem a bohatstvo </t>
  </si>
  <si>
    <t>Trh práce</t>
  </si>
  <si>
    <t>2012*</t>
  </si>
  <si>
    <t>Web of Knowledge, Eurostat, IFP</t>
  </si>
  <si>
    <t>112</t>
  </si>
  <si>
    <t>Výdavky na zdravotníctvo</t>
  </si>
  <si>
    <t>Iné (školstvo, dávky)</t>
  </si>
  <si>
    <t>Flexibilita zákonníka práce - dočasné kontrakty</t>
  </si>
  <si>
    <t xml:space="preserve">Flexibilita zákonníka práce - individuálne a kolektívne prepúšťanie </t>
  </si>
  <si>
    <t>Efektivita zdravotníctva (rozdiel v predpovedanej dĺžke života od skutočnej)</t>
  </si>
  <si>
    <t>Súkromné výdavky na vedu a výskum / HDP</t>
  </si>
  <si>
    <t>Overall Tax wedge</t>
  </si>
  <si>
    <t>% of population aged 15+ who are daily smokers</t>
  </si>
  <si>
    <t>Množstvo každedenných fajčiarov</t>
  </si>
  <si>
    <t>2009-2013</t>
  </si>
  <si>
    <t>Miera nezamestnanosti ľudí s vysokoškolským vzdelaním (ISCED 5-8)</t>
  </si>
  <si>
    <t>Priemerné ročné výdavky na odpadové vody (% HDP)</t>
  </si>
  <si>
    <t>Príjem a bohatstvo</t>
  </si>
  <si>
    <t>Množstvo denných fajčiarov</t>
  </si>
  <si>
    <t>Kvalita základného školstva</t>
  </si>
  <si>
    <t>Výdavky na žiaka základného školstva</t>
  </si>
  <si>
    <t>Množstvo prepravených tovarov na cestách na km diaľnic</t>
  </si>
  <si>
    <t>Nezamestnanosť ľudí so základným vzdelaním</t>
  </si>
  <si>
    <t>Nezamestnanosť ľudí so stredoškolským vzdelaním</t>
  </si>
  <si>
    <t>Miera nezamestnanosti ľudí s vysokoškolským základným</t>
  </si>
  <si>
    <t>Výdavky na zdravotníctvo (% HDP)</t>
  </si>
  <si>
    <t>Množstvo ľudí v chudobe (pod 40% mediánového príjmu)</t>
  </si>
  <si>
    <t>Regionálne príjmové disparity</t>
  </si>
  <si>
    <t>Dataset: Incidence of unemployment by duration</t>
  </si>
  <si>
    <t>Duration</t>
  </si>
  <si>
    <t>1 year and over</t>
  </si>
  <si>
    <t>Podiel dlhodobej nezamestnanosti</t>
  </si>
  <si>
    <t>tran_hv_psmod</t>
  </si>
  <si>
    <t xml:space="preserve">Relatívna nezamestnanosť starších (55-64) - </t>
  </si>
  <si>
    <t>Doplnkový indikátor</t>
  </si>
  <si>
    <t>rd_p_persocc</t>
  </si>
  <si>
    <t>Zdroj: Eurostat [rd_p_persocc]</t>
  </si>
  <si>
    <t>Zdroj: Education at Glance 2014, Tab. B1</t>
  </si>
  <si>
    <t>Relatívna nezamestnanosť mladých (15-29)</t>
  </si>
  <si>
    <t>Relatívna nezamestnanosť starších (55-64) - podiel nezamestnaných starších na všetkých nezamestnaných upravený o demografiu</t>
  </si>
  <si>
    <t>Podiel nezamestnaných starších na všetkých nezamestnaných upravený o demografiu: (Unemployed 50-64/Unemployed 15-64)/(Labour force 50-64/Labour force 15-64).
Zdroj: IFP podľa OECD</t>
  </si>
  <si>
    <t>Rozdiel medzi štrukturálnym saldom a primárnym saldom stabilizujúcim dlh
Zdroj: Fiscal Sustainibility Report 2012</t>
  </si>
  <si>
    <t>Zdroj: Fiscal Sustainibility Report 2012</t>
  </si>
  <si>
    <t xml:space="preserve">:=not available s=Eurostat estimate (phased out) </t>
  </si>
  <si>
    <t>16.02.2015</t>
  </si>
  <si>
    <t>24 Feb 2015 10:37:25 CET</t>
  </si>
  <si>
    <t>Energetické dane</t>
  </si>
  <si>
    <t>Energetické dane (implicitné zdanenie energií)</t>
  </si>
  <si>
    <t>ttr00005, road_if_motorwa</t>
  </si>
  <si>
    <t>road_eqs_carhab</t>
  </si>
  <si>
    <t>Environmental protection expenditure</t>
  </si>
  <si>
    <t xml:space="preserve">General government </t>
  </si>
  <si>
    <t>Aritmetický priemer ročných výdavkov vlády na odpadové vody v rokoch 2004 ať 2011 (env_ac_exp1r2) k priemernému HDP (nama_gdp_c) v tom istom období HDP.
Zdroj: Eurostat</t>
  </si>
  <si>
    <t>Priemerné ročné výdavky na odpadové vody / HDP</t>
  </si>
  <si>
    <t xml:space="preserve">HDP dekompozícia </t>
  </si>
  <si>
    <t>Z dát Eurostatu bolo HDP na hlavu dekomponované na tri zložky:  demografia (miera participácie), trh práce (miera zamestnanosti) a produktivitu práce nasledovne: Y/pop = Y/L (produktivita) * L/LF (miera zamestnanosti) * LF/pop (miera participácie)</t>
  </si>
  <si>
    <t>Flexibilita zákonníka práce</t>
  </si>
  <si>
    <t>lfsa_agan, nama_10_gdp, nama_10_pe</t>
  </si>
  <si>
    <t>Pasca neaktivity</t>
  </si>
  <si>
    <t>Miera nezamestnanosti ľudí podľa vzdelania</t>
  </si>
  <si>
    <t>Zdroj: Eurostat (lfsa_urgaed)</t>
  </si>
  <si>
    <t>Zdroj: Eurostat (rd_e_gerdsc)</t>
  </si>
  <si>
    <t>Zdroj: Eurostat (edat_lfse_07)</t>
  </si>
  <si>
    <t xml:space="preserve">Efektivita zdravotníctva </t>
  </si>
  <si>
    <t>Rozdiel v predpovedanej dĺžke života od skutočnej podľa modelu IFP (Filko at al., 2014)</t>
  </si>
  <si>
    <t>ilc_li02</t>
  </si>
  <si>
    <t>Percento populácie, ktorá zarába menej ako 40% mediánového príjmu v hospodárstve.
Zdroj: Eurostat (ilc_li02)</t>
  </si>
  <si>
    <t>Zdroj: Eurostat (road_eqs_carhab)</t>
  </si>
  <si>
    <t>Zdroj: Eurostat (crim_plce)</t>
  </si>
  <si>
    <t>Platy učiteľov základných škôl (najvyššie možné)</t>
  </si>
  <si>
    <t>Zdroj: Eurostat (tran_hv_psmod)</t>
  </si>
  <si>
    <t>Zdroj: OECD (Government at a Glance 2013)</t>
  </si>
  <si>
    <t>P50/10</t>
  </si>
  <si>
    <t xml:space="preserve">P90/50 </t>
  </si>
  <si>
    <t>Zdroj: OECD</t>
  </si>
  <si>
    <t>Miera chudoby</t>
  </si>
  <si>
    <t>Miera absolventov je odhadnutý podiel ľudí na vekovej kohorte, ktorý dokončí doktoranské štúdium počas svojho života. Zdroj: OECD (Education at a Glance 2014, A3a1)</t>
  </si>
  <si>
    <t>Ukazovateľ je zostavený ako priemer dvoch indexov zameriavajúcich sa na rôzne druhy korupcie: skúsenosť s korupciou medzi bežnou populáciou (Eurobarometer) a vnímanie korupcie medzi podnikateľmi (Index vnímania korupcie (CPI) - Transparency International). Zdroj: Transparency International, Eurobarometer, výpočty IFP</t>
  </si>
  <si>
    <t>Gini index nerovností HDP na hlavu medzi regiónmi. Zdroj: OECD (Regions at a Glance 2013)</t>
  </si>
  <si>
    <t>Hotovostné platby domácností na zdravotníctvo ako percento celkových výdavkov na zdravotníctvo. Zdroj: OECD</t>
  </si>
  <si>
    <t>Percento populácie staršej ako 15 rokov, ktorá denne fajčí. Posledný dostupný rok pre SR je 2009. Zdroj: OECD</t>
  </si>
  <si>
    <t>Celkové výdavky na zdravotnícku starostlivosť ako percento HDP. Zdroj: OECD</t>
  </si>
  <si>
    <t>Priemerná efektívna daňová sadzba pri prechode do práce na plný úväzok pre osoby bez nároku na poistenie v nezamestnanosti ale s nárokom na sociálne dávky. Zdroj: OECD</t>
  </si>
  <si>
    <t>Podiel množstva prepravených tovarov v tonách (ttr00005) a dĺžku rýchlostných ciest a diaľníc (motorways) v km (road_if_motorwa). Zdroj: Eurostat</t>
  </si>
  <si>
    <t>Implicitné zdanenie energií je definované ako podieľ príjmov z energetických daní a konečnej energetickej spotreby za jeden rok. Zdroj: Eurostat (tsdcc360)</t>
  </si>
  <si>
    <t xml:space="preserve">Expenditure per student, primary education (annual, equivalent USD using PPPs) </t>
  </si>
  <si>
    <t>Podiel high-tech exportov na celkovom vývoze krajiny. Produkty high-tech sú vybrané produkty nasledovných odvetví: letecký priemysel, počítače a kancelárske stroje, elektronické telekomunikačné zariadenia, farmaceutický priemysel, vedecké prístroje, elektrické stroje, chemický priemysel, neelekronické prístroje, zbrojný priemysel. Zdroj: Eurostat</t>
  </si>
  <si>
    <t xml:space="preserve">Podiel počtu citácií v renomovaných medzinárodných časopisoch (SCImago Journal &amp; Country Rank) na počet výskumníkov v krajine (Eurostat). Ukazovateľ je vyjadrený relatívne k priemernej hodnote krajín Európskej únie. Zdroj: http://www.scimagojr.com/, Eurostat, výpočty IFP
</t>
  </si>
  <si>
    <t>Tento indikátor je vypočítaný ako aritmetický priemer podielu populácie ktoré vykuruje tuhými palivami, vážený priemer expozície prachových častíc PM25 a podiel populácie, ktorá bola vystavená zvýšenej koncentrácie prachových častíc podľa WHO (priemer 10,15,25 a 35 mikrogramov na meter kubický). Zdroj: Environmental Performance Index</t>
  </si>
  <si>
    <t>Podiel spracovanej odpadovej vody. Zdroj: Environmental Perfomance Index</t>
  </si>
  <si>
    <t>HDP na hlavu v parite kúpnej sily. Zdroj: Eurostat</t>
  </si>
  <si>
    <t>Indikátor je vypočítaný ako priemer zamestnanosti a dlhodobej nezamestnanosti. Zdroj: OECD</t>
  </si>
  <si>
    <t>Indikátor je vypočítaný ako priemer zdravých rokov života a kvality zdravotnej starostlivosti obyvateľstva v prieskume. Zdroj: OECD</t>
  </si>
  <si>
    <t>Indikátor je vypočítaný ako priemer počtu vrážd a prepadnutí na tisíc obyvateľov. Zdroj: OECD</t>
  </si>
  <si>
    <t>Giniho koeficient je štatistický ukazovateľ rozdelenia príjmov v populácii využívaný na charakterizovanie príjmových rozdielov. Giniho koeficient predstavuje na Lorenzovej krivke pomer medzi oblasťou pod Lorenzovou krivkou a čiarou (úsečkou) zobrazujúcou 45°. Zdroj: OECD</t>
  </si>
  <si>
    <t>EPL je index OECD, ktorý meria striktnosť legislatívnej ochrany zamestnanosti vychádzajúcej zo Zákonníka práce v škále 0 (fkexibilný) až 6 (rigidný zákonník práce). Zdroj: OECD</t>
  </si>
  <si>
    <t>Najvyššie dosiahnuté platy učiteľov základných škôl v parite kúpnej sily, v dolároch. Zdroj: OECD</t>
  </si>
  <si>
    <t>Platy učiteľov základných škôl</t>
  </si>
  <si>
    <t>Ukazovateľ S2 predstavuje hodnotu, o ktorú sa musí trvale zmeniť primárne štrukturálne saldo, aby sa súčasná hodnota budúcich primárnych sáld rovnala súčasnej úrovni hrubého dlhu. Krajiny, v ktorých je indikátor S2 menší ako 2 sú označované ako nízko rizikové. Ak je hodnota indikátora medzi 2 a 6, krajina je stredne riziková. Ak je hodnota vyššia ako 6, krajina je označená ako vysoko riziková. Zdroj: EK</t>
  </si>
  <si>
    <t>Množstvo celkových emisií skleníkových plynov (GHG) ako podiel na hrubom domácom produkte (HDP). Zdroj: Eurostat, IFP</t>
  </si>
  <si>
    <t>Podiel celkových daní a odvodov na nákladoch práce</t>
  </si>
  <si>
    <t>Podiel daní a odvodov na nákladoch práce</t>
  </si>
  <si>
    <t>Priemerné daňové kliny</t>
  </si>
  <si>
    <t>Daňový klin je podiel daní a odvodov na celkových nákladov práce pri rôznych úrovniach mzdy. Zdroj: OECD</t>
  </si>
  <si>
    <t xml:space="preserve">Kvalita základného školstva </t>
  </si>
  <si>
    <t>Podiel mediánového príjmu a hornej hranice príjmu spodného decilu. Zdroj: OECD</t>
  </si>
  <si>
    <t>Podiel hornej hranice príjmu a vrchného decilu na mediánovom príjme. Zdroj: OECD</t>
  </si>
  <si>
    <t>Spotreba alkoholu v litroch na hlavu. Zdroj: OECD</t>
  </si>
  <si>
    <t>Verejné výdavky na aktívne politiky trhu práce pri vzdelávaní ako percento HDP. Zdroj: OECD</t>
  </si>
  <si>
    <t>Podielmladých nezamestnaných  na všetkých nezamestnaných upravený o demografiu: (Unemployed 15-29/Unemployed 15-64)/(Labour force 15-29/Labour force 15-64).
Zdroj: IFP podľa OECD</t>
  </si>
  <si>
    <t>Podiel ľudí používajúcich autobusy a vlaky</t>
  </si>
  <si>
    <t>Active population by sex, age and nationality (1 000) [lfsa_agan] women 15-64</t>
  </si>
  <si>
    <t>Employment by sex, age and nationality (1 000) [lfsa_egan] total 15-64</t>
  </si>
  <si>
    <t>Employment by sex, age and nationality (1 000) [lfsa_egan] women 15-64</t>
  </si>
  <si>
    <t>EU average</t>
  </si>
  <si>
    <t>Relatívna zamestnanosť žien</t>
  </si>
  <si>
    <t>Efektivita zdravotnej starostlivosti</t>
  </si>
  <si>
    <t>Relatívna nezamestnanosť mladých na nezamestnaných (15-29)</t>
  </si>
  <si>
    <t>Relatívna nezamestnanosť nezamestnaných (55-64)</t>
  </si>
  <si>
    <t>Ease of Doing Business</t>
  </si>
  <si>
    <t>Starting a Business</t>
  </si>
  <si>
    <t>Dealing with Licenses</t>
  </si>
  <si>
    <t>Getting electricity</t>
  </si>
  <si>
    <t>Registering Property</t>
  </si>
  <si>
    <t>Getting Credit</t>
  </si>
  <si>
    <t>Protecting Minority Investors</t>
  </si>
  <si>
    <t>Paying Taxes</t>
  </si>
  <si>
    <t>Trading Across Borders</t>
  </si>
  <si>
    <t>Enforcing Contracts</t>
  </si>
  <si>
    <t>Resolving Insolvency</t>
  </si>
  <si>
    <t>Korea, Rep.</t>
  </si>
  <si>
    <t>AVERAGE</t>
  </si>
  <si>
    <t>STDEV</t>
  </si>
  <si>
    <t>Podnikateľské prostredie (Doing Business)</t>
  </si>
  <si>
    <t>World Bank</t>
  </si>
  <si>
    <t>Sociálna udržateľnosť (príjmové nerovnosti)</t>
  </si>
  <si>
    <t>Cezhraničný obchod</t>
  </si>
  <si>
    <t>Ochrana minoritných 
investorov</t>
  </si>
  <si>
    <t>Platenie daní</t>
  </si>
  <si>
    <t>Začatie podnikania</t>
  </si>
  <si>
    <t>Stavebné povolenia</t>
  </si>
  <si>
    <t>Zriadenie 
elektrickej prípojky</t>
  </si>
  <si>
    <t>Vymáhanie záväzkov</t>
  </si>
  <si>
    <t>Riešenie insolventnosti</t>
  </si>
  <si>
    <t>Získanie úveru</t>
  </si>
  <si>
    <t>Registrovanie majetku</t>
  </si>
  <si>
    <t>Inovačná výkonosť (High Tech Export)</t>
  </si>
  <si>
    <t>Kvalita výskumu a vysokého školstva (citácie na výskumníka)</t>
  </si>
  <si>
    <t>Inovačná výkonnosť</t>
  </si>
  <si>
    <t>Sociálna udržateľnosť</t>
  </si>
  <si>
    <t>Množstvo emisií</t>
  </si>
  <si>
    <t>Kvalita výskumu a VŠ</t>
  </si>
  <si>
    <t>Podnikateľké prostredie</t>
  </si>
  <si>
    <t xml:space="preserve">Poradie krajiny v rebríčku Doing Business, ktorý meria reguláciu domácich malých a stredných firiem počas deviatich fáz ich životného cyklu: začiatok podnikania, vybavovanie stavebného povolenia, registrácia vlastníctva, získanie úveru a elektrickej prípojky, ochrana investorov, platenie daní, obchodovanie za hranicami, vymáhanie zmlúv a ukončenie podnikania. Dáta sú založené prevažne na domácich zákonoch, rôznych iných reguláciách a administratívnych požiadavkách. </t>
  </si>
  <si>
    <t>Zriadenie elektrickej prípojky</t>
  </si>
  <si>
    <t>Relatívna zamestnanosť žien (15-64)</t>
  </si>
  <si>
    <t>Náklady a čas potrebný v jednotlivých fázach podnikania od začatia až po ukončenie. Viac k metodike získavania dát na http://www.doingbusiness.org/
Zdroj: World Bank</t>
  </si>
  <si>
    <t>Daňová medzera na DPH</t>
  </si>
  <si>
    <t>Daňová medzera na DPH (v %)</t>
  </si>
  <si>
    <t>FI</t>
  </si>
  <si>
    <t>NL</t>
  </si>
  <si>
    <t>LU</t>
  </si>
  <si>
    <t>SE</t>
  </si>
  <si>
    <t>PT</t>
  </si>
  <si>
    <t>SI</t>
  </si>
  <si>
    <t>BE</t>
  </si>
  <si>
    <t>DE</t>
  </si>
  <si>
    <t>UK</t>
  </si>
  <si>
    <t>IE</t>
  </si>
  <si>
    <t>AT</t>
  </si>
  <si>
    <t>EE</t>
  </si>
  <si>
    <t>FR</t>
  </si>
  <si>
    <t>ES</t>
  </si>
  <si>
    <t>BG</t>
  </si>
  <si>
    <t>CZ</t>
  </si>
  <si>
    <t>HU</t>
  </si>
  <si>
    <t>PL</t>
  </si>
  <si>
    <t>MT</t>
  </si>
  <si>
    <t>GR</t>
  </si>
  <si>
    <t>IT</t>
  </si>
  <si>
    <t>LV</t>
  </si>
  <si>
    <t>LT</t>
  </si>
  <si>
    <t>SK</t>
  </si>
  <si>
    <t>RO</t>
  </si>
  <si>
    <t>VAT GAP 2012 (SK 2014 od IFP)</t>
  </si>
  <si>
    <t>EK, IFP</t>
  </si>
  <si>
    <t>EÚ26</t>
  </si>
  <si>
    <t>Podiel zamestnanosti žien na celkovej zamestnanosti upravený o demografiu: (Women employment 15-64/Employment 15-64)/(Women labour force 15-64/Labour force 15-64). Zdroj: IFP podľa Eurostat</t>
  </si>
  <si>
    <t>Daňová medzera na DPH je definovaná ako rozdiel medzi potenciálnou DPH, ktorá mala byť vybraná ak by sa všetky ekonomické subjekty správali v súlade so zákonom a výkladom zákona v takej forme ako bol prijímaný a skutočne vybranou daňou. Zdroj: EK pre všetky krajiny za rok 2012 okrem Slovenska (dopočítané IFP pre 2014)</t>
  </si>
  <si>
    <t>Podnikateľské prostredie</t>
  </si>
  <si>
    <t>Zdravie</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</si>
</sst>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43" formatCode="_-* #,##0.00\ _€_-;\-* #,##0.00\ _€_-;_-* &quot;-&quot;??\ _€_-;_-@_-"/>
    <numFmt numFmtId="164" formatCode="#,##0.0"/>
    <numFmt numFmtId="165" formatCode="dd\.mm\.yy"/>
    <numFmt numFmtId="166" formatCode="0.0"/>
    <numFmt numFmtId="167" formatCode="0.000"/>
    <numFmt numFmtId="168" formatCode="_(* #,##0_);_(* \(#,##0\);_(* &quot;-&quot;_);_(@_)"/>
    <numFmt numFmtId="169" formatCode="_(* #,##0.00_);_(* \(#,##0.00\);_(* &quot;-&quot;??_);_(@_)"/>
    <numFmt numFmtId="170" formatCode="[&lt;0.5]\ &quot;n   &quot;;0\ \ \ ;@\ \ \ "/>
    <numFmt numFmtId="171" formatCode="_-* #,##0.00\ _F_-;\-* #,##0.00\ _F_-;_-* &quot;-&quot;??\ _F_-;_-@_-"/>
    <numFmt numFmtId="172" formatCode="_-* #,##0\ _K_è_-;\-* #,##0\ _K_è_-;_-* &quot;-&quot;\ _K_è_-;_-@_-"/>
    <numFmt numFmtId="173" formatCode="_-* #,##0.00\ _K_è_-;\-* #,##0.00\ _K_è_-;_-* &quot;-&quot;??\ _K_è_-;_-@_-"/>
    <numFmt numFmtId="174" formatCode="_-* #,##0.00\ &quot;Kè&quot;_-;\-* #,##0.00\ &quot;Kè&quot;_-;_-* &quot;-&quot;??\ &quot;Kè&quot;_-;_-@_-"/>
    <numFmt numFmtId="175" formatCode="General_)"/>
    <numFmt numFmtId="176" formatCode="_-* #,##0.00\ _k_r_-;\-* #,##0.00\ _k_r_-;_-* &quot;-&quot;??\ _k_r_-;_-@_-"/>
    <numFmt numFmtId="177" formatCode="_(&quot;$&quot;* #,##0_);_(&quot;$&quot;* \(#,##0\);_(&quot;$&quot;* &quot;-&quot;_);_(@_)"/>
    <numFmt numFmtId="178" formatCode="_(&quot;$&quot;* #,##0.00_);_(&quot;$&quot;* \(#,##0.00\);_(&quot;$&quot;* &quot;-&quot;??_);_(@_)"/>
    <numFmt numFmtId="179" formatCode="_ * #,##0.00_ ;_ * \-#,##0.00_ ;_ * &quot;-&quot;??_ ;_ @_ "/>
    <numFmt numFmtId="180" formatCode="###\ ##0"/>
    <numFmt numFmtId="181" formatCode="\(0\)"/>
    <numFmt numFmtId="182" formatCode="0\ \ ;@\ \ \ \ "/>
    <numFmt numFmtId="183" formatCode="0.0\ \ ;@\ \ \ \ "/>
    <numFmt numFmtId="184" formatCode="[=0]0\ \ ;[&lt;0.5]\ &quot;n   &quot;;0\ \ \ ;@\ \ \ "/>
    <numFmt numFmtId="185" formatCode="[=0]0.0\ \ ;[&lt;0.5]\ &quot;n   &quot;;0.0\ \ \ ;@\ \ \ "/>
    <numFmt numFmtId="186" formatCode="[=0]0.0\ \ ;[&lt;0.05]\ &quot;n   &quot;;0.0\ \ \ ;@\ \ \ "/>
    <numFmt numFmtId="187" formatCode="[=0]0.000\ \ ;[&lt;0.5]\ &quot;n   &quot;;0.000\ \ \ ;@\ \ \ "/>
    <numFmt numFmtId="188" formatCode="[=0]0.00\ \ ;[&lt;0.5]\ &quot;n   &quot;;0.00\ \ ;@\ "/>
    <numFmt numFmtId="189" formatCode="&quot;£&quot;#,##0;[Red]\-&quot;£&quot;#,##0"/>
    <numFmt numFmtId="190" formatCode="&quot;£&quot;#,##0.00;\-&quot;£&quot;#,##0.00"/>
    <numFmt numFmtId="191" formatCode="&quot;£&quot;#,##0.00;[Red]\-&quot;£&quot;#,##0.00"/>
    <numFmt numFmtId="192" formatCode="_-&quot;£&quot;* #,##0_-;\-&quot;£&quot;* #,##0_-;_-&quot;£&quot;* &quot;-&quot;_-;_-@_-"/>
    <numFmt numFmtId="193" formatCode="#,##0.000"/>
    <numFmt numFmtId="194" formatCode="#,##0.00%;[Red]\(#,##0.00%\)"/>
    <numFmt numFmtId="195" formatCode="&quot;$&quot;#,##0\ ;\(&quot;$&quot;#,##0\)"/>
    <numFmt numFmtId="196" formatCode="&quot;$&quot;#,##0_);\(&quot;$&quot;#,##0.0\)"/>
    <numFmt numFmtId="197" formatCode="0.00_)"/>
    <numFmt numFmtId="198" formatCode="###.##0"/>
    <numFmt numFmtId="199" formatCode="_(* #,##0_);_(* \(#,##0\);_(* &quot;-&quot;??_);_(@_)"/>
    <numFmt numFmtId="200" formatCode="_(* #,##0.0_);_(* \(#,##0.0\);_(* &quot;-&quot;??_);_(@_)"/>
    <numFmt numFmtId="201" formatCode="_(* #,##0.000_);_(* \(#,##0.000\);_(* &quot;-&quot;??_);_(@_)"/>
    <numFmt numFmtId="202" formatCode="0.000%"/>
  </numFmts>
  <fonts count="184">
    <font>
      <sz val="11"/>
      <color theme="1"/>
      <name val="Arial Narrow"/>
      <family val="2"/>
      <charset val="238"/>
    </font>
    <font>
      <b/>
      <sz val="11"/>
      <color theme="1"/>
      <name val="Arial Narrow"/>
      <family val="2"/>
      <charset val="238"/>
    </font>
    <font>
      <sz val="10"/>
      <color theme="1"/>
      <name val="Arial Narrow"/>
      <family val="2"/>
      <charset val="238"/>
    </font>
    <font>
      <sz val="9"/>
      <color theme="1"/>
      <name val="Arial Narrow"/>
      <family val="2"/>
      <charset val="238"/>
    </font>
    <font>
      <u/>
      <sz val="11"/>
      <color theme="10"/>
      <name val="Arial Narrow"/>
      <family val="2"/>
      <charset val="238"/>
    </font>
    <font>
      <b/>
      <sz val="9"/>
      <color indexed="81"/>
      <name val="Tahoma"/>
      <family val="2"/>
      <charset val="238"/>
    </font>
    <font>
      <sz val="9"/>
      <color indexed="81"/>
      <name val="Tahoma"/>
      <family val="2"/>
      <charset val="238"/>
    </font>
    <font>
      <sz val="11"/>
      <color theme="1"/>
      <name val="Arial Narrow"/>
      <family val="2"/>
      <charset val="238"/>
    </font>
    <font>
      <b/>
      <sz val="18"/>
      <color theme="3"/>
      <name val="Cambria"/>
      <family val="2"/>
      <charset val="238"/>
      <scheme val="major"/>
    </font>
    <font>
      <b/>
      <sz val="15"/>
      <color theme="3"/>
      <name val="Arial Narrow"/>
      <family val="2"/>
      <charset val="238"/>
    </font>
    <font>
      <b/>
      <sz val="13"/>
      <color theme="3"/>
      <name val="Arial Narrow"/>
      <family val="2"/>
      <charset val="238"/>
    </font>
    <font>
      <b/>
      <sz val="11"/>
      <color theme="3"/>
      <name val="Arial Narrow"/>
      <family val="2"/>
      <charset val="238"/>
    </font>
    <font>
      <sz val="11"/>
      <color rgb="FF006100"/>
      <name val="Arial Narrow"/>
      <family val="2"/>
      <charset val="238"/>
    </font>
    <font>
      <sz val="11"/>
      <color rgb="FF9C0006"/>
      <name val="Arial Narrow"/>
      <family val="2"/>
      <charset val="238"/>
    </font>
    <font>
      <sz val="11"/>
      <color rgb="FF9C6500"/>
      <name val="Arial Narrow"/>
      <family val="2"/>
      <charset val="238"/>
    </font>
    <font>
      <sz val="11"/>
      <color rgb="FF3F3F76"/>
      <name val="Arial Narrow"/>
      <family val="2"/>
      <charset val="238"/>
    </font>
    <font>
      <b/>
      <sz val="11"/>
      <color rgb="FF3F3F3F"/>
      <name val="Arial Narrow"/>
      <family val="2"/>
      <charset val="238"/>
    </font>
    <font>
      <b/>
      <sz val="11"/>
      <color rgb="FFFA7D00"/>
      <name val="Arial Narrow"/>
      <family val="2"/>
      <charset val="238"/>
    </font>
    <font>
      <sz val="11"/>
      <color rgb="FFFA7D00"/>
      <name val="Arial Narrow"/>
      <family val="2"/>
      <charset val="238"/>
    </font>
    <font>
      <b/>
      <sz val="11"/>
      <color theme="0"/>
      <name val="Arial Narrow"/>
      <family val="2"/>
      <charset val="238"/>
    </font>
    <font>
      <sz val="11"/>
      <color rgb="FFFF0000"/>
      <name val="Arial Narrow"/>
      <family val="2"/>
      <charset val="238"/>
    </font>
    <font>
      <i/>
      <sz val="11"/>
      <color rgb="FF7F7F7F"/>
      <name val="Arial Narrow"/>
      <family val="2"/>
      <charset val="238"/>
    </font>
    <font>
      <sz val="11"/>
      <color theme="0"/>
      <name val="Arial Narrow"/>
      <family val="2"/>
      <charset val="238"/>
    </font>
    <font>
      <sz val="8"/>
      <name val="Verdana"/>
      <family val="2"/>
    </font>
    <font>
      <sz val="8"/>
      <name val="Arial"/>
      <family val="2"/>
    </font>
    <font>
      <sz val="11"/>
      <name val="Arial Narrow"/>
      <family val="2"/>
      <charset val="238"/>
    </font>
    <font>
      <sz val="10"/>
      <name val="Arial"/>
      <family val="2"/>
    </font>
    <font>
      <sz val="9"/>
      <name val="Arial"/>
      <family val="2"/>
    </font>
    <font>
      <sz val="11"/>
      <name val="Calibri"/>
      <family val="2"/>
      <charset val="238"/>
      <scheme val="minor"/>
    </font>
    <font>
      <sz val="11"/>
      <color theme="1"/>
      <name val="Calibri"/>
      <family val="2"/>
      <charset val="238"/>
      <scheme val="minor"/>
    </font>
    <font>
      <sz val="10"/>
      <name val="Arial"/>
      <family val="2"/>
      <charset val="238"/>
    </font>
    <font>
      <u/>
      <sz val="8"/>
      <name val="Verdana"/>
      <family val="2"/>
    </font>
    <font>
      <sz val="9"/>
      <color rgb="FF000000"/>
      <name val="Tahoma"/>
      <family val="2"/>
      <charset val="238"/>
    </font>
    <font>
      <u/>
      <sz val="8"/>
      <color indexed="9"/>
      <name val="Verdana"/>
      <family val="2"/>
    </font>
    <font>
      <b/>
      <i/>
      <sz val="12"/>
      <color theme="1"/>
      <name val="Calibri"/>
      <family val="2"/>
      <charset val="238"/>
      <scheme val="minor"/>
    </font>
    <font>
      <b/>
      <sz val="12"/>
      <color theme="1"/>
      <name val="Calibri"/>
      <family val="2"/>
      <scheme val="minor"/>
    </font>
    <font>
      <b/>
      <sz val="12"/>
      <color theme="1"/>
      <name val="Arial Narrow"/>
      <family val="2"/>
      <charset val="238"/>
    </font>
    <font>
      <sz val="10"/>
      <name val="Arial"/>
      <family val="2"/>
    </font>
    <font>
      <sz val="8"/>
      <name val="Arial Narrow"/>
      <family val="2"/>
      <charset val="238"/>
    </font>
    <font>
      <sz val="8"/>
      <color indexed="9"/>
      <name val="Verdana"/>
      <family val="2"/>
    </font>
    <font>
      <b/>
      <sz val="8"/>
      <color indexed="9"/>
      <name val="Verdana"/>
      <family val="2"/>
    </font>
    <font>
      <b/>
      <sz val="8"/>
      <name val="Verdana"/>
      <family val="2"/>
    </font>
    <font>
      <b/>
      <sz val="9"/>
      <color indexed="10"/>
      <name val="Courier New"/>
      <family val="3"/>
    </font>
    <font>
      <b/>
      <sz val="9"/>
      <name val="Courier New"/>
      <family val="3"/>
    </font>
    <font>
      <sz val="10"/>
      <color rgb="FFFF0000"/>
      <name val="Arial"/>
      <family val="2"/>
      <charset val="238"/>
    </font>
    <font>
      <sz val="9"/>
      <name val="Arial"/>
      <family val="2"/>
      <charset val="238"/>
    </font>
    <font>
      <b/>
      <sz val="9"/>
      <color theme="1"/>
      <name val="Arial"/>
      <family val="2"/>
      <charset val="238"/>
    </font>
    <font>
      <b/>
      <sz val="8"/>
      <name val="Arial"/>
      <family val="2"/>
    </font>
    <font>
      <sz val="10"/>
      <color theme="1"/>
      <name val="Arial"/>
      <family val="2"/>
    </font>
    <font>
      <sz val="10"/>
      <color rgb="FF9C0006"/>
      <name val="Arial"/>
      <family val="2"/>
    </font>
    <font>
      <sz val="8"/>
      <color theme="1"/>
      <name val="Arial"/>
      <family val="2"/>
    </font>
    <font>
      <sz val="10"/>
      <name val="Times New Roman"/>
      <family val="1"/>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8"/>
      <color indexed="8"/>
      <name val="MS Sans Serif"/>
      <family val="2"/>
    </font>
    <font>
      <sz val="11"/>
      <name val="µ¸¿ò"/>
      <charset val="129"/>
    </font>
    <font>
      <b/>
      <sz val="10"/>
      <color indexed="52"/>
      <name val="Arial"/>
      <family val="2"/>
    </font>
    <font>
      <b/>
      <sz val="10"/>
      <color indexed="9"/>
      <name val="Arial"/>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name val="Times"/>
      <family val="1"/>
    </font>
    <font>
      <sz val="10"/>
      <color indexed="8"/>
      <name val="MS Sans Serif"/>
      <family val="2"/>
    </font>
    <font>
      <b/>
      <sz val="12"/>
      <color indexed="12"/>
      <name val="Bookman"/>
      <family val="1"/>
    </font>
    <font>
      <b/>
      <i/>
      <u/>
      <sz val="10"/>
      <color indexed="10"/>
      <name val="Bookman"/>
      <family val="1"/>
    </font>
    <font>
      <sz val="10"/>
      <name val="Arial CE"/>
      <charset val="238"/>
    </font>
    <font>
      <sz val="8.5"/>
      <color indexed="8"/>
      <name val="MS Sans Serif"/>
      <family val="2"/>
    </font>
    <font>
      <i/>
      <sz val="10"/>
      <color indexed="23"/>
      <name val="Arial"/>
      <family val="2"/>
    </font>
    <font>
      <sz val="10"/>
      <color indexed="8"/>
      <name val="Arial"/>
      <family val="2"/>
      <charset val="238"/>
    </font>
    <font>
      <sz val="10"/>
      <color indexed="17"/>
      <name val="Arial"/>
      <family val="2"/>
    </font>
    <font>
      <b/>
      <sz val="10"/>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10"/>
      <color indexed="36"/>
      <name val="Arial"/>
      <family val="2"/>
    </font>
    <font>
      <u/>
      <sz val="8.5"/>
      <color theme="10"/>
      <name val="Arial"/>
      <family val="2"/>
    </font>
    <font>
      <u/>
      <sz val="7.5"/>
      <color indexed="12"/>
      <name val="Courier"/>
      <family val="3"/>
    </font>
    <font>
      <sz val="10"/>
      <color indexed="62"/>
      <name val="Arial"/>
      <family val="2"/>
    </font>
    <font>
      <b/>
      <sz val="8.5"/>
      <color indexed="8"/>
      <name val="MS Sans Serif"/>
      <family val="2"/>
    </font>
    <font>
      <sz val="8"/>
      <name val="Arial"/>
      <family val="2"/>
      <charset val="238"/>
    </font>
    <font>
      <sz val="10"/>
      <color indexed="52"/>
      <name val="Arial"/>
      <family val="2"/>
    </font>
    <font>
      <sz val="11"/>
      <color theme="1"/>
      <name val="Calibri"/>
      <family val="2"/>
      <scheme val="minor"/>
    </font>
    <font>
      <sz val="10"/>
      <name val="MS Sans Serif"/>
      <family val="2"/>
    </font>
    <font>
      <sz val="11"/>
      <color indexed="8"/>
      <name val="Calibri"/>
      <family val="2"/>
    </font>
    <font>
      <sz val="10"/>
      <name val="Helvetica"/>
      <family val="2"/>
    </font>
    <font>
      <sz val="10"/>
      <name val="Courier"/>
      <family val="3"/>
    </font>
    <font>
      <sz val="11"/>
      <color theme="1"/>
      <name val="Czcionka tekstu podstawowego"/>
      <family val="2"/>
    </font>
    <font>
      <b/>
      <sz val="10"/>
      <color indexed="63"/>
      <name val="Arial"/>
      <family val="2"/>
    </font>
    <font>
      <sz val="11"/>
      <color indexed="8"/>
      <name val="Calibri"/>
      <family val="2"/>
      <charset val="238"/>
    </font>
    <font>
      <b/>
      <u/>
      <sz val="10"/>
      <color indexed="8"/>
      <name val="MS Sans Serif"/>
      <family val="2"/>
    </font>
    <font>
      <sz val="7.5"/>
      <color indexed="8"/>
      <name val="MS Sans Serif"/>
      <family val="2"/>
    </font>
    <font>
      <b/>
      <sz val="14"/>
      <name val="Helv"/>
    </font>
    <font>
      <b/>
      <sz val="12"/>
      <name val="Helv"/>
    </font>
    <font>
      <b/>
      <sz val="18"/>
      <color indexed="56"/>
      <name val="Cambria"/>
      <family val="2"/>
    </font>
    <font>
      <b/>
      <sz val="10"/>
      <color indexed="8"/>
      <name val="Arial"/>
      <family val="2"/>
    </font>
    <font>
      <sz val="11"/>
      <color indexed="8"/>
      <name val="Czcionka tekstu podstawowego"/>
      <family val="2"/>
    </font>
    <font>
      <sz val="10"/>
      <color indexed="10"/>
      <name val="Arial"/>
      <family val="2"/>
    </font>
    <font>
      <sz val="12"/>
      <name val="ＭＳ Ｐゴシック"/>
      <family val="3"/>
      <charset val="128"/>
    </font>
    <font>
      <b/>
      <sz val="8"/>
      <color theme="1"/>
      <name val="Arial"/>
      <family val="2"/>
    </font>
    <font>
      <u/>
      <sz val="10"/>
      <color theme="10"/>
      <name val="Arial"/>
      <family val="2"/>
    </font>
    <font>
      <sz val="10"/>
      <color rgb="FF000000"/>
      <name val="Arial"/>
      <family val="2"/>
      <charset val="238"/>
    </font>
    <font>
      <sz val="11"/>
      <name val="Arial"/>
      <family val="2"/>
    </font>
    <font>
      <b/>
      <u/>
      <sz val="9"/>
      <color indexed="18"/>
      <name val="Verdana"/>
      <family val="2"/>
    </font>
    <font>
      <sz val="8"/>
      <color rgb="FFFF0000"/>
      <name val="Arial"/>
      <family val="2"/>
    </font>
    <font>
      <sz val="11"/>
      <name val="Arial"/>
      <family val="2"/>
    </font>
    <font>
      <sz val="11"/>
      <color theme="1"/>
      <name val="Arial Narrow"/>
      <family val="2"/>
    </font>
    <font>
      <b/>
      <sz val="11"/>
      <name val="Arial Narrow"/>
      <family val="2"/>
    </font>
    <font>
      <sz val="11"/>
      <name val="Arial Narrow"/>
      <family val="2"/>
    </font>
    <font>
      <b/>
      <sz val="11"/>
      <color indexed="10"/>
      <name val="Arial Narrow"/>
      <family val="2"/>
    </font>
    <font>
      <sz val="11"/>
      <color rgb="FF0070C0"/>
      <name val="Arial Narrow"/>
      <family val="2"/>
    </font>
    <font>
      <b/>
      <sz val="11"/>
      <color theme="1"/>
      <name val="Arial Narrow"/>
      <family val="2"/>
    </font>
    <font>
      <sz val="11"/>
      <color rgb="FF0070C0"/>
      <name val="Arial Narrow"/>
      <family val="2"/>
      <charset val="238"/>
    </font>
    <font>
      <b/>
      <u/>
      <sz val="8"/>
      <color indexed="9"/>
      <name val="Verdana"/>
      <family val="2"/>
    </font>
    <font>
      <u/>
      <sz val="8"/>
      <name val="Arial"/>
      <family val="2"/>
    </font>
    <font>
      <sz val="10"/>
      <color theme="4"/>
      <name val="Arial"/>
      <family val="2"/>
    </font>
    <font>
      <sz val="8"/>
      <name val="Courier"/>
      <family val="3"/>
    </font>
    <font>
      <sz val="8"/>
      <name val="Courier"/>
      <family val="3"/>
    </font>
    <font>
      <i/>
      <sz val="8"/>
      <name val="Arial"/>
      <family val="2"/>
    </font>
    <font>
      <i/>
      <sz val="8"/>
      <name val="Courier"/>
      <family val="3"/>
    </font>
    <font>
      <b/>
      <i/>
      <sz val="8"/>
      <name val="Arial"/>
      <family val="2"/>
    </font>
    <font>
      <sz val="11"/>
      <name val="Calibri"/>
      <family val="2"/>
    </font>
    <font>
      <u/>
      <sz val="8"/>
      <color theme="10"/>
      <name val="Courier"/>
      <family val="3"/>
    </font>
    <font>
      <sz val="10"/>
      <color rgb="FF0070C0"/>
      <name val="Arial"/>
      <family val="2"/>
    </font>
    <font>
      <sz val="8"/>
      <color indexed="81"/>
      <name val="Tahoma"/>
      <family val="2"/>
    </font>
    <font>
      <sz val="9"/>
      <color indexed="81"/>
      <name val="Segoe UI"/>
      <family val="2"/>
      <charset val="238"/>
    </font>
    <font>
      <sz val="10"/>
      <name val="Helv"/>
    </font>
    <font>
      <i/>
      <vertAlign val="superscript"/>
      <sz val="8"/>
      <name val="Arial"/>
      <family val="2"/>
    </font>
    <font>
      <i/>
      <sz val="10"/>
      <color rgb="FF000000"/>
      <name val="Arial"/>
      <family val="2"/>
      <charset val="238"/>
    </font>
    <font>
      <b/>
      <sz val="16"/>
      <color theme="1"/>
      <name val="Calibri"/>
      <family val="2"/>
      <charset val="238"/>
      <scheme val="minor"/>
    </font>
    <font>
      <sz val="11"/>
      <name val="Arial"/>
      <family val="2"/>
      <charset val="238"/>
    </font>
    <font>
      <sz val="10"/>
      <name val="Arial"/>
      <family val="2"/>
      <charset val="238"/>
    </font>
    <font>
      <sz val="9"/>
      <name val="Calibri"/>
      <family val="2"/>
      <scheme val="minor"/>
    </font>
    <font>
      <sz val="10"/>
      <color theme="1"/>
      <name val="Calibri"/>
      <family val="2"/>
      <scheme val="minor"/>
    </font>
    <font>
      <b/>
      <sz val="9"/>
      <name val="Calibri"/>
      <family val="2"/>
      <scheme val="minor"/>
    </font>
    <font>
      <sz val="9"/>
      <name val="Calibri"/>
      <family val="2"/>
    </font>
    <font>
      <b/>
      <sz val="9"/>
      <name val="Calibri"/>
      <family val="2"/>
    </font>
    <font>
      <sz val="8"/>
      <color theme="1"/>
      <name val="Calibri"/>
      <family val="2"/>
      <scheme val="minor"/>
    </font>
    <font>
      <sz val="9"/>
      <color theme="1"/>
      <name val="Calibri"/>
      <family val="2"/>
      <scheme val="minor"/>
    </font>
    <font>
      <i/>
      <sz val="9"/>
      <color theme="1"/>
      <name val="Calibri"/>
      <family val="2"/>
      <scheme val="minor"/>
    </font>
    <font>
      <i/>
      <sz val="9"/>
      <name val="Calibri"/>
      <family val="2"/>
      <scheme val="minor"/>
    </font>
    <font>
      <sz val="8"/>
      <name val="Calibri"/>
      <family val="2"/>
      <scheme val="minor"/>
    </font>
    <font>
      <sz val="10"/>
      <color rgb="FFFF0000"/>
      <name val="Calibri"/>
      <family val="2"/>
      <scheme val="minor"/>
    </font>
    <font>
      <b/>
      <sz val="9"/>
      <color theme="1"/>
      <name val="Calibri"/>
      <family val="2"/>
      <scheme val="minor"/>
    </font>
    <font>
      <sz val="10"/>
      <name val="Calibri"/>
      <family val="2"/>
      <scheme val="minor"/>
    </font>
    <font>
      <b/>
      <sz val="10"/>
      <color indexed="8"/>
      <name val="Calibri"/>
      <family val="2"/>
      <scheme val="minor"/>
    </font>
    <font>
      <b/>
      <sz val="11"/>
      <color rgb="FF0070C0"/>
      <name val="Calibri"/>
      <family val="2"/>
      <scheme val="minor"/>
    </font>
    <font>
      <sz val="10"/>
      <color rgb="FF0070C0"/>
      <name val="Calibri"/>
      <family val="2"/>
      <scheme val="minor"/>
    </font>
    <font>
      <u/>
      <sz val="11"/>
      <color rgb="FF0070C0"/>
      <name val="Calibri"/>
      <family val="2"/>
      <scheme val="minor"/>
    </font>
    <font>
      <b/>
      <u/>
      <sz val="9"/>
      <name val="Calibri"/>
      <family val="2"/>
      <scheme val="minor"/>
    </font>
    <font>
      <b/>
      <vertAlign val="superscript"/>
      <sz val="8"/>
      <color indexed="8"/>
      <name val="Arial"/>
      <family val="2"/>
    </font>
    <font>
      <sz val="11"/>
      <color theme="1"/>
      <name val="Arial"/>
      <family val="2"/>
    </font>
    <font>
      <sz val="8"/>
      <color rgb="FF0070C0"/>
      <name val="Arial"/>
      <family val="2"/>
    </font>
    <font>
      <b/>
      <sz val="9"/>
      <name val="Arial"/>
      <family val="2"/>
    </font>
    <font>
      <sz val="8"/>
      <color rgb="FF495D8E"/>
      <name val="Arial"/>
      <family val="2"/>
      <charset val="238"/>
    </font>
    <font>
      <sz val="10"/>
      <color theme="1"/>
      <name val="NeueHaasGroteskDisp W02 Lt"/>
      <family val="2"/>
      <charset val="238"/>
    </font>
    <font>
      <sz val="9"/>
      <color theme="1"/>
      <name val="NeueHaasGroteskDisp W02 Lt"/>
      <family val="2"/>
      <charset val="238"/>
    </font>
    <font>
      <sz val="9"/>
      <name val="NeueHaasGroteskDisp W02 Lt"/>
      <family val="2"/>
      <charset val="238"/>
    </font>
    <font>
      <sz val="9"/>
      <color rgb="FFFF0000"/>
      <name val="NeueHaasGroteskDisp W02 Lt"/>
      <family val="2"/>
      <charset val="238"/>
    </font>
    <font>
      <sz val="11"/>
      <color theme="1"/>
      <name val="NeueHaasGroteskDisp W02 Lt"/>
      <family val="2"/>
      <charset val="238"/>
    </font>
    <font>
      <sz val="10"/>
      <color rgb="FF2C9ADC"/>
      <name val="NeueHaasGroteskDisp W02 Lt"/>
      <family val="2"/>
      <charset val="238"/>
    </font>
    <font>
      <b/>
      <sz val="10"/>
      <color rgb="FF2C9ADC"/>
      <name val="NeueHaasGroteskDisp W02 Lt"/>
      <family val="2"/>
      <charset val="238"/>
    </font>
    <font>
      <b/>
      <sz val="10"/>
      <color rgb="FF2C9ADC"/>
      <name val="Arial Narrow"/>
      <family val="2"/>
      <charset val="238"/>
    </font>
    <font>
      <sz val="10"/>
      <name val="Arial"/>
    </font>
    <font>
      <sz val="9"/>
      <color indexed="9"/>
      <name val="Times"/>
      <family val="1"/>
    </font>
    <font>
      <sz val="9"/>
      <color indexed="8"/>
      <name val="Times"/>
      <family val="1"/>
    </font>
    <font>
      <sz val="9"/>
      <name val="Times New Roman"/>
      <family val="1"/>
    </font>
    <font>
      <b/>
      <sz val="12"/>
      <name val="Arial"/>
      <family val="2"/>
    </font>
    <font>
      <b/>
      <i/>
      <sz val="16"/>
      <name val="Helv"/>
    </font>
    <font>
      <sz val="10"/>
      <color indexed="8"/>
      <name val="Times"/>
      <family val="1"/>
    </font>
    <font>
      <i/>
      <sz val="8"/>
      <name val="Tms Rmn"/>
    </font>
    <font>
      <b/>
      <sz val="8"/>
      <name val="Tms Rmn"/>
    </font>
    <font>
      <sz val="10"/>
      <name val="Times"/>
      <family val="1"/>
    </font>
    <font>
      <i/>
      <sz val="9"/>
      <color theme="1"/>
      <name val="Arial Narrow"/>
      <family val="2"/>
      <charset val="238"/>
    </font>
    <font>
      <i/>
      <sz val="10"/>
      <color theme="1"/>
      <name val="Arial Narrow"/>
      <family val="2"/>
      <charset val="238"/>
    </font>
    <font>
      <b/>
      <sz val="9"/>
      <color theme="1"/>
      <name val="Arial Narrow"/>
      <family val="2"/>
      <charset val="238"/>
    </font>
    <font>
      <sz val="9"/>
      <color theme="1"/>
      <name val="Arial"/>
      <family val="2"/>
    </font>
    <font>
      <b/>
      <sz val="9"/>
      <color theme="1"/>
      <name val="Arial"/>
      <family val="2"/>
    </font>
    <font>
      <sz val="9"/>
      <color rgb="FF002060"/>
      <name val="Arial"/>
      <family val="2"/>
    </font>
    <font>
      <sz val="11"/>
      <color rgb="FF00B0F0"/>
      <name val="Arial Narrow"/>
      <family val="2"/>
      <charset val="238"/>
    </font>
  </fonts>
  <fills count="9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4D8ED"/>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00A1E3"/>
        <bgColor indexed="64"/>
      </patternFill>
    </fill>
    <fill>
      <patternFill patternType="solid">
        <fgColor theme="0"/>
        <bgColor indexed="64"/>
      </patternFill>
    </fill>
    <fill>
      <patternFill patternType="solid">
        <fgColor rgb="FFF0F8FF"/>
        <bgColor rgb="FF000000"/>
      </patternFill>
    </fill>
    <fill>
      <patternFill patternType="solid">
        <fgColor rgb="FF00B0F0"/>
        <bgColor indexed="64"/>
      </patternFill>
    </fill>
    <fill>
      <patternFill patternType="solid">
        <fgColor rgb="FF66CCFF"/>
        <bgColor indexed="64"/>
      </patternFill>
    </fill>
    <fill>
      <patternFill patternType="solid">
        <fgColor indexed="44"/>
        <bgColor indexed="64"/>
      </patternFill>
    </fill>
    <fill>
      <patternFill patternType="solid">
        <fgColor rgb="FFF0F8FF"/>
        <bgColor indexed="64"/>
      </patternFill>
    </fill>
    <fill>
      <patternFill patternType="solid">
        <fgColor theme="7" tint="-0.249977111117893"/>
        <bgColor indexed="64"/>
      </patternFill>
    </fill>
    <fill>
      <patternFill patternType="solid">
        <fgColor rgb="FF2973BD"/>
        <bgColor indexed="64"/>
      </patternFill>
    </fill>
    <fill>
      <patternFill patternType="mediumGray">
        <fgColor rgb="FFC0C0C0"/>
        <bgColor rgb="FFFFFFFF"/>
      </patternFill>
    </fill>
    <fill>
      <patternFill patternType="mediumGray">
        <fgColor rgb="FFC0C0C0"/>
        <bgColor rgb="FF00B0F0"/>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44"/>
        <bgColor indexed="8"/>
      </patternFill>
    </fill>
    <fill>
      <patternFill patternType="solid">
        <fgColor indexed="22"/>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10"/>
        <bgColor indexed="64"/>
      </patternFill>
    </fill>
    <fill>
      <patternFill patternType="solid">
        <fgColor indexed="22"/>
        <bgColor indexed="8"/>
      </patternFill>
    </fill>
    <fill>
      <patternFill patternType="solid">
        <fgColor indexed="26"/>
      </patternFill>
    </fill>
    <fill>
      <patternFill patternType="solid">
        <fgColor indexed="44"/>
        <bgColor indexed="10"/>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DBE5F1"/>
        <bgColor indexed="64"/>
      </patternFill>
    </fill>
    <fill>
      <patternFill patternType="solid">
        <fgColor theme="8" tint="0.39997558519241921"/>
        <bgColor indexed="64"/>
      </patternFill>
    </fill>
    <fill>
      <patternFill patternType="solid">
        <fgColor rgb="FFC0C0C0"/>
        <bgColor indexed="64"/>
      </patternFill>
    </fill>
    <fill>
      <patternFill patternType="solid">
        <fgColor rgb="FF2C9ADC"/>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s>
  <borders count="8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indexed="8"/>
      </left>
      <right style="thin">
        <color indexed="8"/>
      </right>
      <top style="thin">
        <color indexed="8"/>
      </top>
      <bottom style="thin">
        <color indexed="8"/>
      </bottom>
      <diagonal/>
    </border>
    <border>
      <left/>
      <right/>
      <top/>
      <bottom style="double">
        <color indexed="64"/>
      </bottom>
      <diagonal/>
    </border>
    <border>
      <left/>
      <right/>
      <top style="thin">
        <color rgb="FFC0C0C0"/>
      </top>
      <bottom style="thin">
        <color rgb="FFC0C0C0"/>
      </bottom>
      <diagonal/>
    </border>
    <border>
      <left style="thin">
        <color rgb="FFC0C0C0"/>
      </left>
      <right/>
      <top style="thin">
        <color rgb="FFC0C0C0"/>
      </top>
      <bottom/>
      <diagonal/>
    </border>
    <border>
      <left/>
      <right style="thin">
        <color rgb="FFC0C0C0"/>
      </right>
      <top style="thin">
        <color rgb="FFC0C0C0"/>
      </top>
      <bottom/>
      <diagonal/>
    </border>
    <border>
      <left style="thin">
        <color rgb="FFC0C0C0"/>
      </left>
      <right/>
      <top/>
      <bottom style="thin">
        <color rgb="FFC0C0C0"/>
      </bottom>
      <diagonal/>
    </border>
    <border>
      <left/>
      <right style="thin">
        <color rgb="FFC0C0C0"/>
      </right>
      <top/>
      <bottom style="thin">
        <color rgb="FFC0C0C0"/>
      </bottom>
      <diagonal/>
    </border>
    <border>
      <left style="thin">
        <color indexed="8"/>
      </left>
      <right style="thin">
        <color indexed="8"/>
      </right>
      <top/>
      <bottom/>
      <diagonal/>
    </border>
    <border>
      <left style="medium">
        <color indexed="64"/>
      </left>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ck">
        <color indexed="63"/>
      </top>
      <bottom/>
      <diagonal/>
    </border>
    <border>
      <left/>
      <right/>
      <top style="thin">
        <color indexed="62"/>
      </top>
      <bottom style="double">
        <color indexed="62"/>
      </bottom>
      <diagonal/>
    </border>
    <border>
      <left style="thin">
        <color rgb="FFC0C0C0"/>
      </left>
      <right style="thin">
        <color rgb="FFC0C0C0"/>
      </right>
      <top/>
      <bottom/>
      <diagonal/>
    </border>
    <border>
      <left style="thin">
        <color rgb="FFC0C0C0"/>
      </left>
      <right/>
      <top/>
      <bottom/>
      <diagonal/>
    </border>
    <border>
      <left/>
      <right/>
      <top/>
      <bottom style="thin">
        <color rgb="FFC0C0C0"/>
      </bottom>
      <diagonal/>
    </border>
    <border>
      <left/>
      <right/>
      <top style="thin">
        <color rgb="FFC0C0C0"/>
      </top>
      <bottom/>
      <diagonal/>
    </border>
    <border>
      <left/>
      <right/>
      <top style="thin">
        <color indexed="64"/>
      </top>
      <bottom style="medium">
        <color indexed="64"/>
      </bottom>
      <diagonal/>
    </border>
    <border>
      <left/>
      <right/>
      <top/>
      <bottom style="medium">
        <color indexed="64"/>
      </bottom>
      <diagonal/>
    </border>
    <border>
      <left/>
      <right/>
      <top/>
      <bottom style="medium">
        <color rgb="FF0070C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right/>
      <top/>
      <bottom style="dotted">
        <color indexed="64"/>
      </bottom>
      <diagonal/>
    </border>
    <border>
      <left/>
      <right/>
      <top style="medium">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s>
  <cellStyleXfs count="986">
    <xf numFmtId="0" fontId="0" fillId="0" borderId="0"/>
    <xf numFmtId="0" fontId="4" fillId="0" borderId="0" applyNumberForma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10" applyNumberFormat="0" applyAlignment="0" applyProtection="0"/>
    <xf numFmtId="0" fontId="16" fillId="6" borderId="11" applyNumberFormat="0" applyAlignment="0" applyProtection="0"/>
    <xf numFmtId="0" fontId="17" fillId="6" borderId="10" applyNumberFormat="0" applyAlignment="0" applyProtection="0"/>
    <xf numFmtId="0" fontId="18" fillId="0" borderId="12" applyNumberFormat="0" applyFill="0" applyAlignment="0" applyProtection="0"/>
    <xf numFmtId="0" fontId="19" fillId="7" borderId="13" applyNumberFormat="0" applyAlignment="0" applyProtection="0"/>
    <xf numFmtId="0" fontId="20" fillId="0" borderId="0" applyNumberFormat="0" applyFill="0" applyBorder="0" applyAlignment="0" applyProtection="0"/>
    <xf numFmtId="0" fontId="7" fillId="8" borderId="14" applyNumberFormat="0" applyFont="0" applyAlignment="0" applyProtection="0"/>
    <xf numFmtId="0" fontId="21" fillId="0" borderId="0" applyNumberFormat="0" applyFill="0" applyBorder="0" applyAlignment="0" applyProtection="0"/>
    <xf numFmtId="0" fontId="1" fillId="0" borderId="15" applyNumberFormat="0" applyFill="0" applyAlignment="0" applyProtection="0"/>
    <xf numFmtId="0" fontId="2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2" fillId="32" borderId="0" applyNumberFormat="0" applyBorder="0" applyAlignment="0" applyProtection="0"/>
    <xf numFmtId="0" fontId="26" fillId="0" borderId="0"/>
    <xf numFmtId="0" fontId="30" fillId="0" borderId="0"/>
    <xf numFmtId="0" fontId="30" fillId="0" borderId="0"/>
    <xf numFmtId="0" fontId="26" fillId="0" borderId="0"/>
    <xf numFmtId="0" fontId="48" fillId="0" borderId="0"/>
    <xf numFmtId="169" fontId="48" fillId="0" borderId="0" applyFont="0" applyFill="0" applyBorder="0" applyAlignment="0" applyProtection="0"/>
    <xf numFmtId="0" fontId="51" fillId="0" borderId="0"/>
    <xf numFmtId="0" fontId="50" fillId="0" borderId="0"/>
    <xf numFmtId="43" fontId="26" fillId="0" borderId="0" applyFont="0" applyFill="0" applyBorder="0" applyAlignment="0" applyProtection="0"/>
    <xf numFmtId="0" fontId="48" fillId="0" borderId="0"/>
    <xf numFmtId="0" fontId="26" fillId="0" borderId="0"/>
    <xf numFmtId="169" fontId="53" fillId="0" borderId="0" applyFont="0" applyFill="0" applyBorder="0" applyAlignment="0" applyProtection="0"/>
    <xf numFmtId="0" fontId="26" fillId="0" borderId="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54" fillId="51"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1"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5"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54" fillId="54" borderId="0" applyNumberFormat="0" applyBorder="0" applyAlignment="0" applyProtection="0"/>
    <xf numFmtId="0" fontId="54" fillId="55" borderId="0" applyNumberFormat="0" applyBorder="0" applyAlignment="0" applyProtection="0"/>
    <xf numFmtId="0" fontId="54" fillId="56" borderId="0" applyNumberFormat="0" applyBorder="0" applyAlignment="0" applyProtection="0"/>
    <xf numFmtId="0" fontId="54" fillId="51" borderId="0" applyNumberFormat="0" applyBorder="0" applyAlignment="0" applyProtection="0"/>
    <xf numFmtId="0" fontId="54" fillId="54" borderId="0" applyNumberFormat="0" applyBorder="0" applyAlignment="0" applyProtection="0"/>
    <xf numFmtId="0" fontId="54" fillId="57" borderId="0" applyNumberFormat="0" applyBorder="0" applyAlignment="0" applyProtection="0"/>
    <xf numFmtId="0" fontId="55" fillId="58"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9" borderId="0" applyNumberFormat="0" applyBorder="0" applyAlignment="0" applyProtection="0"/>
    <xf numFmtId="0" fontId="55" fillId="60" borderId="0" applyNumberFormat="0" applyBorder="0" applyAlignment="0" applyProtection="0"/>
    <xf numFmtId="0" fontId="55" fillId="61" borderId="0" applyNumberFormat="0" applyBorder="0" applyAlignment="0" applyProtection="0"/>
    <xf numFmtId="0" fontId="55" fillId="62" borderId="0" applyNumberFormat="0" applyBorder="0" applyAlignment="0" applyProtection="0"/>
    <xf numFmtId="0" fontId="55" fillId="63" borderId="0" applyNumberFormat="0" applyBorder="0" applyAlignment="0" applyProtection="0"/>
    <xf numFmtId="0" fontId="55" fillId="64" borderId="0" applyNumberFormat="0" applyBorder="0" applyAlignment="0" applyProtection="0"/>
    <xf numFmtId="0" fontId="55" fillId="59" borderId="0" applyNumberFormat="0" applyBorder="0" applyAlignment="0" applyProtection="0"/>
    <xf numFmtId="0" fontId="55" fillId="60" borderId="0" applyNumberFormat="0" applyBorder="0" applyAlignment="0" applyProtection="0"/>
    <xf numFmtId="0" fontId="55" fillId="65" borderId="0" applyNumberFormat="0" applyBorder="0" applyAlignment="0" applyProtection="0"/>
    <xf numFmtId="0" fontId="56" fillId="49" borderId="0" applyNumberFormat="0" applyBorder="0" applyAlignment="0" applyProtection="0"/>
    <xf numFmtId="0" fontId="49" fillId="3" borderId="0" applyNumberFormat="0" applyBorder="0" applyAlignment="0" applyProtection="0"/>
    <xf numFmtId="0" fontId="24" fillId="66" borderId="41"/>
    <xf numFmtId="0" fontId="57" fillId="67" borderId="42">
      <alignment horizontal="right" vertical="top" wrapText="1"/>
    </xf>
    <xf numFmtId="0" fontId="58" fillId="0" borderId="0"/>
    <xf numFmtId="0" fontId="59" fillId="68" borderId="43" applyNumberFormat="0" applyAlignment="0" applyProtection="0"/>
    <xf numFmtId="0" fontId="24" fillId="0" borderId="2"/>
    <xf numFmtId="0" fontId="24" fillId="0" borderId="2"/>
    <xf numFmtId="0" fontId="24" fillId="0" borderId="2"/>
    <xf numFmtId="0" fontId="24" fillId="0" borderId="2"/>
    <xf numFmtId="0" fontId="24" fillId="0" borderId="2"/>
    <xf numFmtId="0" fontId="24" fillId="0" borderId="2"/>
    <xf numFmtId="0" fontId="24" fillId="0" borderId="2"/>
    <xf numFmtId="0" fontId="24" fillId="0" borderId="2"/>
    <xf numFmtId="0" fontId="24" fillId="0" borderId="2"/>
    <xf numFmtId="0" fontId="24" fillId="0" borderId="2"/>
    <xf numFmtId="0" fontId="24" fillId="0" borderId="2"/>
    <xf numFmtId="0" fontId="60" fillId="69" borderId="44" applyNumberFormat="0" applyAlignment="0" applyProtection="0"/>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1" fillId="70" borderId="45">
      <alignment horizontal="left" vertical="top" wrapText="1"/>
    </xf>
    <xf numFmtId="0" fontId="62" fillId="71" borderId="0">
      <alignment horizontal="center"/>
    </xf>
    <xf numFmtId="0" fontId="63" fillId="71" borderId="0">
      <alignment horizontal="center" vertical="center"/>
    </xf>
    <xf numFmtId="0" fontId="26" fillId="72" borderId="0">
      <alignment horizontal="center" wrapText="1"/>
    </xf>
    <xf numFmtId="0" fontId="26" fillId="72" borderId="0">
      <alignment horizontal="center" wrapText="1"/>
    </xf>
    <xf numFmtId="0" fontId="64" fillId="71" borderId="0">
      <alignment horizontal="center"/>
    </xf>
    <xf numFmtId="169" fontId="26" fillId="0" borderId="0" applyFont="0" applyFill="0" applyBorder="0" applyAlignment="0" applyProtection="0"/>
    <xf numFmtId="171" fontId="26" fillId="0" borderId="0" applyFont="0" applyFill="0" applyBorder="0" applyAlignment="0" applyProtection="0"/>
    <xf numFmtId="171" fontId="26" fillId="0" borderId="0" applyFont="0" applyFill="0" applyBorder="0" applyAlignment="0" applyProtection="0"/>
    <xf numFmtId="171" fontId="26" fillId="0" borderId="0" applyFont="0" applyFill="0" applyBorder="0" applyAlignment="0" applyProtection="0"/>
    <xf numFmtId="169" fontId="53" fillId="0" borderId="0" applyFont="0" applyFill="0" applyBorder="0" applyAlignment="0" applyProtection="0"/>
    <xf numFmtId="169" fontId="53"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4" fillId="0" borderId="0" applyFont="0" applyFill="0" applyBorder="0" applyAlignment="0" applyProtection="0"/>
    <xf numFmtId="169" fontId="53" fillId="0" borderId="0" applyFont="0" applyFill="0" applyBorder="0" applyAlignment="0" applyProtection="0"/>
    <xf numFmtId="0" fontId="65" fillId="0" borderId="0">
      <alignment horizontal="right" vertical="top"/>
    </xf>
    <xf numFmtId="0" fontId="66" fillId="47" borderId="41" applyBorder="0">
      <protection locked="0"/>
    </xf>
    <xf numFmtId="168" fontId="51" fillId="0" borderId="0" applyFont="0" applyFill="0" applyBorder="0" applyAlignment="0" applyProtection="0"/>
    <xf numFmtId="169" fontId="51" fillId="0" borderId="0" applyFont="0" applyFill="0" applyBorder="0" applyAlignment="0" applyProtection="0"/>
    <xf numFmtId="0" fontId="67" fillId="0" borderId="0">
      <alignment horizontal="centerContinuous"/>
    </xf>
    <xf numFmtId="0" fontId="67" fillId="0" borderId="0" applyAlignment="0">
      <alignment horizontal="centerContinuous"/>
    </xf>
    <xf numFmtId="0" fontId="68" fillId="0" borderId="0" applyAlignment="0">
      <alignment horizontal="centerContinuous"/>
    </xf>
    <xf numFmtId="172" fontId="69" fillId="0" borderId="0" applyFont="0" applyFill="0" applyBorder="0" applyAlignment="0" applyProtection="0"/>
    <xf numFmtId="173" fontId="69" fillId="0" borderId="0" applyFont="0" applyFill="0" applyBorder="0" applyAlignment="0" applyProtection="0"/>
    <xf numFmtId="0" fontId="70" fillId="47" borderId="41">
      <protection locked="0"/>
    </xf>
    <xf numFmtId="0" fontId="26" fillId="47" borderId="2"/>
    <xf numFmtId="0" fontId="26" fillId="47" borderId="2"/>
    <xf numFmtId="0" fontId="26" fillId="47" borderId="2"/>
    <xf numFmtId="0" fontId="26" fillId="47" borderId="2"/>
    <xf numFmtId="0" fontId="26" fillId="47" borderId="2"/>
    <xf numFmtId="0" fontId="26" fillId="47" borderId="2"/>
    <xf numFmtId="0" fontId="26" fillId="47" borderId="2"/>
    <xf numFmtId="0" fontId="26" fillId="47" borderId="2"/>
    <xf numFmtId="0" fontId="26" fillId="47" borderId="2"/>
    <xf numFmtId="0" fontId="26" fillId="47" borderId="2"/>
    <xf numFmtId="0" fontId="26" fillId="47" borderId="2"/>
    <xf numFmtId="0" fontId="26" fillId="71" borderId="0"/>
    <xf numFmtId="0" fontId="71" fillId="0" borderId="0" applyNumberFormat="0" applyFill="0" applyBorder="0" applyAlignment="0" applyProtection="0"/>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3" fillId="71" borderId="2">
      <alignment horizontal="left"/>
    </xf>
    <xf numFmtId="0" fontId="54" fillId="71" borderId="0">
      <alignment horizontal="left"/>
    </xf>
    <xf numFmtId="0" fontId="72" fillId="71" borderId="0">
      <alignment horizontal="left"/>
    </xf>
    <xf numFmtId="0" fontId="54" fillId="71" borderId="0">
      <alignment horizontal="left"/>
    </xf>
    <xf numFmtId="0" fontId="73" fillId="50" borderId="0" applyNumberFormat="0" applyBorder="0" applyAlignment="0" applyProtection="0"/>
    <xf numFmtId="0" fontId="57" fillId="74" borderId="0">
      <alignment horizontal="right" vertical="top" textRotation="90" wrapText="1"/>
    </xf>
    <xf numFmtId="0" fontId="57" fillId="74" borderId="0">
      <alignment horizontal="right" vertical="top" textRotation="90" wrapText="1"/>
    </xf>
    <xf numFmtId="0" fontId="57" fillId="74" borderId="0">
      <alignment horizontal="right" vertical="top" wrapText="1"/>
    </xf>
    <xf numFmtId="0" fontId="57" fillId="74" borderId="0">
      <alignment horizontal="right" vertical="top" textRotation="90" wrapText="1"/>
    </xf>
    <xf numFmtId="0" fontId="75" fillId="0" borderId="46" applyNumberFormat="0" applyFill="0" applyAlignment="0" applyProtection="0"/>
    <xf numFmtId="0" fontId="76" fillId="0" borderId="47" applyNumberFormat="0" applyFill="0" applyAlignment="0" applyProtection="0"/>
    <xf numFmtId="0" fontId="77" fillId="0" borderId="48"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54" fillId="8" borderId="14" applyNumberFormat="0" applyFont="0" applyAlignment="0" applyProtection="0"/>
    <xf numFmtId="0" fontId="54" fillId="8" borderId="14" applyNumberFormat="0" applyFont="0" applyAlignment="0" applyProtection="0"/>
    <xf numFmtId="0" fontId="54" fillId="8" borderId="14" applyNumberFormat="0" applyFont="0" applyAlignment="0" applyProtection="0"/>
    <xf numFmtId="0" fontId="54" fillId="8" borderId="14" applyNumberFormat="0" applyFont="0" applyAlignment="0" applyProtection="0"/>
    <xf numFmtId="0" fontId="54" fillId="8" borderId="14" applyNumberFormat="0" applyFont="0" applyAlignment="0" applyProtection="0"/>
    <xf numFmtId="0" fontId="54" fillId="8" borderId="14" applyNumberFormat="0" applyFont="0" applyAlignment="0" applyProtection="0"/>
    <xf numFmtId="0" fontId="54" fillId="8" borderId="14" applyNumberFormat="0" applyFont="0" applyAlignment="0" applyProtection="0"/>
    <xf numFmtId="0" fontId="54" fillId="8" borderId="14" applyNumberFormat="0" applyFont="0" applyAlignment="0" applyProtection="0"/>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2" fillId="53" borderId="43" applyNumberFormat="0" applyAlignment="0" applyProtection="0"/>
    <xf numFmtId="0" fontId="52" fillId="72" borderId="0">
      <alignment horizontal="center"/>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26" fillId="71" borderId="2">
      <alignment horizontal="centerContinuous" wrapText="1"/>
    </xf>
    <xf numFmtId="0" fontId="83" fillId="73" borderId="0">
      <alignment horizontal="center" wrapText="1"/>
    </xf>
    <xf numFmtId="0" fontId="26" fillId="71" borderId="2">
      <alignment horizontal="centerContinuous" wrapText="1"/>
    </xf>
    <xf numFmtId="43" fontId="26" fillId="0" borderId="0" applyFont="0" applyFill="0" applyBorder="0" applyAlignment="0" applyProtection="0"/>
    <xf numFmtId="0" fontId="2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8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39">
      <alignment wrapText="1"/>
    </xf>
    <xf numFmtId="0" fontId="24" fillId="71" borderId="22"/>
    <xf numFmtId="0" fontId="84" fillId="71" borderId="22"/>
    <xf numFmtId="0" fontId="24" fillId="71" borderId="22"/>
    <xf numFmtId="0" fontId="84" fillId="71" borderId="1"/>
    <xf numFmtId="0" fontId="24" fillId="71" borderId="19">
      <alignment horizontal="center"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61" fillId="70" borderId="49">
      <alignment horizontal="left" vertical="top" wrapText="1"/>
    </xf>
    <xf numFmtId="0" fontId="85" fillId="0" borderId="50" applyNumberFormat="0" applyFill="0" applyAlignment="0" applyProtection="0"/>
    <xf numFmtId="0" fontId="26" fillId="0" borderId="0" applyFont="0" applyFill="0" applyBorder="0" applyAlignment="0" applyProtection="0"/>
    <xf numFmtId="174" fontId="69"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86" fillId="0" borderId="0"/>
    <xf numFmtId="0" fontId="50" fillId="0" borderId="0"/>
    <xf numFmtId="0" fontId="48" fillId="0" borderId="0"/>
    <xf numFmtId="0" fontId="48" fillId="0" borderId="0"/>
    <xf numFmtId="0" fontId="48" fillId="0" borderId="0"/>
    <xf numFmtId="0" fontId="48" fillId="0" borderId="0"/>
    <xf numFmtId="0" fontId="87" fillId="0" borderId="0"/>
    <xf numFmtId="0" fontId="50" fillId="0" borderId="0"/>
    <xf numFmtId="0" fontId="48" fillId="0" borderId="0"/>
    <xf numFmtId="0" fontId="48" fillId="0" borderId="0"/>
    <xf numFmtId="0" fontId="48" fillId="0" borderId="0"/>
    <xf numFmtId="0" fontId="48" fillId="0" borderId="0"/>
    <xf numFmtId="0" fontId="48" fillId="0" borderId="0"/>
    <xf numFmtId="0" fontId="26" fillId="0" borderId="0"/>
    <xf numFmtId="0" fontId="26" fillId="0" borderId="0"/>
    <xf numFmtId="0" fontId="48" fillId="0" borderId="0"/>
    <xf numFmtId="0" fontId="48" fillId="0" borderId="0"/>
    <xf numFmtId="0" fontId="48" fillId="0" borderId="0"/>
    <xf numFmtId="0" fontId="26" fillId="0" borderId="0" applyNumberFormat="0" applyFill="0" applyBorder="0" applyAlignment="0" applyProtection="0"/>
    <xf numFmtId="0" fontId="86" fillId="0" borderId="0"/>
    <xf numFmtId="0" fontId="86" fillId="0" borderId="0"/>
    <xf numFmtId="0" fontId="88" fillId="0" borderId="0"/>
    <xf numFmtId="0" fontId="89" fillId="0" borderId="0"/>
    <xf numFmtId="0" fontId="26" fillId="0" borderId="0"/>
    <xf numFmtId="0" fontId="26" fillId="0" borderId="0"/>
    <xf numFmtId="0" fontId="26" fillId="0" borderId="0"/>
    <xf numFmtId="0" fontId="26" fillId="0" borderId="0"/>
    <xf numFmtId="0" fontId="48" fillId="0" borderId="0"/>
    <xf numFmtId="0" fontId="89" fillId="0" borderId="0"/>
    <xf numFmtId="0" fontId="89" fillId="0" borderId="0"/>
    <xf numFmtId="0" fontId="89" fillId="0" borderId="0"/>
    <xf numFmtId="0" fontId="48" fillId="0" borderId="0"/>
    <xf numFmtId="0" fontId="26" fillId="0" borderId="0"/>
    <xf numFmtId="0" fontId="48" fillId="0" borderId="0"/>
    <xf numFmtId="0" fontId="26" fillId="0" borderId="0"/>
    <xf numFmtId="0" fontId="48" fillId="0" borderId="0"/>
    <xf numFmtId="0" fontId="89" fillId="0" borderId="0"/>
    <xf numFmtId="0" fontId="89" fillId="0" borderId="0"/>
    <xf numFmtId="0" fontId="26" fillId="0" borderId="0"/>
    <xf numFmtId="0" fontId="26" fillId="0" borderId="0"/>
    <xf numFmtId="0" fontId="48" fillId="0" borderId="0"/>
    <xf numFmtId="0" fontId="48" fillId="0" borderId="0"/>
    <xf numFmtId="0" fontId="48" fillId="0" borderId="0"/>
    <xf numFmtId="0" fontId="26" fillId="0" borderId="0"/>
    <xf numFmtId="0" fontId="26" fillId="0" borderId="0"/>
    <xf numFmtId="0" fontId="26" fillId="0" borderId="0"/>
    <xf numFmtId="0" fontId="50" fillId="0" borderId="0"/>
    <xf numFmtId="0" fontId="48" fillId="0" borderId="0"/>
    <xf numFmtId="0" fontId="26" fillId="0" borderId="0"/>
    <xf numFmtId="0" fontId="48" fillId="0" borderId="0"/>
    <xf numFmtId="0" fontId="48" fillId="0" borderId="0"/>
    <xf numFmtId="0" fontId="26" fillId="0" borderId="0"/>
    <xf numFmtId="0" fontId="50" fillId="0" borderId="0"/>
    <xf numFmtId="0" fontId="53" fillId="0" borderId="0"/>
    <xf numFmtId="0" fontId="50" fillId="0" borderId="0"/>
    <xf numFmtId="0" fontId="48" fillId="0" borderId="0"/>
    <xf numFmtId="0" fontId="48" fillId="0" borderId="0"/>
    <xf numFmtId="0" fontId="26" fillId="0" borderId="0"/>
    <xf numFmtId="0" fontId="26" fillId="0" borderId="0"/>
    <xf numFmtId="0" fontId="26" fillId="0" borderId="0"/>
    <xf numFmtId="0" fontId="48" fillId="0" borderId="0"/>
    <xf numFmtId="0" fontId="48" fillId="0" borderId="0"/>
    <xf numFmtId="0" fontId="48" fillId="0" borderId="0"/>
    <xf numFmtId="0" fontId="87" fillId="0" borderId="0"/>
    <xf numFmtId="0" fontId="26" fillId="0" borderId="0"/>
    <xf numFmtId="0" fontId="87" fillId="0" borderId="0"/>
    <xf numFmtId="0" fontId="86" fillId="0" borderId="0"/>
    <xf numFmtId="0" fontId="48" fillId="0" borderId="0"/>
    <xf numFmtId="0" fontId="48" fillId="0" borderId="0"/>
    <xf numFmtId="0" fontId="48" fillId="0" borderId="0"/>
    <xf numFmtId="0" fontId="88" fillId="0" borderId="0"/>
    <xf numFmtId="0" fontId="26" fillId="0" borderId="0"/>
    <xf numFmtId="0" fontId="26" fillId="0" borderId="0"/>
    <xf numFmtId="0" fontId="51" fillId="0" borderId="0"/>
    <xf numFmtId="0" fontId="48" fillId="0" borderId="0"/>
    <xf numFmtId="0" fontId="48" fillId="0" borderId="0"/>
    <xf numFmtId="0" fontId="48" fillId="0" borderId="0"/>
    <xf numFmtId="0" fontId="26" fillId="0" borderId="0"/>
    <xf numFmtId="0" fontId="48" fillId="0" borderId="0"/>
    <xf numFmtId="0" fontId="48" fillId="0" borderId="0"/>
    <xf numFmtId="0" fontId="48" fillId="0" borderId="0"/>
    <xf numFmtId="0" fontId="48" fillId="0" borderId="0"/>
    <xf numFmtId="0" fontId="26" fillId="0" borderId="0"/>
    <xf numFmtId="0" fontId="26" fillId="0" borderId="0"/>
    <xf numFmtId="0" fontId="54" fillId="0" borderId="0"/>
    <xf numFmtId="0" fontId="48" fillId="0" borderId="0"/>
    <xf numFmtId="0" fontId="48" fillId="0" borderId="0"/>
    <xf numFmtId="0" fontId="48" fillId="0" borderId="0"/>
    <xf numFmtId="0" fontId="48" fillId="0" borderId="0"/>
    <xf numFmtId="0" fontId="26" fillId="0" borderId="0"/>
    <xf numFmtId="0" fontId="54" fillId="0" borderId="0"/>
    <xf numFmtId="0" fontId="51" fillId="0" borderId="0"/>
    <xf numFmtId="0" fontId="5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4" fillId="0" borderId="0"/>
    <xf numFmtId="0" fontId="48" fillId="0" borderId="0"/>
    <xf numFmtId="0" fontId="48" fillId="0" borderId="0"/>
    <xf numFmtId="0" fontId="48" fillId="0" borderId="0"/>
    <xf numFmtId="0" fontId="48" fillId="0" borderId="0"/>
    <xf numFmtId="0" fontId="29" fillId="0" borderId="0"/>
    <xf numFmtId="0" fontId="54" fillId="0" borderId="0"/>
    <xf numFmtId="0" fontId="48" fillId="0" borderId="0"/>
    <xf numFmtId="0" fontId="48" fillId="0" borderId="0"/>
    <xf numFmtId="0" fontId="87" fillId="0" borderId="0"/>
    <xf numFmtId="0" fontId="50" fillId="0" borderId="0"/>
    <xf numFmtId="0" fontId="26" fillId="0" borderId="0"/>
    <xf numFmtId="0" fontId="26" fillId="0" borderId="0"/>
    <xf numFmtId="0" fontId="48" fillId="0" borderId="0"/>
    <xf numFmtId="0" fontId="48" fillId="0" borderId="0"/>
    <xf numFmtId="0" fontId="48" fillId="0" borderId="0"/>
    <xf numFmtId="0" fontId="26" fillId="0" borderId="0"/>
    <xf numFmtId="0" fontId="26" fillId="0" borderId="0"/>
    <xf numFmtId="0" fontId="26" fillId="0" borderId="0"/>
    <xf numFmtId="175" fontId="90" fillId="0" borderId="0"/>
    <xf numFmtId="0" fontId="29" fillId="0" borderId="0"/>
    <xf numFmtId="0" fontId="91" fillId="0" borderId="0"/>
    <xf numFmtId="0" fontId="29" fillId="0" borderId="0"/>
    <xf numFmtId="0" fontId="91" fillId="0" borderId="0"/>
    <xf numFmtId="0" fontId="29"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29" fillId="0" borderId="0"/>
    <xf numFmtId="0" fontId="91" fillId="0" borderId="0"/>
    <xf numFmtId="0" fontId="91" fillId="0" borderId="0"/>
    <xf numFmtId="0" fontId="91" fillId="0" borderId="0"/>
    <xf numFmtId="0" fontId="29" fillId="0" borderId="0"/>
    <xf numFmtId="0" fontId="29" fillId="0" borderId="0"/>
    <xf numFmtId="0" fontId="29" fillId="0" borderId="0"/>
    <xf numFmtId="0" fontId="91" fillId="0" borderId="0"/>
    <xf numFmtId="0" fontId="54" fillId="75" borderId="51" applyNumberFormat="0" applyFont="0" applyAlignment="0" applyProtection="0"/>
    <xf numFmtId="0" fontId="92" fillId="68" borderId="52" applyNumberFormat="0" applyAlignment="0" applyProtection="0"/>
    <xf numFmtId="9" fontId="54" fillId="0" borderId="0" applyFont="0" applyFill="0" applyBorder="0" applyAlignment="0" applyProtection="0"/>
    <xf numFmtId="9" fontId="93"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93" fillId="0" borderId="0" applyFont="0" applyFill="0" applyBorder="0" applyAlignment="0" applyProtection="0"/>
    <xf numFmtId="9" fontId="88" fillId="0" borderId="0" applyFont="0" applyFill="0" applyBorder="0" applyAlignment="0" applyProtection="0"/>
    <xf numFmtId="9" fontId="86"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8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26"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93" fillId="0" borderId="0" applyFont="0" applyFill="0" applyBorder="0" applyAlignment="0" applyProtection="0"/>
    <xf numFmtId="9" fontId="54" fillId="0" borderId="0" applyFont="0" applyFill="0" applyBorder="0" applyAlignment="0" applyProtection="0"/>
    <xf numFmtId="9" fontId="88"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26" fillId="0" borderId="0" applyNumberFormat="0" applyFont="0" applyFill="0" applyBorder="0" applyAlignment="0" applyProtection="0"/>
    <xf numFmtId="0" fontId="24" fillId="71" borderId="2"/>
    <xf numFmtId="0" fontId="24" fillId="71" borderId="2"/>
    <xf numFmtId="0" fontId="24" fillId="71" borderId="2"/>
    <xf numFmtId="0" fontId="24" fillId="71" borderId="2"/>
    <xf numFmtId="0" fontId="24" fillId="71" borderId="2"/>
    <xf numFmtId="0" fontId="24" fillId="71" borderId="2"/>
    <xf numFmtId="0" fontId="24" fillId="71" borderId="2"/>
    <xf numFmtId="0" fontId="24" fillId="71" borderId="2"/>
    <xf numFmtId="0" fontId="24" fillId="71" borderId="2"/>
    <xf numFmtId="0" fontId="24" fillId="71" borderId="2"/>
    <xf numFmtId="0" fontId="24" fillId="71" borderId="2"/>
    <xf numFmtId="0" fontId="63" fillId="71" borderId="0">
      <alignment horizontal="right"/>
    </xf>
    <xf numFmtId="0" fontId="94" fillId="73" borderId="0">
      <alignment horizontal="center"/>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61" fillId="74" borderId="2">
      <alignment horizontal="left" vertical="top" wrapText="1"/>
    </xf>
    <xf numFmtId="0" fontId="83" fillId="72" borderId="0"/>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95" fillId="74" borderId="38">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7">
      <alignment horizontal="left" vertical="top" wrapText="1"/>
    </xf>
    <xf numFmtId="0" fontId="61" fillId="74" borderId="38">
      <alignment horizontal="left" vertical="top"/>
    </xf>
    <xf numFmtId="0" fontId="61" fillId="74" borderId="38">
      <alignment horizontal="left" vertical="top"/>
    </xf>
    <xf numFmtId="0" fontId="61" fillId="74" borderId="38">
      <alignment horizontal="left" vertical="top"/>
    </xf>
    <xf numFmtId="0" fontId="61" fillId="74" borderId="38">
      <alignment horizontal="left" vertical="top"/>
    </xf>
    <xf numFmtId="0" fontId="61" fillId="74" borderId="38">
      <alignment horizontal="left" vertical="top"/>
    </xf>
    <xf numFmtId="0" fontId="61" fillId="74" borderId="38">
      <alignment horizontal="left" vertical="top"/>
    </xf>
    <xf numFmtId="0" fontId="61" fillId="74" borderId="38">
      <alignment horizontal="left" vertical="top"/>
    </xf>
    <xf numFmtId="0" fontId="61" fillId="74" borderId="38">
      <alignment horizontal="left" vertical="top"/>
    </xf>
    <xf numFmtId="0" fontId="61" fillId="74" borderId="38">
      <alignment horizontal="left" vertical="top"/>
    </xf>
    <xf numFmtId="0" fontId="61" fillId="74" borderId="38">
      <alignment horizontal="left" vertical="top"/>
    </xf>
    <xf numFmtId="0" fontId="24" fillId="0" borderId="0"/>
    <xf numFmtId="0" fontId="51" fillId="0" borderId="0"/>
    <xf numFmtId="0" fontId="74" fillId="76" borderId="0">
      <alignment horizontal="left"/>
    </xf>
    <xf numFmtId="0" fontId="83" fillId="76" borderId="0">
      <alignment horizontal="left" wrapText="1"/>
    </xf>
    <xf numFmtId="0" fontId="74" fillId="76" borderId="0">
      <alignment horizontal="left"/>
    </xf>
    <xf numFmtId="0" fontId="96" fillId="0" borderId="53"/>
    <xf numFmtId="0" fontId="97" fillId="0" borderId="0"/>
    <xf numFmtId="0" fontId="62" fillId="71" borderId="0">
      <alignment horizontal="center"/>
    </xf>
    <xf numFmtId="0" fontId="98" fillId="0" borderId="0" applyNumberFormat="0" applyFill="0" applyBorder="0" applyAlignment="0" applyProtection="0"/>
    <xf numFmtId="0" fontId="47" fillId="71" borderId="0"/>
    <xf numFmtId="0" fontId="74" fillId="76" borderId="0">
      <alignment horizontal="left"/>
    </xf>
    <xf numFmtId="0" fontId="99" fillId="0" borderId="54" applyNumberFormat="0" applyFill="0" applyAlignment="0" applyProtection="0"/>
    <xf numFmtId="168" fontId="51" fillId="0" borderId="0" applyFont="0" applyFill="0" applyBorder="0" applyAlignment="0" applyProtection="0"/>
    <xf numFmtId="176" fontId="89" fillId="0" borderId="0" applyFont="0" applyFill="0" applyBorder="0" applyAlignment="0" applyProtection="0"/>
    <xf numFmtId="169" fontId="54" fillId="0" borderId="0" applyFont="0" applyFill="0" applyBorder="0" applyAlignment="0" applyProtection="0"/>
    <xf numFmtId="169" fontId="51" fillId="0" borderId="0" applyFont="0" applyFill="0" applyBorder="0" applyAlignment="0" applyProtection="0"/>
    <xf numFmtId="0" fontId="100" fillId="8" borderId="14" applyNumberFormat="0" applyFont="0" applyAlignment="0" applyProtection="0"/>
    <xf numFmtId="177" fontId="51" fillId="0" borderId="0" applyFont="0" applyFill="0" applyBorder="0" applyAlignment="0" applyProtection="0"/>
    <xf numFmtId="178" fontId="51" fillId="0" borderId="0" applyFont="0" applyFill="0" applyBorder="0" applyAlignment="0" applyProtection="0"/>
    <xf numFmtId="177" fontId="51" fillId="0" borderId="0" applyFont="0" applyFill="0" applyBorder="0" applyAlignment="0" applyProtection="0"/>
    <xf numFmtId="178" fontId="51" fillId="0" borderId="0" applyFont="0" applyFill="0" applyBorder="0" applyAlignment="0" applyProtection="0"/>
    <xf numFmtId="0" fontId="101" fillId="0" borderId="0" applyNumberFormat="0" applyFill="0" applyBorder="0" applyAlignment="0" applyProtection="0"/>
    <xf numFmtId="0" fontId="26" fillId="0" borderId="0"/>
    <xf numFmtId="0" fontId="102" fillId="0" borderId="0"/>
    <xf numFmtId="0" fontId="104" fillId="0" borderId="0" applyNumberFormat="0" applyFill="0" applyBorder="0" applyAlignment="0" applyProtection="0">
      <alignment vertical="top"/>
      <protection locked="0"/>
    </xf>
    <xf numFmtId="9" fontId="48" fillId="0" borderId="0" applyFont="0" applyFill="0" applyBorder="0" applyAlignment="0" applyProtection="0"/>
    <xf numFmtId="0" fontId="104" fillId="0" borderId="0" applyNumberFormat="0" applyFill="0" applyBorder="0" applyAlignment="0" applyProtection="0"/>
    <xf numFmtId="0" fontId="48" fillId="0" borderId="0"/>
    <xf numFmtId="0" fontId="26" fillId="0" borderId="0"/>
    <xf numFmtId="169" fontId="48" fillId="0" borderId="0" applyFont="0" applyFill="0" applyBorder="0" applyAlignment="0" applyProtection="0"/>
    <xf numFmtId="169" fontId="50" fillId="0" borderId="0" applyFont="0" applyFill="0" applyBorder="0" applyAlignment="0" applyProtection="0"/>
    <xf numFmtId="169" fontId="50"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48" fillId="0" borderId="0" applyFont="0" applyFill="0" applyBorder="0" applyAlignment="0" applyProtection="0"/>
    <xf numFmtId="169" fontId="50" fillId="0" borderId="0" applyFont="0" applyFill="0" applyBorder="0" applyAlignment="0" applyProtection="0"/>
    <xf numFmtId="0" fontId="48" fillId="8" borderId="14" applyNumberFormat="0" applyFont="0" applyAlignment="0" applyProtection="0"/>
    <xf numFmtId="0" fontId="48" fillId="8" borderId="14" applyNumberFormat="0" applyFont="0" applyAlignment="0" applyProtection="0"/>
    <xf numFmtId="0" fontId="48" fillId="8" borderId="14" applyNumberFormat="0" applyFont="0" applyAlignment="0" applyProtection="0"/>
    <xf numFmtId="0" fontId="48" fillId="8" borderId="14" applyNumberFormat="0" applyFont="0" applyAlignment="0" applyProtection="0"/>
    <xf numFmtId="0" fontId="48" fillId="8" borderId="14" applyNumberFormat="0" applyFont="0" applyAlignment="0" applyProtection="0"/>
    <xf numFmtId="0" fontId="48" fillId="8" borderId="14" applyNumberFormat="0" applyFont="0" applyAlignment="0" applyProtection="0"/>
    <xf numFmtId="0" fontId="48" fillId="8" borderId="14" applyNumberFormat="0" applyFont="0" applyAlignment="0" applyProtection="0"/>
    <xf numFmtId="0" fontId="48" fillId="8" borderId="14" applyNumberFormat="0" applyFont="0" applyAlignment="0" applyProtection="0"/>
    <xf numFmtId="0" fontId="26" fillId="0" borderId="0"/>
    <xf numFmtId="0" fontId="50" fillId="0" borderId="0"/>
    <xf numFmtId="0" fontId="48" fillId="0" borderId="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29"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29" fillId="0" borderId="0" applyFont="0" applyFill="0" applyBorder="0" applyAlignment="0" applyProtection="0"/>
    <xf numFmtId="9" fontId="5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9" fontId="48" fillId="0" borderId="0" applyFont="0" applyFill="0" applyBorder="0" applyAlignment="0" applyProtection="0"/>
    <xf numFmtId="0" fontId="91" fillId="8" borderId="14" applyNumberFormat="0" applyFont="0" applyAlignment="0" applyProtection="0"/>
    <xf numFmtId="0" fontId="48" fillId="0" borderId="0"/>
    <xf numFmtId="169" fontId="48" fillId="0" borderId="0" applyFont="0" applyFill="0" applyBorder="0" applyAlignment="0" applyProtection="0"/>
    <xf numFmtId="9" fontId="48" fillId="0" borderId="0" applyFont="0" applyFill="0" applyBorder="0" applyAlignment="0" applyProtection="0"/>
    <xf numFmtId="0" fontId="48" fillId="0" borderId="0"/>
    <xf numFmtId="0" fontId="106" fillId="0" borderId="0"/>
    <xf numFmtId="0" fontId="37" fillId="0" borderId="0"/>
    <xf numFmtId="0" fontId="48" fillId="0" borderId="0"/>
    <xf numFmtId="0" fontId="26" fillId="0" borderId="0"/>
    <xf numFmtId="0" fontId="27" fillId="0" borderId="0"/>
    <xf numFmtId="0" fontId="27" fillId="0" borderId="0"/>
    <xf numFmtId="0" fontId="27" fillId="0" borderId="0"/>
    <xf numFmtId="0" fontId="4" fillId="0" borderId="0" applyNumberFormat="0" applyFill="0" applyBorder="0" applyAlignment="0" applyProtection="0"/>
    <xf numFmtId="0" fontId="26" fillId="0" borderId="0"/>
    <xf numFmtId="0" fontId="30" fillId="0" borderId="0"/>
    <xf numFmtId="0" fontId="50" fillId="0" borderId="0"/>
    <xf numFmtId="0" fontId="48" fillId="0" borderId="0"/>
    <xf numFmtId="0" fontId="109" fillId="0" borderId="0"/>
    <xf numFmtId="0" fontId="26" fillId="0" borderId="0"/>
    <xf numFmtId="0" fontId="104" fillId="0" borderId="0" applyNumberFormat="0" applyFill="0" applyBorder="0" applyAlignment="0" applyProtection="0"/>
    <xf numFmtId="0" fontId="26" fillId="0" borderId="0"/>
    <xf numFmtId="0" fontId="120" fillId="0" borderId="0"/>
    <xf numFmtId="169" fontId="48" fillId="0" borderId="0" applyFont="0" applyFill="0" applyBorder="0" applyAlignment="0" applyProtection="0"/>
    <xf numFmtId="176" fontId="89" fillId="0" borderId="0" applyFont="0" applyFill="0" applyBorder="0" applyAlignment="0" applyProtection="0"/>
    <xf numFmtId="169" fontId="51" fillId="0" borderId="0" applyFont="0" applyFill="0" applyBorder="0" applyAlignment="0" applyProtection="0"/>
    <xf numFmtId="179" fontId="26" fillId="0" borderId="0" applyFont="0" applyFill="0" applyBorder="0" applyAlignment="0" applyProtection="0"/>
    <xf numFmtId="0" fontId="54" fillId="71" borderId="0">
      <alignment horizontal="left"/>
    </xf>
    <xf numFmtId="0" fontId="126" fillId="0" borderId="0" applyNumberFormat="0" applyFill="0" applyBorder="0" applyAlignment="0" applyProtection="0"/>
    <xf numFmtId="0" fontId="52" fillId="72" borderId="0">
      <alignment horizontal="center"/>
    </xf>
    <xf numFmtId="0" fontId="24" fillId="71" borderId="39">
      <alignment wrapText="1"/>
    </xf>
    <xf numFmtId="0" fontId="24" fillId="71" borderId="39">
      <alignment wrapText="1"/>
    </xf>
    <xf numFmtId="0" fontId="24" fillId="71" borderId="1"/>
    <xf numFmtId="0" fontId="121" fillId="0" borderId="0"/>
    <xf numFmtId="0" fontId="121"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89" fillId="0" borderId="0"/>
    <xf numFmtId="0" fontId="121" fillId="0" borderId="0"/>
    <xf numFmtId="0" fontId="121" fillId="0" borderId="0"/>
    <xf numFmtId="0" fontId="26" fillId="0" borderId="0"/>
    <xf numFmtId="0" fontId="26" fillId="0" borderId="0"/>
    <xf numFmtId="0" fontId="26" fillId="0" borderId="0"/>
    <xf numFmtId="0" fontId="26" fillId="0" borderId="0"/>
    <xf numFmtId="0" fontId="26"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89" fillId="0" borderId="0"/>
    <xf numFmtId="0" fontId="51" fillId="0" borderId="0"/>
    <xf numFmtId="0" fontId="26" fillId="0" borderId="0"/>
    <xf numFmtId="0" fontId="121" fillId="0" borderId="0"/>
    <xf numFmtId="0" fontId="121" fillId="0" borderId="0"/>
    <xf numFmtId="0" fontId="121" fillId="0" borderId="0"/>
    <xf numFmtId="0" fontId="121" fillId="0" borderId="0"/>
    <xf numFmtId="0" fontId="121" fillId="0" borderId="0"/>
    <xf numFmtId="0" fontId="121" fillId="0" borderId="0"/>
    <xf numFmtId="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0" fontId="26" fillId="71" borderId="0"/>
    <xf numFmtId="0" fontId="26" fillId="0" borderId="0" applyNumberFormat="0" applyFill="0" applyBorder="0" applyAlignment="0" applyProtection="0"/>
    <xf numFmtId="0" fontId="26" fillId="0" borderId="0"/>
    <xf numFmtId="0" fontId="26" fillId="0" borderId="0"/>
    <xf numFmtId="0" fontId="130" fillId="0" borderId="0"/>
    <xf numFmtId="0" fontId="26" fillId="0" borderId="0"/>
    <xf numFmtId="0" fontId="51" fillId="0" borderId="0"/>
    <xf numFmtId="0" fontId="26" fillId="0" borderId="0"/>
    <xf numFmtId="0" fontId="51" fillId="0" borderId="0"/>
    <xf numFmtId="0" fontId="66" fillId="0" borderId="0" applyNumberFormat="0" applyFont="0" applyFill="0" applyBorder="0" applyAlignment="0" applyProtection="0"/>
    <xf numFmtId="0" fontId="66" fillId="0" borderId="0" applyNumberFormat="0" applyFont="0" applyFill="0" applyBorder="0" applyAlignment="0" applyProtection="0"/>
    <xf numFmtId="0" fontId="66" fillId="0" borderId="0" applyNumberFormat="0" applyFont="0" applyFill="0" applyBorder="0" applyAlignment="0" applyProtection="0"/>
    <xf numFmtId="0" fontId="26" fillId="0" borderId="0" applyNumberFormat="0" applyFill="0" applyBorder="0" applyProtection="0">
      <alignment vertical="center" wrapText="1"/>
    </xf>
    <xf numFmtId="0" fontId="167" fillId="0" borderId="0"/>
    <xf numFmtId="0" fontId="48" fillId="10" borderId="0" applyNumberFormat="0" applyBorder="0" applyAlignment="0" applyProtection="0"/>
    <xf numFmtId="0" fontId="54" fillId="48" borderId="0" applyNumberFormat="0" applyBorder="0" applyAlignment="0" applyProtection="0"/>
    <xf numFmtId="0" fontId="48" fillId="14" borderId="0" applyNumberFormat="0" applyBorder="0" applyAlignment="0" applyProtection="0"/>
    <xf numFmtId="0" fontId="54" fillId="49" borderId="0" applyNumberFormat="0" applyBorder="0" applyAlignment="0" applyProtection="0"/>
    <xf numFmtId="0" fontId="48" fillId="18" borderId="0" applyNumberFormat="0" applyBorder="0" applyAlignment="0" applyProtection="0"/>
    <xf numFmtId="0" fontId="54" fillId="50" borderId="0" applyNumberFormat="0" applyBorder="0" applyAlignment="0" applyProtection="0"/>
    <xf numFmtId="0" fontId="48" fillId="22" borderId="0" applyNumberFormat="0" applyBorder="0" applyAlignment="0" applyProtection="0"/>
    <xf numFmtId="0" fontId="54" fillId="51" borderId="0" applyNumberFormat="0" applyBorder="0" applyAlignment="0" applyProtection="0"/>
    <xf numFmtId="0" fontId="26" fillId="0" borderId="0"/>
    <xf numFmtId="0" fontId="48" fillId="26" borderId="0" applyNumberFormat="0" applyBorder="0" applyAlignment="0" applyProtection="0"/>
    <xf numFmtId="0" fontId="54" fillId="52" borderId="0" applyNumberFormat="0" applyBorder="0" applyAlignment="0" applyProtection="0"/>
    <xf numFmtId="0" fontId="48" fillId="30" borderId="0" applyNumberFormat="0" applyBorder="0" applyAlignment="0" applyProtection="0"/>
    <xf numFmtId="0" fontId="54" fillId="53" borderId="0" applyNumberFormat="0" applyBorder="0" applyAlignment="0" applyProtection="0"/>
    <xf numFmtId="0" fontId="48" fillId="11" borderId="0" applyNumberFormat="0" applyBorder="0" applyAlignment="0" applyProtection="0"/>
    <xf numFmtId="0" fontId="54" fillId="54" borderId="0" applyNumberFormat="0" applyBorder="0" applyAlignment="0" applyProtection="0"/>
    <xf numFmtId="0" fontId="48" fillId="15" borderId="0" applyNumberFormat="0" applyBorder="0" applyAlignment="0" applyProtection="0"/>
    <xf numFmtId="0" fontId="54" fillId="55" borderId="0" applyNumberFormat="0" applyBorder="0" applyAlignment="0" applyProtection="0"/>
    <xf numFmtId="0" fontId="48" fillId="19" borderId="0" applyNumberFormat="0" applyBorder="0" applyAlignment="0" applyProtection="0"/>
    <xf numFmtId="0" fontId="54" fillId="56" borderId="0" applyNumberFormat="0" applyBorder="0" applyAlignment="0" applyProtection="0"/>
    <xf numFmtId="0" fontId="48" fillId="23" borderId="0" applyNumberFormat="0" applyBorder="0" applyAlignment="0" applyProtection="0"/>
    <xf numFmtId="0" fontId="54" fillId="51" borderId="0" applyNumberFormat="0" applyBorder="0" applyAlignment="0" applyProtection="0"/>
    <xf numFmtId="0" fontId="48" fillId="27" borderId="0" applyNumberFormat="0" applyBorder="0" applyAlignment="0" applyProtection="0"/>
    <xf numFmtId="0" fontId="54" fillId="54" borderId="0" applyNumberFormat="0" applyBorder="0" applyAlignment="0" applyProtection="0"/>
    <xf numFmtId="0" fontId="48" fillId="31" borderId="0" applyNumberFormat="0" applyBorder="0" applyAlignment="0" applyProtection="0"/>
    <xf numFmtId="0" fontId="54" fillId="57" borderId="0" applyNumberFormat="0" applyBorder="0" applyAlignment="0" applyProtection="0"/>
    <xf numFmtId="0" fontId="51" fillId="0" borderId="39">
      <alignment horizontal="center" vertical="center"/>
    </xf>
    <xf numFmtId="175" fontId="168" fillId="0" borderId="0">
      <alignment vertical="top"/>
    </xf>
    <xf numFmtId="0" fontId="26" fillId="87" borderId="0">
      <alignment horizontal="center" wrapText="1"/>
    </xf>
    <xf numFmtId="0" fontId="26" fillId="72" borderId="0">
      <alignment horizontal="center" wrapText="1"/>
    </xf>
    <xf numFmtId="0" fontId="26" fillId="72" borderId="0">
      <alignment horizontal="center" wrapText="1"/>
    </xf>
    <xf numFmtId="190" fontId="51" fillId="0" borderId="0" applyFont="0" applyFill="0" applyBorder="0" applyProtection="0">
      <alignment horizontal="right" vertical="top"/>
    </xf>
    <xf numFmtId="1" fontId="169" fillId="0" borderId="0">
      <alignment vertical="top"/>
    </xf>
    <xf numFmtId="3" fontId="169" fillId="0" borderId="0" applyFill="0" applyBorder="0">
      <alignment horizontal="right" vertical="top"/>
    </xf>
    <xf numFmtId="193" fontId="169" fillId="0" borderId="0" applyFill="0" applyBorder="0">
      <alignment horizontal="right" vertical="top"/>
    </xf>
    <xf numFmtId="3" fontId="169" fillId="0" borderId="0" applyFill="0" applyBorder="0">
      <alignment horizontal="right" vertical="top"/>
    </xf>
    <xf numFmtId="164" fontId="168" fillId="0" borderId="0" applyFont="0" applyFill="0" applyBorder="0">
      <alignment horizontal="right" vertical="top"/>
    </xf>
    <xf numFmtId="194" fontId="170" fillId="0" borderId="0" applyFont="0" applyFill="0" applyBorder="0" applyAlignment="0" applyProtection="0">
      <alignment horizontal="right" vertical="top"/>
    </xf>
    <xf numFmtId="193" fontId="169" fillId="0" borderId="0">
      <alignment horizontal="right" vertical="top"/>
    </xf>
    <xf numFmtId="3" fontId="26" fillId="0" borderId="0" applyFont="0" applyFill="0" applyBorder="0" applyAlignment="0" applyProtection="0"/>
    <xf numFmtId="195" fontId="26" fillId="0" borderId="0" applyFont="0" applyFill="0" applyBorder="0" applyAlignment="0" applyProtection="0"/>
    <xf numFmtId="0" fontId="26" fillId="0" borderId="0" applyFont="0" applyFill="0" applyBorder="0" applyAlignment="0" applyProtection="0"/>
    <xf numFmtId="166" fontId="51" fillId="0" borderId="0" applyBorder="0"/>
    <xf numFmtId="166" fontId="51" fillId="0" borderId="21"/>
    <xf numFmtId="2" fontId="26" fillId="0" borderId="0" applyFont="0" applyFill="0" applyBorder="0" applyAlignment="0" applyProtection="0"/>
    <xf numFmtId="0" fontId="26" fillId="0" borderId="0"/>
    <xf numFmtId="38" fontId="24" fillId="71" borderId="0" applyNumberFormat="0" applyBorder="0" applyAlignment="0" applyProtection="0"/>
    <xf numFmtId="0" fontId="26" fillId="0" borderId="0"/>
    <xf numFmtId="0" fontId="171" fillId="0" borderId="79" applyNumberFormat="0" applyAlignment="0" applyProtection="0">
      <alignment horizontal="left" vertical="center"/>
    </xf>
    <xf numFmtId="0" fontId="171" fillId="0" borderId="39">
      <alignment horizontal="left" vertical="center"/>
    </xf>
    <xf numFmtId="196" fontId="170" fillId="0" borderId="0">
      <protection locked="0"/>
    </xf>
    <xf numFmtId="196" fontId="170" fillId="0" borderId="0">
      <protection locked="0"/>
    </xf>
    <xf numFmtId="0" fontId="54" fillId="75" borderId="51" applyNumberFormat="0" applyFont="0" applyAlignment="0" applyProtection="0"/>
    <xf numFmtId="0" fontId="54" fillId="75" borderId="51" applyNumberFormat="0" applyFont="0" applyAlignment="0" applyProtection="0"/>
    <xf numFmtId="10" fontId="24" fillId="47" borderId="2" applyNumberFormat="0" applyBorder="0" applyAlignment="0" applyProtection="0"/>
    <xf numFmtId="190" fontId="51" fillId="0" borderId="0" applyFont="0" applyFill="0" applyBorder="0" applyAlignment="0" applyProtection="0"/>
    <xf numFmtId="192" fontId="51" fillId="0" borderId="0" applyFont="0" applyFill="0" applyBorder="0" applyAlignment="0" applyProtection="0"/>
    <xf numFmtId="189" fontId="51" fillId="0" borderId="0" applyFont="0" applyFill="0" applyBorder="0" applyAlignment="0" applyProtection="0"/>
    <xf numFmtId="191" fontId="51" fillId="0" borderId="0" applyFont="0" applyFill="0" applyBorder="0" applyAlignment="0" applyProtection="0"/>
    <xf numFmtId="0" fontId="48" fillId="0" borderId="0"/>
    <xf numFmtId="0" fontId="54" fillId="0" borderId="0"/>
    <xf numFmtId="0" fontId="48" fillId="0" borderId="0"/>
    <xf numFmtId="0" fontId="54" fillId="0" borderId="0"/>
    <xf numFmtId="197" fontId="172" fillId="0" borderId="0"/>
    <xf numFmtId="0" fontId="26" fillId="0" borderId="0"/>
    <xf numFmtId="0" fontId="48" fillId="0" borderId="0"/>
    <xf numFmtId="0" fontId="54" fillId="0" borderId="0"/>
    <xf numFmtId="0" fontId="53" fillId="0" borderId="0"/>
    <xf numFmtId="0" fontId="26" fillId="0" borderId="0"/>
    <xf numFmtId="0" fontId="48" fillId="0" borderId="0"/>
    <xf numFmtId="0" fontId="48" fillId="0" borderId="0"/>
    <xf numFmtId="0" fontId="54" fillId="0" borderId="0"/>
    <xf numFmtId="0" fontId="48" fillId="0" borderId="0"/>
    <xf numFmtId="0" fontId="48" fillId="0" borderId="0"/>
    <xf numFmtId="0" fontId="54" fillId="0" borderId="0"/>
    <xf numFmtId="0" fontId="48" fillId="0" borderId="0"/>
    <xf numFmtId="0" fontId="48" fillId="0" borderId="0"/>
    <xf numFmtId="0" fontId="48" fillId="0" borderId="0"/>
    <xf numFmtId="0" fontId="54" fillId="0" borderId="0"/>
    <xf numFmtId="0" fontId="48" fillId="0" borderId="0"/>
    <xf numFmtId="0" fontId="48" fillId="0" borderId="0"/>
    <xf numFmtId="0" fontId="48" fillId="0" borderId="0"/>
    <xf numFmtId="0" fontId="54" fillId="0" borderId="0"/>
    <xf numFmtId="0" fontId="26" fillId="0" borderId="0"/>
    <xf numFmtId="0" fontId="48" fillId="0" borderId="0"/>
    <xf numFmtId="0" fontId="48" fillId="0" borderId="0"/>
    <xf numFmtId="0" fontId="48" fillId="0" borderId="0"/>
    <xf numFmtId="0" fontId="54" fillId="0" borderId="0"/>
    <xf numFmtId="0" fontId="48" fillId="0" borderId="0"/>
    <xf numFmtId="0" fontId="48" fillId="0" borderId="0"/>
    <xf numFmtId="0" fontId="48" fillId="0" borderId="0"/>
    <xf numFmtId="0" fontId="54" fillId="0" borderId="0"/>
    <xf numFmtId="0" fontId="48" fillId="0" borderId="0"/>
    <xf numFmtId="0" fontId="48" fillId="0" borderId="0"/>
    <xf numFmtId="0" fontId="48" fillId="0" borderId="0"/>
    <xf numFmtId="0" fontId="54" fillId="0" borderId="0"/>
    <xf numFmtId="0" fontId="26" fillId="0" borderId="0"/>
    <xf numFmtId="0" fontId="26" fillId="0" borderId="0"/>
    <xf numFmtId="0" fontId="48" fillId="0" borderId="0"/>
    <xf numFmtId="0" fontId="54" fillId="0" borderId="0"/>
    <xf numFmtId="0" fontId="48" fillId="0" borderId="0"/>
    <xf numFmtId="0" fontId="54" fillId="0" borderId="0"/>
    <xf numFmtId="0" fontId="26" fillId="0" borderId="0"/>
    <xf numFmtId="0" fontId="26" fillId="0" borderId="0"/>
    <xf numFmtId="0" fontId="48" fillId="0" borderId="0"/>
    <xf numFmtId="0" fontId="48" fillId="0" borderId="0"/>
    <xf numFmtId="0" fontId="48" fillId="0" borderId="0"/>
    <xf numFmtId="0" fontId="48" fillId="0" borderId="0"/>
    <xf numFmtId="0" fontId="54" fillId="0" borderId="0"/>
    <xf numFmtId="0" fontId="48" fillId="0" borderId="0"/>
    <xf numFmtId="0" fontId="48" fillId="0" borderId="0"/>
    <xf numFmtId="0" fontId="48" fillId="0" borderId="0"/>
    <xf numFmtId="0" fontId="54" fillId="0" borderId="0"/>
    <xf numFmtId="0" fontId="48" fillId="0" borderId="0"/>
    <xf numFmtId="0" fontId="48" fillId="0" borderId="0"/>
    <xf numFmtId="0" fontId="48" fillId="0" borderId="0"/>
    <xf numFmtId="0" fontId="54" fillId="0" borderId="0"/>
    <xf numFmtId="0" fontId="48" fillId="0" borderId="0"/>
    <xf numFmtId="0" fontId="48" fillId="0" borderId="0"/>
    <xf numFmtId="0" fontId="54" fillId="0" borderId="0"/>
    <xf numFmtId="0" fontId="48" fillId="0" borderId="0"/>
    <xf numFmtId="0" fontId="48" fillId="0" borderId="0"/>
    <xf numFmtId="0" fontId="54" fillId="0" borderId="0"/>
    <xf numFmtId="0" fontId="120" fillId="0" borderId="0"/>
    <xf numFmtId="0" fontId="48" fillId="0" borderId="0"/>
    <xf numFmtId="0" fontId="48" fillId="0" borderId="0"/>
    <xf numFmtId="0" fontId="48" fillId="0" borderId="0"/>
    <xf numFmtId="0" fontId="54" fillId="0" borderId="0"/>
    <xf numFmtId="0" fontId="48" fillId="0" borderId="0"/>
    <xf numFmtId="0" fontId="54" fillId="0" borderId="0"/>
    <xf numFmtId="0" fontId="48" fillId="0" borderId="0"/>
    <xf numFmtId="0" fontId="48" fillId="0" borderId="0"/>
    <xf numFmtId="0" fontId="48" fillId="0" borderId="0"/>
    <xf numFmtId="0" fontId="54" fillId="0" borderId="0"/>
    <xf numFmtId="0" fontId="48" fillId="0" borderId="0"/>
    <xf numFmtId="0" fontId="54" fillId="0" borderId="0"/>
    <xf numFmtId="0" fontId="48" fillId="0" borderId="0"/>
    <xf numFmtId="0" fontId="48" fillId="0" borderId="0"/>
    <xf numFmtId="0" fontId="48" fillId="0" borderId="0"/>
    <xf numFmtId="0" fontId="54" fillId="0" borderId="0"/>
    <xf numFmtId="0" fontId="48" fillId="0" borderId="0"/>
    <xf numFmtId="0" fontId="54" fillId="0" borderId="0"/>
    <xf numFmtId="0" fontId="26" fillId="0" borderId="0"/>
    <xf numFmtId="0" fontId="48" fillId="0" borderId="0"/>
    <xf numFmtId="0" fontId="54" fillId="0" borderId="0"/>
    <xf numFmtId="0" fontId="120" fillId="0" borderId="0"/>
    <xf numFmtId="0" fontId="120" fillId="0" borderId="0"/>
    <xf numFmtId="0" fontId="120" fillId="0" borderId="0"/>
    <xf numFmtId="0" fontId="66" fillId="0" borderId="0" applyNumberFormat="0" applyFont="0" applyFill="0" applyBorder="0" applyAlignment="0" applyProtection="0"/>
    <xf numFmtId="1" fontId="168" fillId="0" borderId="0">
      <alignment vertical="top" wrapText="1"/>
    </xf>
    <xf numFmtId="1" fontId="173" fillId="0" borderId="0" applyFill="0" applyBorder="0" applyProtection="0"/>
    <xf numFmtId="1" fontId="170" fillId="0" borderId="0" applyFont="0" applyFill="0" applyBorder="0" applyProtection="0">
      <alignment vertical="center"/>
    </xf>
    <xf numFmtId="1" fontId="65" fillId="0" borderId="0">
      <alignment horizontal="right" vertical="top"/>
    </xf>
    <xf numFmtId="0" fontId="100" fillId="0" borderId="0"/>
    <xf numFmtId="0" fontId="93"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1" fontId="169" fillId="0" borderId="0" applyNumberFormat="0" applyFill="0" applyBorder="0">
      <alignment vertical="top"/>
    </xf>
    <xf numFmtId="0" fontId="170" fillId="0" borderId="0">
      <alignment horizontal="left"/>
    </xf>
    <xf numFmtId="10" fontId="2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61" fillId="74" borderId="37">
      <alignment horizontal="left" vertical="top" wrapText="1"/>
    </xf>
    <xf numFmtId="0" fontId="61" fillId="74" borderId="38">
      <alignment horizontal="left" vertical="top"/>
    </xf>
    <xf numFmtId="0" fontId="51" fillId="0" borderId="1">
      <alignment horizontal="center" vertical="center"/>
    </xf>
    <xf numFmtId="0" fontId="174" fillId="0" borderId="0"/>
    <xf numFmtId="49" fontId="169" fillId="0" borderId="0" applyFill="0" applyBorder="0" applyAlignment="0" applyProtection="0">
      <alignment vertical="top"/>
    </xf>
    <xf numFmtId="0" fontId="175" fillId="0" borderId="0"/>
    <xf numFmtId="1" fontId="176" fillId="0" borderId="0">
      <alignment vertical="top" wrapText="1"/>
    </xf>
    <xf numFmtId="0" fontId="26" fillId="0" borderId="0"/>
    <xf numFmtId="0" fontId="26" fillId="0" borderId="0"/>
    <xf numFmtId="43" fontId="7" fillId="0" borderId="0" applyFont="0" applyFill="0" applyBorder="0" applyAlignment="0" applyProtection="0"/>
    <xf numFmtId="0" fontId="90" fillId="0" borderId="0"/>
    <xf numFmtId="9" fontId="7" fillId="0" borderId="0" applyFont="0" applyFill="0" applyBorder="0" applyAlignment="0" applyProtection="0"/>
  </cellStyleXfs>
  <cellXfs count="921">
    <xf numFmtId="0" fontId="0" fillId="0" borderId="0" xfId="0"/>
    <xf numFmtId="0" fontId="0" fillId="0" borderId="0" xfId="0" applyFont="1"/>
    <xf numFmtId="0" fontId="0" fillId="0" borderId="0" xfId="0" applyAlignment="1">
      <alignment horizontal="left"/>
    </xf>
    <xf numFmtId="0" fontId="0" fillId="0" borderId="0" xfId="0" applyBorder="1"/>
    <xf numFmtId="0" fontId="0" fillId="0" borderId="0" xfId="0" applyFill="1" applyBorder="1"/>
    <xf numFmtId="2" fontId="0" fillId="0" borderId="0" xfId="0" applyNumberFormat="1"/>
    <xf numFmtId="0" fontId="0" fillId="0" borderId="4" xfId="0" applyBorder="1" applyAlignment="1">
      <alignment horizontal="center"/>
    </xf>
    <xf numFmtId="0" fontId="23" fillId="33" borderId="16" xfId="0" applyFont="1" applyFill="1" applyBorder="1" applyAlignment="1">
      <alignment vertical="top" wrapText="1"/>
    </xf>
    <xf numFmtId="0" fontId="0" fillId="0" borderId="0" xfId="0" applyFont="1" applyFill="1" applyBorder="1"/>
    <xf numFmtId="0" fontId="0" fillId="0" borderId="17" xfId="0" applyBorder="1"/>
    <xf numFmtId="0" fontId="0" fillId="0" borderId="19" xfId="0" applyFill="1" applyBorder="1"/>
    <xf numFmtId="0" fontId="0" fillId="0" borderId="20" xfId="0" applyFill="1" applyBorder="1"/>
    <xf numFmtId="0" fontId="0" fillId="0" borderId="1" xfId="0" applyFill="1" applyBorder="1"/>
    <xf numFmtId="0" fontId="0" fillId="34" borderId="6" xfId="0" applyFill="1" applyBorder="1"/>
    <xf numFmtId="0" fontId="0" fillId="0" borderId="18" xfId="0" applyFill="1" applyBorder="1" applyAlignment="1">
      <alignment horizontal="left" wrapText="1"/>
    </xf>
    <xf numFmtId="0" fontId="0" fillId="0" borderId="17" xfId="0" applyFill="1" applyBorder="1" applyAlignment="1">
      <alignment horizontal="left" wrapText="1"/>
    </xf>
    <xf numFmtId="1" fontId="0" fillId="0" borderId="21" xfId="0" applyNumberFormat="1" applyFill="1" applyBorder="1"/>
    <xf numFmtId="1" fontId="0" fillId="0" borderId="0" xfId="0" applyNumberFormat="1" applyFill="1" applyBorder="1"/>
    <xf numFmtId="1" fontId="0" fillId="34" borderId="3" xfId="0" applyNumberFormat="1" applyFill="1" applyBorder="1"/>
    <xf numFmtId="0" fontId="0" fillId="0" borderId="21" xfId="0" applyFill="1" applyBorder="1" applyAlignment="1">
      <alignment horizontal="left" wrapText="1"/>
    </xf>
    <xf numFmtId="0" fontId="0" fillId="0" borderId="22" xfId="0" applyFill="1" applyBorder="1" applyAlignment="1">
      <alignment horizontal="left" wrapText="1"/>
    </xf>
    <xf numFmtId="1" fontId="0" fillId="0" borderId="21" xfId="0" applyNumberFormat="1" applyFont="1" applyFill="1" applyBorder="1"/>
    <xf numFmtId="0" fontId="0" fillId="0" borderId="22" xfId="0" applyBorder="1"/>
    <xf numFmtId="0" fontId="0" fillId="0" borderId="21" xfId="0" applyBorder="1"/>
    <xf numFmtId="0" fontId="0" fillId="34" borderId="3" xfId="0" applyFill="1" applyBorder="1"/>
    <xf numFmtId="0" fontId="0" fillId="35" borderId="21" xfId="0" applyFill="1" applyBorder="1" applyAlignment="1">
      <alignment horizontal="left" wrapText="1"/>
    </xf>
    <xf numFmtId="0" fontId="0" fillId="35" borderId="22" xfId="0" applyFill="1" applyBorder="1" applyAlignment="1">
      <alignment horizontal="left" wrapText="1"/>
    </xf>
    <xf numFmtId="1" fontId="0" fillId="35" borderId="21" xfId="0" applyNumberFormat="1" applyFill="1" applyBorder="1"/>
    <xf numFmtId="1" fontId="0" fillId="35" borderId="0" xfId="0" applyNumberFormat="1" applyFill="1" applyBorder="1"/>
    <xf numFmtId="1" fontId="0" fillId="35" borderId="3" xfId="0" applyNumberFormat="1" applyFill="1" applyBorder="1"/>
    <xf numFmtId="1" fontId="27" fillId="35" borderId="21" xfId="43" applyNumberFormat="1" applyFont="1" applyFill="1" applyBorder="1" applyAlignment="1">
      <alignment horizontal="left" vertical="top"/>
    </xf>
    <xf numFmtId="1" fontId="27" fillId="35" borderId="22" xfId="43" applyNumberFormat="1" applyFont="1" applyFill="1" applyBorder="1" applyAlignment="1">
      <alignment horizontal="left" vertical="top"/>
    </xf>
    <xf numFmtId="1" fontId="28" fillId="35" borderId="21" xfId="43" applyNumberFormat="1" applyFont="1" applyFill="1" applyBorder="1" applyAlignment="1">
      <alignment vertical="top"/>
    </xf>
    <xf numFmtId="1" fontId="29" fillId="35" borderId="0" xfId="0" applyNumberFormat="1" applyFont="1" applyFill="1" applyBorder="1"/>
    <xf numFmtId="1" fontId="29" fillId="35" borderId="3" xfId="0" applyNumberFormat="1" applyFont="1" applyFill="1" applyBorder="1"/>
    <xf numFmtId="0" fontId="0" fillId="35" borderId="20" xfId="0" applyFill="1" applyBorder="1" applyAlignment="1">
      <alignment horizontal="left" wrapText="1"/>
    </xf>
    <xf numFmtId="0" fontId="0" fillId="35" borderId="19" xfId="0" applyFill="1" applyBorder="1" applyAlignment="1">
      <alignment horizontal="left" wrapText="1"/>
    </xf>
    <xf numFmtId="1" fontId="29" fillId="35" borderId="20" xfId="0" applyNumberFormat="1" applyFont="1" applyFill="1" applyBorder="1"/>
    <xf numFmtId="1" fontId="29" fillId="35" borderId="1" xfId="0" applyNumberFormat="1" applyFont="1" applyFill="1" applyBorder="1"/>
    <xf numFmtId="1" fontId="29" fillId="35" borderId="6" xfId="0" applyNumberFormat="1" applyFont="1" applyFill="1" applyBorder="1"/>
    <xf numFmtId="0" fontId="4" fillId="0" borderId="0" xfId="1"/>
    <xf numFmtId="0" fontId="25" fillId="0" borderId="0" xfId="0" applyFont="1" applyFill="1" applyBorder="1" applyAlignment="1"/>
    <xf numFmtId="0" fontId="25" fillId="0" borderId="0" xfId="0" applyFont="1" applyFill="1" applyBorder="1"/>
    <xf numFmtId="0" fontId="25" fillId="0" borderId="0" xfId="44" applyNumberFormat="1" applyFont="1" applyFill="1" applyBorder="1" applyAlignment="1"/>
    <xf numFmtId="164" fontId="25" fillId="0" borderId="0" xfId="44" applyNumberFormat="1" applyFont="1" applyFill="1" applyBorder="1" applyAlignment="1"/>
    <xf numFmtId="0" fontId="24" fillId="0" borderId="16" xfId="0" applyNumberFormat="1" applyFont="1" applyFill="1" applyBorder="1" applyAlignment="1">
      <alignment horizontal="right"/>
    </xf>
    <xf numFmtId="0" fontId="24" fillId="38" borderId="16" xfId="0" applyNumberFormat="1" applyFont="1" applyFill="1" applyBorder="1" applyAlignment="1">
      <alignment horizontal="right"/>
    </xf>
    <xf numFmtId="0" fontId="33" fillId="36" borderId="16" xfId="0" applyFont="1" applyFill="1" applyBorder="1" applyAlignment="1">
      <alignment horizontal="center" vertical="top" wrapText="1"/>
    </xf>
    <xf numFmtId="0" fontId="0" fillId="0" borderId="0" xfId="0" applyAlignment="1">
      <alignment horizontal="center"/>
    </xf>
    <xf numFmtId="0" fontId="0" fillId="37" borderId="0" xfId="0" applyFill="1"/>
    <xf numFmtId="0" fontId="0" fillId="37" borderId="0" xfId="0" applyFill="1" applyAlignment="1">
      <alignment horizontal="center"/>
    </xf>
    <xf numFmtId="0" fontId="35" fillId="37" borderId="0" xfId="0" applyFont="1" applyFill="1"/>
    <xf numFmtId="0" fontId="35" fillId="37" borderId="0" xfId="0" applyFont="1" applyFill="1" applyAlignment="1">
      <alignment horizontal="center"/>
    </xf>
    <xf numFmtId="0" fontId="35" fillId="0" borderId="0" xfId="0" applyFont="1"/>
    <xf numFmtId="0" fontId="30" fillId="0" borderId="0" xfId="0" applyNumberFormat="1" applyFont="1" applyFill="1" applyBorder="1" applyAlignment="1"/>
    <xf numFmtId="0" fontId="30" fillId="40" borderId="0" xfId="0" applyNumberFormat="1" applyFont="1" applyFill="1" applyBorder="1" applyAlignment="1"/>
    <xf numFmtId="0" fontId="34" fillId="37" borderId="0" xfId="0" applyFont="1" applyFill="1" applyAlignment="1">
      <alignment horizontal="left" wrapText="1"/>
    </xf>
    <xf numFmtId="0" fontId="0" fillId="37" borderId="0" xfId="0" applyFill="1" applyAlignment="1">
      <alignment horizontal="left" wrapText="1"/>
    </xf>
    <xf numFmtId="0" fontId="36" fillId="37" borderId="0" xfId="0" applyFont="1" applyFill="1"/>
    <xf numFmtId="0" fontId="36" fillId="37" borderId="0" xfId="0" applyFont="1" applyFill="1" applyAlignment="1">
      <alignment horizontal="center"/>
    </xf>
    <xf numFmtId="0" fontId="36" fillId="0" borderId="0" xfId="0" applyFont="1"/>
    <xf numFmtId="0" fontId="0" fillId="37" borderId="0" xfId="0" applyFont="1" applyFill="1"/>
    <xf numFmtId="0" fontId="0" fillId="37" borderId="0" xfId="0" applyFont="1" applyFill="1" applyAlignment="1">
      <alignment horizontal="center"/>
    </xf>
    <xf numFmtId="0" fontId="0" fillId="0" borderId="0" xfId="0" applyFont="1" applyAlignment="1">
      <alignment horizontal="center"/>
    </xf>
    <xf numFmtId="0" fontId="0" fillId="39" borderId="0" xfId="0" applyFont="1" applyFill="1"/>
    <xf numFmtId="0" fontId="0" fillId="39" borderId="0" xfId="0" applyFill="1" applyAlignment="1">
      <alignment horizontal="center"/>
    </xf>
    <xf numFmtId="0" fontId="0" fillId="39" borderId="0" xfId="0" applyFill="1"/>
    <xf numFmtId="0" fontId="0" fillId="39" borderId="0" xfId="0" applyFont="1" applyFill="1" applyAlignment="1">
      <alignment horizontal="center"/>
    </xf>
    <xf numFmtId="0" fontId="0" fillId="0" borderId="0" xfId="0" applyAlignment="1">
      <alignment horizontal="right"/>
    </xf>
    <xf numFmtId="164" fontId="0" fillId="0" borderId="0" xfId="0" applyNumberFormat="1"/>
    <xf numFmtId="0" fontId="1" fillId="0" borderId="0" xfId="0" applyFont="1" applyAlignment="1">
      <alignment horizontal="right"/>
    </xf>
    <xf numFmtId="0" fontId="0" fillId="34" borderId="1" xfId="0" applyFill="1" applyBorder="1"/>
    <xf numFmtId="1" fontId="0" fillId="34" borderId="0" xfId="0" applyNumberFormat="1" applyFill="1" applyBorder="1"/>
    <xf numFmtId="0" fontId="0" fillId="0" borderId="1" xfId="0" applyBorder="1"/>
    <xf numFmtId="0" fontId="0" fillId="0" borderId="0" xfId="0" applyAlignment="1">
      <alignment horizontal="left" vertical="center"/>
    </xf>
    <xf numFmtId="0" fontId="25" fillId="39" borderId="0" xfId="44" applyNumberFormat="1" applyFont="1" applyFill="1" applyBorder="1" applyAlignment="1"/>
    <xf numFmtId="164" fontId="25" fillId="39" borderId="0" xfId="44" applyNumberFormat="1" applyFont="1" applyFill="1" applyBorder="1" applyAlignment="1"/>
    <xf numFmtId="0" fontId="34" fillId="0" borderId="0" xfId="0" applyFont="1" applyAlignment="1">
      <alignment wrapText="1"/>
    </xf>
    <xf numFmtId="0" fontId="0" fillId="0" borderId="0" xfId="0" applyAlignment="1">
      <alignment wrapText="1"/>
    </xf>
    <xf numFmtId="0" fontId="37" fillId="0" borderId="0" xfId="0" applyNumberFormat="1" applyFont="1" applyFill="1" applyBorder="1" applyAlignment="1"/>
    <xf numFmtId="165" fontId="37" fillId="0" borderId="0" xfId="0" applyNumberFormat="1" applyFont="1" applyFill="1" applyBorder="1" applyAlignment="1"/>
    <xf numFmtId="0" fontId="37" fillId="41" borderId="27" xfId="0" applyNumberFormat="1" applyFont="1" applyFill="1" applyBorder="1" applyAlignment="1"/>
    <xf numFmtId="3" fontId="37" fillId="0" borderId="27" xfId="0" applyNumberFormat="1" applyFont="1" applyFill="1" applyBorder="1" applyAlignment="1"/>
    <xf numFmtId="0" fontId="37" fillId="0" borderId="27" xfId="0" applyNumberFormat="1" applyFont="1" applyFill="1" applyBorder="1" applyAlignment="1"/>
    <xf numFmtId="0" fontId="0" fillId="39" borderId="0" xfId="0" applyFill="1" applyAlignment="1">
      <alignment horizontal="center"/>
    </xf>
    <xf numFmtId="164" fontId="37" fillId="0" borderId="27" xfId="0" applyNumberFormat="1" applyFont="1" applyFill="1" applyBorder="1" applyAlignment="1"/>
    <xf numFmtId="0" fontId="37" fillId="39" borderId="27" xfId="0" applyNumberFormat="1" applyFont="1" applyFill="1" applyBorder="1" applyAlignment="1"/>
    <xf numFmtId="3" fontId="0" fillId="0" borderId="0" xfId="0" applyNumberFormat="1"/>
    <xf numFmtId="0" fontId="24" fillId="39" borderId="16" xfId="0" applyNumberFormat="1" applyFont="1" applyFill="1" applyBorder="1" applyAlignment="1">
      <alignment horizontal="right"/>
    </xf>
    <xf numFmtId="0" fontId="25" fillId="0" borderId="0" xfId="0" applyFont="1" applyFill="1" applyBorder="1" applyAlignment="1">
      <alignment vertical="center"/>
    </xf>
    <xf numFmtId="0" fontId="38" fillId="0" borderId="0" xfId="45" applyFont="1" applyFill="1" applyBorder="1" applyAlignment="1">
      <alignment horizontal="center" vertical="center" wrapText="1"/>
    </xf>
    <xf numFmtId="0" fontId="38" fillId="0" borderId="0" xfId="45" applyFont="1" applyFill="1" applyBorder="1" applyAlignment="1">
      <alignment vertical="center" wrapText="1"/>
    </xf>
    <xf numFmtId="0" fontId="38" fillId="0" borderId="0" xfId="45" applyNumberFormat="1" applyFont="1" applyFill="1" applyBorder="1" applyAlignment="1">
      <alignment horizontal="right" vertical="center"/>
    </xf>
    <xf numFmtId="0" fontId="38" fillId="39" borderId="0" xfId="45" applyFont="1" applyFill="1" applyBorder="1" applyAlignment="1">
      <alignment vertical="center" wrapText="1"/>
    </xf>
    <xf numFmtId="0" fontId="38" fillId="39" borderId="0" xfId="45" applyNumberFormat="1" applyFont="1" applyFill="1" applyBorder="1" applyAlignment="1">
      <alignment horizontal="right" vertical="center"/>
    </xf>
    <xf numFmtId="0" fontId="24" fillId="0" borderId="16" xfId="45" applyNumberFormat="1" applyFont="1" applyBorder="1" applyAlignment="1">
      <alignment horizontal="right"/>
    </xf>
    <xf numFmtId="0" fontId="30" fillId="41" borderId="27" xfId="0" applyNumberFormat="1" applyFont="1" applyFill="1" applyBorder="1" applyAlignment="1"/>
    <xf numFmtId="0" fontId="24" fillId="39" borderId="16" xfId="45" applyNumberFormat="1" applyFont="1" applyFill="1" applyBorder="1" applyAlignment="1">
      <alignment horizontal="right"/>
    </xf>
    <xf numFmtId="0" fontId="24" fillId="42" borderId="16" xfId="45" applyNumberFormat="1" applyFont="1" applyFill="1" applyBorder="1" applyAlignment="1">
      <alignment horizontal="right"/>
    </xf>
    <xf numFmtId="0" fontId="23" fillId="33" borderId="16" xfId="45" applyFont="1" applyFill="1" applyBorder="1" applyAlignment="1">
      <alignment vertical="top" wrapText="1"/>
    </xf>
    <xf numFmtId="0" fontId="31" fillId="33" borderId="16" xfId="45" applyFont="1" applyFill="1" applyBorder="1" applyAlignment="1">
      <alignment vertical="top" wrapText="1"/>
    </xf>
    <xf numFmtId="0" fontId="23" fillId="39" borderId="16" xfId="45" applyFont="1" applyFill="1" applyBorder="1" applyAlignment="1">
      <alignment vertical="top" wrapText="1"/>
    </xf>
    <xf numFmtId="0" fontId="39" fillId="36" borderId="16" xfId="45" applyFont="1" applyFill="1" applyBorder="1" applyAlignment="1">
      <alignment horizontal="center" vertical="top" wrapText="1"/>
    </xf>
    <xf numFmtId="0" fontId="0" fillId="43" borderId="0" xfId="0" applyFill="1"/>
    <xf numFmtId="1" fontId="0" fillId="0" borderId="0" xfId="0" applyNumberFormat="1" applyFont="1" applyFill="1" applyBorder="1"/>
    <xf numFmtId="0" fontId="0" fillId="0" borderId="0" xfId="0" applyBorder="1" applyAlignment="1">
      <alignment horizontal="right"/>
    </xf>
    <xf numFmtId="0" fontId="42" fillId="45" borderId="16" xfId="0" applyFont="1" applyFill="1" applyBorder="1" applyAlignment="1">
      <alignment horizontal="center"/>
    </xf>
    <xf numFmtId="0" fontId="24" fillId="0" borderId="16" xfId="0" applyNumberFormat="1" applyFont="1" applyBorder="1" applyAlignment="1">
      <alignment horizontal="right"/>
    </xf>
    <xf numFmtId="0" fontId="24" fillId="42" borderId="16" xfId="0" applyNumberFormat="1" applyFont="1" applyFill="1" applyBorder="1" applyAlignment="1">
      <alignment horizontal="right"/>
    </xf>
    <xf numFmtId="0" fontId="31" fillId="0" borderId="16" xfId="0" applyFont="1" applyFill="1" applyBorder="1" applyAlignment="1">
      <alignment vertical="top" wrapText="1"/>
    </xf>
    <xf numFmtId="0" fontId="23" fillId="0" borderId="16" xfId="0" applyFont="1" applyFill="1" applyBorder="1" applyAlignment="1">
      <alignment vertical="top" wrapText="1"/>
    </xf>
    <xf numFmtId="0" fontId="23" fillId="0" borderId="16" xfId="0" applyFont="1" applyFill="1" applyBorder="1" applyAlignment="1">
      <alignment horizontal="center" vertical="top" wrapText="1"/>
    </xf>
    <xf numFmtId="0" fontId="43" fillId="0" borderId="16" xfId="0" applyFont="1" applyFill="1" applyBorder="1" applyAlignment="1">
      <alignment horizontal="center"/>
    </xf>
    <xf numFmtId="0" fontId="41" fillId="0" borderId="23" xfId="0" applyFont="1" applyFill="1" applyBorder="1" applyAlignment="1">
      <alignment horizontal="right" vertical="top" wrapText="1"/>
    </xf>
    <xf numFmtId="0" fontId="41" fillId="0" borderId="23" xfId="0" applyFont="1" applyFill="1" applyBorder="1" applyAlignment="1">
      <alignment horizontal="right" vertical="center" wrapText="1"/>
    </xf>
    <xf numFmtId="0" fontId="41" fillId="0" borderId="23" xfId="0" applyFont="1" applyFill="1" applyBorder="1" applyAlignment="1">
      <alignment wrapText="1"/>
    </xf>
    <xf numFmtId="0" fontId="31" fillId="33" borderId="16" xfId="0" applyFont="1" applyFill="1" applyBorder="1" applyAlignment="1">
      <alignment vertical="top" wrapText="1"/>
    </xf>
    <xf numFmtId="0" fontId="40" fillId="36" borderId="23" xfId="0" applyFont="1" applyFill="1" applyBorder="1" applyAlignment="1">
      <alignment horizontal="right" vertical="center" wrapText="1"/>
    </xf>
    <xf numFmtId="0" fontId="40" fillId="36" borderId="24" xfId="0" applyFont="1" applyFill="1" applyBorder="1" applyAlignment="1">
      <alignment horizontal="right" vertical="center" wrapText="1"/>
    </xf>
    <xf numFmtId="0" fontId="39" fillId="36" borderId="23" xfId="0" applyFont="1" applyFill="1" applyBorder="1" applyAlignment="1">
      <alignment horizontal="center" vertical="top" wrapText="1"/>
    </xf>
    <xf numFmtId="0" fontId="39" fillId="36" borderId="29" xfId="0" applyFont="1" applyFill="1" applyBorder="1" applyAlignment="1">
      <alignment horizontal="center" vertical="top" wrapText="1"/>
    </xf>
    <xf numFmtId="0" fontId="40" fillId="36" borderId="30" xfId="0" applyFont="1" applyFill="1" applyBorder="1" applyAlignment="1">
      <alignment horizontal="right" vertical="center" wrapText="1"/>
    </xf>
    <xf numFmtId="0" fontId="40" fillId="36" borderId="31" xfId="0" applyFont="1" applyFill="1" applyBorder="1" applyAlignment="1">
      <alignment horizontal="right" vertical="center" wrapText="1"/>
    </xf>
    <xf numFmtId="0" fontId="39" fillId="36" borderId="25" xfId="0" applyFont="1" applyFill="1" applyBorder="1" applyAlignment="1">
      <alignment horizontal="center" vertical="top" wrapText="1"/>
    </xf>
    <xf numFmtId="0" fontId="40" fillId="36" borderId="32" xfId="0" applyFont="1" applyFill="1" applyBorder="1" applyAlignment="1">
      <alignment horizontal="right" vertical="center" wrapText="1"/>
    </xf>
    <xf numFmtId="0" fontId="40" fillId="36" borderId="33" xfId="0" applyFont="1" applyFill="1" applyBorder="1" applyAlignment="1">
      <alignment horizontal="right" vertical="center" wrapText="1"/>
    </xf>
    <xf numFmtId="0" fontId="39" fillId="36" borderId="26" xfId="0" applyFont="1" applyFill="1" applyBorder="1" applyAlignment="1">
      <alignment horizontal="center" vertical="top" wrapText="1"/>
    </xf>
    <xf numFmtId="0" fontId="23" fillId="39" borderId="16" xfId="0" applyFont="1" applyFill="1" applyBorder="1" applyAlignment="1">
      <alignment vertical="top" wrapText="1"/>
    </xf>
    <xf numFmtId="0" fontId="42" fillId="46" borderId="16" xfId="0" applyFont="1" applyFill="1" applyBorder="1" applyAlignment="1">
      <alignment horizontal="center"/>
    </xf>
    <xf numFmtId="3" fontId="30" fillId="0" borderId="27" xfId="0" applyNumberFormat="1" applyFont="1" applyFill="1" applyBorder="1" applyAlignment="1"/>
    <xf numFmtId="0" fontId="30" fillId="0" borderId="27" xfId="0" applyNumberFormat="1" applyFont="1" applyFill="1" applyBorder="1" applyAlignment="1"/>
    <xf numFmtId="4" fontId="30" fillId="0" borderId="27" xfId="0" applyNumberFormat="1" applyFont="1" applyFill="1" applyBorder="1" applyAlignment="1"/>
    <xf numFmtId="0" fontId="44" fillId="0" borderId="27" xfId="0" applyNumberFormat="1" applyFont="1" applyFill="1" applyBorder="1" applyAlignment="1"/>
    <xf numFmtId="0" fontId="30" fillId="41" borderId="34" xfId="0" applyNumberFormat="1" applyFont="1" applyFill="1" applyBorder="1" applyAlignment="1"/>
    <xf numFmtId="166" fontId="0" fillId="0" borderId="0" xfId="0" applyNumberFormat="1"/>
    <xf numFmtId="166" fontId="0" fillId="0" borderId="0" xfId="0" applyNumberFormat="1" applyFill="1" applyBorder="1"/>
    <xf numFmtId="4" fontId="44" fillId="0" borderId="34" xfId="0" applyNumberFormat="1" applyFont="1" applyFill="1" applyBorder="1" applyAlignment="1"/>
    <xf numFmtId="0" fontId="30" fillId="39" borderId="27" xfId="0" applyNumberFormat="1" applyFont="1" applyFill="1" applyBorder="1" applyAlignment="1"/>
    <xf numFmtId="3" fontId="30" fillId="39" borderId="27" xfId="0" applyNumberFormat="1" applyFont="1" applyFill="1" applyBorder="1" applyAlignment="1"/>
    <xf numFmtId="166" fontId="0" fillId="39" borderId="0" xfId="0" applyNumberFormat="1" applyFill="1"/>
    <xf numFmtId="2" fontId="0" fillId="39" borderId="0" xfId="0" applyNumberFormat="1" applyFill="1"/>
    <xf numFmtId="164" fontId="30" fillId="0" borderId="27" xfId="0" applyNumberFormat="1" applyFont="1" applyFill="1" applyBorder="1" applyAlignment="1"/>
    <xf numFmtId="4" fontId="0" fillId="0" borderId="0" xfId="0" applyNumberFormat="1"/>
    <xf numFmtId="164" fontId="30" fillId="39" borderId="27" xfId="0" applyNumberFormat="1" applyFont="1" applyFill="1" applyBorder="1" applyAlignment="1"/>
    <xf numFmtId="4" fontId="30" fillId="39" borderId="27" xfId="0" applyNumberFormat="1" applyFont="1" applyFill="1" applyBorder="1" applyAlignment="1"/>
    <xf numFmtId="0" fontId="45" fillId="0" borderId="0" xfId="0" applyFont="1"/>
    <xf numFmtId="0" fontId="46" fillId="0" borderId="0" xfId="0" applyFont="1" applyAlignment="1">
      <alignment horizontal="center" vertical="center"/>
    </xf>
    <xf numFmtId="0" fontId="45" fillId="0" borderId="0" xfId="0" applyFont="1" applyAlignment="1"/>
    <xf numFmtId="4" fontId="45" fillId="0" borderId="0" xfId="0" applyNumberFormat="1" applyFont="1"/>
    <xf numFmtId="3" fontId="45" fillId="0" borderId="0" xfId="0" applyNumberFormat="1" applyFont="1" applyAlignment="1"/>
    <xf numFmtId="164" fontId="37" fillId="39" borderId="27" xfId="0" applyNumberFormat="1" applyFont="1" applyFill="1" applyBorder="1" applyAlignment="1"/>
    <xf numFmtId="3" fontId="37" fillId="39" borderId="27" xfId="0" applyNumberFormat="1" applyFont="1" applyFill="1" applyBorder="1" applyAlignment="1"/>
    <xf numFmtId="4" fontId="37" fillId="0" borderId="27" xfId="0" applyNumberFormat="1" applyFont="1" applyFill="1" applyBorder="1" applyAlignment="1"/>
    <xf numFmtId="0" fontId="37" fillId="41" borderId="34" xfId="0" applyNumberFormat="1" applyFont="1" applyFill="1" applyBorder="1" applyAlignment="1"/>
    <xf numFmtId="0" fontId="37" fillId="41" borderId="0" xfId="0" applyNumberFormat="1" applyFont="1" applyFill="1" applyBorder="1" applyAlignment="1"/>
    <xf numFmtId="167" fontId="0" fillId="0" borderId="0" xfId="0" applyNumberFormat="1"/>
    <xf numFmtId="4" fontId="37" fillId="39" borderId="27" xfId="0" applyNumberFormat="1" applyFont="1" applyFill="1" applyBorder="1" applyAlignment="1"/>
    <xf numFmtId="4" fontId="0" fillId="39" borderId="0" xfId="0" applyNumberFormat="1" applyFill="1"/>
    <xf numFmtId="167" fontId="0" fillId="39" borderId="0" xfId="0" applyNumberFormat="1" applyFill="1"/>
    <xf numFmtId="3" fontId="44" fillId="0" borderId="27" xfId="0" applyNumberFormat="1" applyFont="1" applyFill="1" applyBorder="1" applyAlignment="1"/>
    <xf numFmtId="164" fontId="44" fillId="0" borderId="27" xfId="0" applyNumberFormat="1" applyFont="1" applyFill="1" applyBorder="1" applyAlignment="1"/>
    <xf numFmtId="0" fontId="0" fillId="39" borderId="0" xfId="0" applyFill="1" applyAlignment="1">
      <alignment horizontal="right"/>
    </xf>
    <xf numFmtId="0" fontId="30" fillId="0" borderId="0" xfId="44"/>
    <xf numFmtId="0" fontId="24" fillId="0" borderId="35" xfId="0" applyFont="1" applyFill="1" applyBorder="1" applyProtection="1">
      <protection locked="0"/>
    </xf>
    <xf numFmtId="0" fontId="47" fillId="0" borderId="36" xfId="0" applyNumberFormat="1" applyFont="1" applyFill="1" applyBorder="1" applyAlignment="1" applyProtection="1">
      <alignment vertical="center" wrapText="1"/>
      <protection locked="0"/>
    </xf>
    <xf numFmtId="0" fontId="47" fillId="0" borderId="6" xfId="0" applyNumberFormat="1" applyFont="1" applyFill="1" applyBorder="1" applyAlignment="1" applyProtection="1">
      <alignment vertical="center" wrapText="1"/>
      <protection locked="0"/>
    </xf>
    <xf numFmtId="170" fontId="24" fillId="0" borderId="22" xfId="46" applyNumberFormat="1" applyFont="1" applyFill="1" applyBorder="1" applyAlignment="1">
      <alignment horizontal="right"/>
    </xf>
    <xf numFmtId="0" fontId="47" fillId="0" borderId="4" xfId="392" applyFont="1" applyFill="1" applyBorder="1" applyAlignment="1">
      <alignment vertical="center" wrapText="1"/>
    </xf>
    <xf numFmtId="0" fontId="47" fillId="0" borderId="40" xfId="392" applyFont="1" applyFill="1" applyBorder="1" applyAlignment="1">
      <alignment vertical="center" wrapText="1"/>
    </xf>
    <xf numFmtId="0" fontId="47" fillId="0" borderId="18" xfId="392" applyFont="1" applyFill="1" applyBorder="1" applyAlignment="1">
      <alignment vertical="center"/>
    </xf>
    <xf numFmtId="0" fontId="103" fillId="0" borderId="0" xfId="392" applyFont="1" applyAlignment="1">
      <alignment horizontal="left" vertical="top"/>
    </xf>
    <xf numFmtId="0" fontId="24" fillId="0" borderId="0" xfId="392" applyFont="1" applyFill="1" applyAlignment="1">
      <alignment vertical="top"/>
    </xf>
    <xf numFmtId="170" fontId="24" fillId="37" borderId="22" xfId="46" applyNumberFormat="1" applyFont="1" applyFill="1" applyBorder="1" applyAlignment="1">
      <alignment horizontal="right"/>
    </xf>
    <xf numFmtId="0" fontId="24" fillId="0" borderId="35" xfId="392" applyFont="1" applyFill="1" applyBorder="1" applyProtection="1">
      <protection locked="0"/>
    </xf>
    <xf numFmtId="0" fontId="24" fillId="37" borderId="35" xfId="392" applyFont="1" applyFill="1" applyBorder="1" applyProtection="1">
      <protection locked="0"/>
    </xf>
    <xf numFmtId="1" fontId="47" fillId="0" borderId="0" xfId="392" applyNumberFormat="1" applyFont="1" applyFill="1" applyAlignment="1">
      <alignment horizontal="left" vertical="top"/>
    </xf>
    <xf numFmtId="0" fontId="24" fillId="0" borderId="35" xfId="392" applyFont="1" applyFill="1" applyBorder="1" applyProtection="1">
      <protection locked="0"/>
    </xf>
    <xf numFmtId="170" fontId="24" fillId="37" borderId="22" xfId="46" applyNumberFormat="1" applyFont="1" applyFill="1" applyBorder="1" applyAlignment="1">
      <alignment horizontal="right"/>
    </xf>
    <xf numFmtId="170" fontId="24" fillId="37" borderId="22" xfId="46" applyNumberFormat="1" applyFont="1" applyFill="1" applyBorder="1" applyAlignment="1">
      <alignment horizontal="right"/>
    </xf>
    <xf numFmtId="0" fontId="40" fillId="44" borderId="23" xfId="0" applyFont="1" applyFill="1" applyBorder="1" applyAlignment="1">
      <alignment horizontal="right" vertical="top" wrapText="1"/>
    </xf>
    <xf numFmtId="0" fontId="106" fillId="0" borderId="0" xfId="728"/>
    <xf numFmtId="0" fontId="37" fillId="0" borderId="0" xfId="728" applyNumberFormat="1" applyFont="1" applyFill="1" applyBorder="1" applyAlignment="1"/>
    <xf numFmtId="165" fontId="37" fillId="0" borderId="0" xfId="728" applyNumberFormat="1" applyFont="1" applyFill="1" applyBorder="1" applyAlignment="1"/>
    <xf numFmtId="0" fontId="37" fillId="41" borderId="27" xfId="728" applyNumberFormat="1" applyFont="1" applyFill="1" applyBorder="1" applyAlignment="1"/>
    <xf numFmtId="164" fontId="37" fillId="0" borderId="27" xfId="728" applyNumberFormat="1" applyFont="1" applyFill="1" applyBorder="1" applyAlignment="1"/>
    <xf numFmtId="0" fontId="37" fillId="0" borderId="27" xfId="728" applyNumberFormat="1" applyFont="1" applyFill="1" applyBorder="1" applyAlignment="1"/>
    <xf numFmtId="0" fontId="37" fillId="39" borderId="27" xfId="728" applyNumberFormat="1" applyFont="1" applyFill="1" applyBorder="1" applyAlignment="1"/>
    <xf numFmtId="164" fontId="37" fillId="39" borderId="27" xfId="728" applyNumberFormat="1" applyFont="1" applyFill="1" applyBorder="1" applyAlignment="1"/>
    <xf numFmtId="0" fontId="39" fillId="36" borderId="16" xfId="0" applyFont="1" applyFill="1" applyBorder="1" applyAlignment="1">
      <alignment horizontal="center" vertical="top" wrapText="1"/>
    </xf>
    <xf numFmtId="0" fontId="41" fillId="33" borderId="16" xfId="0" applyFont="1" applyFill="1" applyBorder="1" applyAlignment="1">
      <alignment wrapText="1"/>
    </xf>
    <xf numFmtId="0" fontId="40" fillId="44" borderId="23" xfId="0" applyFont="1" applyFill="1" applyBorder="1" applyAlignment="1">
      <alignment vertical="top"/>
    </xf>
    <xf numFmtId="0" fontId="43" fillId="46" borderId="16" xfId="729" applyFont="1" applyFill="1" applyBorder="1" applyAlignment="1">
      <alignment horizontal="center"/>
    </xf>
    <xf numFmtId="0" fontId="24" fillId="39" borderId="16" xfId="729" applyNumberFormat="1" applyFont="1" applyFill="1" applyBorder="1" applyAlignment="1">
      <alignment horizontal="right"/>
    </xf>
    <xf numFmtId="0" fontId="23" fillId="39" borderId="16" xfId="729" applyFont="1" applyFill="1" applyBorder="1" applyAlignment="1">
      <alignment vertical="top" wrapText="1"/>
    </xf>
    <xf numFmtId="0" fontId="25" fillId="39" borderId="0" xfId="0" applyFont="1" applyFill="1" applyBorder="1"/>
    <xf numFmtId="0" fontId="24" fillId="39" borderId="16" xfId="44" applyNumberFormat="1" applyFont="1" applyFill="1" applyBorder="1" applyAlignment="1">
      <alignment horizontal="right"/>
    </xf>
    <xf numFmtId="0" fontId="31" fillId="39" borderId="16" xfId="0" applyFont="1" applyFill="1" applyBorder="1" applyAlignment="1">
      <alignment vertical="top" wrapText="1"/>
    </xf>
    <xf numFmtId="0" fontId="24" fillId="42" borderId="0" xfId="0" applyNumberFormat="1" applyFont="1" applyFill="1" applyBorder="1" applyAlignment="1">
      <alignment horizontal="right"/>
    </xf>
    <xf numFmtId="0" fontId="23" fillId="33" borderId="0" xfId="0" applyFont="1" applyFill="1" applyBorder="1" applyAlignment="1">
      <alignment vertical="top" wrapText="1"/>
    </xf>
    <xf numFmtId="0" fontId="39" fillId="36" borderId="16" xfId="729" applyFont="1" applyFill="1" applyBorder="1" applyAlignment="1">
      <alignment horizontal="center" vertical="top" wrapText="1"/>
    </xf>
    <xf numFmtId="0" fontId="41" fillId="33" borderId="16" xfId="729" applyFont="1" applyFill="1" applyBorder="1" applyAlignment="1">
      <alignment wrapText="1"/>
    </xf>
    <xf numFmtId="0" fontId="42" fillId="45" borderId="16" xfId="729" applyFont="1" applyFill="1" applyBorder="1" applyAlignment="1">
      <alignment horizontal="center"/>
    </xf>
    <xf numFmtId="0" fontId="23" fillId="33" borderId="16" xfId="729" applyFont="1" applyFill="1" applyBorder="1" applyAlignment="1">
      <alignment vertical="top" wrapText="1"/>
    </xf>
    <xf numFmtId="0" fontId="24" fillId="0" borderId="16" xfId="729" applyNumberFormat="1" applyFont="1" applyBorder="1" applyAlignment="1">
      <alignment horizontal="right"/>
    </xf>
    <xf numFmtId="0" fontId="24" fillId="42" borderId="16" xfId="729" applyNumberFormat="1" applyFont="1" applyFill="1" applyBorder="1" applyAlignment="1">
      <alignment horizontal="right"/>
    </xf>
    <xf numFmtId="0" fontId="42" fillId="46" borderId="16" xfId="44" applyFont="1" applyFill="1" applyBorder="1" applyAlignment="1">
      <alignment horizontal="center"/>
    </xf>
    <xf numFmtId="0" fontId="107" fillId="0" borderId="16" xfId="729" applyFont="1" applyBorder="1" applyAlignment="1">
      <alignment horizontal="left"/>
    </xf>
    <xf numFmtId="0" fontId="23" fillId="39" borderId="16" xfId="44" applyFont="1" applyFill="1" applyBorder="1" applyAlignment="1">
      <alignment vertical="top" wrapText="1"/>
    </xf>
    <xf numFmtId="164" fontId="30" fillId="0" borderId="0" xfId="0" applyNumberFormat="1" applyFont="1" applyFill="1" applyBorder="1" applyAlignment="1"/>
    <xf numFmtId="165" fontId="30" fillId="0" borderId="0" xfId="0" applyNumberFormat="1" applyFont="1" applyFill="1" applyBorder="1" applyAlignment="1"/>
    <xf numFmtId="0" fontId="42" fillId="45" borderId="0" xfId="44" applyFont="1" applyFill="1" applyBorder="1" applyAlignment="1">
      <alignment horizontal="center"/>
    </xf>
    <xf numFmtId="0" fontId="42" fillId="45" borderId="16" xfId="44" applyFont="1" applyFill="1" applyBorder="1" applyAlignment="1">
      <alignment horizontal="center"/>
    </xf>
    <xf numFmtId="0" fontId="23" fillId="33" borderId="16" xfId="44" applyFont="1" applyFill="1" applyBorder="1" applyAlignment="1">
      <alignment vertical="top" wrapText="1"/>
    </xf>
    <xf numFmtId="0" fontId="24" fillId="0" borderId="16" xfId="44" applyNumberFormat="1" applyFont="1" applyBorder="1" applyAlignment="1">
      <alignment horizontal="right"/>
    </xf>
    <xf numFmtId="0" fontId="23" fillId="33" borderId="0" xfId="44" applyFont="1" applyFill="1" applyBorder="1" applyAlignment="1">
      <alignment vertical="top" wrapText="1"/>
    </xf>
    <xf numFmtId="164" fontId="25" fillId="0" borderId="0" xfId="0" applyNumberFormat="1" applyFont="1" applyFill="1" applyBorder="1"/>
    <xf numFmtId="0" fontId="39" fillId="36" borderId="16" xfId="44" applyFont="1" applyFill="1" applyBorder="1" applyAlignment="1">
      <alignment horizontal="center" vertical="top" wrapText="1"/>
    </xf>
    <xf numFmtId="0" fontId="41" fillId="33" borderId="16" xfId="44" applyFont="1" applyFill="1" applyBorder="1" applyAlignment="1">
      <alignment wrapText="1"/>
    </xf>
    <xf numFmtId="0" fontId="42" fillId="45" borderId="16" xfId="44" applyFont="1" applyFill="1" applyBorder="1" applyAlignment="1">
      <alignment horizontal="center"/>
    </xf>
    <xf numFmtId="0" fontId="23" fillId="33" borderId="16" xfId="44" applyFont="1" applyFill="1" applyBorder="1" applyAlignment="1">
      <alignment vertical="top" wrapText="1"/>
    </xf>
    <xf numFmtId="0" fontId="24" fillId="0" borderId="16" xfId="44" applyNumberFormat="1" applyFont="1" applyBorder="1" applyAlignment="1">
      <alignment horizontal="right"/>
    </xf>
    <xf numFmtId="0" fontId="24" fillId="42" borderId="16" xfId="44" applyNumberFormat="1" applyFont="1" applyFill="1" applyBorder="1" applyAlignment="1">
      <alignment horizontal="right"/>
    </xf>
    <xf numFmtId="0" fontId="31" fillId="33" borderId="16" xfId="44" applyFont="1" applyFill="1" applyBorder="1" applyAlignment="1">
      <alignment vertical="top" wrapText="1"/>
    </xf>
    <xf numFmtId="0" fontId="24" fillId="0" borderId="0" xfId="44" applyNumberFormat="1" applyFont="1" applyBorder="1" applyAlignment="1">
      <alignment horizontal="right"/>
    </xf>
    <xf numFmtId="0" fontId="39" fillId="36" borderId="16" xfId="44" applyFont="1" applyFill="1" applyBorder="1" applyAlignment="1">
      <alignment horizontal="center" vertical="top" wrapText="1"/>
    </xf>
    <xf numFmtId="0" fontId="41" fillId="33" borderId="16" xfId="44" applyFont="1" applyFill="1" applyBorder="1" applyAlignment="1">
      <alignment wrapText="1"/>
    </xf>
    <xf numFmtId="0" fontId="42" fillId="45" borderId="16" xfId="44" applyFont="1" applyFill="1" applyBorder="1" applyAlignment="1">
      <alignment horizontal="center"/>
    </xf>
    <xf numFmtId="0" fontId="23" fillId="33" borderId="16" xfId="44" applyFont="1" applyFill="1" applyBorder="1" applyAlignment="1">
      <alignment vertical="top" wrapText="1"/>
    </xf>
    <xf numFmtId="0" fontId="24" fillId="0" borderId="16" xfId="44" applyNumberFormat="1" applyFont="1" applyBorder="1" applyAlignment="1">
      <alignment horizontal="right"/>
    </xf>
    <xf numFmtId="0" fontId="24" fillId="42" borderId="16" xfId="44" applyNumberFormat="1" applyFont="1" applyFill="1" applyBorder="1" applyAlignment="1">
      <alignment horizontal="right"/>
    </xf>
    <xf numFmtId="0" fontId="31" fillId="33" borderId="16" xfId="44" applyFont="1" applyFill="1" applyBorder="1" applyAlignment="1">
      <alignment vertical="top" wrapText="1"/>
    </xf>
    <xf numFmtId="0" fontId="39" fillId="36" borderId="16" xfId="44" applyFont="1" applyFill="1" applyBorder="1" applyAlignment="1">
      <alignment horizontal="center" vertical="top" wrapText="1"/>
    </xf>
    <xf numFmtId="0" fontId="41" fillId="33" borderId="16" xfId="44" applyFont="1" applyFill="1" applyBorder="1" applyAlignment="1">
      <alignment wrapText="1"/>
    </xf>
    <xf numFmtId="0" fontId="42" fillId="45" borderId="16" xfId="44" applyFont="1" applyFill="1" applyBorder="1" applyAlignment="1">
      <alignment horizontal="center"/>
    </xf>
    <xf numFmtId="0" fontId="23" fillId="33" borderId="16" xfId="44" applyFont="1" applyFill="1" applyBorder="1" applyAlignment="1">
      <alignment vertical="top" wrapText="1"/>
    </xf>
    <xf numFmtId="0" fontId="24" fillId="0" borderId="16" xfId="44" applyNumberFormat="1" applyFont="1" applyBorder="1" applyAlignment="1">
      <alignment horizontal="right"/>
    </xf>
    <xf numFmtId="0" fontId="24" fillId="42" borderId="16" xfId="44" applyNumberFormat="1" applyFont="1" applyFill="1" applyBorder="1" applyAlignment="1">
      <alignment horizontal="right"/>
    </xf>
    <xf numFmtId="0" fontId="31" fillId="33" borderId="16" xfId="44" applyFont="1" applyFill="1" applyBorder="1" applyAlignment="1">
      <alignment vertical="top" wrapText="1"/>
    </xf>
    <xf numFmtId="0" fontId="107" fillId="0" borderId="16" xfId="0" applyFont="1" applyBorder="1" applyAlignment="1">
      <alignment horizontal="left" wrapText="1"/>
    </xf>
    <xf numFmtId="0" fontId="25" fillId="43" borderId="0" xfId="0" applyFont="1" applyFill="1"/>
    <xf numFmtId="0" fontId="23" fillId="0" borderId="0" xfId="0" applyFont="1" applyAlignment="1">
      <alignment horizontal="left"/>
    </xf>
    <xf numFmtId="0" fontId="31" fillId="0" borderId="0" xfId="0" applyFont="1" applyAlignment="1">
      <alignment horizontal="left"/>
    </xf>
    <xf numFmtId="0" fontId="108" fillId="42" borderId="16" xfId="0" applyNumberFormat="1" applyFont="1" applyFill="1" applyBorder="1" applyAlignment="1">
      <alignment horizontal="right"/>
    </xf>
    <xf numFmtId="0" fontId="108" fillId="0" borderId="16" xfId="0" applyNumberFormat="1" applyFont="1" applyBorder="1" applyAlignment="1">
      <alignment horizontal="right"/>
    </xf>
    <xf numFmtId="0" fontId="0" fillId="77" borderId="0" xfId="0" applyFill="1" applyAlignment="1">
      <alignment horizontal="center" vertical="center"/>
    </xf>
    <xf numFmtId="2" fontId="116" fillId="77" borderId="0" xfId="0" applyNumberFormat="1" applyFont="1" applyFill="1" applyAlignment="1">
      <alignment horizontal="center" vertical="center"/>
    </xf>
    <xf numFmtId="0" fontId="24" fillId="0" borderId="16" xfId="0" applyFont="1" applyBorder="1"/>
    <xf numFmtId="0" fontId="24" fillId="77" borderId="16" xfId="743" applyNumberFormat="1" applyFont="1" applyFill="1" applyBorder="1" applyAlignment="1">
      <alignment horizontal="center" vertical="center"/>
    </xf>
    <xf numFmtId="2" fontId="0" fillId="0" borderId="0" xfId="0" applyNumberFormat="1" applyFill="1"/>
    <xf numFmtId="0" fontId="0" fillId="0" borderId="0" xfId="0"/>
    <xf numFmtId="2" fontId="110" fillId="37" borderId="37" xfId="0" applyNumberFormat="1" applyFont="1" applyFill="1" applyBorder="1"/>
    <xf numFmtId="0" fontId="110" fillId="37" borderId="37" xfId="0" applyFont="1" applyFill="1" applyBorder="1"/>
    <xf numFmtId="0" fontId="113" fillId="37" borderId="0" xfId="731" applyFont="1" applyFill="1"/>
    <xf numFmtId="0" fontId="111" fillId="37" borderId="38" xfId="731" applyFont="1" applyFill="1" applyBorder="1" applyAlignment="1">
      <alignment vertical="center"/>
    </xf>
    <xf numFmtId="0" fontId="112" fillId="37" borderId="38" xfId="731" applyFont="1" applyFill="1" applyBorder="1" applyAlignment="1">
      <alignment horizontal="center" vertical="center" wrapText="1"/>
    </xf>
    <xf numFmtId="0" fontId="112" fillId="37" borderId="39" xfId="731" applyFont="1" applyFill="1" applyBorder="1" applyAlignment="1">
      <alignment horizontal="center" vertical="center" wrapText="1"/>
    </xf>
    <xf numFmtId="0" fontId="112" fillId="37" borderId="18" xfId="731" applyFont="1" applyFill="1" applyBorder="1" applyAlignment="1">
      <alignment horizontal="center" vertical="center" wrapText="1"/>
    </xf>
    <xf numFmtId="0" fontId="112" fillId="37" borderId="4" xfId="731" applyFont="1" applyFill="1" applyBorder="1" applyAlignment="1">
      <alignment horizontal="center" vertical="center" wrapText="1"/>
    </xf>
    <xf numFmtId="0" fontId="112" fillId="37" borderId="21" xfId="731" applyFont="1" applyFill="1" applyBorder="1"/>
    <xf numFmtId="0" fontId="112" fillId="37" borderId="0" xfId="731" applyFont="1" applyFill="1" applyBorder="1"/>
    <xf numFmtId="0" fontId="112" fillId="37" borderId="18" xfId="731" applyFont="1" applyFill="1" applyBorder="1"/>
    <xf numFmtId="0" fontId="112" fillId="37" borderId="4" xfId="731" applyFont="1" applyFill="1" applyBorder="1"/>
    <xf numFmtId="0" fontId="112" fillId="37" borderId="21" xfId="731" applyFont="1" applyFill="1" applyBorder="1" applyAlignment="1">
      <alignment horizontal="center" vertical="center"/>
    </xf>
    <xf numFmtId="2" fontId="112" fillId="37" borderId="21" xfId="731" applyNumberFormat="1" applyFont="1" applyFill="1" applyBorder="1" applyAlignment="1">
      <alignment horizontal="center" vertical="center"/>
    </xf>
    <xf numFmtId="2" fontId="112" fillId="37" borderId="0" xfId="731" applyNumberFormat="1" applyFont="1" applyFill="1" applyBorder="1" applyAlignment="1">
      <alignment horizontal="center" vertical="center"/>
    </xf>
    <xf numFmtId="0" fontId="112" fillId="37" borderId="20" xfId="731" applyFont="1" applyFill="1" applyBorder="1" applyAlignment="1">
      <alignment horizontal="center" vertical="center"/>
    </xf>
    <xf numFmtId="2" fontId="112" fillId="37" borderId="20" xfId="731" applyNumberFormat="1" applyFont="1" applyFill="1" applyBorder="1" applyAlignment="1">
      <alignment horizontal="center" vertical="center"/>
    </xf>
    <xf numFmtId="2" fontId="112" fillId="37" borderId="1" xfId="731" applyNumberFormat="1" applyFont="1" applyFill="1" applyBorder="1" applyAlignment="1">
      <alignment horizontal="center" vertical="center"/>
    </xf>
    <xf numFmtId="0" fontId="111" fillId="37" borderId="38" xfId="731" applyFont="1" applyFill="1" applyBorder="1" applyAlignment="1">
      <alignment horizontal="center" vertical="center"/>
    </xf>
    <xf numFmtId="2" fontId="112" fillId="37" borderId="38" xfId="731" applyNumberFormat="1" applyFont="1" applyFill="1" applyBorder="1" applyAlignment="1">
      <alignment horizontal="center" vertical="center"/>
    </xf>
    <xf numFmtId="2" fontId="112" fillId="37" borderId="39" xfId="731" applyNumberFormat="1" applyFont="1" applyFill="1" applyBorder="1" applyAlignment="1">
      <alignment horizontal="center" vertical="center"/>
    </xf>
    <xf numFmtId="2" fontId="110" fillId="0" borderId="0" xfId="0" applyNumberFormat="1" applyFont="1" applyAlignment="1">
      <alignment horizontal="center" vertical="center"/>
    </xf>
    <xf numFmtId="2" fontId="112" fillId="0" borderId="0" xfId="731" applyNumberFormat="1" applyFont="1" applyFill="1" applyBorder="1" applyAlignment="1">
      <alignment horizontal="center" vertical="center"/>
    </xf>
    <xf numFmtId="0" fontId="112" fillId="37" borderId="5" xfId="731" applyFont="1" applyFill="1" applyBorder="1"/>
    <xf numFmtId="0" fontId="110" fillId="37" borderId="5" xfId="0" applyFont="1" applyFill="1" applyBorder="1"/>
    <xf numFmtId="0" fontId="114" fillId="37" borderId="0" xfId="731" applyFont="1" applyFill="1" applyBorder="1"/>
    <xf numFmtId="2" fontId="114" fillId="37" borderId="0" xfId="731" applyNumberFormat="1" applyFont="1" applyFill="1" applyBorder="1" applyAlignment="1">
      <alignment horizontal="center" vertical="center"/>
    </xf>
    <xf numFmtId="2" fontId="114" fillId="37" borderId="1" xfId="731" applyNumberFormat="1" applyFont="1" applyFill="1" applyBorder="1" applyAlignment="1">
      <alignment horizontal="center" vertical="center"/>
    </xf>
    <xf numFmtId="2" fontId="114" fillId="37" borderId="3" xfId="731" applyNumberFormat="1" applyFont="1" applyFill="1" applyBorder="1" applyAlignment="1">
      <alignment horizontal="center" vertical="center"/>
    </xf>
    <xf numFmtId="2" fontId="114" fillId="37" borderId="6" xfId="731" applyNumberFormat="1" applyFont="1" applyFill="1" applyBorder="1" applyAlignment="1">
      <alignment horizontal="center" vertical="center"/>
    </xf>
    <xf numFmtId="0" fontId="112" fillId="37" borderId="5" xfId="731" applyFont="1" applyFill="1" applyBorder="1" applyAlignment="1">
      <alignment horizontal="center" vertical="center" wrapText="1"/>
    </xf>
    <xf numFmtId="0" fontId="41" fillId="33" borderId="55" xfId="743" applyFont="1" applyFill="1" applyBorder="1" applyAlignment="1">
      <alignment horizontal="center" vertical="center" wrapText="1"/>
    </xf>
    <xf numFmtId="2" fontId="0" fillId="0" borderId="0" xfId="0" applyNumberFormat="1" applyAlignment="1">
      <alignment horizontal="center"/>
    </xf>
    <xf numFmtId="2" fontId="116" fillId="0" borderId="0" xfId="0" applyNumberFormat="1" applyFont="1" applyAlignment="1">
      <alignment horizontal="center" vertical="center"/>
    </xf>
    <xf numFmtId="0" fontId="0" fillId="0" borderId="0" xfId="0"/>
    <xf numFmtId="2" fontId="0" fillId="0" borderId="0" xfId="0" applyNumberFormat="1"/>
    <xf numFmtId="0" fontId="40" fillId="44" borderId="23" xfId="743" applyFont="1" applyFill="1" applyBorder="1" applyAlignment="1">
      <alignment horizontal="left" vertical="center" wrapText="1"/>
    </xf>
    <xf numFmtId="0" fontId="39" fillId="36" borderId="55" xfId="743" applyFont="1" applyFill="1" applyBorder="1" applyAlignment="1">
      <alignment horizontal="center" vertical="center" wrapText="1"/>
    </xf>
    <xf numFmtId="0" fontId="39" fillId="36" borderId="16" xfId="743" applyFont="1" applyFill="1" applyBorder="1" applyAlignment="1">
      <alignment horizontal="center" vertical="center" wrapText="1"/>
    </xf>
    <xf numFmtId="0" fontId="42" fillId="45" borderId="16" xfId="743" applyFont="1" applyFill="1" applyBorder="1" applyAlignment="1">
      <alignment horizontal="center" vertical="center"/>
    </xf>
    <xf numFmtId="0" fontId="41" fillId="33" borderId="16" xfId="743" applyFont="1" applyFill="1" applyBorder="1" applyAlignment="1">
      <alignment horizontal="center" vertical="center" wrapText="1"/>
    </xf>
    <xf numFmtId="0" fontId="117" fillId="44" borderId="23" xfId="743" applyFont="1" applyFill="1" applyBorder="1" applyAlignment="1">
      <alignment horizontal="left" vertical="center" wrapText="1"/>
    </xf>
    <xf numFmtId="0" fontId="26" fillId="0" borderId="0" xfId="743"/>
    <xf numFmtId="0" fontId="107" fillId="0" borderId="16" xfId="743" applyFont="1" applyBorder="1" applyAlignment="1">
      <alignment horizontal="left" wrapText="1"/>
    </xf>
    <xf numFmtId="0" fontId="31" fillId="0" borderId="0" xfId="743" applyFont="1" applyAlignment="1">
      <alignment horizontal="left"/>
    </xf>
    <xf numFmtId="0" fontId="40" fillId="36" borderId="23" xfId="743" applyFont="1" applyFill="1" applyBorder="1" applyAlignment="1">
      <alignment horizontal="right" vertical="center" wrapText="1"/>
    </xf>
    <xf numFmtId="0" fontId="23" fillId="33" borderId="16" xfId="743" applyFont="1" applyFill="1" applyBorder="1" applyAlignment="1">
      <alignment horizontal="center" vertical="center" wrapText="1"/>
    </xf>
    <xf numFmtId="0" fontId="24" fillId="0" borderId="16" xfId="743" applyNumberFormat="1" applyFont="1" applyFill="1" applyBorder="1" applyAlignment="1">
      <alignment horizontal="center" vertical="center"/>
    </xf>
    <xf numFmtId="0" fontId="0" fillId="0" borderId="0" xfId="0" applyAlignment="1">
      <alignment horizontal="center" vertical="center"/>
    </xf>
    <xf numFmtId="0" fontId="23" fillId="78" borderId="16" xfId="743" applyFont="1" applyFill="1" applyBorder="1" applyAlignment="1">
      <alignment horizontal="center" vertical="center" wrapText="1"/>
    </xf>
    <xf numFmtId="0" fontId="24" fillId="78" borderId="16" xfId="743" applyNumberFormat="1" applyFont="1" applyFill="1" applyBorder="1" applyAlignment="1">
      <alignment horizontal="center" vertical="center"/>
    </xf>
    <xf numFmtId="0" fontId="112" fillId="39" borderId="21" xfId="731" applyFont="1" applyFill="1" applyBorder="1" applyAlignment="1">
      <alignment horizontal="center" vertical="center"/>
    </xf>
    <xf numFmtId="2" fontId="112" fillId="39" borderId="21" xfId="731" applyNumberFormat="1" applyFont="1" applyFill="1" applyBorder="1" applyAlignment="1">
      <alignment horizontal="center" vertical="center"/>
    </xf>
    <xf numFmtId="2" fontId="114" fillId="39" borderId="0" xfId="731" applyNumberFormat="1" applyFont="1" applyFill="1" applyBorder="1" applyAlignment="1">
      <alignment horizontal="center" vertical="center"/>
    </xf>
    <xf numFmtId="2" fontId="112" fillId="39" borderId="0" xfId="731" applyNumberFormat="1" applyFont="1" applyFill="1" applyBorder="1" applyAlignment="1">
      <alignment horizontal="center" vertical="center"/>
    </xf>
    <xf numFmtId="2" fontId="114" fillId="39" borderId="3" xfId="731" applyNumberFormat="1" applyFont="1" applyFill="1" applyBorder="1" applyAlignment="1">
      <alignment horizontal="center" vertical="center"/>
    </xf>
    <xf numFmtId="0" fontId="105" fillId="0" borderId="0" xfId="0" applyFont="1" applyFill="1" applyBorder="1"/>
    <xf numFmtId="0" fontId="105" fillId="39" borderId="0" xfId="0" applyFont="1" applyFill="1" applyBorder="1"/>
    <xf numFmtId="2" fontId="3" fillId="0" borderId="0" xfId="0" applyNumberFormat="1" applyFont="1" applyBorder="1" applyAlignment="1">
      <alignment horizontal="right" vertical="center" wrapText="1"/>
    </xf>
    <xf numFmtId="0" fontId="119" fillId="0" borderId="0" xfId="0" applyFont="1"/>
    <xf numFmtId="0" fontId="41" fillId="33" borderId="55" xfId="0" applyFont="1" applyFill="1" applyBorder="1" applyAlignment="1">
      <alignment vertical="top" wrapText="1"/>
    </xf>
    <xf numFmtId="0" fontId="52" fillId="0" borderId="0" xfId="0" applyFont="1"/>
    <xf numFmtId="0" fontId="118" fillId="0" borderId="16" xfId="0" applyNumberFormat="1" applyFont="1" applyBorder="1" applyAlignment="1">
      <alignment horizontal="right"/>
    </xf>
    <xf numFmtId="0" fontId="118" fillId="42" borderId="16" xfId="0" applyNumberFormat="1" applyFont="1" applyFill="1" applyBorder="1" applyAlignment="1">
      <alignment horizontal="right"/>
    </xf>
    <xf numFmtId="0" fontId="0" fillId="0" borderId="0" xfId="0" applyAlignment="1">
      <alignment vertical="center"/>
    </xf>
    <xf numFmtId="0" fontId="119" fillId="39" borderId="0" xfId="0" applyFont="1" applyFill="1"/>
    <xf numFmtId="0" fontId="40" fillId="44" borderId="23" xfId="0" applyFont="1" applyFill="1" applyBorder="1" applyAlignment="1">
      <alignment horizontal="right" vertical="top" wrapText="1"/>
    </xf>
    <xf numFmtId="0" fontId="40" fillId="44" borderId="29" xfId="0" applyFont="1" applyFill="1" applyBorder="1" applyAlignment="1">
      <alignment horizontal="right" vertical="top" wrapText="1"/>
    </xf>
    <xf numFmtId="0" fontId="40" fillId="36" borderId="23" xfId="0" applyFont="1" applyFill="1" applyBorder="1" applyAlignment="1">
      <alignment horizontal="right" vertical="center" wrapText="1"/>
    </xf>
    <xf numFmtId="0" fontId="40" fillId="36" borderId="29" xfId="0" applyFont="1" applyFill="1" applyBorder="1" applyAlignment="1">
      <alignment horizontal="right" vertical="center" wrapText="1"/>
    </xf>
    <xf numFmtId="180" fontId="24" fillId="39" borderId="22" xfId="744" applyNumberFormat="1" applyFont="1" applyFill="1" applyBorder="1" applyAlignment="1">
      <alignment horizontal="center"/>
    </xf>
    <xf numFmtId="180" fontId="24" fillId="39" borderId="3" xfId="744" applyNumberFormat="1" applyFont="1" applyFill="1" applyBorder="1" applyAlignment="1">
      <alignment horizontal="center"/>
    </xf>
    <xf numFmtId="0" fontId="24" fillId="39" borderId="22" xfId="744" applyFont="1" applyFill="1" applyBorder="1" applyAlignment="1">
      <alignment horizontal="center"/>
    </xf>
    <xf numFmtId="0" fontId="24" fillId="39" borderId="22" xfId="744" applyFont="1" applyFill="1" applyBorder="1"/>
    <xf numFmtId="0" fontId="120" fillId="0" borderId="0" xfId="744"/>
    <xf numFmtId="0" fontId="124" fillId="47" borderId="22" xfId="744" applyFont="1" applyFill="1" applyBorder="1"/>
    <xf numFmtId="180" fontId="24" fillId="37" borderId="22" xfId="744" applyNumberFormat="1" applyFont="1" applyFill="1" applyBorder="1" applyAlignment="1">
      <alignment horizontal="center"/>
    </xf>
    <xf numFmtId="180" fontId="124" fillId="37" borderId="22" xfId="744" applyNumberFormat="1" applyFont="1" applyFill="1" applyBorder="1" applyAlignment="1">
      <alignment horizontal="center"/>
    </xf>
    <xf numFmtId="180" fontId="24" fillId="34" borderId="3" xfId="744" applyNumberFormat="1" applyFont="1" applyFill="1" applyBorder="1" applyAlignment="1">
      <alignment horizontal="center"/>
    </xf>
    <xf numFmtId="180" fontId="24" fillId="37" borderId="3" xfId="744" applyNumberFormat="1" applyFont="1" applyFill="1" applyBorder="1" applyAlignment="1">
      <alignment horizontal="center"/>
    </xf>
    <xf numFmtId="0" fontId="24" fillId="34" borderId="22" xfId="744" applyFont="1" applyFill="1" applyBorder="1"/>
    <xf numFmtId="180" fontId="24" fillId="77" borderId="3" xfId="744" applyNumberFormat="1" applyFont="1" applyFill="1" applyBorder="1" applyAlignment="1">
      <alignment horizontal="center"/>
    </xf>
    <xf numFmtId="0" fontId="24" fillId="77" borderId="22" xfId="744" applyFont="1" applyFill="1" applyBorder="1"/>
    <xf numFmtId="0" fontId="24" fillId="37" borderId="22" xfId="744" applyFont="1" applyFill="1" applyBorder="1"/>
    <xf numFmtId="180" fontId="24" fillId="77" borderId="22" xfId="744" applyNumberFormat="1" applyFont="1" applyFill="1" applyBorder="1" applyAlignment="1">
      <alignment horizontal="center"/>
    </xf>
    <xf numFmtId="0" fontId="124" fillId="78" borderId="22" xfId="744" applyFont="1" applyFill="1" applyBorder="1"/>
    <xf numFmtId="0" fontId="47" fillId="37" borderId="17" xfId="422" applyFont="1" applyFill="1" applyBorder="1" applyAlignment="1">
      <alignment horizontal="left"/>
    </xf>
    <xf numFmtId="180" fontId="124" fillId="78" borderId="22" xfId="744" applyNumberFormat="1" applyFont="1" applyFill="1" applyBorder="1" applyAlignment="1">
      <alignment horizontal="center"/>
    </xf>
    <xf numFmtId="0" fontId="47" fillId="37" borderId="22" xfId="422" applyFont="1" applyFill="1" applyBorder="1"/>
    <xf numFmtId="180" fontId="124" fillId="37" borderId="3" xfId="744" applyNumberFormat="1" applyFont="1" applyFill="1" applyBorder="1" applyAlignment="1">
      <alignment horizontal="center"/>
    </xf>
    <xf numFmtId="0" fontId="24" fillId="77" borderId="22" xfId="744" applyFont="1" applyFill="1" applyBorder="1" applyAlignment="1">
      <alignment horizontal="center"/>
    </xf>
    <xf numFmtId="0" fontId="24" fillId="0" borderId="19" xfId="786" applyFont="1" applyFill="1" applyBorder="1" applyAlignment="1">
      <alignment horizontal="center" textRotation="180" wrapText="1"/>
    </xf>
    <xf numFmtId="0" fontId="122" fillId="47" borderId="0" xfId="782" applyFont="1" applyFill="1" applyAlignment="1">
      <alignment horizontal="left" vertical="top"/>
    </xf>
    <xf numFmtId="0" fontId="24" fillId="47" borderId="17" xfId="781" applyFont="1" applyFill="1" applyBorder="1"/>
    <xf numFmtId="0" fontId="122" fillId="47" borderId="22" xfId="781" applyFont="1" applyFill="1" applyBorder="1" applyAlignment="1">
      <alignment vertical="top"/>
    </xf>
    <xf numFmtId="180" fontId="24" fillId="47" borderId="2" xfId="781" applyNumberFormat="1" applyFont="1" applyFill="1" applyBorder="1" applyAlignment="1">
      <alignment horizontal="center" wrapText="1"/>
    </xf>
    <xf numFmtId="0" fontId="122" fillId="47" borderId="19" xfId="781" applyFont="1" applyFill="1" applyBorder="1" applyAlignment="1">
      <alignment vertical="top"/>
    </xf>
    <xf numFmtId="181" fontId="24" fillId="47" borderId="2" xfId="781" applyNumberFormat="1" applyFont="1" applyFill="1" applyBorder="1" applyAlignment="1">
      <alignment horizontal="center" vertical="top"/>
    </xf>
    <xf numFmtId="0" fontId="122" fillId="47" borderId="17" xfId="781" applyFont="1" applyFill="1" applyBorder="1" applyAlignment="1">
      <alignment vertical="top"/>
    </xf>
    <xf numFmtId="49" fontId="24" fillId="47" borderId="3" xfId="781" applyNumberFormat="1" applyFont="1" applyFill="1" applyBorder="1" applyAlignment="1">
      <alignment horizontal="center" vertical="top"/>
    </xf>
    <xf numFmtId="49" fontId="24" fillId="47" borderId="22" xfId="781" applyNumberFormat="1" applyFont="1" applyFill="1" applyBorder="1" applyAlignment="1">
      <alignment horizontal="center" vertical="top"/>
    </xf>
    <xf numFmtId="0" fontId="124" fillId="78" borderId="19" xfId="744" applyFont="1" applyFill="1" applyBorder="1"/>
    <xf numFmtId="0" fontId="24" fillId="34" borderId="22" xfId="744" applyFont="1" applyFill="1" applyBorder="1" applyAlignment="1">
      <alignment horizontal="center"/>
    </xf>
    <xf numFmtId="0" fontId="123" fillId="47" borderId="0" xfId="781" applyFont="1" applyFill="1" applyAlignment="1">
      <alignment vertical="top" wrapText="1"/>
    </xf>
    <xf numFmtId="0" fontId="122" fillId="47" borderId="0" xfId="782" applyFont="1" applyFill="1" applyAlignment="1">
      <alignment horizontal="left" vertical="center"/>
    </xf>
    <xf numFmtId="0" fontId="24" fillId="37" borderId="22" xfId="744" applyFont="1" applyFill="1" applyBorder="1" applyAlignment="1">
      <alignment horizontal="center"/>
    </xf>
    <xf numFmtId="0" fontId="124" fillId="78" borderId="22" xfId="744" applyFont="1" applyFill="1" applyBorder="1" applyAlignment="1">
      <alignment horizontal="center"/>
    </xf>
    <xf numFmtId="0" fontId="124" fillId="47" borderId="22" xfId="744" applyFont="1" applyFill="1" applyBorder="1" applyAlignment="1">
      <alignment horizontal="center"/>
    </xf>
    <xf numFmtId="0" fontId="124" fillId="78" borderId="19" xfId="744" applyFont="1" applyFill="1" applyBorder="1" applyAlignment="1">
      <alignment horizontal="center"/>
    </xf>
    <xf numFmtId="180" fontId="124" fillId="78" borderId="19" xfId="744" applyNumberFormat="1" applyFont="1" applyFill="1" applyBorder="1" applyAlignment="1">
      <alignment horizontal="center"/>
    </xf>
    <xf numFmtId="0" fontId="125" fillId="0" borderId="0" xfId="744" applyFont="1"/>
    <xf numFmtId="0" fontId="125" fillId="37" borderId="0" xfId="744" applyFont="1" applyFill="1" applyAlignment="1">
      <alignment vertical="center"/>
    </xf>
    <xf numFmtId="0" fontId="122" fillId="37" borderId="0" xfId="782" applyFont="1" applyFill="1" applyAlignment="1">
      <alignment horizontal="left" vertical="center"/>
    </xf>
    <xf numFmtId="0" fontId="24" fillId="37" borderId="0" xfId="782" applyFont="1" applyFill="1" applyAlignment="1">
      <alignment horizontal="left" vertical="center" wrapText="1"/>
    </xf>
    <xf numFmtId="0" fontId="125" fillId="37" borderId="0" xfId="744" applyFont="1" applyFill="1"/>
    <xf numFmtId="0" fontId="26" fillId="0" borderId="0" xfId="744" applyFont="1" applyAlignment="1"/>
    <xf numFmtId="0" fontId="126" fillId="0" borderId="0" xfId="750" applyAlignment="1"/>
    <xf numFmtId="2" fontId="127" fillId="0" borderId="0" xfId="0" applyNumberFormat="1" applyFont="1"/>
    <xf numFmtId="2" fontId="127" fillId="39" borderId="0" xfId="0" applyNumberFormat="1" applyFont="1" applyFill="1"/>
    <xf numFmtId="0" fontId="41" fillId="0" borderId="0" xfId="0" applyFont="1" applyAlignment="1">
      <alignment horizontal="left"/>
    </xf>
    <xf numFmtId="0" fontId="40" fillId="36" borderId="30" xfId="0" applyFont="1" applyFill="1" applyBorder="1" applyAlignment="1">
      <alignment horizontal="center" vertical="center" wrapText="1"/>
    </xf>
    <xf numFmtId="0" fontId="40" fillId="36" borderId="58" xfId="0" applyFont="1" applyFill="1" applyBorder="1" applyAlignment="1">
      <alignment horizontal="right" vertical="center" wrapText="1"/>
    </xf>
    <xf numFmtId="0" fontId="40" fillId="36" borderId="56" xfId="0" applyFont="1" applyFill="1" applyBorder="1" applyAlignment="1">
      <alignment horizontal="right" vertical="center" wrapText="1"/>
    </xf>
    <xf numFmtId="0" fontId="40" fillId="36" borderId="0" xfId="0" applyFont="1" applyFill="1" applyBorder="1" applyAlignment="1">
      <alignment horizontal="right" vertical="center" wrapText="1"/>
    </xf>
    <xf numFmtId="0" fontId="40" fillId="36" borderId="57" xfId="0" applyFont="1" applyFill="1" applyBorder="1" applyAlignment="1">
      <alignment horizontal="right" vertical="center" wrapText="1"/>
    </xf>
    <xf numFmtId="0" fontId="0" fillId="79" borderId="0" xfId="0" applyFill="1"/>
    <xf numFmtId="0" fontId="127" fillId="0" borderId="0" xfId="0" applyFont="1"/>
    <xf numFmtId="0" fontId="127" fillId="39" borderId="0" xfId="0" applyFont="1" applyFill="1"/>
    <xf numFmtId="0" fontId="52" fillId="79" borderId="0" xfId="0" applyFont="1" applyFill="1"/>
    <xf numFmtId="0" fontId="26" fillId="0" borderId="0" xfId="728" applyNumberFormat="1" applyFont="1" applyFill="1" applyBorder="1" applyAlignment="1"/>
    <xf numFmtId="0" fontId="132" fillId="0" borderId="0" xfId="0" applyFont="1"/>
    <xf numFmtId="0" fontId="25" fillId="39" borderId="0" xfId="0" applyFont="1" applyFill="1"/>
    <xf numFmtId="188" fontId="47" fillId="0" borderId="22" xfId="801" applyNumberFormat="1" applyFont="1" applyFill="1" applyBorder="1" applyAlignment="1">
      <alignment horizontal="right"/>
    </xf>
    <xf numFmtId="185" fontId="24" fillId="39" borderId="22" xfId="795" applyNumberFormat="1" applyFont="1" applyFill="1" applyBorder="1" applyAlignment="1">
      <alignment horizontal="right"/>
    </xf>
    <xf numFmtId="185" fontId="47" fillId="39" borderId="22" xfId="795" applyNumberFormat="1" applyFont="1" applyFill="1" applyBorder="1" applyAlignment="1">
      <alignment horizontal="right"/>
    </xf>
    <xf numFmtId="185" fontId="122" fillId="39" borderId="22" xfId="795" applyNumberFormat="1" applyFont="1" applyFill="1" applyBorder="1" applyAlignment="1">
      <alignment horizontal="right"/>
    </xf>
    <xf numFmtId="184" fontId="122" fillId="39" borderId="22" xfId="795" applyNumberFormat="1" applyFont="1" applyFill="1" applyBorder="1" applyAlignment="1">
      <alignment horizontal="right"/>
    </xf>
    <xf numFmtId="184" fontId="24" fillId="39" borderId="22" xfId="795" applyNumberFormat="1" applyFont="1" applyFill="1" applyBorder="1" applyAlignment="1">
      <alignment horizontal="right"/>
    </xf>
    <xf numFmtId="184" fontId="47" fillId="39" borderId="22" xfId="795" applyNumberFormat="1" applyFont="1" applyFill="1" applyBorder="1" applyAlignment="1">
      <alignment horizontal="right"/>
    </xf>
    <xf numFmtId="1" fontId="24" fillId="39" borderId="22" xfId="730" applyNumberFormat="1" applyFont="1" applyFill="1" applyBorder="1" applyAlignment="1">
      <alignment horizontal="center"/>
    </xf>
    <xf numFmtId="166" fontId="24" fillId="39" borderId="22" xfId="730" applyNumberFormat="1" applyFont="1" applyFill="1" applyBorder="1" applyAlignment="1">
      <alignment horizontal="left"/>
    </xf>
    <xf numFmtId="0" fontId="47" fillId="0" borderId="0" xfId="730" applyFont="1" applyFill="1"/>
    <xf numFmtId="0" fontId="24" fillId="0" borderId="0" xfId="730" applyFont="1" applyFill="1"/>
    <xf numFmtId="0" fontId="122" fillId="0" borderId="0" xfId="730" applyFont="1" applyFill="1"/>
    <xf numFmtId="0" fontId="47" fillId="0" borderId="18" xfId="796" applyFont="1" applyFill="1" applyBorder="1" applyAlignment="1">
      <alignment horizontal="left"/>
    </xf>
    <xf numFmtId="0" fontId="47" fillId="0" borderId="0" xfId="730" applyFont="1" applyFill="1" applyAlignment="1">
      <alignment horizontal="center" vertical="center"/>
    </xf>
    <xf numFmtId="0" fontId="122" fillId="0" borderId="0" xfId="730" applyFont="1" applyFill="1" applyAlignment="1">
      <alignment horizontal="center" vertical="center"/>
    </xf>
    <xf numFmtId="0" fontId="24" fillId="0" borderId="0" xfId="730" applyFont="1" applyFill="1" applyAlignment="1">
      <alignment horizontal="center" vertical="center"/>
    </xf>
    <xf numFmtId="0" fontId="47" fillId="0" borderId="17" xfId="796" applyFont="1" applyFill="1" applyBorder="1" applyAlignment="1">
      <alignment horizontal="center" vertical="center"/>
    </xf>
    <xf numFmtId="0" fontId="24" fillId="0" borderId="6" xfId="796" quotePrefix="1" applyFont="1" applyFill="1" applyBorder="1" applyAlignment="1">
      <alignment horizontal="center" vertical="center" wrapText="1"/>
    </xf>
    <xf numFmtId="0" fontId="24" fillId="0" borderId="17" xfId="796" quotePrefix="1" applyFont="1" applyFill="1" applyBorder="1" applyAlignment="1">
      <alignment horizontal="center" wrapText="1"/>
    </xf>
    <xf numFmtId="166" fontId="24" fillId="37" borderId="22" xfId="730" applyNumberFormat="1" applyFont="1" applyFill="1" applyBorder="1" applyAlignment="1">
      <alignment horizontal="left"/>
    </xf>
    <xf numFmtId="1" fontId="24" fillId="37" borderId="22" xfId="730" applyNumberFormat="1" applyFont="1" applyFill="1" applyBorder="1" applyAlignment="1">
      <alignment horizontal="center"/>
    </xf>
    <xf numFmtId="181" fontId="24" fillId="0" borderId="5" xfId="794" applyNumberFormat="1" applyFont="1" applyFill="1" applyBorder="1" applyAlignment="1">
      <alignment horizontal="center" vertical="center" wrapText="1"/>
    </xf>
    <xf numFmtId="1" fontId="47" fillId="37" borderId="22" xfId="730" applyNumberFormat="1" applyFont="1" applyFill="1" applyBorder="1" applyAlignment="1">
      <alignment horizontal="center"/>
    </xf>
    <xf numFmtId="0" fontId="24" fillId="37" borderId="22" xfId="730" applyFont="1" applyFill="1" applyBorder="1" applyAlignment="1">
      <alignment horizontal="left"/>
    </xf>
    <xf numFmtId="0" fontId="24" fillId="37" borderId="22" xfId="49" applyFont="1" applyFill="1" applyBorder="1" applyAlignment="1">
      <alignment horizontal="left"/>
    </xf>
    <xf numFmtId="1" fontId="47" fillId="37" borderId="22" xfId="49" applyNumberFormat="1" applyFont="1" applyFill="1" applyBorder="1" applyAlignment="1">
      <alignment horizontal="center"/>
    </xf>
    <xf numFmtId="166" fontId="24" fillId="0" borderId="22" xfId="798" applyNumberFormat="1" applyFont="1" applyFill="1" applyBorder="1" applyAlignment="1">
      <alignment horizontal="left"/>
    </xf>
    <xf numFmtId="0" fontId="24" fillId="0" borderId="22" xfId="798" applyNumberFormat="1" applyFont="1" applyFill="1" applyBorder="1" applyAlignment="1">
      <alignment horizontal="center"/>
    </xf>
    <xf numFmtId="182" fontId="47" fillId="80" borderId="22" xfId="49" applyNumberFormat="1" applyFont="1" applyFill="1" applyBorder="1" applyAlignment="1">
      <alignment horizontal="left"/>
    </xf>
    <xf numFmtId="182" fontId="47" fillId="80" borderId="22" xfId="49" applyNumberFormat="1" applyFont="1" applyFill="1" applyBorder="1" applyAlignment="1">
      <alignment horizontal="right"/>
    </xf>
    <xf numFmtId="166" fontId="47" fillId="0" borderId="22" xfId="798" applyNumberFormat="1" applyFont="1" applyFill="1" applyBorder="1" applyAlignment="1">
      <alignment horizontal="left"/>
    </xf>
    <xf numFmtId="0" fontId="47" fillId="0" borderId="22" xfId="798" applyNumberFormat="1" applyFont="1" applyFill="1" applyBorder="1" applyAlignment="1">
      <alignment horizontal="center"/>
    </xf>
    <xf numFmtId="183" fontId="24" fillId="37" borderId="22" xfId="794" applyNumberFormat="1" applyFont="1" applyFill="1" applyBorder="1" applyAlignment="1" applyProtection="1">
      <alignment horizontal="left"/>
    </xf>
    <xf numFmtId="1" fontId="24" fillId="37" borderId="22" xfId="794" applyNumberFormat="1" applyFont="1" applyFill="1" applyBorder="1" applyAlignment="1" applyProtection="1">
      <alignment horizontal="center"/>
    </xf>
    <xf numFmtId="184" fontId="47" fillId="0" borderId="22" xfId="798" applyNumberFormat="1" applyFont="1" applyFill="1" applyBorder="1" applyAlignment="1">
      <alignment horizontal="right"/>
    </xf>
    <xf numFmtId="184" fontId="24" fillId="0" borderId="22" xfId="798" applyNumberFormat="1" applyFont="1" applyFill="1" applyBorder="1" applyAlignment="1">
      <alignment horizontal="right"/>
    </xf>
    <xf numFmtId="184" fontId="24" fillId="0" borderId="22" xfId="796" applyNumberFormat="1" applyFont="1" applyFill="1" applyBorder="1" applyAlignment="1">
      <alignment horizontal="center"/>
    </xf>
    <xf numFmtId="184" fontId="24" fillId="0" borderId="22" xfId="801" applyNumberFormat="1" applyFont="1" applyFill="1" applyBorder="1" applyAlignment="1">
      <alignment horizontal="right"/>
    </xf>
    <xf numFmtId="184" fontId="47" fillId="80" borderId="22" xfId="794" applyNumberFormat="1" applyFont="1" applyFill="1" applyBorder="1" applyAlignment="1" applyProtection="1">
      <alignment horizontal="right"/>
    </xf>
    <xf numFmtId="184" fontId="47" fillId="0" borderId="22" xfId="796" applyNumberFormat="1" applyFont="1" applyFill="1" applyBorder="1" applyAlignment="1">
      <alignment horizontal="center"/>
    </xf>
    <xf numFmtId="184" fontId="47" fillId="0" borderId="22" xfId="801" applyNumberFormat="1" applyFont="1" applyFill="1" applyBorder="1" applyAlignment="1">
      <alignment horizontal="right"/>
    </xf>
    <xf numFmtId="184" fontId="47" fillId="0" borderId="22" xfId="660" applyNumberFormat="1" applyFont="1" applyFill="1" applyBorder="1" applyAlignment="1">
      <alignment horizontal="center"/>
    </xf>
    <xf numFmtId="184" fontId="124" fillId="80" borderId="22" xfId="794" applyNumberFormat="1" applyFont="1" applyFill="1" applyBorder="1" applyAlignment="1" applyProtection="1">
      <alignment horizontal="right"/>
    </xf>
    <xf numFmtId="184" fontId="124" fillId="80" borderId="22" xfId="657" applyNumberFormat="1" applyFont="1" applyFill="1" applyBorder="1" applyAlignment="1" applyProtection="1">
      <alignment horizontal="right"/>
    </xf>
    <xf numFmtId="185" fontId="47" fillId="0" borderId="22" xfId="798" applyNumberFormat="1" applyFont="1" applyFill="1" applyBorder="1" applyAlignment="1">
      <alignment horizontal="right"/>
    </xf>
    <xf numFmtId="185" fontId="24" fillId="0" borderId="22" xfId="798" applyNumberFormat="1" applyFont="1" applyFill="1" applyBorder="1" applyAlignment="1">
      <alignment horizontal="right"/>
    </xf>
    <xf numFmtId="185" fontId="47" fillId="80" borderId="22" xfId="657" applyNumberFormat="1" applyFont="1" applyFill="1" applyBorder="1" applyAlignment="1" applyProtection="1">
      <alignment horizontal="right"/>
    </xf>
    <xf numFmtId="0" fontId="24" fillId="0" borderId="3" xfId="730" applyFont="1" applyFill="1" applyBorder="1" applyAlignment="1">
      <alignment vertical="center" textRotation="180"/>
    </xf>
    <xf numFmtId="181" fontId="24" fillId="0" borderId="17" xfId="794" applyNumberFormat="1" applyFont="1" applyFill="1" applyBorder="1" applyAlignment="1">
      <alignment horizontal="center" vertical="center" wrapText="1"/>
    </xf>
    <xf numFmtId="181" fontId="24" fillId="0" borderId="18" xfId="794" applyNumberFormat="1" applyFont="1" applyFill="1" applyBorder="1" applyAlignment="1">
      <alignment horizontal="center" vertical="center" wrapText="1"/>
    </xf>
    <xf numFmtId="0" fontId="24" fillId="0" borderId="18" xfId="796" quotePrefix="1" applyFont="1" applyFill="1" applyBorder="1" applyAlignment="1">
      <alignment horizontal="center" wrapText="1"/>
    </xf>
    <xf numFmtId="0" fontId="24" fillId="0" borderId="5" xfId="796" quotePrefix="1" applyFont="1" applyFill="1" applyBorder="1" applyAlignment="1">
      <alignment horizontal="center" wrapText="1"/>
    </xf>
    <xf numFmtId="181" fontId="24" fillId="0" borderId="4" xfId="794" applyNumberFormat="1" applyFont="1" applyFill="1" applyBorder="1" applyAlignment="1">
      <alignment horizontal="center" vertical="center" wrapText="1"/>
    </xf>
    <xf numFmtId="184" fontId="24" fillId="0" borderId="3" xfId="798" applyNumberFormat="1" applyFont="1" applyFill="1" applyBorder="1" applyAlignment="1">
      <alignment horizontal="right"/>
    </xf>
    <xf numFmtId="184" fontId="47" fillId="0" borderId="3" xfId="798" applyNumberFormat="1" applyFont="1" applyFill="1" applyBorder="1" applyAlignment="1">
      <alignment horizontal="right"/>
    </xf>
    <xf numFmtId="182" fontId="47" fillId="80" borderId="19" xfId="49" applyNumberFormat="1" applyFont="1" applyFill="1" applyBorder="1" applyAlignment="1">
      <alignment horizontal="left"/>
    </xf>
    <xf numFmtId="182" fontId="47" fillId="80" borderId="19" xfId="49" applyNumberFormat="1" applyFont="1" applyFill="1" applyBorder="1" applyAlignment="1">
      <alignment horizontal="right"/>
    </xf>
    <xf numFmtId="184" fontId="47" fillId="80" borderId="19" xfId="794" applyNumberFormat="1" applyFont="1" applyFill="1" applyBorder="1" applyAlignment="1" applyProtection="1">
      <alignment horizontal="right"/>
    </xf>
    <xf numFmtId="185" fontId="47" fillId="80" borderId="19" xfId="794" applyNumberFormat="1" applyFont="1" applyFill="1" applyBorder="1" applyAlignment="1" applyProtection="1">
      <alignment horizontal="right"/>
    </xf>
    <xf numFmtId="184" fontId="47" fillId="80" borderId="6" xfId="794" applyNumberFormat="1" applyFont="1" applyFill="1" applyBorder="1" applyAlignment="1" applyProtection="1">
      <alignment horizontal="right"/>
    </xf>
    <xf numFmtId="167" fontId="24" fillId="0" borderId="0" xfId="730" applyNumberFormat="1" applyFont="1" applyFill="1" applyAlignment="1">
      <alignment horizontal="center" vertical="center"/>
    </xf>
    <xf numFmtId="181" fontId="24" fillId="81" borderId="17" xfId="794" applyNumberFormat="1" applyFont="1" applyFill="1" applyBorder="1" applyAlignment="1">
      <alignment horizontal="center" vertical="center" wrapText="1"/>
    </xf>
    <xf numFmtId="0" fontId="24" fillId="0" borderId="17" xfId="796" applyFont="1" applyFill="1" applyBorder="1" applyAlignment="1">
      <alignment horizontal="center" vertical="center" textRotation="90" wrapText="1"/>
    </xf>
    <xf numFmtId="0" fontId="24" fillId="81" borderId="17" xfId="796" applyFont="1" applyFill="1" applyBorder="1" applyAlignment="1">
      <alignment horizontal="center" vertical="center" textRotation="90" wrapText="1"/>
    </xf>
    <xf numFmtId="0" fontId="24" fillId="0" borderId="2" xfId="730" applyFont="1" applyFill="1" applyBorder="1" applyAlignment="1">
      <alignment horizontal="center" vertical="center" textRotation="90" wrapText="1"/>
    </xf>
    <xf numFmtId="0" fontId="122" fillId="0" borderId="2" xfId="799" applyFont="1" applyFill="1" applyBorder="1" applyAlignment="1">
      <alignment horizontal="center" vertical="center" textRotation="90" wrapText="1"/>
    </xf>
    <xf numFmtId="186" fontId="47" fillId="37" borderId="22" xfId="795" applyNumberFormat="1" applyFont="1" applyFill="1" applyBorder="1" applyAlignment="1">
      <alignment horizontal="right"/>
    </xf>
    <xf numFmtId="184" fontId="124" fillId="37" borderId="22" xfId="795" applyNumberFormat="1" applyFont="1" applyFill="1" applyBorder="1" applyAlignment="1">
      <alignment horizontal="right"/>
    </xf>
    <xf numFmtId="184" fontId="24" fillId="37" borderId="22" xfId="797" applyNumberFormat="1" applyFont="1" applyFill="1" applyBorder="1" applyAlignment="1" applyProtection="1">
      <alignment horizontal="right"/>
    </xf>
    <xf numFmtId="184" fontId="47" fillId="37" borderId="22" xfId="797" applyNumberFormat="1" applyFont="1" applyFill="1" applyBorder="1" applyAlignment="1" applyProtection="1">
      <alignment horizontal="right"/>
    </xf>
    <xf numFmtId="185" fontId="47" fillId="37" borderId="22" xfId="797" applyNumberFormat="1" applyFont="1" applyFill="1" applyBorder="1" applyAlignment="1" applyProtection="1">
      <alignment horizontal="right"/>
    </xf>
    <xf numFmtId="185" fontId="24" fillId="37" borderId="22" xfId="797" applyNumberFormat="1" applyFont="1" applyFill="1" applyBorder="1" applyAlignment="1" applyProtection="1">
      <alignment horizontal="right"/>
    </xf>
    <xf numFmtId="184" fontId="24" fillId="37" borderId="3" xfId="797" applyNumberFormat="1" applyFont="1" applyFill="1" applyBorder="1" applyAlignment="1" applyProtection="1">
      <alignment horizontal="right"/>
    </xf>
    <xf numFmtId="186" fontId="47" fillId="80" borderId="22" xfId="657" applyNumberFormat="1" applyFont="1" applyFill="1" applyBorder="1" applyAlignment="1" applyProtection="1">
      <alignment horizontal="right"/>
    </xf>
    <xf numFmtId="184" fontId="47" fillId="37" borderId="22" xfId="795" applyNumberFormat="1" applyFont="1" applyFill="1" applyBorder="1" applyAlignment="1">
      <alignment horizontal="right"/>
    </xf>
    <xf numFmtId="184" fontId="24" fillId="37" borderId="22" xfId="795" applyNumberFormat="1" applyFont="1" applyFill="1" applyBorder="1" applyAlignment="1">
      <alignment horizontal="right"/>
    </xf>
    <xf numFmtId="184" fontId="122" fillId="37" borderId="22" xfId="795" applyNumberFormat="1" applyFont="1" applyFill="1" applyBorder="1" applyAlignment="1">
      <alignment horizontal="right"/>
    </xf>
    <xf numFmtId="185" fontId="47" fillId="37" borderId="22" xfId="795" applyNumberFormat="1" applyFont="1" applyFill="1" applyBorder="1" applyAlignment="1">
      <alignment horizontal="right"/>
    </xf>
    <xf numFmtId="185" fontId="24" fillId="37" borderId="22" xfId="795" applyNumberFormat="1" applyFont="1" applyFill="1" applyBorder="1" applyAlignment="1">
      <alignment horizontal="right"/>
    </xf>
    <xf numFmtId="186" fontId="24" fillId="37" borderId="22" xfId="795" applyNumberFormat="1" applyFont="1" applyFill="1" applyBorder="1" applyAlignment="1">
      <alignment horizontal="right"/>
    </xf>
    <xf numFmtId="187" fontId="47" fillId="0" borderId="22" xfId="801" applyNumberFormat="1" applyFont="1" applyFill="1" applyBorder="1" applyAlignment="1">
      <alignment horizontal="right"/>
    </xf>
    <xf numFmtId="185" fontId="122" fillId="37" borderId="22" xfId="795" applyNumberFormat="1" applyFont="1" applyFill="1" applyBorder="1" applyAlignment="1">
      <alignment horizontal="right"/>
    </xf>
    <xf numFmtId="0" fontId="26" fillId="0" borderId="0" xfId="730" applyFont="1" applyAlignment="1"/>
    <xf numFmtId="0" fontId="104" fillId="0" borderId="0" xfId="742" applyAlignment="1"/>
    <xf numFmtId="0" fontId="133" fillId="0" borderId="0" xfId="0" applyFont="1"/>
    <xf numFmtId="0" fontId="0" fillId="82" borderId="39" xfId="0" applyFill="1" applyBorder="1" applyAlignment="1">
      <alignment horizontal="center"/>
    </xf>
    <xf numFmtId="0" fontId="0" fillId="82" borderId="2" xfId="0" applyFill="1" applyBorder="1"/>
    <xf numFmtId="0" fontId="0" fillId="82" borderId="38" xfId="0" applyFill="1" applyBorder="1" applyAlignment="1">
      <alignment wrapText="1"/>
    </xf>
    <xf numFmtId="0" fontId="0" fillId="82" borderId="39" xfId="0" applyFill="1" applyBorder="1" applyAlignment="1">
      <alignment wrapText="1"/>
    </xf>
    <xf numFmtId="0" fontId="0" fillId="84" borderId="37" xfId="0" applyFill="1" applyBorder="1" applyAlignment="1">
      <alignment wrapText="1"/>
    </xf>
    <xf numFmtId="0" fontId="0" fillId="84" borderId="39" xfId="0" applyFill="1" applyBorder="1" applyAlignment="1">
      <alignment wrapText="1"/>
    </xf>
    <xf numFmtId="0" fontId="0" fillId="35" borderId="22" xfId="0" applyFill="1" applyBorder="1"/>
    <xf numFmtId="0" fontId="0" fillId="82" borderId="22" xfId="0" applyFill="1" applyBorder="1"/>
    <xf numFmtId="1" fontId="0" fillId="0" borderId="21" xfId="0" applyNumberFormat="1" applyBorder="1"/>
    <xf numFmtId="1" fontId="0" fillId="0" borderId="0" xfId="0" applyNumberFormat="1" applyBorder="1"/>
    <xf numFmtId="1" fontId="0" fillId="84" borderId="3" xfId="0" applyNumberFormat="1" applyFill="1" applyBorder="1"/>
    <xf numFmtId="1" fontId="0" fillId="84" borderId="0" xfId="0" applyNumberFormat="1" applyFill="1" applyBorder="1"/>
    <xf numFmtId="0" fontId="0" fillId="35" borderId="19" xfId="0" applyFill="1" applyBorder="1"/>
    <xf numFmtId="1" fontId="0" fillId="0" borderId="0" xfId="0" applyNumberFormat="1"/>
    <xf numFmtId="0" fontId="0" fillId="35" borderId="17" xfId="0" applyFill="1" applyBorder="1"/>
    <xf numFmtId="0" fontId="0" fillId="82" borderId="19" xfId="0" applyFill="1" applyBorder="1"/>
    <xf numFmtId="0" fontId="0" fillId="0" borderId="18" xfId="0" applyFill="1" applyBorder="1"/>
    <xf numFmtId="1" fontId="0" fillId="0" borderId="1" xfId="0" applyNumberFormat="1" applyBorder="1"/>
    <xf numFmtId="1" fontId="0" fillId="84" borderId="6" xfId="0" applyNumberFormat="1" applyFill="1" applyBorder="1"/>
    <xf numFmtId="0" fontId="116" fillId="0" borderId="0" xfId="0" applyFont="1"/>
    <xf numFmtId="0" fontId="0" fillId="82" borderId="17" xfId="0" applyFill="1" applyBorder="1"/>
    <xf numFmtId="1" fontId="0" fillId="0" borderId="18" xfId="0" applyNumberFormat="1" applyBorder="1"/>
    <xf numFmtId="1" fontId="0" fillId="0" borderId="4" xfId="0" applyNumberFormat="1" applyBorder="1"/>
    <xf numFmtId="1" fontId="0" fillId="84" borderId="5" xfId="0" applyNumberFormat="1" applyFill="1" applyBorder="1"/>
    <xf numFmtId="1" fontId="0" fillId="84" borderId="4" xfId="0" applyNumberFormat="1" applyFill="1" applyBorder="1"/>
    <xf numFmtId="1" fontId="0" fillId="0" borderId="20" xfId="0" applyNumberFormat="1" applyBorder="1"/>
    <xf numFmtId="1" fontId="0" fillId="84" borderId="1" xfId="0" applyNumberFormat="1" applyFill="1" applyBorder="1"/>
    <xf numFmtId="0" fontId="115" fillId="82" borderId="0" xfId="0" applyFont="1" applyFill="1" applyBorder="1"/>
    <xf numFmtId="0" fontId="134" fillId="0" borderId="0" xfId="0" applyFont="1"/>
    <xf numFmtId="167" fontId="0" fillId="0" borderId="0" xfId="0" applyNumberFormat="1" applyFill="1" applyBorder="1"/>
    <xf numFmtId="0" fontId="135" fillId="41" borderId="27" xfId="0" applyNumberFormat="1" applyFont="1" applyFill="1" applyBorder="1" applyAlignment="1"/>
    <xf numFmtId="164" fontId="135" fillId="0" borderId="27" xfId="0" applyNumberFormat="1" applyFont="1" applyFill="1" applyBorder="1" applyAlignment="1"/>
    <xf numFmtId="0" fontId="135" fillId="0" borderId="27" xfId="0" applyNumberFormat="1" applyFont="1" applyFill="1" applyBorder="1" applyAlignment="1"/>
    <xf numFmtId="0" fontId="135" fillId="0" borderId="0" xfId="0" applyNumberFormat="1" applyFont="1" applyFill="1" applyBorder="1" applyAlignment="1"/>
    <xf numFmtId="165" fontId="135" fillId="0" borderId="0" xfId="0" applyNumberFormat="1" applyFont="1" applyFill="1" applyBorder="1" applyAlignment="1"/>
    <xf numFmtId="3" fontId="135" fillId="0" borderId="27" xfId="0" applyNumberFormat="1" applyFont="1" applyFill="1" applyBorder="1" applyAlignment="1"/>
    <xf numFmtId="164" fontId="1" fillId="0" borderId="0" xfId="0" applyNumberFormat="1" applyFont="1"/>
    <xf numFmtId="0" fontId="135" fillId="39" borderId="27" xfId="0" applyNumberFormat="1" applyFont="1" applyFill="1" applyBorder="1" applyAlignment="1"/>
    <xf numFmtId="164" fontId="0" fillId="39" borderId="0" xfId="0" applyNumberFormat="1" applyFill="1"/>
    <xf numFmtId="0" fontId="104" fillId="0" borderId="0" xfId="656" applyAlignment="1" applyProtection="1"/>
    <xf numFmtId="0" fontId="26" fillId="0" borderId="0" xfId="414" applyFont="1" applyAlignment="1"/>
    <xf numFmtId="0" fontId="136" fillId="0" borderId="0" xfId="391" applyFont="1" applyAlignment="1"/>
    <xf numFmtId="0" fontId="137" fillId="0" borderId="0" xfId="0" applyFont="1"/>
    <xf numFmtId="0" fontId="138" fillId="0" borderId="0" xfId="503" applyFont="1"/>
    <xf numFmtId="0" fontId="136" fillId="0" borderId="0" xfId="391" applyFont="1"/>
    <xf numFmtId="0" fontId="136" fillId="0" borderId="0" xfId="414" applyFont="1"/>
    <xf numFmtId="0" fontId="136" fillId="0" borderId="59" xfId="414" applyFont="1" applyBorder="1" applyAlignment="1">
      <alignment horizontal="center"/>
    </xf>
    <xf numFmtId="0" fontId="136" fillId="0" borderId="59" xfId="414" applyFont="1" applyBorder="1"/>
    <xf numFmtId="0" fontId="141" fillId="0" borderId="0" xfId="52" applyFont="1" applyAlignment="1">
      <alignment horizontal="center"/>
    </xf>
    <xf numFmtId="0" fontId="142" fillId="0" borderId="0" xfId="52" applyFont="1" applyAlignment="1">
      <alignment horizontal="center"/>
    </xf>
    <xf numFmtId="0" fontId="142" fillId="0" borderId="0" xfId="52" applyFont="1"/>
    <xf numFmtId="2" fontId="136" fillId="0" borderId="0" xfId="52" applyNumberFormat="1" applyFont="1" applyAlignment="1">
      <alignment horizontal="center"/>
    </xf>
    <xf numFmtId="2" fontId="136" fillId="0" borderId="0" xfId="414" applyNumberFormat="1" applyFont="1"/>
    <xf numFmtId="0" fontId="143" fillId="0" borderId="0" xfId="52" applyFont="1" applyAlignment="1">
      <alignment horizontal="center"/>
    </xf>
    <xf numFmtId="2" fontId="144" fillId="0" borderId="0" xfId="52" applyNumberFormat="1" applyFont="1" applyAlignment="1">
      <alignment horizontal="center"/>
    </xf>
    <xf numFmtId="0" fontId="145" fillId="0" borderId="0" xfId="503" applyFont="1" applyAlignment="1">
      <alignment horizontal="center"/>
    </xf>
    <xf numFmtId="0" fontId="136" fillId="0" borderId="0" xfId="414" applyFont="1" applyAlignment="1">
      <alignment horizontal="center"/>
    </xf>
    <xf numFmtId="10" fontId="136" fillId="0" borderId="0" xfId="414" applyNumberFormat="1" applyFont="1"/>
    <xf numFmtId="2" fontId="146" fillId="0" borderId="0" xfId="447" applyNumberFormat="1" applyFont="1" applyFill="1" applyBorder="1" applyAlignment="1">
      <alignment horizontal="center"/>
    </xf>
    <xf numFmtId="0" fontId="145" fillId="0" borderId="0" xfId="414" applyFont="1" applyAlignment="1">
      <alignment horizontal="center"/>
    </xf>
    <xf numFmtId="0" fontId="144" fillId="0" borderId="0" xfId="414" applyFont="1" applyAlignment="1">
      <alignment horizontal="center"/>
    </xf>
    <xf numFmtId="0" fontId="147" fillId="0" borderId="0" xfId="52" applyFont="1"/>
    <xf numFmtId="2" fontId="138" fillId="0" borderId="0" xfId="52" applyNumberFormat="1" applyFont="1" applyAlignment="1">
      <alignment horizontal="center"/>
    </xf>
    <xf numFmtId="2" fontId="136" fillId="0" borderId="0" xfId="414" applyNumberFormat="1" applyFont="1" applyAlignment="1">
      <alignment horizontal="center"/>
    </xf>
    <xf numFmtId="0" fontId="141" fillId="0" borderId="60" xfId="52" applyFont="1" applyBorder="1" applyAlignment="1">
      <alignment horizontal="center"/>
    </xf>
    <xf numFmtId="0" fontId="142" fillId="0" borderId="60" xfId="52" applyFont="1" applyBorder="1" applyAlignment="1">
      <alignment horizontal="center"/>
    </xf>
    <xf numFmtId="0" fontId="142" fillId="0" borderId="60" xfId="52" applyFont="1" applyBorder="1"/>
    <xf numFmtId="2" fontId="136" fillId="0" borderId="60" xfId="52" applyNumberFormat="1" applyFont="1" applyBorder="1" applyAlignment="1">
      <alignment horizontal="center"/>
    </xf>
    <xf numFmtId="0" fontId="148" fillId="0" borderId="61" xfId="391" applyFont="1" applyBorder="1" applyAlignment="1"/>
    <xf numFmtId="0" fontId="148" fillId="0" borderId="61" xfId="391" applyFont="1" applyBorder="1"/>
    <xf numFmtId="0" fontId="137" fillId="0" borderId="61" xfId="0" applyFont="1" applyBorder="1"/>
    <xf numFmtId="0" fontId="137" fillId="0" borderId="0" xfId="0" applyFont="1" applyBorder="1"/>
    <xf numFmtId="0" fontId="149" fillId="0" borderId="0" xfId="0" applyFont="1"/>
    <xf numFmtId="0" fontId="137" fillId="0" borderId="0" xfId="0" applyFont="1" applyAlignment="1">
      <alignment vertical="top" wrapText="1"/>
    </xf>
    <xf numFmtId="0" fontId="150" fillId="0" borderId="0" xfId="0" applyFont="1" applyAlignment="1">
      <alignment horizontal="left" vertical="top"/>
    </xf>
    <xf numFmtId="0" fontId="151" fillId="0" borderId="0" xfId="0" applyFont="1" applyAlignment="1">
      <alignment horizontal="left" vertical="top" wrapText="1"/>
    </xf>
    <xf numFmtId="0" fontId="152" fillId="0" borderId="0" xfId="656" applyFont="1" applyAlignment="1" applyProtection="1">
      <alignment horizontal="left" vertical="center"/>
    </xf>
    <xf numFmtId="0" fontId="137" fillId="0" borderId="0" xfId="0" applyFont="1" applyAlignment="1">
      <alignment horizontal="left" vertical="top" wrapText="1"/>
    </xf>
    <xf numFmtId="0" fontId="148" fillId="82" borderId="0" xfId="802" applyFont="1" applyFill="1" applyAlignment="1">
      <alignment vertical="center"/>
    </xf>
    <xf numFmtId="0" fontId="137" fillId="82" borderId="0" xfId="0" applyFont="1" applyFill="1"/>
    <xf numFmtId="0" fontId="137" fillId="82" borderId="0" xfId="0" applyFont="1" applyFill="1" applyAlignment="1"/>
    <xf numFmtId="0" fontId="153" fillId="0" borderId="0" xfId="414" applyFont="1"/>
    <xf numFmtId="0" fontId="136" fillId="0" borderId="0" xfId="503" applyFont="1"/>
    <xf numFmtId="2" fontId="136" fillId="0" borderId="0" xfId="414" applyNumberFormat="1" applyFont="1" applyAlignment="1"/>
    <xf numFmtId="0" fontId="142" fillId="39" borderId="0" xfId="52" applyFont="1" applyFill="1"/>
    <xf numFmtId="2" fontId="144" fillId="39" borderId="0" xfId="52" applyNumberFormat="1" applyFont="1" applyFill="1" applyAlignment="1">
      <alignment horizontal="center"/>
    </xf>
    <xf numFmtId="2" fontId="136" fillId="39" borderId="0" xfId="52" applyNumberFormat="1" applyFont="1" applyFill="1" applyAlignment="1">
      <alignment horizontal="center"/>
    </xf>
    <xf numFmtId="2" fontId="136" fillId="39" borderId="0" xfId="414" applyNumberFormat="1" applyFont="1" applyFill="1" applyAlignment="1"/>
    <xf numFmtId="0" fontId="39" fillId="36" borderId="16" xfId="0" applyNumberFormat="1" applyFont="1" applyFill="1" applyBorder="1" applyAlignment="1">
      <alignment horizontal="center" vertical="top" wrapText="1"/>
    </xf>
    <xf numFmtId="0" fontId="103" fillId="0" borderId="62" xfId="0" applyFont="1" applyBorder="1" applyAlignment="1">
      <alignment horizontal="centerContinuous" vertical="center" wrapText="1"/>
    </xf>
    <xf numFmtId="0" fontId="103" fillId="0" borderId="63" xfId="0" applyFont="1" applyBorder="1" applyAlignment="1">
      <alignment horizontal="centerContinuous" vertical="center" wrapText="1"/>
    </xf>
    <xf numFmtId="0" fontId="103" fillId="0" borderId="64" xfId="0" applyFont="1" applyBorder="1" applyAlignment="1">
      <alignment horizontal="centerContinuous" vertical="center" wrapText="1"/>
    </xf>
    <xf numFmtId="0" fontId="103" fillId="0" borderId="65" xfId="0" applyFont="1" applyBorder="1" applyAlignment="1">
      <alignment horizontal="centerContinuous" vertical="center" wrapText="1"/>
    </xf>
    <xf numFmtId="0" fontId="155" fillId="0" borderId="0" xfId="0" applyFont="1"/>
    <xf numFmtId="0" fontId="50" fillId="0" borderId="66" xfId="0" applyFont="1" applyFill="1" applyBorder="1" applyAlignment="1">
      <alignment vertical="center"/>
    </xf>
    <xf numFmtId="4" fontId="50" fillId="0" borderId="67" xfId="0" applyNumberFormat="1" applyFont="1" applyFill="1" applyBorder="1" applyAlignment="1">
      <alignment vertical="center"/>
    </xf>
    <xf numFmtId="4" fontId="50" fillId="0" borderId="68" xfId="0" applyNumberFormat="1" applyFont="1" applyFill="1" applyBorder="1" applyAlignment="1">
      <alignment vertical="center"/>
    </xf>
    <xf numFmtId="164" fontId="50" fillId="0" borderId="69" xfId="0" applyNumberFormat="1" applyFont="1" applyFill="1" applyBorder="1" applyAlignment="1">
      <alignment vertical="center"/>
    </xf>
    <xf numFmtId="0" fontId="50" fillId="0" borderId="70" xfId="0" applyFont="1" applyFill="1" applyBorder="1" applyAlignment="1">
      <alignment vertical="center"/>
    </xf>
    <xf numFmtId="4" fontId="50" fillId="0" borderId="71" xfId="0" applyNumberFormat="1" applyFont="1" applyFill="1" applyBorder="1" applyAlignment="1">
      <alignment vertical="center"/>
    </xf>
    <xf numFmtId="4" fontId="50" fillId="0" borderId="72" xfId="0" applyNumberFormat="1" applyFont="1" applyFill="1" applyBorder="1" applyAlignment="1">
      <alignment vertical="center"/>
    </xf>
    <xf numFmtId="164" fontId="50" fillId="0" borderId="73" xfId="0" applyNumberFormat="1" applyFont="1" applyFill="1" applyBorder="1" applyAlignment="1">
      <alignment vertical="center"/>
    </xf>
    <xf numFmtId="0" fontId="50" fillId="0" borderId="74" xfId="0" applyFont="1" applyFill="1" applyBorder="1" applyAlignment="1">
      <alignment vertical="center"/>
    </xf>
    <xf numFmtId="4" fontId="50" fillId="0" borderId="75" xfId="0" applyNumberFormat="1" applyFont="1" applyFill="1" applyBorder="1" applyAlignment="1">
      <alignment vertical="center"/>
    </xf>
    <xf numFmtId="4" fontId="50" fillId="0" borderId="76" xfId="0" applyNumberFormat="1" applyFont="1" applyFill="1" applyBorder="1" applyAlignment="1">
      <alignment vertical="center"/>
    </xf>
    <xf numFmtId="164" fontId="50" fillId="0" borderId="77" xfId="0" applyNumberFormat="1" applyFont="1" applyFill="1" applyBorder="1" applyAlignment="1">
      <alignment vertical="center"/>
    </xf>
    <xf numFmtId="0" fontId="103" fillId="85" borderId="0" xfId="0" applyFont="1" applyFill="1" applyBorder="1" applyAlignment="1">
      <alignment vertical="center"/>
    </xf>
    <xf numFmtId="4" fontId="50" fillId="85" borderId="0" xfId="0" applyNumberFormat="1" applyFont="1" applyFill="1" applyBorder="1" applyAlignment="1">
      <alignment vertical="center"/>
    </xf>
    <xf numFmtId="0" fontId="48" fillId="0" borderId="0" xfId="0" applyFont="1"/>
    <xf numFmtId="2" fontId="50" fillId="0" borderId="0" xfId="0" applyNumberFormat="1" applyFont="1"/>
    <xf numFmtId="0" fontId="24" fillId="0" borderId="0" xfId="0" applyFont="1" applyFill="1" applyAlignment="1">
      <alignment vertical="top" wrapText="1"/>
    </xf>
    <xf numFmtId="0" fontId="122" fillId="0" borderId="0" xfId="0" applyFont="1" applyFill="1" applyAlignment="1">
      <alignment horizontal="left" wrapText="1"/>
    </xf>
    <xf numFmtId="0" fontId="50" fillId="0" borderId="0" xfId="0" applyFont="1"/>
    <xf numFmtId="0" fontId="156" fillId="0" borderId="0" xfId="0" applyFont="1"/>
    <xf numFmtId="0" fontId="23" fillId="33" borderId="16" xfId="0" applyFont="1" applyFill="1" applyBorder="1" applyAlignment="1">
      <alignment vertical="center" wrapText="1"/>
    </xf>
    <xf numFmtId="0" fontId="23" fillId="39" borderId="16" xfId="0" applyFont="1" applyFill="1" applyBorder="1" applyAlignment="1">
      <alignment vertical="center" wrapText="1"/>
    </xf>
    <xf numFmtId="0" fontId="4" fillId="0" borderId="0" xfId="1" applyAlignment="1"/>
    <xf numFmtId="0" fontId="26" fillId="0" borderId="0" xfId="0" applyFont="1" applyAlignment="1"/>
    <xf numFmtId="0" fontId="52" fillId="0" borderId="0" xfId="43" applyFont="1"/>
    <xf numFmtId="0" fontId="27" fillId="0" borderId="0" xfId="0" applyFont="1"/>
    <xf numFmtId="0" fontId="157" fillId="0" borderId="0" xfId="43" applyFont="1"/>
    <xf numFmtId="0" fontId="24" fillId="0" borderId="0" xfId="43" applyFont="1"/>
    <xf numFmtId="0" fontId="24" fillId="0" borderId="0" xfId="0" applyFont="1"/>
    <xf numFmtId="0" fontId="27" fillId="0" borderId="0" xfId="0" applyFont="1" applyBorder="1"/>
    <xf numFmtId="0" fontId="157" fillId="0" borderId="0" xfId="0" applyFont="1"/>
    <xf numFmtId="166" fontId="27" fillId="0" borderId="0" xfId="0" applyNumberFormat="1" applyFont="1"/>
    <xf numFmtId="166" fontId="27" fillId="0" borderId="0" xfId="0" applyNumberFormat="1" applyFont="1" applyBorder="1"/>
    <xf numFmtId="166" fontId="27" fillId="0" borderId="0" xfId="0" applyNumberFormat="1" applyFont="1" applyFill="1"/>
    <xf numFmtId="2" fontId="27" fillId="0" borderId="0" xfId="0" applyNumberFormat="1" applyFont="1"/>
    <xf numFmtId="0" fontId="0" fillId="0" borderId="0" xfId="0" applyFill="1"/>
    <xf numFmtId="0" fontId="27" fillId="0" borderId="0" xfId="0" applyFont="1" applyFill="1"/>
    <xf numFmtId="0" fontId="27" fillId="39" borderId="0" xfId="0" applyFont="1" applyFill="1"/>
    <xf numFmtId="166" fontId="27" fillId="39" borderId="0" xfId="0" applyNumberFormat="1" applyFont="1" applyFill="1"/>
    <xf numFmtId="166" fontId="27" fillId="39" borderId="0" xfId="0" applyNumberFormat="1" applyFont="1" applyFill="1" applyBorder="1"/>
    <xf numFmtId="0" fontId="2" fillId="0" borderId="0" xfId="0" applyFont="1" applyAlignment="1">
      <alignment horizontal="left" vertical="center"/>
    </xf>
    <xf numFmtId="0" fontId="39" fillId="36" borderId="55" xfId="0" applyFont="1" applyFill="1" applyBorder="1" applyAlignment="1">
      <alignment horizontal="center" vertical="top" wrapText="1"/>
    </xf>
    <xf numFmtId="0" fontId="158" fillId="0" borderId="0" xfId="0" applyFont="1"/>
    <xf numFmtId="0" fontId="159" fillId="0" borderId="1" xfId="0" applyFont="1" applyBorder="1" applyAlignment="1">
      <alignment horizontal="right" vertical="center" wrapText="1"/>
    </xf>
    <xf numFmtId="0" fontId="159" fillId="0" borderId="0" xfId="0" applyFont="1" applyBorder="1"/>
    <xf numFmtId="2" fontId="160" fillId="0" borderId="0" xfId="0" applyNumberFormat="1" applyFont="1" applyBorder="1" applyAlignment="1">
      <alignment horizontal="right" vertical="center" wrapText="1"/>
    </xf>
    <xf numFmtId="2" fontId="160" fillId="0" borderId="0" xfId="0" applyNumberFormat="1" applyFont="1" applyBorder="1" applyAlignment="1">
      <alignment horizontal="left" vertical="center" wrapText="1"/>
    </xf>
    <xf numFmtId="2" fontId="161" fillId="0" borderId="0" xfId="0" applyNumberFormat="1" applyFont="1" applyBorder="1" applyAlignment="1">
      <alignment horizontal="right" vertical="center" wrapText="1"/>
    </xf>
    <xf numFmtId="2" fontId="161" fillId="0" borderId="0" xfId="0" applyNumberFormat="1" applyFont="1" applyBorder="1" applyAlignment="1">
      <alignment horizontal="left" vertical="center" wrapText="1"/>
    </xf>
    <xf numFmtId="2" fontId="160" fillId="0" borderId="4" xfId="0" applyNumberFormat="1" applyFont="1" applyBorder="1" applyAlignment="1">
      <alignment horizontal="right" vertical="center" wrapText="1"/>
    </xf>
    <xf numFmtId="2" fontId="160" fillId="0" borderId="4" xfId="0" applyNumberFormat="1" applyFont="1" applyBorder="1" applyAlignment="1">
      <alignment horizontal="left" vertical="center" wrapText="1"/>
    </xf>
    <xf numFmtId="2" fontId="160" fillId="0" borderId="0" xfId="0" applyNumberFormat="1" applyFont="1" applyFill="1" applyBorder="1" applyAlignment="1">
      <alignment horizontal="right" vertical="center" wrapText="1"/>
    </xf>
    <xf numFmtId="2" fontId="160" fillId="0" borderId="0" xfId="0" applyNumberFormat="1" applyFont="1" applyFill="1" applyBorder="1" applyAlignment="1">
      <alignment horizontal="left" vertical="center" wrapText="1"/>
    </xf>
    <xf numFmtId="2" fontId="160" fillId="0" borderId="1" xfId="0" applyNumberFormat="1" applyFont="1" applyBorder="1" applyAlignment="1">
      <alignment horizontal="right" vertical="center" wrapText="1"/>
    </xf>
    <xf numFmtId="2" fontId="160" fillId="0" borderId="1" xfId="0" applyNumberFormat="1" applyFont="1" applyBorder="1" applyAlignment="1">
      <alignment horizontal="left" vertical="center" wrapText="1"/>
    </xf>
    <xf numFmtId="4" fontId="160" fillId="0" borderId="39" xfId="0" applyNumberFormat="1" applyFont="1" applyFill="1" applyBorder="1" applyAlignment="1">
      <alignment horizontal="left" vertical="center" wrapText="1"/>
    </xf>
    <xf numFmtId="4" fontId="160" fillId="0" borderId="39" xfId="0" applyNumberFormat="1" applyFont="1" applyFill="1" applyBorder="1" applyAlignment="1">
      <alignment horizontal="right" vertical="center" wrapText="1"/>
    </xf>
    <xf numFmtId="2" fontId="160" fillId="0" borderId="1" xfId="0" applyNumberFormat="1" applyFont="1" applyFill="1" applyBorder="1" applyAlignment="1">
      <alignment horizontal="left" vertical="center" wrapText="1"/>
    </xf>
    <xf numFmtId="2" fontId="160" fillId="0" borderId="1" xfId="0" applyNumberFormat="1" applyFont="1" applyFill="1" applyBorder="1" applyAlignment="1">
      <alignment horizontal="right" vertical="center" wrapText="1"/>
    </xf>
    <xf numFmtId="2" fontId="162" fillId="0" borderId="4" xfId="0" applyNumberFormat="1" applyFont="1" applyBorder="1" applyAlignment="1">
      <alignment horizontal="right" vertical="center" wrapText="1"/>
    </xf>
    <xf numFmtId="0" fontId="160" fillId="0" borderId="4" xfId="0" applyFont="1" applyBorder="1" applyAlignment="1">
      <alignment horizontal="left" vertical="center" wrapText="1"/>
    </xf>
    <xf numFmtId="0" fontId="162" fillId="0" borderId="4" xfId="0" applyFont="1" applyBorder="1" applyAlignment="1">
      <alignment horizontal="right" vertical="center" wrapText="1"/>
    </xf>
    <xf numFmtId="2" fontId="162" fillId="0" borderId="0" xfId="0" applyNumberFormat="1" applyFont="1" applyBorder="1" applyAlignment="1">
      <alignment horizontal="right" vertical="center" wrapText="1"/>
    </xf>
    <xf numFmtId="0" fontId="160" fillId="0" borderId="0" xfId="0" applyFont="1" applyBorder="1" applyAlignment="1">
      <alignment horizontal="left" vertical="center" wrapText="1"/>
    </xf>
    <xf numFmtId="0" fontId="162" fillId="0" borderId="0" xfId="0" applyFont="1" applyBorder="1" applyAlignment="1">
      <alignment horizontal="right" vertical="center" wrapText="1"/>
    </xf>
    <xf numFmtId="2" fontId="162" fillId="0" borderId="1" xfId="0" applyNumberFormat="1" applyFont="1" applyBorder="1" applyAlignment="1">
      <alignment horizontal="right" vertical="center" wrapText="1"/>
    </xf>
    <xf numFmtId="0" fontId="160" fillId="0" borderId="1" xfId="0" applyFont="1" applyBorder="1" applyAlignment="1">
      <alignment horizontal="left" vertical="center" wrapText="1"/>
    </xf>
    <xf numFmtId="0" fontId="162" fillId="0" borderId="1" xfId="0" applyFont="1" applyBorder="1" applyAlignment="1">
      <alignment horizontal="right" vertical="center" wrapText="1"/>
    </xf>
    <xf numFmtId="0" fontId="160" fillId="0" borderId="0" xfId="0" applyFont="1" applyFill="1" applyBorder="1" applyAlignment="1">
      <alignment horizontal="left" vertical="center" wrapText="1"/>
    </xf>
    <xf numFmtId="2" fontId="162" fillId="0" borderId="0" xfId="0" applyNumberFormat="1" applyFont="1" applyFill="1" applyBorder="1" applyAlignment="1">
      <alignment horizontal="right" vertical="center" wrapText="1"/>
    </xf>
    <xf numFmtId="0" fontId="159" fillId="0" borderId="0" xfId="0" applyFont="1" applyAlignment="1">
      <alignment horizontal="right"/>
    </xf>
    <xf numFmtId="0" fontId="163" fillId="0" borderId="0" xfId="0" applyFont="1"/>
    <xf numFmtId="0" fontId="164" fillId="0" borderId="1" xfId="0" applyFont="1" applyBorder="1" applyAlignment="1">
      <alignment vertical="center"/>
    </xf>
    <xf numFmtId="0" fontId="165" fillId="0" borderId="1" xfId="0" applyFont="1" applyBorder="1" applyAlignment="1">
      <alignment horizontal="left" vertical="center"/>
    </xf>
    <xf numFmtId="0" fontId="165" fillId="0" borderId="1" xfId="0" applyFont="1" applyBorder="1" applyAlignment="1">
      <alignment horizontal="right" vertical="center" wrapText="1"/>
    </xf>
    <xf numFmtId="0" fontId="165" fillId="0" borderId="1" xfId="0" applyFont="1" applyBorder="1" applyAlignment="1">
      <alignment vertical="center"/>
    </xf>
    <xf numFmtId="0" fontId="161" fillId="0" borderId="1" xfId="0" applyFont="1" applyFill="1" applyBorder="1" applyAlignment="1">
      <alignment horizontal="left" vertical="center" wrapText="1"/>
    </xf>
    <xf numFmtId="0" fontId="161" fillId="0" borderId="0" xfId="0" applyFont="1" applyFill="1" applyBorder="1" applyAlignment="1">
      <alignment horizontal="left" vertical="center" wrapText="1"/>
    </xf>
    <xf numFmtId="2" fontId="160" fillId="0" borderId="0" xfId="0" applyNumberFormat="1" applyFont="1" applyBorder="1"/>
    <xf numFmtId="0" fontId="160" fillId="0" borderId="0" xfId="0" applyFont="1" applyAlignment="1">
      <alignment horizontal="right"/>
    </xf>
    <xf numFmtId="0" fontId="160" fillId="0" borderId="0" xfId="0" applyFont="1" applyBorder="1" applyAlignment="1">
      <alignment horizontal="center" vertical="center" wrapText="1"/>
    </xf>
    <xf numFmtId="0" fontId="2" fillId="0" borderId="0" xfId="0" applyFont="1" applyFill="1" applyBorder="1" applyAlignment="1">
      <alignment horizontal="right" vertical="center" wrapText="1"/>
    </xf>
    <xf numFmtId="2" fontId="160" fillId="0" borderId="0" xfId="0" applyNumberFormat="1" applyFont="1" applyBorder="1" applyAlignment="1">
      <alignment horizontal="center" vertical="center" wrapText="1"/>
    </xf>
    <xf numFmtId="2" fontId="160" fillId="0" borderId="1" xfId="0" applyNumberFormat="1" applyFont="1" applyBorder="1" applyAlignment="1">
      <alignment horizontal="center" vertical="center" wrapText="1"/>
    </xf>
    <xf numFmtId="0" fontId="165" fillId="0" borderId="1" xfId="0" applyFont="1" applyBorder="1" applyAlignment="1">
      <alignment horizontal="center" vertical="center" wrapText="1"/>
    </xf>
    <xf numFmtId="2" fontId="161" fillId="0" borderId="0" xfId="0" applyNumberFormat="1" applyFont="1" applyBorder="1" applyAlignment="1">
      <alignment horizontal="center" vertical="center" wrapText="1"/>
    </xf>
    <xf numFmtId="2" fontId="160" fillId="0" borderId="4" xfId="0" applyNumberFormat="1" applyFont="1" applyBorder="1" applyAlignment="1">
      <alignment horizontal="center" vertical="center" wrapText="1"/>
    </xf>
    <xf numFmtId="2" fontId="160" fillId="0" borderId="0" xfId="0" applyNumberFormat="1" applyFont="1" applyFill="1" applyBorder="1" applyAlignment="1">
      <alignment horizontal="center" vertical="center" wrapText="1"/>
    </xf>
    <xf numFmtId="4" fontId="160" fillId="0" borderId="0" xfId="0" applyNumberFormat="1" applyFont="1" applyFill="1" applyBorder="1" applyAlignment="1">
      <alignment horizontal="center" vertical="center" wrapText="1"/>
    </xf>
    <xf numFmtId="4" fontId="160" fillId="0" borderId="1" xfId="0" applyNumberFormat="1" applyFont="1" applyFill="1" applyBorder="1" applyAlignment="1">
      <alignment horizontal="center" vertical="center" wrapText="1"/>
    </xf>
    <xf numFmtId="2" fontId="161" fillId="0" borderId="0" xfId="0" applyNumberFormat="1" applyFont="1" applyFill="1" applyBorder="1" applyAlignment="1">
      <alignment horizontal="center" vertical="center" wrapText="1"/>
    </xf>
    <xf numFmtId="2" fontId="160" fillId="0" borderId="0" xfId="0" applyNumberFormat="1" applyFont="1" applyAlignment="1">
      <alignment horizontal="center"/>
    </xf>
    <xf numFmtId="2" fontId="160" fillId="0" borderId="78" xfId="0" applyNumberFormat="1" applyFont="1" applyBorder="1" applyAlignment="1">
      <alignment horizontal="center" vertical="center" wrapText="1"/>
    </xf>
    <xf numFmtId="2" fontId="161" fillId="0" borderId="78" xfId="0" applyNumberFormat="1" applyFont="1" applyBorder="1" applyAlignment="1">
      <alignment horizontal="right" vertical="center" wrapText="1"/>
    </xf>
    <xf numFmtId="0" fontId="160" fillId="0" borderId="78" xfId="0" applyFont="1" applyBorder="1" applyAlignment="1">
      <alignment horizontal="left" vertical="center" wrapText="1"/>
    </xf>
    <xf numFmtId="2" fontId="161" fillId="0" borderId="78" xfId="0" applyNumberFormat="1" applyFont="1" applyBorder="1" applyAlignment="1">
      <alignment horizontal="center" vertical="center" wrapText="1"/>
    </xf>
    <xf numFmtId="0" fontId="166" fillId="0" borderId="1" xfId="0" applyFont="1" applyBorder="1" applyAlignment="1">
      <alignment horizontal="left" vertical="center"/>
    </xf>
    <xf numFmtId="0" fontId="4" fillId="0" borderId="0" xfId="1" applyFill="1" applyBorder="1" applyAlignment="1">
      <alignment horizontal="left" vertical="center" wrapText="1"/>
    </xf>
    <xf numFmtId="0" fontId="0" fillId="0" borderId="0" xfId="0" applyFill="1" applyBorder="1" applyAlignment="1">
      <alignment horizontal="center"/>
    </xf>
    <xf numFmtId="0" fontId="4" fillId="0" borderId="0" xfId="1" applyAlignment="1">
      <alignment horizontal="center"/>
    </xf>
    <xf numFmtId="0" fontId="25" fillId="0" borderId="0" xfId="1" applyFont="1" applyFill="1" applyAlignment="1">
      <alignment horizontal="center"/>
    </xf>
    <xf numFmtId="0" fontId="1" fillId="0" borderId="1" xfId="0" applyFont="1" applyBorder="1"/>
    <xf numFmtId="0" fontId="1" fillId="0" borderId="1" xfId="0" applyFont="1" applyBorder="1" applyAlignment="1">
      <alignment horizontal="center" vertical="center" wrapText="1"/>
    </xf>
    <xf numFmtId="4" fontId="0" fillId="0" borderId="0" xfId="0" applyNumberFormat="1" applyAlignment="1">
      <alignment horizontal="center"/>
    </xf>
    <xf numFmtId="0" fontId="1" fillId="0" borderId="1" xfId="0" applyFont="1" applyFill="1" applyBorder="1" applyAlignment="1">
      <alignment horizontal="center" vertical="center" wrapText="1"/>
    </xf>
    <xf numFmtId="0" fontId="160" fillId="0" borderId="78" xfId="0" applyFont="1" applyBorder="1" applyAlignment="1">
      <alignment horizontal="left" vertical="center" wrapText="1"/>
    </xf>
    <xf numFmtId="0" fontId="160" fillId="0" borderId="0" xfId="0" applyFont="1" applyBorder="1" applyAlignment="1">
      <alignment horizontal="left" vertical="center" wrapText="1"/>
    </xf>
    <xf numFmtId="0" fontId="4" fillId="0" borderId="0" xfId="1" applyFill="1" applyBorder="1" applyAlignment="1">
      <alignment horizontal="left" vertical="center"/>
    </xf>
    <xf numFmtId="0" fontId="45" fillId="86" borderId="0" xfId="0" applyFont="1" applyFill="1" applyAlignment="1"/>
    <xf numFmtId="4" fontId="45" fillId="86" borderId="0" xfId="0" applyNumberFormat="1" applyFont="1" applyFill="1"/>
    <xf numFmtId="0" fontId="2" fillId="0" borderId="0" xfId="0" applyFont="1" applyAlignment="1">
      <alignment horizontal="center"/>
    </xf>
    <xf numFmtId="0" fontId="2" fillId="0" borderId="28" xfId="0" applyFont="1" applyBorder="1" applyAlignment="1">
      <alignment horizontal="center"/>
    </xf>
    <xf numFmtId="2" fontId="4" fillId="0" borderId="0" xfId="1" applyNumberFormat="1"/>
    <xf numFmtId="0" fontId="160" fillId="0" borderId="0" xfId="0" applyFont="1" applyBorder="1" applyAlignment="1">
      <alignment horizontal="left" vertical="center" wrapText="1"/>
    </xf>
    <xf numFmtId="0" fontId="160" fillId="0" borderId="0" xfId="0" applyFont="1" applyBorder="1" applyAlignment="1">
      <alignment vertical="center" wrapText="1"/>
    </xf>
    <xf numFmtId="0" fontId="160" fillId="0" borderId="0" xfId="0" applyFont="1" applyBorder="1" applyAlignment="1">
      <alignment vertical="center"/>
    </xf>
    <xf numFmtId="0" fontId="30" fillId="41" borderId="0" xfId="0" applyNumberFormat="1" applyFont="1" applyFill="1" applyBorder="1" applyAlignment="1"/>
    <xf numFmtId="0" fontId="160" fillId="0" borderId="0" xfId="0" applyFont="1" applyBorder="1" applyAlignment="1">
      <alignment horizontal="left" vertical="center" wrapText="1"/>
    </xf>
    <xf numFmtId="0" fontId="160" fillId="0" borderId="1" xfId="0" applyFont="1" applyBorder="1" applyAlignment="1">
      <alignment horizontal="left" vertical="center" wrapText="1"/>
    </xf>
    <xf numFmtId="3" fontId="24" fillId="37" borderId="22" xfId="794" applyNumberFormat="1" applyFont="1" applyFill="1" applyBorder="1" applyAlignment="1" applyProtection="1">
      <alignment horizontal="right"/>
    </xf>
    <xf numFmtId="0" fontId="118" fillId="39" borderId="16" xfId="0" applyNumberFormat="1" applyFont="1" applyFill="1" applyBorder="1" applyAlignment="1">
      <alignment horizontal="right"/>
    </xf>
    <xf numFmtId="2" fontId="160" fillId="0" borderId="1" xfId="0" applyNumberFormat="1" applyFont="1" applyFill="1" applyBorder="1" applyAlignment="1">
      <alignment horizontal="center" vertical="center" wrapText="1"/>
    </xf>
    <xf numFmtId="198" fontId="24" fillId="37" borderId="22" xfId="744" applyNumberFormat="1" applyFont="1" applyFill="1" applyBorder="1" applyAlignment="1">
      <alignment horizontal="center"/>
    </xf>
    <xf numFmtId="0" fontId="0" fillId="88" borderId="0" xfId="0" applyFill="1"/>
    <xf numFmtId="0" fontId="24" fillId="37" borderId="22" xfId="49" applyFont="1" applyFill="1" applyBorder="1" applyAlignment="1">
      <alignment horizontal="left"/>
    </xf>
    <xf numFmtId="3" fontId="24" fillId="37" borderId="22" xfId="794" applyNumberFormat="1" applyFont="1" applyFill="1" applyBorder="1" applyAlignment="1" applyProtection="1">
      <alignment horizontal="right"/>
    </xf>
    <xf numFmtId="0" fontId="160" fillId="0" borderId="1" xfId="0" applyFont="1" applyBorder="1" applyAlignment="1">
      <alignment horizontal="left" vertical="center" wrapText="1"/>
    </xf>
    <xf numFmtId="0" fontId="26" fillId="0" borderId="0" xfId="0" applyNumberFormat="1" applyFont="1" applyFill="1" applyBorder="1" applyAlignment="1"/>
    <xf numFmtId="14" fontId="0" fillId="0" borderId="0" xfId="0" applyNumberFormat="1"/>
    <xf numFmtId="4" fontId="0" fillId="0" borderId="0" xfId="0" applyNumberFormat="1" applyFill="1"/>
    <xf numFmtId="0" fontId="105" fillId="0" borderId="0" xfId="0" applyFont="1" applyAlignment="1">
      <alignment horizontal="center" wrapText="1"/>
    </xf>
    <xf numFmtId="0" fontId="166" fillId="0" borderId="1" xfId="0" applyFont="1" applyBorder="1" applyAlignment="1">
      <alignment horizontal="left" vertical="center" wrapText="1"/>
    </xf>
    <xf numFmtId="0" fontId="177" fillId="0" borderId="80" xfId="0" applyFont="1" applyBorder="1" applyAlignment="1">
      <alignment horizontal="left" vertical="center" wrapText="1"/>
    </xf>
    <xf numFmtId="0" fontId="177" fillId="0" borderId="81" xfId="0" applyFont="1" applyBorder="1" applyAlignment="1">
      <alignment horizontal="left" vertical="center" wrapText="1"/>
    </xf>
    <xf numFmtId="0" fontId="177" fillId="0" borderId="1" xfId="0" applyFont="1" applyBorder="1" applyAlignment="1">
      <alignment horizontal="left" vertical="center" wrapText="1"/>
    </xf>
    <xf numFmtId="0" fontId="178" fillId="0" borderId="0" xfId="0" applyFont="1" applyAlignment="1">
      <alignment horizontal="left" vertical="center" wrapText="1"/>
    </xf>
    <xf numFmtId="0" fontId="179" fillId="0" borderId="80" xfId="0" applyFont="1" applyBorder="1" applyAlignment="1">
      <alignment horizontal="left" vertical="center"/>
    </xf>
    <xf numFmtId="0" fontId="179" fillId="0" borderId="81" xfId="0" applyFont="1" applyBorder="1" applyAlignment="1">
      <alignment horizontal="left" vertical="center"/>
    </xf>
    <xf numFmtId="0" fontId="179" fillId="0" borderId="81" xfId="0" applyFont="1" applyBorder="1" applyAlignment="1">
      <alignment horizontal="left" vertical="center" wrapText="1"/>
    </xf>
    <xf numFmtId="0" fontId="179" fillId="0" borderId="1" xfId="0" applyFont="1" applyBorder="1" applyAlignment="1">
      <alignment horizontal="left" vertical="center"/>
    </xf>
    <xf numFmtId="0" fontId="179" fillId="0" borderId="80" xfId="0" applyFont="1" applyBorder="1" applyAlignment="1">
      <alignment vertical="center" wrapText="1"/>
    </xf>
    <xf numFmtId="0" fontId="179" fillId="0" borderId="81" xfId="0" applyFont="1" applyBorder="1" applyAlignment="1">
      <alignment vertical="center" wrapText="1"/>
    </xf>
    <xf numFmtId="0" fontId="179" fillId="0" borderId="1" xfId="0" applyFont="1" applyBorder="1" applyAlignment="1">
      <alignment vertical="center" wrapText="1"/>
    </xf>
    <xf numFmtId="0" fontId="160" fillId="0" borderId="4" xfId="0" applyFont="1" applyBorder="1" applyAlignment="1">
      <alignment horizontal="left" vertical="center" wrapText="1"/>
    </xf>
    <xf numFmtId="0" fontId="160" fillId="0" borderId="0" xfId="0" applyFont="1" applyBorder="1" applyAlignment="1">
      <alignment horizontal="left" vertical="center" wrapText="1"/>
    </xf>
    <xf numFmtId="4" fontId="160" fillId="0" borderId="4" xfId="0" applyNumberFormat="1" applyFont="1" applyFill="1" applyBorder="1" applyAlignment="1">
      <alignment horizontal="center" vertical="center" wrapText="1"/>
    </xf>
    <xf numFmtId="0" fontId="167" fillId="0" borderId="0" xfId="0" applyNumberFormat="1" applyFont="1" applyFill="1" applyBorder="1" applyAlignment="1"/>
    <xf numFmtId="0" fontId="167" fillId="41" borderId="27" xfId="0" applyNumberFormat="1" applyFont="1" applyFill="1" applyBorder="1" applyAlignment="1"/>
    <xf numFmtId="164" fontId="167" fillId="0" borderId="27" xfId="0" applyNumberFormat="1" applyFont="1" applyFill="1" applyBorder="1" applyAlignment="1"/>
    <xf numFmtId="0" fontId="115" fillId="0" borderId="0" xfId="0" applyFont="1"/>
    <xf numFmtId="0" fontId="167" fillId="41" borderId="2" xfId="0" applyNumberFormat="1" applyFont="1" applyFill="1" applyBorder="1" applyAlignment="1"/>
    <xf numFmtId="0" fontId="26" fillId="41" borderId="2" xfId="0" applyNumberFormat="1" applyFont="1" applyFill="1" applyBorder="1" applyAlignment="1"/>
    <xf numFmtId="0" fontId="167" fillId="88" borderId="2" xfId="0" applyNumberFormat="1" applyFont="1" applyFill="1" applyBorder="1" applyAlignment="1"/>
    <xf numFmtId="0" fontId="160" fillId="0" borderId="0" xfId="0" applyFont="1" applyBorder="1" applyAlignment="1">
      <alignment horizontal="left" vertical="center" wrapText="1"/>
    </xf>
    <xf numFmtId="43" fontId="180" fillId="0" borderId="0" xfId="983" applyFont="1"/>
    <xf numFmtId="43" fontId="181" fillId="0" borderId="0" xfId="983" applyFont="1" applyAlignment="1">
      <alignment vertical="center"/>
    </xf>
    <xf numFmtId="199" fontId="180" fillId="0" borderId="0" xfId="983" applyNumberFormat="1" applyFont="1"/>
    <xf numFmtId="1" fontId="180" fillId="0" borderId="0" xfId="983" applyNumberFormat="1" applyFont="1"/>
    <xf numFmtId="200" fontId="180" fillId="0" borderId="0" xfId="983" applyNumberFormat="1" applyFont="1"/>
    <xf numFmtId="43" fontId="157" fillId="41" borderId="0" xfId="983" applyFont="1" applyFill="1" applyBorder="1" applyAlignment="1">
      <alignment horizontal="center" vertical="center"/>
    </xf>
    <xf numFmtId="43" fontId="157" fillId="41" borderId="38" xfId="983" applyFont="1" applyFill="1" applyBorder="1" applyAlignment="1">
      <alignment horizontal="center" vertical="center"/>
    </xf>
    <xf numFmtId="43" fontId="157" fillId="41" borderId="39" xfId="983" applyFont="1" applyFill="1" applyBorder="1" applyAlignment="1">
      <alignment horizontal="center" wrapText="1"/>
    </xf>
    <xf numFmtId="43" fontId="27" fillId="0" borderId="0" xfId="983" applyFont="1"/>
    <xf numFmtId="43" fontId="27" fillId="41" borderId="2" xfId="983" applyFont="1" applyFill="1" applyBorder="1" applyAlignment="1">
      <alignment horizontal="center" vertical="center" wrapText="1"/>
    </xf>
    <xf numFmtId="201" fontId="27" fillId="41" borderId="2" xfId="983" applyNumberFormat="1" applyFont="1" applyFill="1" applyBorder="1" applyAlignment="1">
      <alignment horizontal="center" vertical="center" wrapText="1"/>
    </xf>
    <xf numFmtId="201" fontId="27" fillId="41" borderId="38" xfId="983" applyNumberFormat="1" applyFont="1" applyFill="1" applyBorder="1" applyAlignment="1">
      <alignment horizontal="center" vertical="center" wrapText="1"/>
    </xf>
    <xf numFmtId="199" fontId="27" fillId="41" borderId="38" xfId="983" applyNumberFormat="1" applyFont="1" applyFill="1" applyBorder="1" applyAlignment="1">
      <alignment horizontal="center" vertical="center" wrapText="1"/>
    </xf>
    <xf numFmtId="199" fontId="27" fillId="41" borderId="4" xfId="983" applyNumberFormat="1" applyFont="1" applyFill="1" applyBorder="1" applyAlignment="1">
      <alignment horizontal="center" vertical="center" wrapText="1"/>
    </xf>
    <xf numFmtId="199" fontId="27" fillId="41" borderId="39" xfId="983" applyNumberFormat="1" applyFont="1" applyFill="1" applyBorder="1" applyAlignment="1">
      <alignment horizontal="center" vertical="center" wrapText="1"/>
    </xf>
    <xf numFmtId="43" fontId="27" fillId="41" borderId="39" xfId="983" applyFont="1" applyFill="1" applyBorder="1" applyAlignment="1">
      <alignment horizontal="center" vertical="center" wrapText="1"/>
    </xf>
    <xf numFmtId="1" fontId="27" fillId="41" borderId="39" xfId="983" applyNumberFormat="1" applyFont="1" applyFill="1" applyBorder="1" applyAlignment="1">
      <alignment horizontal="center" vertical="center" wrapText="1"/>
    </xf>
    <xf numFmtId="1" fontId="27" fillId="41" borderId="37" xfId="983" applyNumberFormat="1" applyFont="1" applyFill="1" applyBorder="1" applyAlignment="1">
      <alignment horizontal="center" vertical="center" wrapText="1"/>
    </xf>
    <xf numFmtId="0" fontId="27" fillId="41" borderId="39" xfId="660" applyFont="1" applyFill="1" applyBorder="1" applyAlignment="1">
      <alignment horizontal="center" vertical="center" wrapText="1"/>
    </xf>
    <xf numFmtId="169" fontId="27" fillId="41" borderId="39" xfId="164" applyNumberFormat="1" applyFont="1" applyFill="1" applyBorder="1" applyAlignment="1">
      <alignment horizontal="center" vertical="center" wrapText="1"/>
    </xf>
    <xf numFmtId="0" fontId="27" fillId="41" borderId="39" xfId="984" applyFont="1" applyFill="1" applyBorder="1" applyAlignment="1">
      <alignment horizontal="center" vertical="center" wrapText="1"/>
    </xf>
    <xf numFmtId="1" fontId="27" fillId="41" borderId="37" xfId="984" applyNumberFormat="1" applyFont="1" applyFill="1" applyBorder="1" applyAlignment="1">
      <alignment horizontal="center" vertical="center" wrapText="1"/>
    </xf>
    <xf numFmtId="200" fontId="27" fillId="41" borderId="39" xfId="983" applyNumberFormat="1" applyFont="1" applyFill="1" applyBorder="1" applyAlignment="1">
      <alignment horizontal="center" vertical="center" wrapText="1"/>
    </xf>
    <xf numFmtId="43" fontId="180" fillId="0" borderId="17" xfId="983" applyFont="1" applyBorder="1"/>
    <xf numFmtId="3" fontId="180" fillId="34" borderId="17" xfId="983" applyNumberFormat="1" applyFont="1" applyFill="1" applyBorder="1"/>
    <xf numFmtId="4" fontId="180" fillId="34" borderId="17" xfId="983" applyNumberFormat="1" applyFont="1" applyFill="1" applyBorder="1"/>
    <xf numFmtId="4" fontId="182" fillId="0" borderId="4" xfId="983" applyNumberFormat="1" applyFont="1" applyFill="1" applyBorder="1"/>
    <xf numFmtId="4" fontId="180" fillId="0" borderId="18" xfId="983" applyNumberFormat="1" applyFont="1" applyBorder="1"/>
    <xf numFmtId="4" fontId="180" fillId="0" borderId="4" xfId="983" applyNumberFormat="1" applyFont="1" applyBorder="1"/>
    <xf numFmtId="4" fontId="180" fillId="34" borderId="4" xfId="983" applyNumberFormat="1" applyFont="1" applyFill="1" applyBorder="1"/>
    <xf numFmtId="1" fontId="180" fillId="34" borderId="5" xfId="983" applyNumberFormat="1" applyFont="1" applyFill="1" applyBorder="1"/>
    <xf numFmtId="4" fontId="180" fillId="0" borderId="18" xfId="983" applyNumberFormat="1" applyFont="1" applyFill="1" applyBorder="1"/>
    <xf numFmtId="4" fontId="180" fillId="0" borderId="4" xfId="983" applyNumberFormat="1" applyFont="1" applyFill="1" applyBorder="1"/>
    <xf numFmtId="43" fontId="180" fillId="0" borderId="22" xfId="983" applyFont="1" applyBorder="1"/>
    <xf numFmtId="3" fontId="180" fillId="34" borderId="22" xfId="983" applyNumberFormat="1" applyFont="1" applyFill="1" applyBorder="1"/>
    <xf numFmtId="4" fontId="180" fillId="34" borderId="22" xfId="983" applyNumberFormat="1" applyFont="1" applyFill="1" applyBorder="1"/>
    <xf numFmtId="4" fontId="182" fillId="0" borderId="0" xfId="983" applyNumberFormat="1" applyFont="1" applyFill="1" applyBorder="1"/>
    <xf numFmtId="4" fontId="180" fillId="0" borderId="21" xfId="983" applyNumberFormat="1" applyFont="1" applyBorder="1"/>
    <xf numFmtId="4" fontId="180" fillId="0" borderId="0" xfId="983" applyNumberFormat="1" applyFont="1" applyBorder="1"/>
    <xf numFmtId="4" fontId="180" fillId="34" borderId="0" xfId="983" applyNumberFormat="1" applyFont="1" applyFill="1" applyBorder="1"/>
    <xf numFmtId="1" fontId="180" fillId="34" borderId="3" xfId="983" applyNumberFormat="1" applyFont="1" applyFill="1" applyBorder="1"/>
    <xf numFmtId="4" fontId="180" fillId="0" borderId="21" xfId="983" applyNumberFormat="1" applyFont="1" applyFill="1" applyBorder="1"/>
    <xf numFmtId="4" fontId="180" fillId="0" borderId="0" xfId="983" applyNumberFormat="1" applyFont="1" applyFill="1" applyBorder="1"/>
    <xf numFmtId="199" fontId="180" fillId="0" borderId="22" xfId="983" applyNumberFormat="1" applyFont="1" applyBorder="1"/>
    <xf numFmtId="43" fontId="180" fillId="39" borderId="22" xfId="983" applyFont="1" applyFill="1" applyBorder="1"/>
    <xf numFmtId="3" fontId="180" fillId="39" borderId="22" xfId="983" applyNumberFormat="1" applyFont="1" applyFill="1" applyBorder="1"/>
    <xf numFmtId="4" fontId="180" fillId="39" borderId="22" xfId="983" applyNumberFormat="1" applyFont="1" applyFill="1" applyBorder="1"/>
    <xf numFmtId="4" fontId="182" fillId="81" borderId="0" xfId="983" applyNumberFormat="1" applyFont="1" applyFill="1" applyBorder="1"/>
    <xf numFmtId="4" fontId="180" fillId="39" borderId="21" xfId="983" applyNumberFormat="1" applyFont="1" applyFill="1" applyBorder="1"/>
    <xf numFmtId="4" fontId="182" fillId="89" borderId="0" xfId="983" applyNumberFormat="1" applyFont="1" applyFill="1" applyBorder="1"/>
    <xf numFmtId="4" fontId="180" fillId="39" borderId="0" xfId="983" applyNumberFormat="1" applyFont="1" applyFill="1" applyBorder="1"/>
    <xf numFmtId="4" fontId="182" fillId="90" borderId="0" xfId="983" applyNumberFormat="1" applyFont="1" applyFill="1" applyBorder="1"/>
    <xf numFmtId="4" fontId="182" fillId="91" borderId="0" xfId="983" applyNumberFormat="1" applyFont="1" applyFill="1" applyBorder="1"/>
    <xf numFmtId="1" fontId="180" fillId="39" borderId="3" xfId="983" applyNumberFormat="1" applyFont="1" applyFill="1" applyBorder="1"/>
    <xf numFmtId="4" fontId="182" fillId="92" borderId="0" xfId="983" applyNumberFormat="1" applyFont="1" applyFill="1" applyBorder="1"/>
    <xf numFmtId="43" fontId="180" fillId="0" borderId="19" xfId="983" applyFont="1" applyBorder="1"/>
    <xf numFmtId="3" fontId="180" fillId="34" borderId="19" xfId="983" applyNumberFormat="1" applyFont="1" applyFill="1" applyBorder="1"/>
    <xf numFmtId="4" fontId="180" fillId="34" borderId="19" xfId="983" applyNumberFormat="1" applyFont="1" applyFill="1" applyBorder="1"/>
    <xf numFmtId="4" fontId="182" fillId="0" borderId="1" xfId="983" applyNumberFormat="1" applyFont="1" applyFill="1" applyBorder="1"/>
    <xf numFmtId="4" fontId="180" fillId="0" borderId="20" xfId="983" applyNumberFormat="1" applyFont="1" applyBorder="1"/>
    <xf numFmtId="4" fontId="180" fillId="0" borderId="1" xfId="983" applyNumberFormat="1" applyFont="1" applyBorder="1"/>
    <xf numFmtId="4" fontId="180" fillId="34" borderId="1" xfId="983" applyNumberFormat="1" applyFont="1" applyFill="1" applyBorder="1"/>
    <xf numFmtId="1" fontId="180" fillId="34" borderId="6" xfId="983" applyNumberFormat="1" applyFont="1" applyFill="1" applyBorder="1"/>
    <xf numFmtId="4" fontId="180" fillId="0" borderId="20" xfId="983" applyNumberFormat="1" applyFont="1" applyFill="1" applyBorder="1"/>
    <xf numFmtId="4" fontId="180" fillId="0" borderId="1" xfId="983" applyNumberFormat="1" applyFont="1" applyFill="1" applyBorder="1"/>
    <xf numFmtId="43" fontId="181" fillId="0" borderId="0" xfId="983" applyFont="1"/>
    <xf numFmtId="2" fontId="180" fillId="0" borderId="0" xfId="983" applyNumberFormat="1" applyFont="1"/>
    <xf numFmtId="4" fontId="180" fillId="0" borderId="0" xfId="983" applyNumberFormat="1" applyFont="1"/>
    <xf numFmtId="0" fontId="4" fillId="0" borderId="0" xfId="1" applyBorder="1"/>
    <xf numFmtId="2" fontId="0" fillId="0" borderId="0" xfId="0" applyNumberFormat="1" applyBorder="1" applyAlignment="1">
      <alignment horizontal="center"/>
    </xf>
    <xf numFmtId="0" fontId="0" fillId="0" borderId="0" xfId="0" applyBorder="1" applyAlignment="1">
      <alignment horizontal="center"/>
    </xf>
    <xf numFmtId="0" fontId="164" fillId="0" borderId="0" xfId="0" applyFont="1" applyBorder="1" applyAlignment="1">
      <alignment vertical="center"/>
    </xf>
    <xf numFmtId="0" fontId="165" fillId="0" borderId="0" xfId="0" applyFont="1" applyBorder="1" applyAlignment="1">
      <alignment horizontal="right" vertical="center" wrapText="1"/>
    </xf>
    <xf numFmtId="0" fontId="159" fillId="0" borderId="0" xfId="0" applyFont="1" applyBorder="1" applyAlignment="1">
      <alignment horizontal="right" vertical="center" wrapText="1"/>
    </xf>
    <xf numFmtId="0" fontId="160" fillId="0" borderId="0" xfId="0" applyFont="1" applyBorder="1" applyAlignment="1">
      <alignment horizontal="left" vertical="center"/>
    </xf>
    <xf numFmtId="0" fontId="165" fillId="0" borderId="78" xfId="0" applyFont="1" applyBorder="1" applyAlignment="1">
      <alignment horizontal="right" vertical="center" wrapText="1"/>
    </xf>
    <xf numFmtId="0" fontId="160" fillId="0" borderId="78" xfId="0" applyFont="1" applyBorder="1" applyAlignment="1">
      <alignment horizontal="left" vertical="center"/>
    </xf>
    <xf numFmtId="0" fontId="160" fillId="0" borderId="78" xfId="0" applyFont="1" applyBorder="1" applyAlignment="1">
      <alignment horizontal="left" vertical="center" wrapText="1"/>
    </xf>
    <xf numFmtId="0" fontId="160" fillId="0" borderId="78" xfId="0" applyFont="1" applyBorder="1" applyAlignment="1">
      <alignment horizontal="right"/>
    </xf>
    <xf numFmtId="0" fontId="160" fillId="0" borderId="78" xfId="0" applyFont="1" applyFill="1" applyBorder="1" applyAlignment="1">
      <alignment horizontal="left" vertical="center" wrapText="1"/>
    </xf>
    <xf numFmtId="2" fontId="160" fillId="0" borderId="78" xfId="0" applyNumberFormat="1" applyFont="1" applyBorder="1" applyAlignment="1">
      <alignment horizontal="center"/>
    </xf>
    <xf numFmtId="0" fontId="179" fillId="0" borderId="78" xfId="0" applyFont="1" applyBorder="1" applyAlignment="1">
      <alignment vertical="center" wrapText="1"/>
    </xf>
    <xf numFmtId="0" fontId="177" fillId="0" borderId="78" xfId="0" applyFont="1" applyBorder="1" applyAlignment="1">
      <alignment horizontal="left" vertical="center" wrapText="1"/>
    </xf>
    <xf numFmtId="0" fontId="4" fillId="0" borderId="0" xfId="1" applyAlignment="1">
      <alignment wrapText="1"/>
    </xf>
    <xf numFmtId="0" fontId="177" fillId="0" borderId="81" xfId="0" applyFont="1" applyFill="1" applyBorder="1" applyAlignment="1">
      <alignment horizontal="left" vertical="center" wrapText="1"/>
    </xf>
    <xf numFmtId="9" fontId="0" fillId="0" borderId="0" xfId="985" applyFont="1"/>
    <xf numFmtId="9" fontId="0" fillId="0" borderId="1" xfId="985" applyFont="1" applyBorder="1"/>
    <xf numFmtId="202" fontId="0" fillId="0" borderId="0" xfId="0" applyNumberFormat="1"/>
    <xf numFmtId="0" fontId="183" fillId="0" borderId="0" xfId="0" applyFont="1"/>
    <xf numFmtId="9" fontId="183" fillId="0" borderId="0" xfId="985" applyFont="1"/>
    <xf numFmtId="2" fontId="160" fillId="0" borderId="78" xfId="0" applyNumberFormat="1" applyFont="1" applyBorder="1" applyAlignment="1">
      <alignment horizontal="right" vertical="center" wrapText="1"/>
    </xf>
    <xf numFmtId="0" fontId="160" fillId="0" borderId="81" xfId="0" applyFont="1" applyBorder="1" applyAlignment="1">
      <alignment horizontal="left" vertical="center" wrapText="1"/>
    </xf>
    <xf numFmtId="2" fontId="160" fillId="0" borderId="81" xfId="0" applyNumberFormat="1" applyFont="1" applyBorder="1" applyAlignment="1">
      <alignment horizontal="center" vertical="center" wrapText="1"/>
    </xf>
    <xf numFmtId="2" fontId="160" fillId="0" borderId="81" xfId="0" applyNumberFormat="1" applyFont="1" applyBorder="1" applyAlignment="1">
      <alignment horizontal="right" vertical="center" wrapText="1"/>
    </xf>
    <xf numFmtId="4" fontId="160" fillId="0" borderId="81" xfId="0" applyNumberFormat="1" applyFont="1" applyFill="1" applyBorder="1" applyAlignment="1">
      <alignment horizontal="center" vertical="center" wrapText="1"/>
    </xf>
    <xf numFmtId="0" fontId="160" fillId="0" borderId="4" xfId="0" applyFont="1" applyBorder="1" applyAlignment="1">
      <alignment horizontal="left" vertical="center" wrapText="1"/>
    </xf>
    <xf numFmtId="0" fontId="160" fillId="0" borderId="0" xfId="0" applyFont="1" applyBorder="1" applyAlignment="1">
      <alignment horizontal="left" vertical="center" wrapText="1"/>
    </xf>
    <xf numFmtId="0" fontId="160" fillId="0" borderId="78" xfId="0" applyFont="1" applyBorder="1" applyAlignment="1">
      <alignment horizontal="left" vertical="center" wrapText="1"/>
    </xf>
    <xf numFmtId="0" fontId="160" fillId="0" borderId="0" xfId="0" applyFont="1" applyBorder="1" applyAlignment="1">
      <alignment horizontal="center" vertical="center" wrapText="1"/>
    </xf>
    <xf numFmtId="0" fontId="160" fillId="0" borderId="4" xfId="0" applyFont="1" applyBorder="1" applyAlignment="1">
      <alignment horizontal="center" vertical="center" wrapText="1"/>
    </xf>
    <xf numFmtId="0" fontId="160" fillId="0" borderId="1" xfId="0" applyFont="1" applyBorder="1" applyAlignment="1">
      <alignment horizontal="center" vertical="center" wrapText="1"/>
    </xf>
    <xf numFmtId="0" fontId="160" fillId="0" borderId="4" xfId="0" applyFont="1" applyBorder="1" applyAlignment="1">
      <alignment horizontal="center" vertical="center"/>
    </xf>
    <xf numFmtId="0" fontId="160" fillId="0" borderId="0" xfId="0" applyFont="1" applyBorder="1" applyAlignment="1">
      <alignment horizontal="center" vertical="center"/>
    </xf>
    <xf numFmtId="0" fontId="160" fillId="0" borderId="1" xfId="0" applyFont="1" applyBorder="1" applyAlignment="1">
      <alignment horizontal="left" vertical="center" wrapText="1"/>
    </xf>
    <xf numFmtId="0" fontId="160" fillId="0" borderId="0" xfId="0" applyFont="1" applyBorder="1" applyAlignment="1">
      <alignment vertical="center" wrapText="1"/>
    </xf>
    <xf numFmtId="0" fontId="160" fillId="0" borderId="1" xfId="0" applyFont="1" applyBorder="1" applyAlignment="1">
      <alignment vertical="center" wrapText="1"/>
    </xf>
    <xf numFmtId="0" fontId="160" fillId="0" borderId="78" xfId="0" applyFont="1" applyBorder="1" applyAlignment="1">
      <alignment vertical="center" wrapText="1"/>
    </xf>
    <xf numFmtId="0" fontId="0" fillId="39" borderId="4" xfId="0" applyFill="1" applyBorder="1" applyAlignment="1">
      <alignment vertical="center" textRotation="90"/>
    </xf>
    <xf numFmtId="0" fontId="0" fillId="39" borderId="0" xfId="0" applyFill="1" applyBorder="1" applyAlignment="1">
      <alignment vertical="center" textRotation="90"/>
    </xf>
    <xf numFmtId="0" fontId="0" fillId="39" borderId="28" xfId="0" applyFill="1" applyBorder="1" applyAlignment="1">
      <alignment vertical="center" textRotation="90"/>
    </xf>
    <xf numFmtId="0" fontId="177" fillId="0" borderId="0" xfId="0" applyFont="1" applyBorder="1" applyAlignment="1">
      <alignment horizontal="left" vertical="center" wrapText="1"/>
    </xf>
    <xf numFmtId="0" fontId="177" fillId="0" borderId="1" xfId="0" applyFont="1" applyBorder="1" applyAlignment="1">
      <alignment horizontal="left" vertical="center" wrapText="1"/>
    </xf>
    <xf numFmtId="0" fontId="0" fillId="0" borderId="18"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4" fillId="37" borderId="0" xfId="0" applyFont="1" applyFill="1" applyAlignment="1">
      <alignment horizontal="left" wrapText="1"/>
    </xf>
    <xf numFmtId="0" fontId="0" fillId="37" borderId="0" xfId="0" applyFill="1" applyAlignment="1">
      <alignment horizontal="left" wrapText="1"/>
    </xf>
    <xf numFmtId="0" fontId="34" fillId="37" borderId="0" xfId="0" applyFont="1" applyFill="1" applyAlignment="1">
      <alignment horizontal="left"/>
    </xf>
    <xf numFmtId="0" fontId="0" fillId="37" borderId="0" xfId="0" applyFill="1" applyAlignment="1">
      <alignment horizontal="left"/>
    </xf>
    <xf numFmtId="0" fontId="23" fillId="33" borderId="23" xfId="0" applyFont="1" applyFill="1" applyBorder="1" applyAlignment="1">
      <alignment vertical="top" wrapText="1"/>
    </xf>
    <xf numFmtId="0" fontId="23" fillId="33" borderId="24" xfId="0" applyFont="1" applyFill="1" applyBorder="1" applyAlignment="1">
      <alignment vertical="top" wrapText="1"/>
    </xf>
    <xf numFmtId="0" fontId="23" fillId="39" borderId="23" xfId="0" applyFont="1" applyFill="1" applyBorder="1" applyAlignment="1">
      <alignment vertical="top" wrapText="1"/>
    </xf>
    <xf numFmtId="0" fontId="23" fillId="39" borderId="24" xfId="0" applyFont="1" applyFill="1" applyBorder="1" applyAlignment="1">
      <alignment vertical="top" wrapText="1"/>
    </xf>
    <xf numFmtId="0" fontId="31" fillId="33" borderId="23" xfId="0" applyFont="1" applyFill="1" applyBorder="1" applyAlignment="1">
      <alignment vertical="top" wrapText="1"/>
    </xf>
    <xf numFmtId="0" fontId="31" fillId="33" borderId="24" xfId="0" applyFont="1" applyFill="1" applyBorder="1" applyAlignment="1">
      <alignment vertical="top" wrapText="1"/>
    </xf>
    <xf numFmtId="0" fontId="33" fillId="44" borderId="56" xfId="743" applyFont="1" applyFill="1" applyBorder="1" applyAlignment="1">
      <alignment horizontal="left" vertical="center" wrapText="1"/>
    </xf>
    <xf numFmtId="0" fontId="33" fillId="44" borderId="0" xfId="743" applyFont="1" applyFill="1" applyBorder="1" applyAlignment="1">
      <alignment horizontal="left" vertical="center" wrapText="1"/>
    </xf>
    <xf numFmtId="0" fontId="0" fillId="0" borderId="0" xfId="0" applyAlignment="1"/>
    <xf numFmtId="0" fontId="39" fillId="44" borderId="56" xfId="743" applyFont="1" applyFill="1" applyBorder="1" applyAlignment="1">
      <alignment horizontal="left" vertical="center" wrapText="1"/>
    </xf>
    <xf numFmtId="0" fontId="39" fillId="44" borderId="0" xfId="743" applyFont="1" applyFill="1" applyBorder="1" applyAlignment="1">
      <alignment horizontal="left" vertical="center" wrapText="1"/>
    </xf>
    <xf numFmtId="43" fontId="157" fillId="41" borderId="39" xfId="983" applyFont="1" applyFill="1" applyBorder="1" applyAlignment="1">
      <alignment horizontal="center"/>
    </xf>
    <xf numFmtId="43" fontId="27" fillId="0" borderId="39" xfId="983" applyFont="1" applyBorder="1" applyAlignment="1">
      <alignment horizontal="center"/>
    </xf>
    <xf numFmtId="43" fontId="157" fillId="41" borderId="38" xfId="983" applyFont="1" applyFill="1" applyBorder="1" applyAlignment="1">
      <alignment horizontal="center"/>
    </xf>
    <xf numFmtId="43" fontId="27" fillId="0" borderId="37" xfId="983" applyFont="1" applyBorder="1" applyAlignment="1">
      <alignment horizontal="center"/>
    </xf>
    <xf numFmtId="43" fontId="157" fillId="41" borderId="37" xfId="983" applyFont="1" applyFill="1" applyBorder="1" applyAlignment="1">
      <alignment horizontal="center"/>
    </xf>
    <xf numFmtId="43" fontId="157" fillId="41" borderId="39" xfId="983" applyFont="1" applyFill="1" applyBorder="1" applyAlignment="1">
      <alignment horizontal="center" wrapText="1"/>
    </xf>
    <xf numFmtId="0" fontId="157" fillId="41" borderId="39" xfId="660" applyFont="1" applyFill="1" applyBorder="1" applyAlignment="1">
      <alignment horizontal="center"/>
    </xf>
    <xf numFmtId="0" fontId="27" fillId="0" borderId="39" xfId="660" applyFont="1" applyBorder="1" applyAlignment="1">
      <alignment horizontal="center"/>
    </xf>
    <xf numFmtId="0" fontId="40" fillId="44" borderId="23" xfId="0" applyFont="1" applyFill="1" applyBorder="1" applyAlignment="1">
      <alignment horizontal="right" vertical="top" wrapText="1"/>
    </xf>
    <xf numFmtId="0" fontId="40" fillId="44" borderId="24" xfId="0" applyFont="1" applyFill="1" applyBorder="1" applyAlignment="1">
      <alignment horizontal="right" vertical="top" wrapText="1"/>
    </xf>
    <xf numFmtId="0" fontId="39" fillId="44" borderId="23" xfId="0" applyFont="1" applyFill="1" applyBorder="1" applyAlignment="1">
      <alignment vertical="top" wrapText="1"/>
    </xf>
    <xf numFmtId="0" fontId="39" fillId="44" borderId="29" xfId="0" applyFont="1" applyFill="1" applyBorder="1" applyAlignment="1">
      <alignment vertical="top" wrapText="1"/>
    </xf>
    <xf numFmtId="0" fontId="40" fillId="44" borderId="23" xfId="0" applyFont="1" applyFill="1" applyBorder="1" applyAlignment="1">
      <alignment horizontal="right" vertical="center" wrapText="1"/>
    </xf>
    <xf numFmtId="0" fontId="40" fillId="44" borderId="24" xfId="0" applyFont="1" applyFill="1" applyBorder="1" applyAlignment="1">
      <alignment horizontal="right" vertical="center" wrapText="1"/>
    </xf>
    <xf numFmtId="0" fontId="39" fillId="44" borderId="23" xfId="0" applyFont="1" applyFill="1" applyBorder="1" applyAlignment="1">
      <alignment vertical="center" wrapText="1"/>
    </xf>
    <xf numFmtId="0" fontId="39" fillId="44" borderId="29" xfId="0" applyFont="1" applyFill="1" applyBorder="1" applyAlignment="1">
      <alignment vertical="center" wrapText="1"/>
    </xf>
    <xf numFmtId="0" fontId="39" fillId="44" borderId="24" xfId="0" applyFont="1" applyFill="1" applyBorder="1" applyAlignment="1">
      <alignment vertical="center" wrapText="1"/>
    </xf>
    <xf numFmtId="0" fontId="40" fillId="36" borderId="23" xfId="0" applyFont="1" applyFill="1" applyBorder="1" applyAlignment="1">
      <alignment horizontal="right" vertical="center" wrapText="1"/>
    </xf>
    <xf numFmtId="0" fontId="40" fillId="36" borderId="24" xfId="0" applyFont="1" applyFill="1" applyBorder="1" applyAlignment="1">
      <alignment horizontal="right" vertical="center" wrapText="1"/>
    </xf>
    <xf numFmtId="0" fontId="39" fillId="44" borderId="24" xfId="0" applyFont="1" applyFill="1" applyBorder="1" applyAlignment="1">
      <alignment vertical="top" wrapText="1"/>
    </xf>
    <xf numFmtId="0" fontId="0" fillId="0" borderId="0" xfId="0" applyAlignment="1">
      <alignment horizontal="center" wrapText="1"/>
    </xf>
    <xf numFmtId="0" fontId="40" fillId="36" borderId="23" xfId="729" applyFont="1" applyFill="1" applyBorder="1" applyAlignment="1">
      <alignment horizontal="right" vertical="center" wrapText="1"/>
    </xf>
    <xf numFmtId="0" fontId="40" fillId="36" borderId="24" xfId="729" applyFont="1" applyFill="1" applyBorder="1" applyAlignment="1">
      <alignment horizontal="right" vertical="center" wrapText="1"/>
    </xf>
    <xf numFmtId="0" fontId="33" fillId="44" borderId="23" xfId="0" applyFont="1" applyFill="1" applyBorder="1" applyAlignment="1">
      <alignment vertical="top" wrapText="1"/>
    </xf>
    <xf numFmtId="0" fontId="33" fillId="44" borderId="29" xfId="0" applyFont="1" applyFill="1" applyBorder="1" applyAlignment="1">
      <alignment vertical="top" wrapText="1"/>
    </xf>
    <xf numFmtId="0" fontId="33" fillId="44" borderId="24" xfId="0" applyFont="1" applyFill="1" applyBorder="1" applyAlignment="1">
      <alignment vertical="top" wrapText="1"/>
    </xf>
    <xf numFmtId="0" fontId="40" fillId="44" borderId="23" xfId="44" applyFont="1" applyFill="1" applyBorder="1" applyAlignment="1">
      <alignment horizontal="right" vertical="top" wrapText="1"/>
    </xf>
    <xf numFmtId="0" fontId="40" fillId="44" borderId="29" xfId="44" applyFont="1" applyFill="1" applyBorder="1" applyAlignment="1">
      <alignment horizontal="right" vertical="top" wrapText="1"/>
    </xf>
    <xf numFmtId="0" fontId="40" fillId="44" borderId="24" xfId="44" applyFont="1" applyFill="1" applyBorder="1" applyAlignment="1">
      <alignment horizontal="right" vertical="top" wrapText="1"/>
    </xf>
    <xf numFmtId="0" fontId="39" fillId="44" borderId="23" xfId="44" applyFont="1" applyFill="1" applyBorder="1" applyAlignment="1">
      <alignment vertical="top" wrapText="1"/>
    </xf>
    <xf numFmtId="0" fontId="39" fillId="44" borderId="29" xfId="44" applyFont="1" applyFill="1" applyBorder="1" applyAlignment="1">
      <alignment vertical="top" wrapText="1"/>
    </xf>
    <xf numFmtId="0" fontId="39" fillId="44" borderId="24" xfId="44" applyFont="1" applyFill="1" applyBorder="1" applyAlignment="1">
      <alignment vertical="top" wrapText="1"/>
    </xf>
    <xf numFmtId="0" fontId="40" fillId="36" borderId="23" xfId="44" applyFont="1" applyFill="1" applyBorder="1" applyAlignment="1">
      <alignment horizontal="right" vertical="center" wrapText="1"/>
    </xf>
    <xf numFmtId="0" fontId="40" fillId="36" borderId="29" xfId="44" applyFont="1" applyFill="1" applyBorder="1" applyAlignment="1">
      <alignment horizontal="right" vertical="center" wrapText="1"/>
    </xf>
    <xf numFmtId="0" fontId="40" fillId="36" borderId="24" xfId="44" applyFont="1" applyFill="1" applyBorder="1" applyAlignment="1">
      <alignment horizontal="right" vertical="center" wrapText="1"/>
    </xf>
    <xf numFmtId="0" fontId="40" fillId="44" borderId="29" xfId="0" applyFont="1" applyFill="1" applyBorder="1" applyAlignment="1">
      <alignment horizontal="right" vertical="top" wrapText="1"/>
    </xf>
    <xf numFmtId="0" fontId="40" fillId="36" borderId="29" xfId="0" applyFont="1" applyFill="1" applyBorder="1" applyAlignment="1">
      <alignment horizontal="right" vertical="center" wrapText="1"/>
    </xf>
    <xf numFmtId="0" fontId="24" fillId="0" borderId="0" xfId="0" applyFont="1" applyFill="1" applyAlignment="1">
      <alignment horizontal="left" wrapText="1"/>
    </xf>
    <xf numFmtId="0" fontId="111" fillId="37" borderId="0" xfId="731" applyFont="1" applyFill="1" applyAlignment="1">
      <alignment horizontal="left"/>
    </xf>
    <xf numFmtId="0" fontId="112" fillId="37" borderId="0" xfId="731" applyFont="1" applyFill="1" applyAlignment="1">
      <alignment horizontal="left"/>
    </xf>
    <xf numFmtId="0" fontId="112" fillId="37" borderId="0" xfId="731" applyFont="1" applyFill="1" applyAlignment="1">
      <alignment horizontal="center"/>
    </xf>
    <xf numFmtId="0" fontId="39" fillId="44" borderId="56" xfId="0" applyFont="1" applyFill="1" applyBorder="1" applyAlignment="1">
      <alignment vertical="top" wrapText="1"/>
    </xf>
    <xf numFmtId="0" fontId="39" fillId="44" borderId="0" xfId="0" applyFont="1" applyFill="1" applyBorder="1" applyAlignment="1">
      <alignment vertical="top" wrapText="1"/>
    </xf>
    <xf numFmtId="0" fontId="39" fillId="44" borderId="32" xfId="0" applyFont="1" applyFill="1" applyBorder="1" applyAlignment="1">
      <alignment vertical="top" wrapText="1"/>
    </xf>
    <xf numFmtId="0" fontId="39" fillId="44" borderId="57" xfId="0" applyFont="1" applyFill="1" applyBorder="1" applyAlignment="1">
      <alignment vertical="top" wrapText="1"/>
    </xf>
    <xf numFmtId="0" fontId="0" fillId="0" borderId="57" xfId="0" applyBorder="1" applyAlignment="1"/>
    <xf numFmtId="0" fontId="31" fillId="33" borderId="55" xfId="0" applyFont="1" applyFill="1" applyBorder="1" applyAlignment="1">
      <alignment vertical="top" wrapText="1"/>
    </xf>
    <xf numFmtId="0" fontId="23" fillId="33" borderId="25" xfId="0" applyFont="1" applyFill="1" applyBorder="1" applyAlignment="1">
      <alignment vertical="top" wrapText="1"/>
    </xf>
    <xf numFmtId="0" fontId="23" fillId="33" borderId="55" xfId="0" applyFont="1" applyFill="1" applyBorder="1" applyAlignment="1">
      <alignment vertical="top" wrapText="1"/>
    </xf>
    <xf numFmtId="0" fontId="23" fillId="33" borderId="26" xfId="0" applyFont="1" applyFill="1" applyBorder="1" applyAlignment="1">
      <alignment vertical="top" wrapText="1"/>
    </xf>
    <xf numFmtId="0" fontId="31" fillId="33" borderId="25" xfId="0" applyFont="1" applyFill="1" applyBorder="1" applyAlignment="1">
      <alignment vertical="top" wrapText="1"/>
    </xf>
    <xf numFmtId="0" fontId="31" fillId="33" borderId="26" xfId="0" applyFont="1" applyFill="1" applyBorder="1" applyAlignment="1">
      <alignment vertical="top" wrapText="1"/>
    </xf>
    <xf numFmtId="0" fontId="24" fillId="47" borderId="38" xfId="781" applyFont="1" applyFill="1" applyBorder="1" applyAlignment="1">
      <alignment horizontal="center"/>
    </xf>
    <xf numFmtId="0" fontId="24" fillId="47" borderId="39" xfId="781" applyFont="1" applyFill="1" applyBorder="1" applyAlignment="1">
      <alignment horizontal="center"/>
    </xf>
    <xf numFmtId="0" fontId="24" fillId="47" borderId="37" xfId="781" applyFont="1" applyFill="1" applyBorder="1" applyAlignment="1">
      <alignment horizontal="center"/>
    </xf>
    <xf numFmtId="0" fontId="47" fillId="47" borderId="0" xfId="781" applyFont="1" applyFill="1" applyAlignment="1">
      <alignment horizontal="left" vertical="top" wrapText="1"/>
    </xf>
    <xf numFmtId="0" fontId="122" fillId="47" borderId="0" xfId="781" applyFont="1" applyFill="1" applyAlignment="1">
      <alignment horizontal="left" vertical="top" wrapText="1"/>
    </xf>
    <xf numFmtId="0" fontId="24" fillId="0" borderId="38" xfId="800" applyFont="1" applyFill="1" applyBorder="1" applyAlignment="1">
      <alignment horizontal="center" vertical="center" wrapText="1"/>
    </xf>
    <xf numFmtId="0" fontId="24" fillId="0" borderId="39" xfId="800" applyFont="1" applyFill="1" applyBorder="1" applyAlignment="1">
      <alignment horizontal="center" vertical="center" wrapText="1"/>
    </xf>
    <xf numFmtId="0" fontId="24" fillId="0" borderId="37" xfId="800" applyFont="1" applyFill="1" applyBorder="1" applyAlignment="1">
      <alignment horizontal="center" vertical="center" wrapText="1"/>
    </xf>
    <xf numFmtId="0" fontId="24" fillId="0" borderId="2" xfId="800" applyFont="1" applyFill="1" applyBorder="1" applyAlignment="1">
      <alignment horizontal="center" vertical="center" wrapText="1"/>
    </xf>
    <xf numFmtId="0" fontId="24" fillId="0" borderId="2" xfId="730" applyFont="1" applyFill="1" applyBorder="1" applyAlignment="1">
      <alignment horizontal="center" vertical="center" wrapText="1"/>
    </xf>
    <xf numFmtId="0" fontId="0" fillId="83" borderId="2" xfId="0" applyFill="1" applyBorder="1" applyAlignment="1">
      <alignment horizontal="center"/>
    </xf>
    <xf numFmtId="0" fontId="0" fillId="82" borderId="38" xfId="0" applyFill="1" applyBorder="1" applyAlignment="1">
      <alignment horizontal="center"/>
    </xf>
    <xf numFmtId="0" fontId="0" fillId="82" borderId="39" xfId="0" applyFill="1" applyBorder="1" applyAlignment="1">
      <alignment horizontal="center"/>
    </xf>
    <xf numFmtId="0" fontId="0" fillId="82" borderId="37" xfId="0" applyFill="1" applyBorder="1" applyAlignment="1">
      <alignment horizontal="center"/>
    </xf>
    <xf numFmtId="0" fontId="137" fillId="0" borderId="0" xfId="0" applyFont="1" applyAlignment="1">
      <alignment horizontal="left" vertical="top" wrapText="1"/>
    </xf>
    <xf numFmtId="0" fontId="117" fillId="44" borderId="23" xfId="0" applyFont="1" applyFill="1" applyBorder="1" applyAlignment="1">
      <alignment horizontal="right" vertical="top" wrapText="1"/>
    </xf>
    <xf numFmtId="0" fontId="117" fillId="44" borderId="29" xfId="0" applyFont="1" applyFill="1" applyBorder="1" applyAlignment="1">
      <alignment horizontal="right" vertical="top" wrapText="1"/>
    </xf>
    <xf numFmtId="0" fontId="117" fillId="44" borderId="24" xfId="0" applyFont="1" applyFill="1" applyBorder="1" applyAlignment="1">
      <alignment horizontal="right" vertical="top" wrapText="1"/>
    </xf>
    <xf numFmtId="0" fontId="39" fillId="36" borderId="23" xfId="0" applyFont="1" applyFill="1" applyBorder="1" applyAlignment="1">
      <alignment horizontal="center" vertical="top" wrapText="1"/>
    </xf>
    <xf numFmtId="0" fontId="39" fillId="36" borderId="29" xfId="0" applyFont="1" applyFill="1" applyBorder="1" applyAlignment="1">
      <alignment horizontal="center" vertical="top" wrapText="1"/>
    </xf>
    <xf numFmtId="0" fontId="39" fillId="36" borderId="24" xfId="0" applyFont="1" applyFill="1" applyBorder="1" applyAlignment="1">
      <alignment horizontal="center" vertical="top" wrapText="1"/>
    </xf>
    <xf numFmtId="0" fontId="33" fillId="36" borderId="23" xfId="0" applyFont="1" applyFill="1" applyBorder="1" applyAlignment="1">
      <alignment horizontal="center" vertical="top" wrapText="1"/>
    </xf>
    <xf numFmtId="0" fontId="33" fillId="36" borderId="29" xfId="0" applyFont="1" applyFill="1" applyBorder="1" applyAlignment="1">
      <alignment horizontal="center" vertical="top" wrapText="1"/>
    </xf>
    <xf numFmtId="0" fontId="33" fillId="36" borderId="24" xfId="0" applyFont="1" applyFill="1" applyBorder="1" applyAlignment="1">
      <alignment horizontal="center" vertical="top" wrapText="1"/>
    </xf>
  </cellXfs>
  <cellStyles count="986">
    <cellStyle name="20 % - Aksentti1 2" xfId="56"/>
    <cellStyle name="20 % - Aksentti1 2 2" xfId="57"/>
    <cellStyle name="20 % - Aksentti1 2 2 2" xfId="804"/>
    <cellStyle name="20 % - Aksentti1 2 3" xfId="58"/>
    <cellStyle name="20 % - Aksentti1 2 4" xfId="59"/>
    <cellStyle name="20 % - Aksentti1 2_T_B1.2" xfId="805"/>
    <cellStyle name="20 % - Aksentti2 2" xfId="60"/>
    <cellStyle name="20 % - Aksentti2 2 2" xfId="61"/>
    <cellStyle name="20 % - Aksentti2 2 2 2" xfId="806"/>
    <cellStyle name="20 % - Aksentti2 2 3" xfId="62"/>
    <cellStyle name="20 % - Aksentti2 2 4" xfId="63"/>
    <cellStyle name="20 % - Aksentti2 2_T_B1.2" xfId="807"/>
    <cellStyle name="20 % - Aksentti3 2" xfId="64"/>
    <cellStyle name="20 % - Aksentti3 2 2" xfId="65"/>
    <cellStyle name="20 % - Aksentti3 2 2 2" xfId="808"/>
    <cellStyle name="20 % - Aksentti3 2 3" xfId="66"/>
    <cellStyle name="20 % - Aksentti3 2 4" xfId="67"/>
    <cellStyle name="20 % - Aksentti3 2_T_B1.2" xfId="809"/>
    <cellStyle name="20 % - Aksentti4 2" xfId="68"/>
    <cellStyle name="20 % - Aksentti4 2 2" xfId="69"/>
    <cellStyle name="20 % - Aksentti4 2 2 2" xfId="810"/>
    <cellStyle name="20 % - Aksentti4 2 3" xfId="70"/>
    <cellStyle name="20 % - Aksentti4 2 4" xfId="71"/>
    <cellStyle name="20 % - Aksentti4 2_T_B1.2" xfId="811"/>
    <cellStyle name="20 % - Aksentti5 2" xfId="72"/>
    <cellStyle name="20 % - Aksentti5 2 2" xfId="73"/>
    <cellStyle name="20 % - Aksentti5 2 2 2" xfId="813"/>
    <cellStyle name="20 % - Aksentti5 2 3" xfId="74"/>
    <cellStyle name="20 % - Aksentti5 2 4" xfId="75"/>
    <cellStyle name="20 % - Aksentti5 2_T_B1.2" xfId="814"/>
    <cellStyle name="20 % - Aksentti6 2" xfId="76"/>
    <cellStyle name="20 % - Aksentti6 2 2" xfId="77"/>
    <cellStyle name="20 % - Aksentti6 2 2 2" xfId="815"/>
    <cellStyle name="20 % - Aksentti6 2 3" xfId="78"/>
    <cellStyle name="20 % - Aksentti6 2 4" xfId="79"/>
    <cellStyle name="20 % - Aksentti6 2_T_B1.2" xfId="816"/>
    <cellStyle name="20 % - zvýraznenie1" xfId="20" builtinId="30" customBuiltin="1"/>
    <cellStyle name="20 % - zvýraznenie2" xfId="24" builtinId="34" customBuiltin="1"/>
    <cellStyle name="20 % - zvýraznenie3" xfId="28" builtinId="38" customBuiltin="1"/>
    <cellStyle name="20 % - zvýraznenie4" xfId="32" builtinId="42" customBuiltin="1"/>
    <cellStyle name="20 % - zvýraznenie5" xfId="36" builtinId="46" customBuiltin="1"/>
    <cellStyle name="20 % - zvýraznenie6" xfId="40" builtinId="50" customBuiltin="1"/>
    <cellStyle name="20% - Accent1 2" xfId="80"/>
    <cellStyle name="20% - Accent2 2" xfId="81"/>
    <cellStyle name="20% - Accent3 2" xfId="82"/>
    <cellStyle name="20% - Accent4 2" xfId="83"/>
    <cellStyle name="20% - Accent5 2" xfId="84"/>
    <cellStyle name="20% - Accent6 2" xfId="85"/>
    <cellStyle name="40 % - Aksentti1 2" xfId="86"/>
    <cellStyle name="40 % - Aksentti1 2 2" xfId="87"/>
    <cellStyle name="40 % - Aksentti1 2 2 2" xfId="817"/>
    <cellStyle name="40 % - Aksentti1 2 3" xfId="88"/>
    <cellStyle name="40 % - Aksentti1 2 4" xfId="89"/>
    <cellStyle name="40 % - Aksentti1 2_T_B1.2" xfId="818"/>
    <cellStyle name="40 % - Aksentti2 2" xfId="90"/>
    <cellStyle name="40 % - Aksentti2 2 2" xfId="91"/>
    <cellStyle name="40 % - Aksentti2 2 2 2" xfId="819"/>
    <cellStyle name="40 % - Aksentti2 2 3" xfId="92"/>
    <cellStyle name="40 % - Aksentti2 2 4" xfId="93"/>
    <cellStyle name="40 % - Aksentti2 2_T_B1.2" xfId="820"/>
    <cellStyle name="40 % - Aksentti3 2" xfId="94"/>
    <cellStyle name="40 % - Aksentti3 2 2" xfId="95"/>
    <cellStyle name="40 % - Aksentti3 2 2 2" xfId="821"/>
    <cellStyle name="40 % - Aksentti3 2 3" xfId="96"/>
    <cellStyle name="40 % - Aksentti3 2 4" xfId="97"/>
    <cellStyle name="40 % - Aksentti3 2_T_B1.2" xfId="822"/>
    <cellStyle name="40 % - Aksentti4 2" xfId="98"/>
    <cellStyle name="40 % - Aksentti4 2 2" xfId="99"/>
    <cellStyle name="40 % - Aksentti4 2 2 2" xfId="823"/>
    <cellStyle name="40 % - Aksentti4 2 3" xfId="100"/>
    <cellStyle name="40 % - Aksentti4 2 4" xfId="101"/>
    <cellStyle name="40 % - Aksentti4 2_T_B1.2" xfId="824"/>
    <cellStyle name="40 % - Aksentti5 2" xfId="102"/>
    <cellStyle name="40 % - Aksentti5 2 2" xfId="103"/>
    <cellStyle name="40 % - Aksentti5 2 2 2" xfId="825"/>
    <cellStyle name="40 % - Aksentti5 2 3" xfId="104"/>
    <cellStyle name="40 % - Aksentti5 2 4" xfId="105"/>
    <cellStyle name="40 % - Aksentti5 2_T_B1.2" xfId="826"/>
    <cellStyle name="40 % - Aksentti6 2" xfId="106"/>
    <cellStyle name="40 % - Aksentti6 2 2" xfId="107"/>
    <cellStyle name="40 % - Aksentti6 2 2 2" xfId="827"/>
    <cellStyle name="40 % - Aksentti6 2 3" xfId="108"/>
    <cellStyle name="40 % - Aksentti6 2 4" xfId="109"/>
    <cellStyle name="40 % - Aksentti6 2_T_B1.2" xfId="828"/>
    <cellStyle name="40 % - zvýraznenie1" xfId="21" builtinId="31" customBuiltin="1"/>
    <cellStyle name="40 % - zvýraznenie2" xfId="25" builtinId="35" customBuiltin="1"/>
    <cellStyle name="40 % - zvýraznenie3" xfId="29" builtinId="39" customBuiltin="1"/>
    <cellStyle name="40 % - zvýraznenie4" xfId="33" builtinId="43" customBuiltin="1"/>
    <cellStyle name="40 % - zvýraznenie5" xfId="37" builtinId="47" customBuiltin="1"/>
    <cellStyle name="40 % - zvýraznenie6" xfId="41" builtinId="51" customBuiltin="1"/>
    <cellStyle name="40% - Accent1 2" xfId="110"/>
    <cellStyle name="40% - Accent2 2" xfId="111"/>
    <cellStyle name="40% - Accent3 2" xfId="112"/>
    <cellStyle name="40% - Accent4 2" xfId="113"/>
    <cellStyle name="40% - Accent5 2" xfId="114"/>
    <cellStyle name="40% - Accent6 2" xfId="115"/>
    <cellStyle name="60 % - zvýraznenie1" xfId="22" builtinId="32" customBuiltin="1"/>
    <cellStyle name="60 % - zvýraznenie2" xfId="26" builtinId="36" customBuiltin="1"/>
    <cellStyle name="60 % - zvýraznenie3" xfId="30" builtinId="40" customBuiltin="1"/>
    <cellStyle name="60 % - zvýraznenie4" xfId="34" builtinId="44" customBuiltin="1"/>
    <cellStyle name="60 % - zvýraznenie5" xfId="38" builtinId="48" customBuiltin="1"/>
    <cellStyle name="60 % - zvýraznenie6" xfId="42" builtinId="52" customBuiltin="1"/>
    <cellStyle name="60% - Accent1 2" xfId="116"/>
    <cellStyle name="60% - Accent2 2" xfId="117"/>
    <cellStyle name="60% - Accent3 2" xfId="118"/>
    <cellStyle name="60% - Accent4 2" xfId="119"/>
    <cellStyle name="60% - Accent5 2" xfId="120"/>
    <cellStyle name="60% - Accent6 2" xfId="121"/>
    <cellStyle name="Accent1 2" xfId="122"/>
    <cellStyle name="Accent2 2" xfId="123"/>
    <cellStyle name="Accent3 2" xfId="124"/>
    <cellStyle name="Accent4 2" xfId="125"/>
    <cellStyle name="Accent5 2" xfId="126"/>
    <cellStyle name="Accent6 2" xfId="127"/>
    <cellStyle name="annee semestre" xfId="829"/>
    <cellStyle name="Bad 2" xfId="128"/>
    <cellStyle name="Bad 3" xfId="129"/>
    <cellStyle name="bin" xfId="130"/>
    <cellStyle name="blue" xfId="131"/>
    <cellStyle name="Ç¥ÁØ_ENRL2" xfId="132"/>
    <cellStyle name="caché" xfId="830"/>
    <cellStyle name="Calculation 2" xfId="133"/>
    <cellStyle name="cell" xfId="134"/>
    <cellStyle name="cell 2" xfId="135"/>
    <cellStyle name="cell 2 2" xfId="136"/>
    <cellStyle name="cell 3" xfId="137"/>
    <cellStyle name="cell 3 2" xfId="138"/>
    <cellStyle name="cell 3 3" xfId="139"/>
    <cellStyle name="cell 4" xfId="140"/>
    <cellStyle name="cell 4 2" xfId="141"/>
    <cellStyle name="cell 4 3" xfId="142"/>
    <cellStyle name="cell 5" xfId="143"/>
    <cellStyle name="cell 6" xfId="144"/>
    <cellStyle name="Code additions" xfId="146"/>
    <cellStyle name="Code additions 2" xfId="147"/>
    <cellStyle name="Code additions 2 2" xfId="148"/>
    <cellStyle name="Code additions 2 3" xfId="149"/>
    <cellStyle name="Code additions 3" xfId="150"/>
    <cellStyle name="Code additions 3 2" xfId="151"/>
    <cellStyle name="Code additions 3 3" xfId="152"/>
    <cellStyle name="Code additions 4" xfId="153"/>
    <cellStyle name="Code additions 4 2" xfId="154"/>
    <cellStyle name="Code additions 4 3" xfId="155"/>
    <cellStyle name="Code additions 5" xfId="156"/>
    <cellStyle name="Code additions 6" xfId="157"/>
    <cellStyle name="Code additions 7" xfId="158"/>
    <cellStyle name="Col&amp;RowHeadings" xfId="159"/>
    <cellStyle name="ColCodes" xfId="160"/>
    <cellStyle name="ColTitles" xfId="161"/>
    <cellStyle name="ColTitles 2" xfId="162"/>
    <cellStyle name="ColTitles 2 2" xfId="831"/>
    <cellStyle name="ColTitles 3" xfId="832"/>
    <cellStyle name="ColTitles 4" xfId="833"/>
    <cellStyle name="column" xfId="163"/>
    <cellStyle name="Comma  [1]" xfId="834"/>
    <cellStyle name="Comma [1]" xfId="835"/>
    <cellStyle name="Comma 10" xfId="662"/>
    <cellStyle name="Comma 2" xfId="54"/>
    <cellStyle name="Comma 2 2" xfId="164"/>
    <cellStyle name="Comma 2 2 2" xfId="746"/>
    <cellStyle name="Comma 2 2 2 2" xfId="788"/>
    <cellStyle name="Comma 2 3" xfId="165"/>
    <cellStyle name="Comma 2 3 2" xfId="166"/>
    <cellStyle name="Comma 2 3 3" xfId="789"/>
    <cellStyle name="Comma 2 4" xfId="167"/>
    <cellStyle name="Comma 2 5" xfId="168"/>
    <cellStyle name="Comma 2 6" xfId="169"/>
    <cellStyle name="Comma 2 7" xfId="663"/>
    <cellStyle name="Comma 2 8" xfId="745"/>
    <cellStyle name="Comma 3" xfId="170"/>
    <cellStyle name="Comma 3 2" xfId="171"/>
    <cellStyle name="Comma 3 2 2" xfId="665"/>
    <cellStyle name="Comma 3 3" xfId="172"/>
    <cellStyle name="Comma 3 3 2" xfId="666"/>
    <cellStyle name="Comma 3 4" xfId="173"/>
    <cellStyle name="Comma 3 4 2" xfId="667"/>
    <cellStyle name="Comma 3 5" xfId="174"/>
    <cellStyle name="Comma 3 6" xfId="175"/>
    <cellStyle name="Comma 3 7" xfId="664"/>
    <cellStyle name="Comma 3 8" xfId="747"/>
    <cellStyle name="Comma 4" xfId="176"/>
    <cellStyle name="Comma 4 2" xfId="177"/>
    <cellStyle name="Comma 4 2 2" xfId="669"/>
    <cellStyle name="Comma 4 3" xfId="178"/>
    <cellStyle name="Comma 4 3 2" xfId="670"/>
    <cellStyle name="Comma 4 4" xfId="179"/>
    <cellStyle name="Comma 4 4 2" xfId="671"/>
    <cellStyle name="Comma 4 5" xfId="668"/>
    <cellStyle name="Comma 4 6" xfId="748"/>
    <cellStyle name="Comma 5" xfId="180"/>
    <cellStyle name="Comma 5 2" xfId="181"/>
    <cellStyle name="Comma 5 2 2" xfId="673"/>
    <cellStyle name="Comma 5 3" xfId="182"/>
    <cellStyle name="Comma 5 3 2" xfId="674"/>
    <cellStyle name="Comma 5 4" xfId="183"/>
    <cellStyle name="Comma 5 4 2" xfId="675"/>
    <cellStyle name="Comma 5 5" xfId="672"/>
    <cellStyle name="Comma 6" xfId="184"/>
    <cellStyle name="Comma 6 2" xfId="185"/>
    <cellStyle name="Comma 6 2 2" xfId="186"/>
    <cellStyle name="Comma 6 2 2 2" xfId="678"/>
    <cellStyle name="Comma 6 2 3" xfId="187"/>
    <cellStyle name="Comma 6 2 3 2" xfId="679"/>
    <cellStyle name="Comma 6 2 4" xfId="188"/>
    <cellStyle name="Comma 6 2 4 2" xfId="680"/>
    <cellStyle name="Comma 6 2 5" xfId="677"/>
    <cellStyle name="Comma 6 3" xfId="189"/>
    <cellStyle name="Comma 6 3 2" xfId="681"/>
    <cellStyle name="Comma 6 4" xfId="190"/>
    <cellStyle name="Comma 6 4 2" xfId="682"/>
    <cellStyle name="Comma 6 5" xfId="191"/>
    <cellStyle name="Comma 6 5 2" xfId="683"/>
    <cellStyle name="Comma 6 6" xfId="676"/>
    <cellStyle name="Comma 7" xfId="192"/>
    <cellStyle name="Comma 7 2" xfId="193"/>
    <cellStyle name="Comma 7 2 2" xfId="194"/>
    <cellStyle name="Comma 7 2 2 2" xfId="686"/>
    <cellStyle name="Comma 7 2 3" xfId="195"/>
    <cellStyle name="Comma 7 2 3 2" xfId="687"/>
    <cellStyle name="Comma 7 2 4" xfId="196"/>
    <cellStyle name="Comma 7 2 4 2" xfId="688"/>
    <cellStyle name="Comma 7 2 5" xfId="685"/>
    <cellStyle name="Comma 7 3" xfId="197"/>
    <cellStyle name="Comma 7 3 2" xfId="689"/>
    <cellStyle name="Comma 7 4" xfId="198"/>
    <cellStyle name="Comma 7 4 2" xfId="690"/>
    <cellStyle name="Comma 7 5" xfId="199"/>
    <cellStyle name="Comma 7 5 2" xfId="691"/>
    <cellStyle name="Comma 7 6" xfId="200"/>
    <cellStyle name="Comma 7 7" xfId="201"/>
    <cellStyle name="Comma 7 8" xfId="684"/>
    <cellStyle name="Comma 8" xfId="202"/>
    <cellStyle name="Comma 8 2" xfId="692"/>
    <cellStyle name="Comma 9" xfId="725"/>
    <cellStyle name="Comma(0)" xfId="836"/>
    <cellStyle name="comma(1)" xfId="203"/>
    <cellStyle name="Comma(3)" xfId="837"/>
    <cellStyle name="Comma[0]" xfId="838"/>
    <cellStyle name="Comma[1]" xfId="839"/>
    <cellStyle name="Comma[2]__" xfId="840"/>
    <cellStyle name="Comma[3]" xfId="841"/>
    <cellStyle name="Comma0" xfId="842"/>
    <cellStyle name="Currency0" xfId="843"/>
    <cellStyle name="Čiarka" xfId="983" builtinId="3"/>
    <cellStyle name="Čiarka 2" xfId="48"/>
    <cellStyle name="DataEntryCells" xfId="204"/>
    <cellStyle name="Date" xfId="844"/>
    <cellStyle name="Dezimal [0]_DIAGRAM" xfId="205"/>
    <cellStyle name="Dezimal_DIAGRAM" xfId="206"/>
    <cellStyle name="Didier" xfId="207"/>
    <cellStyle name="Didier - Title" xfId="208"/>
    <cellStyle name="Didier subtitles" xfId="209"/>
    <cellStyle name="Dobrá" xfId="7" builtinId="26" customBuiltin="1"/>
    <cellStyle name="données" xfId="845"/>
    <cellStyle name="donnéesbord" xfId="846"/>
    <cellStyle name="èárky [0]_CZLFS0X0" xfId="210"/>
    <cellStyle name="èárky_CZLFS0X0" xfId="211"/>
    <cellStyle name="ErrRpt_DataEntryCells" xfId="212"/>
    <cellStyle name="ErrRpt-DataEntryCells" xfId="213"/>
    <cellStyle name="ErrRpt-DataEntryCells 2" xfId="214"/>
    <cellStyle name="ErrRpt-DataEntryCells 2 2" xfId="215"/>
    <cellStyle name="ErrRpt-DataEntryCells 3" xfId="216"/>
    <cellStyle name="ErrRpt-DataEntryCells 3 2" xfId="217"/>
    <cellStyle name="ErrRpt-DataEntryCells 3 3" xfId="218"/>
    <cellStyle name="ErrRpt-DataEntryCells 4" xfId="219"/>
    <cellStyle name="ErrRpt-DataEntryCells 4 2" xfId="220"/>
    <cellStyle name="ErrRpt-DataEntryCells 4 3" xfId="221"/>
    <cellStyle name="ErrRpt-DataEntryCells 5" xfId="222"/>
    <cellStyle name="ErrRpt-DataEntryCells 6" xfId="223"/>
    <cellStyle name="ErrRpt-GreyBackground" xfId="224"/>
    <cellStyle name="ErrRpt-GreyBackground 2" xfId="790"/>
    <cellStyle name="Explanatory Text 2" xfId="225"/>
    <cellStyle name="Fixed" xfId="847"/>
    <cellStyle name="formula" xfId="226"/>
    <cellStyle name="formula 2" xfId="227"/>
    <cellStyle name="formula 2 2" xfId="228"/>
    <cellStyle name="formula 3" xfId="229"/>
    <cellStyle name="formula 3 2" xfId="230"/>
    <cellStyle name="formula 3 3" xfId="231"/>
    <cellStyle name="formula 4" xfId="232"/>
    <cellStyle name="formula 4 2" xfId="233"/>
    <cellStyle name="formula 4 3" xfId="234"/>
    <cellStyle name="formula 5" xfId="235"/>
    <cellStyle name="formula 6" xfId="236"/>
    <cellStyle name="gap" xfId="237"/>
    <cellStyle name="gap 2" xfId="238"/>
    <cellStyle name="gap 2 2" xfId="749"/>
    <cellStyle name="gap 3" xfId="239"/>
    <cellStyle name="Good 2" xfId="240"/>
    <cellStyle name="Grey" xfId="849"/>
    <cellStyle name="GreyBackground" xfId="241"/>
    <cellStyle name="GreyBackground 2" xfId="242"/>
    <cellStyle name="GreyBackground 3" xfId="243"/>
    <cellStyle name="GreyBackground 4" xfId="244"/>
    <cellStyle name="Header1" xfId="851"/>
    <cellStyle name="Header2" xfId="852"/>
    <cellStyle name="Heading 1 2" xfId="245"/>
    <cellStyle name="Heading 2 2" xfId="246"/>
    <cellStyle name="Heading 3 2" xfId="247"/>
    <cellStyle name="Heading 4 2" xfId="248"/>
    <cellStyle name="Heading1" xfId="853"/>
    <cellStyle name="Heading2" xfId="854"/>
    <cellStyle name="Hipervínculo" xfId="249"/>
    <cellStyle name="Hipervínculo visitado" xfId="250"/>
    <cellStyle name="Huomautus 2" xfId="251"/>
    <cellStyle name="Huomautus 2 2" xfId="252"/>
    <cellStyle name="Huomautus 2 2 2" xfId="694"/>
    <cellStyle name="Huomautus 2 3" xfId="253"/>
    <cellStyle name="Huomautus 2 3 2" xfId="695"/>
    <cellStyle name="Huomautus 2 4" xfId="254"/>
    <cellStyle name="Huomautus 2 4 2" xfId="696"/>
    <cellStyle name="Huomautus 2 5" xfId="693"/>
    <cellStyle name="Huomautus 2_T_B1.2" xfId="855"/>
    <cellStyle name="Huomautus 3" xfId="255"/>
    <cellStyle name="Huomautus 3 2" xfId="256"/>
    <cellStyle name="Huomautus 3 2 2" xfId="698"/>
    <cellStyle name="Huomautus 3 3" xfId="257"/>
    <cellStyle name="Huomautus 3 3 2" xfId="699"/>
    <cellStyle name="Huomautus 3 4" xfId="258"/>
    <cellStyle name="Huomautus 3 4 2" xfId="700"/>
    <cellStyle name="Huomautus 3 5" xfId="697"/>
    <cellStyle name="Huomautus 3_T_B1.2" xfId="856"/>
    <cellStyle name="Hyperlink 2" xfId="259"/>
    <cellStyle name="Hyperlink 3" xfId="260"/>
    <cellStyle name="Hyperlink 4" xfId="658"/>
    <cellStyle name="Hypertextové prepojenie" xfId="1" builtinId="8"/>
    <cellStyle name="Hypertextové prepojenie 2" xfId="656"/>
    <cellStyle name="Hypertextové prepojenie 3" xfId="735"/>
    <cellStyle name="Hypertextové prepojenie 4" xfId="742"/>
    <cellStyle name="Hypertextové prepojenie 5" xfId="750"/>
    <cellStyle name="Check Cell 2" xfId="145"/>
    <cellStyle name="Input [yellow]" xfId="857"/>
    <cellStyle name="Input 2" xfId="261"/>
    <cellStyle name="ISC" xfId="262"/>
    <cellStyle name="ISC 2" xfId="751"/>
    <cellStyle name="isced" xfId="263"/>
    <cellStyle name="isced 2" xfId="264"/>
    <cellStyle name="isced 2 2" xfId="265"/>
    <cellStyle name="isced 3" xfId="266"/>
    <cellStyle name="isced 3 2" xfId="267"/>
    <cellStyle name="isced 3 3" xfId="268"/>
    <cellStyle name="isced 4" xfId="269"/>
    <cellStyle name="isced 4 2" xfId="270"/>
    <cellStyle name="isced 4 3" xfId="271"/>
    <cellStyle name="isced 5" xfId="272"/>
    <cellStyle name="isced 6" xfId="273"/>
    <cellStyle name="ISCED Titles" xfId="274"/>
    <cellStyle name="isced_8gradk" xfId="275"/>
    <cellStyle name="Komma 2" xfId="51"/>
    <cellStyle name="Komma 2 2" xfId="276"/>
    <cellStyle name="Kontrolná bunka" xfId="14" builtinId="23" customBuiltin="1"/>
    <cellStyle name="level1a" xfId="277"/>
    <cellStyle name="level1a 2" xfId="278"/>
    <cellStyle name="level1a 2 2" xfId="279"/>
    <cellStyle name="level1a 2 2 2" xfId="280"/>
    <cellStyle name="level1a 2 2 2 2" xfId="281"/>
    <cellStyle name="level1a 2 2 2 3" xfId="282"/>
    <cellStyle name="level1a 2 2 3" xfId="283"/>
    <cellStyle name="level1a 2 2 3 2" xfId="284"/>
    <cellStyle name="level1a 2 2 3 3" xfId="285"/>
    <cellStyle name="level1a 2 2 3 4" xfId="286"/>
    <cellStyle name="level1a 2 2 4" xfId="287"/>
    <cellStyle name="level1a 2 2 4 2" xfId="288"/>
    <cellStyle name="level1a 2 2 4 3" xfId="289"/>
    <cellStyle name="level1a 2 2 4 4" xfId="290"/>
    <cellStyle name="level1a 2 2 5" xfId="291"/>
    <cellStyle name="level1a 2 2 5 2" xfId="292"/>
    <cellStyle name="level1a 2 2 5 3" xfId="293"/>
    <cellStyle name="level1a 2 2 5 4" xfId="294"/>
    <cellStyle name="level1a 2 2 6" xfId="295"/>
    <cellStyle name="level1a 2 3" xfId="296"/>
    <cellStyle name="level1a 2 3 2" xfId="297"/>
    <cellStyle name="level1a 2 3 2 2" xfId="298"/>
    <cellStyle name="level1a 2 3 2 3" xfId="299"/>
    <cellStyle name="level1a 2 3 2 4" xfId="300"/>
    <cellStyle name="level1a 2 3 3" xfId="301"/>
    <cellStyle name="level1a 2 3 3 2" xfId="302"/>
    <cellStyle name="level1a 2 3 3 3" xfId="303"/>
    <cellStyle name="level1a 2 3 3 4" xfId="304"/>
    <cellStyle name="level1a 2 3 4" xfId="305"/>
    <cellStyle name="level1a 2 3 4 2" xfId="306"/>
    <cellStyle name="level1a 2 3 4 3" xfId="307"/>
    <cellStyle name="level1a 2 3 4 4" xfId="308"/>
    <cellStyle name="level1a 2 3 5" xfId="309"/>
    <cellStyle name="level1a 2 4" xfId="310"/>
    <cellStyle name="level1a 2 4 2" xfId="311"/>
    <cellStyle name="level1a 2 4 3" xfId="312"/>
    <cellStyle name="level1a 2 5" xfId="313"/>
    <cellStyle name="level1a 2 6" xfId="314"/>
    <cellStyle name="level1a 2 7" xfId="752"/>
    <cellStyle name="level1a 3" xfId="315"/>
    <cellStyle name="level1a 3 2" xfId="316"/>
    <cellStyle name="level1a 3 2 2" xfId="317"/>
    <cellStyle name="level1a 3 2 3" xfId="318"/>
    <cellStyle name="level1a 3 3" xfId="319"/>
    <cellStyle name="level1a 3 3 2" xfId="320"/>
    <cellStyle name="level1a 3 3 3" xfId="321"/>
    <cellStyle name="level1a 3 3 4" xfId="322"/>
    <cellStyle name="level1a 3 4" xfId="323"/>
    <cellStyle name="level1a 3 4 2" xfId="324"/>
    <cellStyle name="level1a 3 4 3" xfId="325"/>
    <cellStyle name="level1a 3 4 4" xfId="326"/>
    <cellStyle name="level1a 3 5" xfId="327"/>
    <cellStyle name="level1a 3 5 2" xfId="328"/>
    <cellStyle name="level1a 3 5 3" xfId="329"/>
    <cellStyle name="level1a 3 5 4" xfId="330"/>
    <cellStyle name="level1a 3 6" xfId="331"/>
    <cellStyle name="level1a 4" xfId="332"/>
    <cellStyle name="level1a 4 2" xfId="333"/>
    <cellStyle name="level1a 4 2 2" xfId="334"/>
    <cellStyle name="level1a 4 2 3" xfId="335"/>
    <cellStyle name="level1a 4 2 4" xfId="336"/>
    <cellStyle name="level1a 4 3" xfId="337"/>
    <cellStyle name="level1a 4 3 2" xfId="338"/>
    <cellStyle name="level1a 4 3 3" xfId="339"/>
    <cellStyle name="level1a 4 3 4" xfId="340"/>
    <cellStyle name="level1a 4 4" xfId="341"/>
    <cellStyle name="level1a 4 4 2" xfId="342"/>
    <cellStyle name="level1a 4 4 3" xfId="343"/>
    <cellStyle name="level1a 4 4 4" xfId="344"/>
    <cellStyle name="level1a 4 5" xfId="345"/>
    <cellStyle name="level1a 5" xfId="346"/>
    <cellStyle name="level1a 5 2" xfId="347"/>
    <cellStyle name="level1a 5 3" xfId="348"/>
    <cellStyle name="level1a 6" xfId="349"/>
    <cellStyle name="level1a 7" xfId="350"/>
    <cellStyle name="level1a 8" xfId="753"/>
    <cellStyle name="level2" xfId="351"/>
    <cellStyle name="level2 2" xfId="352"/>
    <cellStyle name="level2 3" xfId="353"/>
    <cellStyle name="level2a" xfId="354"/>
    <cellStyle name="level2a 2" xfId="754"/>
    <cellStyle name="level3" xfId="355"/>
    <cellStyle name="Line titles-Rows" xfId="356"/>
    <cellStyle name="Line titles-Rows 2" xfId="357"/>
    <cellStyle name="Line titles-Rows 2 2" xfId="358"/>
    <cellStyle name="Line titles-Rows 2 2 2" xfId="359"/>
    <cellStyle name="Line titles-Rows 2 2 3" xfId="360"/>
    <cellStyle name="Line titles-Rows 2 3" xfId="361"/>
    <cellStyle name="Line titles-Rows 2 3 2" xfId="362"/>
    <cellStyle name="Line titles-Rows 2 3 3" xfId="363"/>
    <cellStyle name="Line titles-Rows 2 4" xfId="364"/>
    <cellStyle name="Line titles-Rows 2 4 2" xfId="365"/>
    <cellStyle name="Line titles-Rows 2 4 3" xfId="366"/>
    <cellStyle name="Line titles-Rows 2 5" xfId="367"/>
    <cellStyle name="Line titles-Rows 2 6" xfId="368"/>
    <cellStyle name="Line titles-Rows 3" xfId="369"/>
    <cellStyle name="Line titles-Rows 3 2" xfId="370"/>
    <cellStyle name="Line titles-Rows 3 3" xfId="371"/>
    <cellStyle name="Line titles-Rows 4" xfId="372"/>
    <cellStyle name="Line titles-Rows 4 2" xfId="373"/>
    <cellStyle name="Line titles-Rows 4 3" xfId="374"/>
    <cellStyle name="Line titles-Rows 5" xfId="375"/>
    <cellStyle name="Line titles-Rows 5 2" xfId="376"/>
    <cellStyle name="Line titles-Rows 5 3" xfId="377"/>
    <cellStyle name="Line titles-Rows 6" xfId="378"/>
    <cellStyle name="Line titles-Rows 7" xfId="379"/>
    <cellStyle name="Linked Cell 2" xfId="380"/>
    <cellStyle name="Migliaia (0)_conti99" xfId="381"/>
    <cellStyle name="Milliers [0]_SECTV-41" xfId="858"/>
    <cellStyle name="Milliers_SECTV-41" xfId="859"/>
    <cellStyle name="mìny_CZLFS0X0" xfId="382"/>
    <cellStyle name="Monétaire [0]_SECTV-41" xfId="860"/>
    <cellStyle name="Monétaire_SECTV-41" xfId="861"/>
    <cellStyle name="Nadpis 1" xfId="3" builtinId="16" customBuiltin="1"/>
    <cellStyle name="Nadpis 2" xfId="4" builtinId="17" customBuiltin="1"/>
    <cellStyle name="Nadpis 3" xfId="5" builtinId="18" customBuiltin="1"/>
    <cellStyle name="Nadpis 4" xfId="6" builtinId="19" customBuiltin="1"/>
    <cellStyle name="Neutrálna" xfId="9" builtinId="28" customBuiltin="1"/>
    <cellStyle name="Normaali 2" xfId="383"/>
    <cellStyle name="Normaali 2 2" xfId="384"/>
    <cellStyle name="Normaali 2 2 2" xfId="862"/>
    <cellStyle name="Normaali 2 3" xfId="385"/>
    <cellStyle name="Normaali 2 4" xfId="386"/>
    <cellStyle name="Normaali 2_T_B1.2" xfId="863"/>
    <cellStyle name="Normaali 3" xfId="387"/>
    <cellStyle name="Normaali 3 2" xfId="388"/>
    <cellStyle name="Normaali 3 2 2" xfId="864"/>
    <cellStyle name="Normaali 3 3" xfId="389"/>
    <cellStyle name="Normaali 3 4" xfId="390"/>
    <cellStyle name="Normaali 3_T_B1.2" xfId="865"/>
    <cellStyle name="Normal - Style1" xfId="866"/>
    <cellStyle name="Normal 10" xfId="391"/>
    <cellStyle name="Normal 10 2" xfId="755"/>
    <cellStyle name="Normal 10 3" xfId="867"/>
    <cellStyle name="Normal 11" xfId="392"/>
    <cellStyle name="Normal 11 2" xfId="52"/>
    <cellStyle name="Normal 11 2 2" xfId="393"/>
    <cellStyle name="Normal 11 2 2 2" xfId="868"/>
    <cellStyle name="Normal 11 2 3" xfId="394"/>
    <cellStyle name="Normal 11 2 4" xfId="395"/>
    <cellStyle name="Normal 11 2 5" xfId="396"/>
    <cellStyle name="Normal 11 2 6" xfId="727"/>
    <cellStyle name="Normal 11 2_T_B1.2" xfId="869"/>
    <cellStyle name="Normal 11 3" xfId="756"/>
    <cellStyle name="Normal 11_T_B1.2" xfId="870"/>
    <cellStyle name="Normal 12" xfId="397"/>
    <cellStyle name="Normal 13" xfId="398"/>
    <cellStyle name="Normal 13 2" xfId="724"/>
    <cellStyle name="Normal 13 3" xfId="871"/>
    <cellStyle name="Normal 14 2" xfId="659"/>
    <cellStyle name="Normal 2" xfId="50"/>
    <cellStyle name="Normal 2 10" xfId="738"/>
    <cellStyle name="Normal 2 10 2" xfId="757"/>
    <cellStyle name="Normal 2 10 2 2" xfId="872"/>
    <cellStyle name="Normal 2 10 3" xfId="873"/>
    <cellStyle name="Normal 2 10_T_B1.2" xfId="874"/>
    <cellStyle name="Normal 2 11" xfId="732"/>
    <cellStyle name="Normal 2 11 2" xfId="758"/>
    <cellStyle name="Normal 2 11 2 2" xfId="875"/>
    <cellStyle name="Normal 2 11 3" xfId="876"/>
    <cellStyle name="Normal 2 11_T_B1.2" xfId="877"/>
    <cellStyle name="Normal 2 12" xfId="759"/>
    <cellStyle name="Normal 2 12 2" xfId="878"/>
    <cellStyle name="Normal 2 12 2 2" xfId="879"/>
    <cellStyle name="Normal 2 12 3" xfId="880"/>
    <cellStyle name="Normal 2 12_T_B1.2" xfId="881"/>
    <cellStyle name="Normal 2 13" xfId="760"/>
    <cellStyle name="Normal 2 13 2" xfId="882"/>
    <cellStyle name="Normal 2 13 2 2" xfId="883"/>
    <cellStyle name="Normal 2 13 3" xfId="884"/>
    <cellStyle name="Normal 2 13_T_B1.2" xfId="885"/>
    <cellStyle name="Normal 2 14" xfId="761"/>
    <cellStyle name="Normal 2 14 2" xfId="887"/>
    <cellStyle name="Normal 2 14 2 2" xfId="888"/>
    <cellStyle name="Normal 2 14 3" xfId="889"/>
    <cellStyle name="Normal 2 14_T_B1.2" xfId="890"/>
    <cellStyle name="Normal 2 15" xfId="762"/>
    <cellStyle name="Normal 2 15 2" xfId="891"/>
    <cellStyle name="Normal 2 15 2 2" xfId="892"/>
    <cellStyle name="Normal 2 15 3" xfId="893"/>
    <cellStyle name="Normal 2 15_T_B1.2" xfId="894"/>
    <cellStyle name="Normal 2 16" xfId="763"/>
    <cellStyle name="Normal 2 16 2" xfId="895"/>
    <cellStyle name="Normal 2 16 2 2" xfId="896"/>
    <cellStyle name="Normal 2 16 3" xfId="897"/>
    <cellStyle name="Normal 2 16_T_B1.2" xfId="898"/>
    <cellStyle name="Normal 2 17" xfId="660"/>
    <cellStyle name="Normal 2 18" xfId="764"/>
    <cellStyle name="Normal 2 19" xfId="899"/>
    <cellStyle name="Normal 2 2" xfId="43"/>
    <cellStyle name="Normal 2 2 10" xfId="900"/>
    <cellStyle name="Normal 2 2 2" xfId="399"/>
    <cellStyle name="Normal 2 2 2 2" xfId="400"/>
    <cellStyle name="Normal 2 2 2 2 2" xfId="401"/>
    <cellStyle name="Normal 2 2 2 2 2 2" xfId="901"/>
    <cellStyle name="Normal 2 2 2 2 3" xfId="402"/>
    <cellStyle name="Normal 2 2 2 2 4" xfId="403"/>
    <cellStyle name="Normal 2 2 2 2 5" xfId="766"/>
    <cellStyle name="Normal 2 2 2 2_T_B1.2" xfId="902"/>
    <cellStyle name="Normal 2 2 2 3" xfId="404"/>
    <cellStyle name="Normal 2 2 2 3 2" xfId="405"/>
    <cellStyle name="Normal 2 2 2 4" xfId="406"/>
    <cellStyle name="Normal 2 2 2 4 2" xfId="903"/>
    <cellStyle name="Normal 2 2 2 5" xfId="407"/>
    <cellStyle name="Normal 2 2 2 6" xfId="408"/>
    <cellStyle name="Normal 2 2 2 7" xfId="765"/>
    <cellStyle name="Normal 2 2 2_T_B1.2" xfId="904"/>
    <cellStyle name="Normal 2 2 3" xfId="409"/>
    <cellStyle name="Normal 2 2 3 2" xfId="767"/>
    <cellStyle name="Normal 2 2 3 2 2" xfId="791"/>
    <cellStyle name="Normal 2 2 4" xfId="410"/>
    <cellStyle name="Normal 2 2 4 2" xfId="411"/>
    <cellStyle name="Normal 2 2 4 3" xfId="701"/>
    <cellStyle name="Normal 2 2 5" xfId="736"/>
    <cellStyle name="Normal 2 2 6" xfId="734"/>
    <cellStyle name="Normal 2 2 6 2" xfId="768"/>
    <cellStyle name="Normal 2 2 7" xfId="769"/>
    <cellStyle name="Normal 2 2 8" xfId="770"/>
    <cellStyle name="Normal 2 2 9" xfId="771"/>
    <cellStyle name="Normal 2 2_DEU_neac12_FORMEL" xfId="412"/>
    <cellStyle name="Normal 2 20" xfId="905"/>
    <cellStyle name="Normal 2 21" xfId="906"/>
    <cellStyle name="Normal 2 22" xfId="848"/>
    <cellStyle name="Normal 2 23" xfId="812"/>
    <cellStyle name="Normal 2 24" xfId="850"/>
    <cellStyle name="Normal 2 3" xfId="413"/>
    <cellStyle name="Normal 2 3 2" xfId="414"/>
    <cellStyle name="Normal 2 3 2 2" xfId="415"/>
    <cellStyle name="Normal 2 3 2 2 2" xfId="909"/>
    <cellStyle name="Normal 2 3 2 2 3" xfId="908"/>
    <cellStyle name="Normal 2 3 2 3" xfId="910"/>
    <cellStyle name="Normal 2 3 2 4" xfId="907"/>
    <cellStyle name="Normal 2 3 2_T_B1.2" xfId="911"/>
    <cellStyle name="Normal 2 3 3" xfId="416"/>
    <cellStyle name="Normal 2 3 3 2" xfId="417"/>
    <cellStyle name="Normal 2 3 4" xfId="418"/>
    <cellStyle name="Normal 2 3 4 2" xfId="912"/>
    <cellStyle name="Normal 2 3 4 2 2" xfId="913"/>
    <cellStyle name="Normal 2 3 4 3" xfId="914"/>
    <cellStyle name="Normal 2 3 4_T_B1.2" xfId="915"/>
    <cellStyle name="Normal 2 3 5" xfId="419"/>
    <cellStyle name="Normal 2 3 5 2" xfId="917"/>
    <cellStyle name="Normal 2 3 5 3" xfId="916"/>
    <cellStyle name="Normal 2 3 6" xfId="420"/>
    <cellStyle name="Normal 2 3 6 2" xfId="918"/>
    <cellStyle name="Normal 2 3 7" xfId="772"/>
    <cellStyle name="Normal 2 3_T_B1.2" xfId="919"/>
    <cellStyle name="Normal 2 4" xfId="421"/>
    <cellStyle name="Normal 2 4 2" xfId="422"/>
    <cellStyle name="Normal 2 4 2 2" xfId="423"/>
    <cellStyle name="Normal 2 4 2 3" xfId="424"/>
    <cellStyle name="Normal 2 4 2 3 2" xfId="920"/>
    <cellStyle name="Normal 2 4 2 4" xfId="921"/>
    <cellStyle name="Normal 2 4 2_T_B1.2" xfId="922"/>
    <cellStyle name="Normal 2 4 3" xfId="425"/>
    <cellStyle name="Normal 2 4 4" xfId="426"/>
    <cellStyle name="Normal 2 4 4 2" xfId="923"/>
    <cellStyle name="Normal 2 4 5" xfId="427"/>
    <cellStyle name="Normal 2 4 5 2" xfId="924"/>
    <cellStyle name="Normal 2 4 6" xfId="428"/>
    <cellStyle name="Normal 2 4 7" xfId="773"/>
    <cellStyle name="Normal 2 4_T_B1.2" xfId="925"/>
    <cellStyle name="Normal 2 5" xfId="429"/>
    <cellStyle name="Normal 2 5 2" xfId="430"/>
    <cellStyle name="Normal 2 5 3" xfId="431"/>
    <cellStyle name="Normal 2 5 4" xfId="432"/>
    <cellStyle name="Normal 2 5 5" xfId="433"/>
    <cellStyle name="Normal 2 5 6" xfId="434"/>
    <cellStyle name="Normal 2 5 7" xfId="702"/>
    <cellStyle name="Normal 2 5 8" xfId="774"/>
    <cellStyle name="Normal 2 6" xfId="435"/>
    <cellStyle name="Normal 2 6 2" xfId="436"/>
    <cellStyle name="Normal 2 6 3" xfId="703"/>
    <cellStyle name="Normal 2 6 4" xfId="775"/>
    <cellStyle name="Normal 2 7" xfId="437"/>
    <cellStyle name="Normal 2 7 2" xfId="776"/>
    <cellStyle name="Normal 2 8" xfId="438"/>
    <cellStyle name="Normal 2 8 2" xfId="439"/>
    <cellStyle name="Normal 2 8 3" xfId="440"/>
    <cellStyle name="Normal 2 8 4" xfId="777"/>
    <cellStyle name="Normal 2 8 5" xfId="926"/>
    <cellStyle name="Normal 2 9" xfId="441"/>
    <cellStyle name="Normal 2 9 2" xfId="927"/>
    <cellStyle name="Normal 2 9 2 2" xfId="928"/>
    <cellStyle name="Normal 2 9 3" xfId="929"/>
    <cellStyle name="Normal 2 9_T_B1.2" xfId="930"/>
    <cellStyle name="Normal 2_AUG_TabChap2" xfId="442"/>
    <cellStyle name="Normal 23" xfId="443"/>
    <cellStyle name="Normal 23 2" xfId="444"/>
    <cellStyle name="Normal 23 3" xfId="445"/>
    <cellStyle name="Normal 3" xfId="446"/>
    <cellStyle name="Normal 3 2" xfId="447"/>
    <cellStyle name="Normal 3 2 2" xfId="448"/>
    <cellStyle name="Normal 3 2 2 2" xfId="449"/>
    <cellStyle name="Normal 3 2 2 2 2" xfId="450"/>
    <cellStyle name="Normal 3 2 3" xfId="451"/>
    <cellStyle name="Normal 3 2 3 2" xfId="931"/>
    <cellStyle name="Normal 3 2 4" xfId="452"/>
    <cellStyle name="Normal 3 2 5" xfId="453"/>
    <cellStyle name="Normal 3 2 6" xfId="778"/>
    <cellStyle name="Normal 3 2_T_B1.2" xfId="932"/>
    <cellStyle name="Normal 3 3" xfId="454"/>
    <cellStyle name="Normal 3 3 2" xfId="455"/>
    <cellStyle name="Normal 3 3 3" xfId="456"/>
    <cellStyle name="Normal 3 4" xfId="457"/>
    <cellStyle name="Normal 3 4 2" xfId="792"/>
    <cellStyle name="Normal 3 5" xfId="458"/>
    <cellStyle name="Normal 3 6" xfId="459"/>
    <cellStyle name="Normal 3 7" xfId="460"/>
    <cellStyle name="Normal 3 8" xfId="739"/>
    <cellStyle name="Normal 3 9" xfId="733"/>
    <cellStyle name="Normal 3_DEU_neac12_FORMEL" xfId="461"/>
    <cellStyle name="Normal 4" xfId="462"/>
    <cellStyle name="Normal 4 2" xfId="463"/>
    <cellStyle name="Normal 4 2 2" xfId="464"/>
    <cellStyle name="Normal 4 2 3" xfId="465"/>
    <cellStyle name="Normal 4 2 3 2" xfId="793"/>
    <cellStyle name="Normal 4 2 3 2 2" xfId="934"/>
    <cellStyle name="Normal 4 2 3 2 3" xfId="933"/>
    <cellStyle name="Normal 4 2 3 3" xfId="935"/>
    <cellStyle name="Normal 4 2 3_T_B1.2" xfId="936"/>
    <cellStyle name="Normal 4 2 4" xfId="466"/>
    <cellStyle name="Normal 4 2 5" xfId="467"/>
    <cellStyle name="Normal 4 2 6" xfId="468"/>
    <cellStyle name="Normal 4 3" xfId="469"/>
    <cellStyle name="Normal 4 3 2" xfId="470"/>
    <cellStyle name="Normal 4 3 2 2" xfId="937"/>
    <cellStyle name="Normal 4 3 3" xfId="471"/>
    <cellStyle name="Normal 4 3 4" xfId="472"/>
    <cellStyle name="Normal 4 3_T_B1.2" xfId="938"/>
    <cellStyle name="Normal 4 4" xfId="473"/>
    <cellStyle name="Normal 4 4 2" xfId="474"/>
    <cellStyle name="Normal 4 5" xfId="939"/>
    <cellStyle name="Normal 4 5 2" xfId="940"/>
    <cellStyle name="Normal 4 6" xfId="941"/>
    <cellStyle name="Normal 4_T_B1.2" xfId="942"/>
    <cellStyle name="Normal 5" xfId="475"/>
    <cellStyle name="Normal 5 2" xfId="476"/>
    <cellStyle name="Normal 5 2 2" xfId="477"/>
    <cellStyle name="Normal 5 2 2 2" xfId="943"/>
    <cellStyle name="Normal 5 2 3" xfId="478"/>
    <cellStyle name="Normal 5 2 4" xfId="479"/>
    <cellStyle name="Normal 5 2 5" xfId="779"/>
    <cellStyle name="Normal 5 2_T_B1.2" xfId="944"/>
    <cellStyle name="Normal 5 3" xfId="480"/>
    <cellStyle name="Normal 5 4" xfId="481"/>
    <cellStyle name="Normal 5 5" xfId="482"/>
    <cellStyle name="Normal 5 6" xfId="483"/>
    <cellStyle name="Normal 5 7" xfId="981"/>
    <cellStyle name="Normal 5 8" xfId="886"/>
    <cellStyle name="Normal 5 9" xfId="982"/>
    <cellStyle name="Normal 6" xfId="484"/>
    <cellStyle name="Normal 6 2" xfId="485"/>
    <cellStyle name="Normal 6 3" xfId="486"/>
    <cellStyle name="Normal 6 4" xfId="487"/>
    <cellStyle name="Normal 6 5" xfId="780"/>
    <cellStyle name="Normal 7" xfId="488"/>
    <cellStyle name="Normal 7 10" xfId="945"/>
    <cellStyle name="Normal 7 2" xfId="489"/>
    <cellStyle name="Normal 7 2 2" xfId="490"/>
    <cellStyle name="Normal 7 2 2 2" xfId="946"/>
    <cellStyle name="Normal 7 2 3" xfId="491"/>
    <cellStyle name="Normal 7 2 4" xfId="492"/>
    <cellStyle name="Normal 7 2 5" xfId="493"/>
    <cellStyle name="Normal 7 2 6" xfId="494"/>
    <cellStyle name="Normal 7 2_T_B1.2" xfId="947"/>
    <cellStyle name="Normal 7 3" xfId="495"/>
    <cellStyle name="Normal 7 3 2" xfId="782"/>
    <cellStyle name="Normal 7 3 3" xfId="948"/>
    <cellStyle name="Normal 7 4" xfId="496"/>
    <cellStyle name="Normal 7 5" xfId="497"/>
    <cellStyle name="Normal 7 6" xfId="498"/>
    <cellStyle name="Normal 7 7" xfId="499"/>
    <cellStyle name="Normal 7 8" xfId="500"/>
    <cellStyle name="Normal 7 9" xfId="781"/>
    <cellStyle name="Normal 8" xfId="501"/>
    <cellStyle name="Normal 8 10" xfId="502"/>
    <cellStyle name="Normal 8 11" xfId="784"/>
    <cellStyle name="Normal 8 11 2" xfId="949"/>
    <cellStyle name="Normal 8 2" xfId="503"/>
    <cellStyle name="Normal 8 3" xfId="504"/>
    <cellStyle name="Normal 8 3 2" xfId="505"/>
    <cellStyle name="Normal 8 4" xfId="506"/>
    <cellStyle name="Normal 8 5" xfId="507"/>
    <cellStyle name="Normal 8 6" xfId="508"/>
    <cellStyle name="Normal 8 7" xfId="783"/>
    <cellStyle name="Normal 9" xfId="509"/>
    <cellStyle name="Normal 9 2" xfId="510"/>
    <cellStyle name="Normal 9 2 2" xfId="950"/>
    <cellStyle name="Normal 9 3" xfId="785"/>
    <cellStyle name="Normál_8gradk" xfId="511"/>
    <cellStyle name="Normal_B1.1a" xfId="951"/>
    <cellStyle name="Normal_B4" xfId="49"/>
    <cellStyle name="Normal_B4.1" xfId="794"/>
    <cellStyle name="Normal_C1.2" xfId="46"/>
    <cellStyle name="Normal_C1.2 2" xfId="795"/>
    <cellStyle name="Normal_C4" xfId="796"/>
    <cellStyle name="Normal_C6.5" xfId="797"/>
    <cellStyle name="Normal_COUNTRY" xfId="984"/>
    <cellStyle name="Normal_D1_1 2" xfId="786"/>
    <cellStyle name="Normal_G1.1" xfId="798"/>
    <cellStyle name="Normal_G1.1_1" xfId="799"/>
    <cellStyle name="Normal_G2.1" xfId="800"/>
    <cellStyle name="Normal_G2.2" xfId="801"/>
    <cellStyle name="Normal_Table_4.5_AETR" xfId="731"/>
    <cellStyle name="Normal-blank" xfId="952"/>
    <cellStyle name="Normal-bottom" xfId="953"/>
    <cellStyle name="Normal-center" xfId="954"/>
    <cellStyle name="Normal-droit" xfId="955"/>
    <cellStyle name="Normálna 2" xfId="44"/>
    <cellStyle name="Normálna 2 2" xfId="737"/>
    <cellStyle name="Normálna 2 3" xfId="730"/>
    <cellStyle name="Normálna 3" xfId="47"/>
    <cellStyle name="Normálna 4" xfId="45"/>
    <cellStyle name="Normálna 5" xfId="728"/>
    <cellStyle name="Normálna 5 2" xfId="740"/>
    <cellStyle name="Normálna 6" xfId="729"/>
    <cellStyle name="Normálna 6 2" xfId="741"/>
    <cellStyle name="Normálna 7" xfId="743"/>
    <cellStyle name="Normálna 8" xfId="744"/>
    <cellStyle name="Normálna 9" xfId="803"/>
    <cellStyle name="Normálne" xfId="0" builtinId="0"/>
    <cellStyle name="normální_CZLFS0X0" xfId="512"/>
    <cellStyle name="Normalny 10" xfId="513"/>
    <cellStyle name="Normalny 2" xfId="514"/>
    <cellStyle name="Normalny 2 2" xfId="515"/>
    <cellStyle name="Normalny 2 2 2" xfId="516"/>
    <cellStyle name="Normalny 2 2 2 2" xfId="517"/>
    <cellStyle name="Normalny 2 2 2_T_B1.2" xfId="956"/>
    <cellStyle name="Normalny 2 2_T_B1.2" xfId="957"/>
    <cellStyle name="Normalny 2 3" xfId="518"/>
    <cellStyle name="Normalny 2 3 2" xfId="519"/>
    <cellStyle name="Normalny 2 3_T_B1.2" xfId="958"/>
    <cellStyle name="Normalny 2 4" xfId="520"/>
    <cellStyle name="Normalny 2 4 2" xfId="521"/>
    <cellStyle name="Normalny 2 4_T_B1.2" xfId="959"/>
    <cellStyle name="Normalny 2 5" xfId="522"/>
    <cellStyle name="Normalny 2 5 2" xfId="523"/>
    <cellStyle name="Normalny 2 5_T_B1.2" xfId="960"/>
    <cellStyle name="Normalny 2 6" xfId="524"/>
    <cellStyle name="Normalny 2 6 2" xfId="525"/>
    <cellStyle name="Normalny 2 6_T_B1.2" xfId="961"/>
    <cellStyle name="Normalny 2 7" xfId="526"/>
    <cellStyle name="Normalny 2 7 2" xfId="527"/>
    <cellStyle name="Normalny 2 7_T_B1.2" xfId="962"/>
    <cellStyle name="Normalny 2 8" xfId="528"/>
    <cellStyle name="Normalny 2 8 2" xfId="529"/>
    <cellStyle name="Normalny 2 8_T_B1.2" xfId="963"/>
    <cellStyle name="Normalny 2_T_B1.2" xfId="964"/>
    <cellStyle name="Normalny 3" xfId="530"/>
    <cellStyle name="Normalny 3 2" xfId="531"/>
    <cellStyle name="Normalny 3_T_B1.2" xfId="965"/>
    <cellStyle name="Normalny 4" xfId="532"/>
    <cellStyle name="Normalny 4 2" xfId="533"/>
    <cellStyle name="Normalny 4_T_B1.2" xfId="966"/>
    <cellStyle name="Normalny 5" xfId="534"/>
    <cellStyle name="Normalny 5 2" xfId="535"/>
    <cellStyle name="Normalny 5 3" xfId="536"/>
    <cellStyle name="Normalny 5 3 2" xfId="537"/>
    <cellStyle name="Normalny 5 3_T_B1.2" xfId="967"/>
    <cellStyle name="Normalny 5 4" xfId="538"/>
    <cellStyle name="Normalny 5_T_B1.2" xfId="968"/>
    <cellStyle name="Normalny 6" xfId="539"/>
    <cellStyle name="Normalny 7" xfId="540"/>
    <cellStyle name="Normalny 8" xfId="541"/>
    <cellStyle name="Normalny 9" xfId="542"/>
    <cellStyle name="Normal-top" xfId="969"/>
    <cellStyle name="Note 2" xfId="543"/>
    <cellStyle name="notes" xfId="970"/>
    <cellStyle name="Output 2" xfId="544"/>
    <cellStyle name="Percent [2]" xfId="971"/>
    <cellStyle name="Percent 2" xfId="545"/>
    <cellStyle name="Percent 2 2" xfId="546"/>
    <cellStyle name="Percent 2 2 2" xfId="547"/>
    <cellStyle name="Percent 2 2 2 2" xfId="706"/>
    <cellStyle name="Percent 2 2 2 2 2" xfId="972"/>
    <cellStyle name="Percent 2 2 2 3" xfId="973"/>
    <cellStyle name="Percent 2 2 3" xfId="548"/>
    <cellStyle name="Percent 2 2 3 2" xfId="707"/>
    <cellStyle name="Percent 2 2 4" xfId="549"/>
    <cellStyle name="Percent 2 2 4 2" xfId="708"/>
    <cellStyle name="Percent 2 2 5" xfId="550"/>
    <cellStyle name="Percent 2 2 5 2" xfId="709"/>
    <cellStyle name="Percent 2 2 6" xfId="705"/>
    <cellStyle name="Percent 2 3" xfId="551"/>
    <cellStyle name="Percent 2 3 2" xfId="552"/>
    <cellStyle name="Percent 2 4" xfId="553"/>
    <cellStyle name="Percent 2 4 2" xfId="710"/>
    <cellStyle name="Percent 2 5" xfId="554"/>
    <cellStyle name="Percent 2 6" xfId="555"/>
    <cellStyle name="Percent 2 7" xfId="556"/>
    <cellStyle name="Percent 2 8" xfId="704"/>
    <cellStyle name="Percent 3" xfId="557"/>
    <cellStyle name="Percent 3 2" xfId="558"/>
    <cellStyle name="Percent 3 2 2" xfId="559"/>
    <cellStyle name="Percent 3 2 2 2" xfId="713"/>
    <cellStyle name="Percent 3 2 3" xfId="560"/>
    <cellStyle name="Percent 3 2 3 2" xfId="714"/>
    <cellStyle name="Percent 3 2 4" xfId="561"/>
    <cellStyle name="Percent 3 2 4 2" xfId="715"/>
    <cellStyle name="Percent 3 2 5" xfId="712"/>
    <cellStyle name="Percent 3 3" xfId="562"/>
    <cellStyle name="Percent 3 4" xfId="563"/>
    <cellStyle name="Percent 3 4 2" xfId="716"/>
    <cellStyle name="Percent 3 5" xfId="564"/>
    <cellStyle name="Percent 3 5 2" xfId="717"/>
    <cellStyle name="Percent 3 6" xfId="565"/>
    <cellStyle name="Percent 3 6 2" xfId="718"/>
    <cellStyle name="Percent 3 7" xfId="566"/>
    <cellStyle name="Percent 3 8" xfId="711"/>
    <cellStyle name="Percent 4" xfId="567"/>
    <cellStyle name="Percent 4 2" xfId="568"/>
    <cellStyle name="Percent 4 2 2" xfId="569"/>
    <cellStyle name="Percent 4 3" xfId="570"/>
    <cellStyle name="Percent 5" xfId="571"/>
    <cellStyle name="Percent 5 2" xfId="719"/>
    <cellStyle name="Percent 6" xfId="726"/>
    <cellStyle name="Percentá" xfId="985" builtinId="5"/>
    <cellStyle name="Percentá 2" xfId="657"/>
    <cellStyle name="Percentá 3" xfId="787"/>
    <cellStyle name="Poznámka" xfId="16" builtinId="10" customBuiltin="1"/>
    <cellStyle name="Prepojená bunka" xfId="13" builtinId="24" customBuiltin="1"/>
    <cellStyle name="Procentowy 3" xfId="572"/>
    <cellStyle name="Procentowy 3 2" xfId="720"/>
    <cellStyle name="Procentowy 8" xfId="573"/>
    <cellStyle name="Procentowy 8 2" xfId="721"/>
    <cellStyle name="Prozent_SubCatperStud" xfId="574"/>
    <cellStyle name="row" xfId="575"/>
    <cellStyle name="row 2" xfId="576"/>
    <cellStyle name="row 2 2" xfId="577"/>
    <cellStyle name="row 3" xfId="578"/>
    <cellStyle name="row 3 2" xfId="579"/>
    <cellStyle name="row 3 3" xfId="580"/>
    <cellStyle name="row 4" xfId="581"/>
    <cellStyle name="row 4 2" xfId="582"/>
    <cellStyle name="row 4 3" xfId="583"/>
    <cellStyle name="row 5" xfId="584"/>
    <cellStyle name="row 6" xfId="585"/>
    <cellStyle name="RowCodes" xfId="586"/>
    <cellStyle name="Row-Col Headings" xfId="587"/>
    <cellStyle name="RowTitles" xfId="588"/>
    <cellStyle name="RowTitles 2" xfId="589"/>
    <cellStyle name="RowTitles 2 2" xfId="590"/>
    <cellStyle name="RowTitles 3" xfId="591"/>
    <cellStyle name="RowTitles 3 2" xfId="592"/>
    <cellStyle name="RowTitles 3 3" xfId="593"/>
    <cellStyle name="RowTitles 4" xfId="594"/>
    <cellStyle name="RowTitles 4 2" xfId="595"/>
    <cellStyle name="RowTitles 4 3" xfId="596"/>
    <cellStyle name="RowTitles 5" xfId="597"/>
    <cellStyle name="RowTitles 6" xfId="598"/>
    <cellStyle name="RowTitles_CENTRAL_GOVT" xfId="599"/>
    <cellStyle name="RowTitles1-Detail" xfId="600"/>
    <cellStyle name="RowTitles1-Detail 2" xfId="601"/>
    <cellStyle name="RowTitles1-Detail 2 2" xfId="602"/>
    <cellStyle name="RowTitles1-Detail 2 2 2" xfId="603"/>
    <cellStyle name="RowTitles1-Detail 2 2 3" xfId="604"/>
    <cellStyle name="RowTitles1-Detail 2 3" xfId="605"/>
    <cellStyle name="RowTitles1-Detail 2 3 2" xfId="606"/>
    <cellStyle name="RowTitles1-Detail 2 3 3" xfId="607"/>
    <cellStyle name="RowTitles1-Detail 2 4" xfId="608"/>
    <cellStyle name="RowTitles1-Detail 2 4 2" xfId="609"/>
    <cellStyle name="RowTitles-Col2" xfId="610"/>
    <cellStyle name="RowTitles-Col2 2" xfId="611"/>
    <cellStyle name="RowTitles-Col2 2 2" xfId="612"/>
    <cellStyle name="RowTitles-Col2 2 2 2" xfId="613"/>
    <cellStyle name="RowTitles-Col2 2 2 3" xfId="614"/>
    <cellStyle name="RowTitles-Col2 2 3" xfId="615"/>
    <cellStyle name="RowTitles-Col2 2 3 2" xfId="616"/>
    <cellStyle name="RowTitles-Col2 2 3 3" xfId="617"/>
    <cellStyle name="RowTitles-Col2 2 4" xfId="618"/>
    <cellStyle name="RowTitles-Col2 2 4 2" xfId="619"/>
    <cellStyle name="RowTitles-Col2 2 5" xfId="620"/>
    <cellStyle name="RowTitles-Col2 3" xfId="621"/>
    <cellStyle name="RowTitles-Col2_T_B1.2" xfId="974"/>
    <cellStyle name="RowTitles-Detail" xfId="622"/>
    <cellStyle name="RowTitles-Detail 2" xfId="623"/>
    <cellStyle name="RowTitles-Detail 2 2" xfId="624"/>
    <cellStyle name="RowTitles-Detail 2 2 2" xfId="625"/>
    <cellStyle name="RowTitles-Detail 2 2 3" xfId="626"/>
    <cellStyle name="RowTitles-Detail 2 3" xfId="627"/>
    <cellStyle name="RowTitles-Detail 2 3 2" xfId="628"/>
    <cellStyle name="RowTitles-Detail 2 3 3" xfId="629"/>
    <cellStyle name="RowTitles-Detail 2 4" xfId="630"/>
    <cellStyle name="RowTitles-Detail 2 4 2" xfId="631"/>
    <cellStyle name="RowTitles-Detail_T_B1.2" xfId="975"/>
    <cellStyle name="semestre" xfId="976"/>
    <cellStyle name="Spolu" xfId="18" builtinId="25" customBuiltin="1"/>
    <cellStyle name="ss24" xfId="802"/>
    <cellStyle name="Standaard_Blad1" xfId="632"/>
    <cellStyle name="Standard 2" xfId="53"/>
    <cellStyle name="Standard 2 2" xfId="55"/>
    <cellStyle name="Standard_DIAGRAM" xfId="633"/>
    <cellStyle name="Sub-titles" xfId="634"/>
    <cellStyle name="Sub-titles Cols" xfId="635"/>
    <cellStyle name="Sub-titles rows" xfId="636"/>
    <cellStyle name="Table No." xfId="637"/>
    <cellStyle name="Table Title" xfId="638"/>
    <cellStyle name="temp" xfId="639"/>
    <cellStyle name="tête chapitre" xfId="977"/>
    <cellStyle name="TEXT" xfId="978"/>
    <cellStyle name="Text upozornenia" xfId="15" builtinId="11" customBuiltin="1"/>
    <cellStyle name="Title 2" xfId="640"/>
    <cellStyle name="title1" xfId="641"/>
    <cellStyle name="Titles" xfId="642"/>
    <cellStyle name="titre" xfId="979"/>
    <cellStyle name="Titul" xfId="2" builtinId="15" customBuiltin="1"/>
    <cellStyle name="Total 2" xfId="643"/>
    <cellStyle name="Tusental (0)_Blad2" xfId="644"/>
    <cellStyle name="Tusental 2" xfId="645"/>
    <cellStyle name="Tusental 3" xfId="646"/>
    <cellStyle name="Tusental 3 2" xfId="722"/>
    <cellStyle name="Tusental_Blad2" xfId="647"/>
    <cellStyle name="Uwaga 2" xfId="648"/>
    <cellStyle name="Uwaga 2 2" xfId="723"/>
    <cellStyle name="Valuta (0)_Blad2" xfId="649"/>
    <cellStyle name="Valuta_Blad2" xfId="650"/>
    <cellStyle name="Vstup" xfId="10" builtinId="20" customBuiltin="1"/>
    <cellStyle name="Výpočet" xfId="12" builtinId="22" customBuiltin="1"/>
    <cellStyle name="Výstup" xfId="11" builtinId="21" customBuiltin="1"/>
    <cellStyle name="Vysvetľujúci text" xfId="17" builtinId="53" customBuiltin="1"/>
    <cellStyle name="Warning Text 2" xfId="653"/>
    <cellStyle name="Währung [0]_DIAGRAM" xfId="651"/>
    <cellStyle name="Währung_DIAGRAM" xfId="652"/>
    <cellStyle name="Wrapped" xfId="980"/>
    <cellStyle name="Zlá" xfId="8" builtinId="27" customBuiltin="1"/>
    <cellStyle name="Zvýraznenie1" xfId="19" builtinId="29" customBuiltin="1"/>
    <cellStyle name="Zvýraznenie2" xfId="23" builtinId="33" customBuiltin="1"/>
    <cellStyle name="Zvýraznenie3" xfId="27" builtinId="37" customBuiltin="1"/>
    <cellStyle name="Zvýraznenie4" xfId="31" builtinId="41" customBuiltin="1"/>
    <cellStyle name="Zvýraznenie5" xfId="35" builtinId="45" customBuiltin="1"/>
    <cellStyle name="Zvýraznenie6" xfId="39" builtinId="49" customBuiltin="1"/>
    <cellStyle name="쉼표 2" xfId="661"/>
    <cellStyle name="표준_T_A8(통계청_검증결과)" xfId="654"/>
    <cellStyle name="標準_法務省担当表（eigo ） " xfId="65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C9A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17322834645669"/>
          <c:y val="4.7541861170278477E-2"/>
          <c:w val="0.85488103521943481"/>
          <c:h val="0.81720366273357148"/>
        </c:manualLayout>
      </c:layout>
      <c:scatterChart>
        <c:scatterStyle val="lineMarker"/>
        <c:varyColors val="0"/>
        <c:ser>
          <c:idx val="0"/>
          <c:order val="0"/>
          <c:spPr>
            <a:ln w="28575">
              <a:noFill/>
            </a:ln>
          </c:spPr>
          <c:marker>
            <c:symbol val="diamond"/>
            <c:size val="5"/>
            <c:spPr>
              <a:solidFill>
                <a:srgbClr val="2C9ADC"/>
              </a:solidFill>
              <a:ln>
                <a:solidFill>
                  <a:srgbClr val="1F497D"/>
                </a:solidFill>
              </a:ln>
            </c:spPr>
          </c:marker>
          <c:dPt>
            <c:idx val="0"/>
            <c:marker>
              <c:spPr>
                <a:solidFill>
                  <a:srgbClr val="C00000"/>
                </a:solidFill>
                <a:ln>
                  <a:solidFill>
                    <a:srgbClr val="1F497D"/>
                  </a:solidFill>
                </a:ln>
              </c:spPr>
            </c:marker>
            <c:bubble3D val="0"/>
          </c:dPt>
          <c:dPt>
            <c:idx val="47"/>
            <c:marker>
              <c:spPr>
                <a:solidFill>
                  <a:srgbClr val="C00000"/>
                </a:solidFill>
                <a:ln>
                  <a:solidFill>
                    <a:srgbClr val="1F497D"/>
                  </a:solidFill>
                </a:ln>
              </c:spPr>
            </c:marker>
            <c:bubble3D val="0"/>
          </c:dPt>
          <c:dPt>
            <c:idx val="48"/>
            <c:bubble3D val="0"/>
          </c:dPt>
          <c:dPt>
            <c:idx val="51"/>
            <c:marker>
              <c:spPr>
                <a:solidFill>
                  <a:srgbClr val="C00000"/>
                </a:solidFill>
                <a:ln>
                  <a:solidFill>
                    <a:srgbClr val="1F497D"/>
                  </a:solidFill>
                </a:ln>
              </c:spPr>
            </c:marker>
            <c:bubble3D val="0"/>
          </c:dPt>
          <c:dPt>
            <c:idx val="52"/>
            <c:bubble3D val="0"/>
          </c:dPt>
          <c:dPt>
            <c:idx val="59"/>
            <c:marker>
              <c:spPr>
                <a:solidFill>
                  <a:srgbClr val="C00000"/>
                </a:solidFill>
                <a:ln>
                  <a:solidFill>
                    <a:srgbClr val="1F497D"/>
                  </a:solidFill>
                </a:ln>
              </c:spPr>
            </c:marker>
            <c:bubble3D val="0"/>
          </c:dPt>
          <c:dPt>
            <c:idx val="60"/>
            <c:bubble3D val="0"/>
          </c:dPt>
          <c:xVal>
            <c:numRef>
              <c:f>(Overview!$C$2:$C$18,Overview!$C$21:$C$35,Overview!$C$38:$C$68)</c:f>
              <c:numCache>
                <c:formatCode>0.00</c:formatCode>
                <c:ptCount val="63"/>
                <c:pt idx="0">
                  <c:v>-0.73803211081484243</c:v>
                </c:pt>
                <c:pt idx="1">
                  <c:v>-0.73803211081484243</c:v>
                </c:pt>
                <c:pt idx="2">
                  <c:v>-0.73803211081484243</c:v>
                </c:pt>
                <c:pt idx="3">
                  <c:v>-0.73803211081484243</c:v>
                </c:pt>
                <c:pt idx="4">
                  <c:v>-0.73803211081484243</c:v>
                </c:pt>
                <c:pt idx="5">
                  <c:v>-0.73803211081484243</c:v>
                </c:pt>
                <c:pt idx="6">
                  <c:v>-0.73803211081484243</c:v>
                </c:pt>
                <c:pt idx="7">
                  <c:v>-0.73803211081484243</c:v>
                </c:pt>
                <c:pt idx="8">
                  <c:v>-0.73803211081484243</c:v>
                </c:pt>
                <c:pt idx="9">
                  <c:v>-0.73803211081484243</c:v>
                </c:pt>
                <c:pt idx="10">
                  <c:v>-0.31210383949642467</c:v>
                </c:pt>
                <c:pt idx="11">
                  <c:v>-0.31210383949642467</c:v>
                </c:pt>
                <c:pt idx="12">
                  <c:v>-0.79293330874097645</c:v>
                </c:pt>
                <c:pt idx="13">
                  <c:v>-0.79293330874097645</c:v>
                </c:pt>
                <c:pt idx="14">
                  <c:v>-0.79293330874097645</c:v>
                </c:pt>
                <c:pt idx="15">
                  <c:v>-0.96021684173315736</c:v>
                </c:pt>
                <c:pt idx="16">
                  <c:v>-0.96021684173315736</c:v>
                </c:pt>
                <c:pt idx="17">
                  <c:v>-0.97129984712031914</c:v>
                </c:pt>
                <c:pt idx="18">
                  <c:v>-0.97129984712031914</c:v>
                </c:pt>
                <c:pt idx="19">
                  <c:v>-0.97129984712031914</c:v>
                </c:pt>
                <c:pt idx="20">
                  <c:v>-0.97129984712031914</c:v>
                </c:pt>
                <c:pt idx="21">
                  <c:v>-0.97129984712031914</c:v>
                </c:pt>
                <c:pt idx="22">
                  <c:v>0.88096853796373442</c:v>
                </c:pt>
                <c:pt idx="23">
                  <c:v>0.88096853796373442</c:v>
                </c:pt>
                <c:pt idx="24">
                  <c:v>0.88096853796373442</c:v>
                </c:pt>
                <c:pt idx="25">
                  <c:v>0.88096853796373442</c:v>
                </c:pt>
                <c:pt idx="26">
                  <c:v>-0.17502283112937844</c:v>
                </c:pt>
                <c:pt idx="27">
                  <c:v>-0.17502283112937844</c:v>
                </c:pt>
                <c:pt idx="28">
                  <c:v>-0.17502283112937844</c:v>
                </c:pt>
                <c:pt idx="29">
                  <c:v>-0.17502283112937844</c:v>
                </c:pt>
                <c:pt idx="30">
                  <c:v>-0.35166066626129361</c:v>
                </c:pt>
                <c:pt idx="31">
                  <c:v>-0.2445047202267723</c:v>
                </c:pt>
                <c:pt idx="32">
                  <c:v>-0.53627612324245211</c:v>
                </c:pt>
                <c:pt idx="33">
                  <c:v>-0.53627612324245211</c:v>
                </c:pt>
                <c:pt idx="34">
                  <c:v>-0.53627612324245211</c:v>
                </c:pt>
                <c:pt idx="35">
                  <c:v>-1.2362661233270571</c:v>
                </c:pt>
                <c:pt idx="36">
                  <c:v>-1.2362661233270571</c:v>
                </c:pt>
                <c:pt idx="37">
                  <c:v>-1.2362661233270571</c:v>
                </c:pt>
                <c:pt idx="38">
                  <c:v>-1.2362661233270571</c:v>
                </c:pt>
                <c:pt idx="39">
                  <c:v>-1.2362661233270571</c:v>
                </c:pt>
                <c:pt idx="40">
                  <c:v>-1.2362661233270571</c:v>
                </c:pt>
                <c:pt idx="41">
                  <c:v>-1.2362661233270571</c:v>
                </c:pt>
                <c:pt idx="42">
                  <c:v>-1.2362661233270571</c:v>
                </c:pt>
                <c:pt idx="43">
                  <c:v>-1.2362661233270571</c:v>
                </c:pt>
                <c:pt idx="44">
                  <c:v>-1.2362661233270571</c:v>
                </c:pt>
                <c:pt idx="45">
                  <c:v>-1.2362661233270571</c:v>
                </c:pt>
                <c:pt idx="46">
                  <c:v>-1.2362661233270571</c:v>
                </c:pt>
                <c:pt idx="47">
                  <c:v>-1.2362661233270571</c:v>
                </c:pt>
                <c:pt idx="48">
                  <c:v>-1.2362661233270571</c:v>
                </c:pt>
                <c:pt idx="49">
                  <c:v>-1.2362661233270571</c:v>
                </c:pt>
                <c:pt idx="50">
                  <c:v>-1.2362661233270571</c:v>
                </c:pt>
                <c:pt idx="51">
                  <c:v>-1.2362661233270571</c:v>
                </c:pt>
                <c:pt idx="52">
                  <c:v>-1.2362661233270571</c:v>
                </c:pt>
                <c:pt idx="53">
                  <c:v>-1.2362661233270571</c:v>
                </c:pt>
                <c:pt idx="54">
                  <c:v>-1.2362661233270571</c:v>
                </c:pt>
                <c:pt idx="55">
                  <c:v>-1.2196618629887614</c:v>
                </c:pt>
                <c:pt idx="56">
                  <c:v>-1.2196618629887614</c:v>
                </c:pt>
                <c:pt idx="57">
                  <c:v>-1.2196618629887614</c:v>
                </c:pt>
                <c:pt idx="58">
                  <c:v>-1.2196618629887614</c:v>
                </c:pt>
                <c:pt idx="59">
                  <c:v>-1.2196618629887614</c:v>
                </c:pt>
                <c:pt idx="60">
                  <c:v>-0.41308209668957369</c:v>
                </c:pt>
                <c:pt idx="61">
                  <c:v>-0.41308209668957369</c:v>
                </c:pt>
                <c:pt idx="62">
                  <c:v>-0.41308209668957369</c:v>
                </c:pt>
              </c:numCache>
            </c:numRef>
          </c:xVal>
          <c:yVal>
            <c:numRef>
              <c:f>(Overview!$F$2:$F$18,Overview!$F$21:$F$35,Overview!$F$38:$F$68)</c:f>
              <c:numCache>
                <c:formatCode>0.00</c:formatCode>
                <c:ptCount val="63"/>
                <c:pt idx="0">
                  <c:v>-1.7158644657058255</c:v>
                </c:pt>
                <c:pt idx="1">
                  <c:v>-1.4488883526302996</c:v>
                </c:pt>
                <c:pt idx="2">
                  <c:v>-1.0709249234196461</c:v>
                </c:pt>
                <c:pt idx="3">
                  <c:v>-0.91100163198272688</c:v>
                </c:pt>
                <c:pt idx="4">
                  <c:v>-0.8929613627245937</c:v>
                </c:pt>
                <c:pt idx="5">
                  <c:v>-0.78685700612869081</c:v>
                </c:pt>
                <c:pt idx="6">
                  <c:v>-0.51234068434690205</c:v>
                </c:pt>
                <c:pt idx="7">
                  <c:v>-0.35871804565064691</c:v>
                </c:pt>
                <c:pt idx="8">
                  <c:v>0.16083538673829098</c:v>
                </c:pt>
                <c:pt idx="9">
                  <c:v>1.2569804197727759</c:v>
                </c:pt>
                <c:pt idx="10">
                  <c:v>-0.83906077759942232</c:v>
                </c:pt>
                <c:pt idx="11">
                  <c:v>-1.0723072894435979</c:v>
                </c:pt>
                <c:pt idx="12">
                  <c:v>1.1164967660115279</c:v>
                </c:pt>
                <c:pt idx="13">
                  <c:v>-0.60460183430372461</c:v>
                </c:pt>
                <c:pt idx="14">
                  <c:v>-0.86625099660316818</c:v>
                </c:pt>
                <c:pt idx="15">
                  <c:v>-1.6256152751865185</c:v>
                </c:pt>
                <c:pt idx="16">
                  <c:v>-0.56473010834833037</c:v>
                </c:pt>
                <c:pt idx="17">
                  <c:v>-0.78169819768472637</c:v>
                </c:pt>
                <c:pt idx="18">
                  <c:v>-0.84794038387097981</c:v>
                </c:pt>
                <c:pt idx="19">
                  <c:v>-9.4272805272749241E-2</c:v>
                </c:pt>
                <c:pt idx="20">
                  <c:v>-0.19624364624764706</c:v>
                </c:pt>
                <c:pt idx="21">
                  <c:v>-0.95441552203367075</c:v>
                </c:pt>
                <c:pt idx="22">
                  <c:v>-0.93470579308691426</c:v>
                </c:pt>
                <c:pt idx="23">
                  <c:v>-1.5201686268725731</c:v>
                </c:pt>
                <c:pt idx="24">
                  <c:v>0.71500360391248752</c:v>
                </c:pt>
                <c:pt idx="25">
                  <c:v>0.54204828349883472</c:v>
                </c:pt>
                <c:pt idx="26">
                  <c:v>-1.4229849273147948</c:v>
                </c:pt>
                <c:pt idx="27">
                  <c:v>-0.44267665728444794</c:v>
                </c:pt>
                <c:pt idx="28">
                  <c:v>0.94091417580570047</c:v>
                </c:pt>
                <c:pt idx="29">
                  <c:v>1.0215658634620979</c:v>
                </c:pt>
                <c:pt idx="30" formatCode="#,##0.00">
                  <c:v>0.13611879683458603</c:v>
                </c:pt>
                <c:pt idx="31" formatCode="#,##0.00">
                  <c:v>-1.4229849273147948</c:v>
                </c:pt>
                <c:pt idx="32">
                  <c:v>0.56844588738046697</c:v>
                </c:pt>
                <c:pt idx="33" formatCode="#,##0.00">
                  <c:v>-0.91284725980599712</c:v>
                </c:pt>
                <c:pt idx="34" formatCode="#,##0.00">
                  <c:v>-0.75454184267644875</c:v>
                </c:pt>
                <c:pt idx="35" formatCode="#,##0.00">
                  <c:v>-0.32635249865489802</c:v>
                </c:pt>
                <c:pt idx="36" formatCode="#,##0.00">
                  <c:v>2.9419999625846835E-2</c:v>
                </c:pt>
                <c:pt idx="37" formatCode="#,##0.00">
                  <c:v>-0.58322312023812584</c:v>
                </c:pt>
                <c:pt idx="38" formatCode="#,##0.00">
                  <c:v>-0.6067707927838456</c:v>
                </c:pt>
                <c:pt idx="39" formatCode="#,##0.00">
                  <c:v>-0.47714680235379969</c:v>
                </c:pt>
                <c:pt idx="40" formatCode="#,##0.00">
                  <c:v>-0.41301874390245652</c:v>
                </c:pt>
                <c:pt idx="41">
                  <c:v>0.40378683751450101</c:v>
                </c:pt>
                <c:pt idx="42">
                  <c:v>-0.11268225123596107</c:v>
                </c:pt>
                <c:pt idx="43">
                  <c:v>0.38827994155165924</c:v>
                </c:pt>
                <c:pt idx="44">
                  <c:v>0.24280822640663824</c:v>
                </c:pt>
                <c:pt idx="45">
                  <c:v>0.83035671956759383</c:v>
                </c:pt>
                <c:pt idx="46" formatCode="#,##0.00">
                  <c:v>-0.48449598974508579</c:v>
                </c:pt>
                <c:pt idx="47" formatCode="#,##0.00">
                  <c:v>-2.6561857223818093</c:v>
                </c:pt>
                <c:pt idx="48" formatCode="#,##0.00">
                  <c:v>-0.385152334560941</c:v>
                </c:pt>
                <c:pt idx="49" formatCode="#,##0.00">
                  <c:v>-6.523566332020081E-2</c:v>
                </c:pt>
                <c:pt idx="50" formatCode="#,##0.00">
                  <c:v>-0.86402410077395886</c:v>
                </c:pt>
                <c:pt idx="51" formatCode="#,##0.00">
                  <c:v>-1.8105520844705343</c:v>
                </c:pt>
                <c:pt idx="52" formatCode="#,##0.00">
                  <c:v>0.25347897676402409</c:v>
                </c:pt>
                <c:pt idx="53" formatCode="#,##0.00">
                  <c:v>-0.86814122568536345</c:v>
                </c:pt>
                <c:pt idx="54" formatCode="#,##0.00">
                  <c:v>-0.28648369659705331</c:v>
                </c:pt>
                <c:pt idx="55">
                  <c:v>-0.5965601869558772</c:v>
                </c:pt>
                <c:pt idx="56">
                  <c:v>-0.28598874935257873</c:v>
                </c:pt>
                <c:pt idx="57">
                  <c:v>-0.42238889691743364</c:v>
                </c:pt>
                <c:pt idx="58">
                  <c:v>0.12492922743644452</c:v>
                </c:pt>
                <c:pt idx="59">
                  <c:v>-1.1669395532231523</c:v>
                </c:pt>
                <c:pt idx="60">
                  <c:v>0.27438131013238515</c:v>
                </c:pt>
                <c:pt idx="61">
                  <c:v>0.8035565984522014</c:v>
                </c:pt>
                <c:pt idx="62">
                  <c:v>-1.4972932540700949</c:v>
                </c:pt>
              </c:numCache>
            </c:numRef>
          </c:yVal>
          <c:smooth val="0"/>
        </c:ser>
        <c:dLbls>
          <c:showLegendKey val="0"/>
          <c:showVal val="0"/>
          <c:showCatName val="0"/>
          <c:showSerName val="0"/>
          <c:showPercent val="0"/>
          <c:showBubbleSize val="0"/>
        </c:dLbls>
        <c:axId val="183867352"/>
        <c:axId val="31015712"/>
      </c:scatterChart>
      <c:valAx>
        <c:axId val="183867352"/>
        <c:scaling>
          <c:orientation val="minMax"/>
          <c:max val="1"/>
        </c:scaling>
        <c:delete val="0"/>
        <c:axPos val="b"/>
        <c:title>
          <c:tx>
            <c:rich>
              <a:bodyPr/>
              <a:lstStyle/>
              <a:p>
                <a:pPr>
                  <a:defRPr sz="900"/>
                </a:pPr>
                <a:r>
                  <a:rPr lang="sk-SK" sz="900" b="0"/>
                  <a:t>Skóre výsledkového indikátora</a:t>
                </a:r>
              </a:p>
            </c:rich>
          </c:tx>
          <c:layout>
            <c:manualLayout>
              <c:xMode val="edge"/>
              <c:yMode val="edge"/>
              <c:x val="0.30777522278537039"/>
              <c:y val="0.93679163725081127"/>
            </c:manualLayout>
          </c:layout>
          <c:overlay val="0"/>
        </c:title>
        <c:numFmt formatCode="0.0" sourceLinked="0"/>
        <c:majorTickMark val="out"/>
        <c:minorTickMark val="none"/>
        <c:tickLblPos val="low"/>
        <c:txPr>
          <a:bodyPr/>
          <a:lstStyle/>
          <a:p>
            <a:pPr>
              <a:defRPr sz="800"/>
            </a:pPr>
            <a:endParaRPr lang="sk-SK"/>
          </a:p>
        </c:txPr>
        <c:crossAx val="31015712"/>
        <c:crosses val="autoZero"/>
        <c:crossBetween val="midCat"/>
      </c:valAx>
      <c:valAx>
        <c:axId val="31015712"/>
        <c:scaling>
          <c:orientation val="minMax"/>
        </c:scaling>
        <c:delete val="0"/>
        <c:axPos val="l"/>
        <c:title>
          <c:tx>
            <c:rich>
              <a:bodyPr rot="-5400000" vert="horz"/>
              <a:lstStyle/>
              <a:p>
                <a:pPr>
                  <a:defRPr sz="900"/>
                </a:pPr>
                <a:r>
                  <a:rPr lang="sk-SK" sz="900" b="0"/>
                  <a:t>Skóre doplnkového</a:t>
                </a:r>
                <a:r>
                  <a:rPr lang="sk-SK" sz="900" b="0" baseline="0"/>
                  <a:t> </a:t>
                </a:r>
                <a:r>
                  <a:rPr lang="sk-SK" sz="900" b="0"/>
                  <a:t>indikátora</a:t>
                </a:r>
              </a:p>
            </c:rich>
          </c:tx>
          <c:layout>
            <c:manualLayout>
              <c:xMode val="edge"/>
              <c:yMode val="edge"/>
              <c:x val="9.8318307559531054E-3"/>
              <c:y val="0.21912448295274586"/>
            </c:manualLayout>
          </c:layout>
          <c:overlay val="0"/>
        </c:title>
        <c:numFmt formatCode="0.0" sourceLinked="0"/>
        <c:majorTickMark val="out"/>
        <c:minorTickMark val="none"/>
        <c:tickLblPos val="high"/>
        <c:txPr>
          <a:bodyPr/>
          <a:lstStyle/>
          <a:p>
            <a:pPr>
              <a:defRPr sz="800"/>
            </a:pPr>
            <a:endParaRPr lang="sk-SK"/>
          </a:p>
        </c:txPr>
        <c:crossAx val="183867352"/>
        <c:crosses val="autoZero"/>
        <c:crossBetween val="midCat"/>
      </c:valAx>
    </c:plotArea>
    <c:plotVisOnly val="1"/>
    <c:dispBlanksAs val="gap"/>
    <c:showDLblsOverMax val="0"/>
  </c:chart>
  <c:spPr>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209341887819573E-2"/>
          <c:y val="4.2759961127308101E-2"/>
          <c:w val="0.91336930105958991"/>
          <c:h val="0.8640557685391369"/>
        </c:manualLayout>
      </c:layout>
      <c:barChart>
        <c:barDir val="col"/>
        <c:grouping val="clustered"/>
        <c:varyColors val="0"/>
        <c:ser>
          <c:idx val="0"/>
          <c:order val="0"/>
          <c:spPr>
            <a:solidFill>
              <a:srgbClr val="2C9ADC"/>
            </a:solidFill>
          </c:spPr>
          <c:invertIfNegative val="0"/>
          <c:cat>
            <c:strRef>
              <c:f>Overview!$B$73:$B$85</c:f>
              <c:strCache>
                <c:ptCount val="13"/>
                <c:pt idx="0">
                  <c:v>Trh práce</c:v>
                </c:pt>
                <c:pt idx="1">
                  <c:v>Zdravie</c:v>
                </c:pt>
                <c:pt idx="2">
                  <c:v>Fiškálna udržateľnosť</c:v>
                </c:pt>
                <c:pt idx="3">
                  <c:v>Kvalita základného školstva </c:v>
                </c:pt>
                <c:pt idx="4">
                  <c:v>Kvalita výskumu a VŠ</c:v>
                </c:pt>
                <c:pt idx="5">
                  <c:v>Podnikateľské prostredie</c:v>
                </c:pt>
                <c:pt idx="6">
                  <c:v>Príjem a bohatstvo</c:v>
                </c:pt>
                <c:pt idx="7">
                  <c:v>Bezpečnosť</c:v>
                </c:pt>
                <c:pt idx="8">
                  <c:v>Spracovanie odpadovej vody</c:v>
                </c:pt>
                <c:pt idx="9">
                  <c:v>Inovačná výkonnosť</c:v>
                </c:pt>
                <c:pt idx="10">
                  <c:v>Emisná náročnosť</c:v>
                </c:pt>
                <c:pt idx="11">
                  <c:v>Kvalita ovzdušia</c:v>
                </c:pt>
                <c:pt idx="12">
                  <c:v>Sociálna udržateľnosť</c:v>
                </c:pt>
              </c:strCache>
            </c:strRef>
          </c:cat>
          <c:val>
            <c:numRef>
              <c:f>Overview!$C$73:$C$85</c:f>
              <c:numCache>
                <c:formatCode>0.00</c:formatCode>
                <c:ptCount val="13"/>
                <c:pt idx="0">
                  <c:v>-1.2362661233270571</c:v>
                </c:pt>
                <c:pt idx="1">
                  <c:v>-1.2196618629887614</c:v>
                </c:pt>
                <c:pt idx="2">
                  <c:v>-0.97129984712031914</c:v>
                </c:pt>
                <c:pt idx="3">
                  <c:v>-0.96021684173315736</c:v>
                </c:pt>
                <c:pt idx="4">
                  <c:v>-0.79293330874097645</c:v>
                </c:pt>
                <c:pt idx="5">
                  <c:v>-0.73803211081484243</c:v>
                </c:pt>
                <c:pt idx="6">
                  <c:v>-0.53627612324245211</c:v>
                </c:pt>
                <c:pt idx="7">
                  <c:v>-0.41308209668957369</c:v>
                </c:pt>
                <c:pt idx="8">
                  <c:v>-0.35166066626129361</c:v>
                </c:pt>
                <c:pt idx="9">
                  <c:v>-0.31210383949642467</c:v>
                </c:pt>
                <c:pt idx="10">
                  <c:v>-0.2445047202267723</c:v>
                </c:pt>
                <c:pt idx="11">
                  <c:v>-0.17502283112937844</c:v>
                </c:pt>
                <c:pt idx="12">
                  <c:v>0.88096853796373442</c:v>
                </c:pt>
              </c:numCache>
            </c:numRef>
          </c:val>
        </c:ser>
        <c:dLbls>
          <c:showLegendKey val="0"/>
          <c:showVal val="0"/>
          <c:showCatName val="0"/>
          <c:showSerName val="0"/>
          <c:showPercent val="0"/>
          <c:showBubbleSize val="0"/>
        </c:dLbls>
        <c:gapWidth val="150"/>
        <c:axId val="185800240"/>
        <c:axId val="185812072"/>
      </c:barChart>
      <c:catAx>
        <c:axId val="185800240"/>
        <c:scaling>
          <c:orientation val="minMax"/>
        </c:scaling>
        <c:delete val="0"/>
        <c:axPos val="b"/>
        <c:numFmt formatCode="General" sourceLinked="1"/>
        <c:majorTickMark val="in"/>
        <c:minorTickMark val="out"/>
        <c:tickLblPos val="low"/>
        <c:txPr>
          <a:bodyPr/>
          <a:lstStyle/>
          <a:p>
            <a:pPr>
              <a:defRPr sz="800"/>
            </a:pPr>
            <a:endParaRPr lang="sk-SK"/>
          </a:p>
        </c:txPr>
        <c:crossAx val="185812072"/>
        <c:crosses val="autoZero"/>
        <c:auto val="1"/>
        <c:lblAlgn val="ctr"/>
        <c:lblOffset val="100"/>
        <c:noMultiLvlLbl val="0"/>
      </c:catAx>
      <c:valAx>
        <c:axId val="185812072"/>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a:lstStyle/>
          <a:p>
            <a:pPr>
              <a:defRPr sz="900"/>
            </a:pPr>
            <a:endParaRPr lang="sk-SK"/>
          </a:p>
        </c:txPr>
        <c:crossAx val="185800240"/>
        <c:crosses val="autoZero"/>
        <c:crossBetween val="between"/>
      </c:valAx>
    </c:plotArea>
    <c:plotVisOnly val="1"/>
    <c:dispBlanksAs val="gap"/>
    <c:showDLblsOverMax val="0"/>
  </c:chart>
  <c:spPr>
    <a:ln>
      <a:noFill/>
    </a:ln>
  </c:spPr>
  <c:txPr>
    <a:bodyPr/>
    <a:lstStyle/>
    <a:p>
      <a:pPr>
        <a:defRPr>
          <a:latin typeface="Arial Narrow" pitchFamily="34" charset="0"/>
        </a:defRPr>
      </a:pPr>
      <a:endParaRPr lang="sk-SK"/>
    </a:p>
  </c:txPr>
  <c:printSettings>
    <c:headerFooter/>
    <c:pageMargins b="0.75000000000000144" l="0.70000000000000062" r="0.70000000000000062" t="0.75000000000000144"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77777777777777E-2"/>
          <c:y val="8.7112444277798615E-2"/>
          <c:w val="0.94362490606548799"/>
          <c:h val="0.72048559018880043"/>
        </c:manualLayout>
      </c:layout>
      <c:barChart>
        <c:barDir val="col"/>
        <c:grouping val="clustered"/>
        <c:varyColors val="0"/>
        <c:ser>
          <c:idx val="2"/>
          <c:order val="2"/>
          <c:tx>
            <c:strRef>
              <c:f>'[5]3.22'!$E$46</c:f>
              <c:strCache>
                <c:ptCount val="1"/>
                <c:pt idx="0">
                  <c:v>2011</c:v>
                </c:pt>
              </c:strCache>
            </c:strRef>
          </c:tx>
          <c:spPr>
            <a:solidFill>
              <a:schemeClr val="accent1"/>
            </a:solidFill>
            <a:ln w="28575">
              <a:noFill/>
            </a:ln>
          </c:spPr>
          <c:invertIfNegative val="0"/>
          <c:dPt>
            <c:idx val="13"/>
            <c:invertIfNegative val="0"/>
            <c:bubble3D val="0"/>
          </c:dPt>
          <c:dPt>
            <c:idx val="16"/>
            <c:invertIfNegative val="0"/>
            <c:bubble3D val="0"/>
            <c:spPr>
              <a:solidFill>
                <a:srgbClr val="FF0000"/>
              </a:solidFill>
              <a:ln w="28575">
                <a:noFill/>
              </a:ln>
            </c:spPr>
          </c:dPt>
          <c:cat>
            <c:strRef>
              <c:f>'[5]3.22'!$B$47:$B$88</c:f>
              <c:strCache>
                <c:ptCount val="42"/>
                <c:pt idx="0">
                  <c:v>Denmark</c:v>
                </c:pt>
                <c:pt idx="1">
                  <c:v>France</c:v>
                </c:pt>
                <c:pt idx="2">
                  <c:v>Finland</c:v>
                </c:pt>
                <c:pt idx="3">
                  <c:v>Belgium</c:v>
                </c:pt>
                <c:pt idx="4">
                  <c:v>Greece</c:v>
                </c:pt>
                <c:pt idx="5">
                  <c:v>Sweden</c:v>
                </c:pt>
                <c:pt idx="6">
                  <c:v>Slovenia</c:v>
                </c:pt>
                <c:pt idx="7">
                  <c:v>Austria</c:v>
                </c:pt>
                <c:pt idx="8">
                  <c:v>Netherlands</c:v>
                </c:pt>
                <c:pt idx="9">
                  <c:v>Italy</c:v>
                </c:pt>
                <c:pt idx="10">
                  <c:v>Hungary</c:v>
                </c:pt>
                <c:pt idx="11">
                  <c:v>New Zealand</c:v>
                </c:pt>
                <c:pt idx="12">
                  <c:v>Portugal</c:v>
                </c:pt>
                <c:pt idx="13">
                  <c:v>United Kingdom</c:v>
                </c:pt>
                <c:pt idx="14">
                  <c:v>Ireland</c:v>
                </c:pt>
                <c:pt idx="15">
                  <c:v>Iceland</c:v>
                </c:pt>
                <c:pt idx="16">
                  <c:v>OECD</c:v>
                </c:pt>
                <c:pt idx="17">
                  <c:v>Germany</c:v>
                </c:pt>
                <c:pt idx="18">
                  <c:v>Spain</c:v>
                </c:pt>
                <c:pt idx="19">
                  <c:v>Israel</c:v>
                </c:pt>
                <c:pt idx="20">
                  <c:v>Canada</c:v>
                </c:pt>
                <c:pt idx="21">
                  <c:v>Norway</c:v>
                </c:pt>
                <c:pt idx="22">
                  <c:v>Poland</c:v>
                </c:pt>
                <c:pt idx="23">
                  <c:v>Czech Republic</c:v>
                </c:pt>
                <c:pt idx="24">
                  <c:v>Japan</c:v>
                </c:pt>
                <c:pt idx="25">
                  <c:v>Luxembourg</c:v>
                </c:pt>
                <c:pt idx="26">
                  <c:v>United States</c:v>
                </c:pt>
                <c:pt idx="27">
                  <c:v>Slovak Republic</c:v>
                </c:pt>
                <c:pt idx="28">
                  <c:v>Estonia</c:v>
                </c:pt>
                <c:pt idx="29">
                  <c:v>Turkey</c:v>
                </c:pt>
                <c:pt idx="30">
                  <c:v>Australia</c:v>
                </c:pt>
                <c:pt idx="31">
                  <c:v>Switzerland</c:v>
                </c:pt>
                <c:pt idx="32">
                  <c:v>Korea</c:v>
                </c:pt>
                <c:pt idx="33">
                  <c:v>Mexico</c:v>
                </c:pt>
                <c:pt idx="35">
                  <c:v>Ukraine</c:v>
                </c:pt>
                <c:pt idx="36">
                  <c:v>Russian Federation</c:v>
                </c:pt>
                <c:pt idx="37">
                  <c:v>Brazil</c:v>
                </c:pt>
                <c:pt idx="38">
                  <c:v>South Africa</c:v>
                </c:pt>
                <c:pt idx="39">
                  <c:v>India</c:v>
                </c:pt>
                <c:pt idx="40">
                  <c:v>China</c:v>
                </c:pt>
                <c:pt idx="41">
                  <c:v>Indonesia</c:v>
                </c:pt>
              </c:strCache>
            </c:strRef>
          </c:cat>
          <c:val>
            <c:numRef>
              <c:f>'[5]3.22'!$E$47:$E$88</c:f>
              <c:numCache>
                <c:formatCode>General</c:formatCode>
                <c:ptCount val="42"/>
                <c:pt idx="0">
                  <c:v>57.63</c:v>
                </c:pt>
                <c:pt idx="1">
                  <c:v>55.89</c:v>
                </c:pt>
                <c:pt idx="2">
                  <c:v>55.16</c:v>
                </c:pt>
                <c:pt idx="3">
                  <c:v>53.35</c:v>
                </c:pt>
                <c:pt idx="4">
                  <c:v>51.96</c:v>
                </c:pt>
                <c:pt idx="5">
                  <c:v>51.2</c:v>
                </c:pt>
                <c:pt idx="6">
                  <c:v>50.76</c:v>
                </c:pt>
                <c:pt idx="7">
                  <c:v>50.74</c:v>
                </c:pt>
                <c:pt idx="8">
                  <c:v>49.87</c:v>
                </c:pt>
                <c:pt idx="9">
                  <c:v>49.86</c:v>
                </c:pt>
                <c:pt idx="10">
                  <c:v>49.58</c:v>
                </c:pt>
                <c:pt idx="11">
                  <c:v>49.48</c:v>
                </c:pt>
                <c:pt idx="12">
                  <c:v>49.38</c:v>
                </c:pt>
                <c:pt idx="13">
                  <c:v>48.62</c:v>
                </c:pt>
                <c:pt idx="14">
                  <c:v>48.15</c:v>
                </c:pt>
                <c:pt idx="15">
                  <c:v>47.29</c:v>
                </c:pt>
                <c:pt idx="16">
                  <c:v>45.435625000000002</c:v>
                </c:pt>
                <c:pt idx="17">
                  <c:v>45.3</c:v>
                </c:pt>
                <c:pt idx="18">
                  <c:v>45.15</c:v>
                </c:pt>
                <c:pt idx="19">
                  <c:v>44.62</c:v>
                </c:pt>
                <c:pt idx="20">
                  <c:v>44.08</c:v>
                </c:pt>
                <c:pt idx="21">
                  <c:v>43.92</c:v>
                </c:pt>
                <c:pt idx="22">
                  <c:v>43.4</c:v>
                </c:pt>
                <c:pt idx="23">
                  <c:v>43.23</c:v>
                </c:pt>
                <c:pt idx="24">
                  <c:v>42.02</c:v>
                </c:pt>
                <c:pt idx="25">
                  <c:v>41.77</c:v>
                </c:pt>
                <c:pt idx="26">
                  <c:v>41.7</c:v>
                </c:pt>
                <c:pt idx="27">
                  <c:v>38.33</c:v>
                </c:pt>
                <c:pt idx="28">
                  <c:v>38.299999999999997</c:v>
                </c:pt>
                <c:pt idx="29">
                  <c:v>37.369999999999997</c:v>
                </c:pt>
                <c:pt idx="30">
                  <c:v>36.31</c:v>
                </c:pt>
                <c:pt idx="31">
                  <c:v>33.9</c:v>
                </c:pt>
                <c:pt idx="32">
                  <c:v>30.22</c:v>
                </c:pt>
                <c:pt idx="33">
                  <c:v>22.77</c:v>
                </c:pt>
                <c:pt idx="35">
                  <c:v>45.627000000000002</c:v>
                </c:pt>
                <c:pt idx="36">
                  <c:v>38.24</c:v>
                </c:pt>
                <c:pt idx="37">
                  <c:v>39.121000000000002</c:v>
                </c:pt>
                <c:pt idx="38">
                  <c:v>32.075000000000003</c:v>
                </c:pt>
                <c:pt idx="39">
                  <c:v>27.187999999999999</c:v>
                </c:pt>
                <c:pt idx="40">
                  <c:v>23.888000000000002</c:v>
                </c:pt>
                <c:pt idx="41">
                  <c:v>18.454000000000001</c:v>
                </c:pt>
              </c:numCache>
            </c:numRef>
          </c:val>
        </c:ser>
        <c:dLbls>
          <c:showLegendKey val="0"/>
          <c:showVal val="0"/>
          <c:showCatName val="0"/>
          <c:showSerName val="0"/>
          <c:showPercent val="0"/>
          <c:showBubbleSize val="0"/>
        </c:dLbls>
        <c:gapWidth val="86"/>
        <c:axId val="233412184"/>
        <c:axId val="233412576"/>
      </c:barChart>
      <c:lineChart>
        <c:grouping val="standard"/>
        <c:varyColors val="0"/>
        <c:ser>
          <c:idx val="0"/>
          <c:order val="0"/>
          <c:tx>
            <c:strRef>
              <c:f>'[5]3.22'!$D$46</c:f>
              <c:strCache>
                <c:ptCount val="1"/>
                <c:pt idx="0">
                  <c:v>2009</c:v>
                </c:pt>
              </c:strCache>
            </c:strRef>
          </c:tx>
          <c:spPr>
            <a:ln>
              <a:noFill/>
            </a:ln>
          </c:spPr>
          <c:marker>
            <c:symbol val="triangle"/>
            <c:size val="9"/>
            <c:spPr>
              <a:solidFill>
                <a:srgbClr val="FFC000"/>
              </a:solidFill>
              <a:ln>
                <a:solidFill>
                  <a:srgbClr val="92D050"/>
                </a:solidFill>
              </a:ln>
            </c:spPr>
          </c:marker>
          <c:dPt>
            <c:idx val="5"/>
            <c:bubble3D val="0"/>
          </c:dPt>
          <c:dPt>
            <c:idx val="17"/>
            <c:bubble3D val="0"/>
          </c:dPt>
          <c:dPt>
            <c:idx val="34"/>
            <c:bubble3D val="0"/>
          </c:dPt>
          <c:cat>
            <c:strRef>
              <c:f>'[5]3.22'!$B$47:$B$88</c:f>
              <c:strCache>
                <c:ptCount val="42"/>
                <c:pt idx="0">
                  <c:v>Denmark</c:v>
                </c:pt>
                <c:pt idx="1">
                  <c:v>France</c:v>
                </c:pt>
                <c:pt idx="2">
                  <c:v>Finland</c:v>
                </c:pt>
                <c:pt idx="3">
                  <c:v>Belgium</c:v>
                </c:pt>
                <c:pt idx="4">
                  <c:v>Greece</c:v>
                </c:pt>
                <c:pt idx="5">
                  <c:v>Sweden</c:v>
                </c:pt>
                <c:pt idx="6">
                  <c:v>Slovenia</c:v>
                </c:pt>
                <c:pt idx="7">
                  <c:v>Austria</c:v>
                </c:pt>
                <c:pt idx="8">
                  <c:v>Netherlands</c:v>
                </c:pt>
                <c:pt idx="9">
                  <c:v>Italy</c:v>
                </c:pt>
                <c:pt idx="10">
                  <c:v>Hungary</c:v>
                </c:pt>
                <c:pt idx="11">
                  <c:v>New Zealand</c:v>
                </c:pt>
                <c:pt idx="12">
                  <c:v>Portugal</c:v>
                </c:pt>
                <c:pt idx="13">
                  <c:v>United Kingdom</c:v>
                </c:pt>
                <c:pt idx="14">
                  <c:v>Ireland</c:v>
                </c:pt>
                <c:pt idx="15">
                  <c:v>Iceland</c:v>
                </c:pt>
                <c:pt idx="16">
                  <c:v>OECD</c:v>
                </c:pt>
                <c:pt idx="17">
                  <c:v>Germany</c:v>
                </c:pt>
                <c:pt idx="18">
                  <c:v>Spain</c:v>
                </c:pt>
                <c:pt idx="19">
                  <c:v>Israel</c:v>
                </c:pt>
                <c:pt idx="20">
                  <c:v>Canada</c:v>
                </c:pt>
                <c:pt idx="21">
                  <c:v>Norway</c:v>
                </c:pt>
                <c:pt idx="22">
                  <c:v>Poland</c:v>
                </c:pt>
                <c:pt idx="23">
                  <c:v>Czech Republic</c:v>
                </c:pt>
                <c:pt idx="24">
                  <c:v>Japan</c:v>
                </c:pt>
                <c:pt idx="25">
                  <c:v>Luxembourg</c:v>
                </c:pt>
                <c:pt idx="26">
                  <c:v>United States</c:v>
                </c:pt>
                <c:pt idx="27">
                  <c:v>Slovak Republic</c:v>
                </c:pt>
                <c:pt idx="28">
                  <c:v>Estonia</c:v>
                </c:pt>
                <c:pt idx="29">
                  <c:v>Turkey</c:v>
                </c:pt>
                <c:pt idx="30">
                  <c:v>Australia</c:v>
                </c:pt>
                <c:pt idx="31">
                  <c:v>Switzerland</c:v>
                </c:pt>
                <c:pt idx="32">
                  <c:v>Korea</c:v>
                </c:pt>
                <c:pt idx="33">
                  <c:v>Mexico</c:v>
                </c:pt>
                <c:pt idx="35">
                  <c:v>Ukraine</c:v>
                </c:pt>
                <c:pt idx="36">
                  <c:v>Russian Federation</c:v>
                </c:pt>
                <c:pt idx="37">
                  <c:v>Brazil</c:v>
                </c:pt>
                <c:pt idx="38">
                  <c:v>South Africa</c:v>
                </c:pt>
                <c:pt idx="39">
                  <c:v>India</c:v>
                </c:pt>
                <c:pt idx="40">
                  <c:v>China</c:v>
                </c:pt>
                <c:pt idx="41">
                  <c:v>Indonesia</c:v>
                </c:pt>
              </c:strCache>
            </c:strRef>
          </c:cat>
          <c:val>
            <c:numRef>
              <c:f>'[5]3.22'!$D$47:$D$88</c:f>
              <c:numCache>
                <c:formatCode>General</c:formatCode>
                <c:ptCount val="42"/>
                <c:pt idx="0">
                  <c:v>58.09</c:v>
                </c:pt>
                <c:pt idx="1">
                  <c:v>56.77</c:v>
                </c:pt>
                <c:pt idx="2">
                  <c:v>56.12</c:v>
                </c:pt>
                <c:pt idx="3">
                  <c:v>53.72</c:v>
                </c:pt>
                <c:pt idx="4">
                  <c:v>53.95</c:v>
                </c:pt>
                <c:pt idx="5">
                  <c:v>54.94</c:v>
                </c:pt>
                <c:pt idx="6">
                  <c:v>49.35</c:v>
                </c:pt>
                <c:pt idx="7">
                  <c:v>52.61</c:v>
                </c:pt>
                <c:pt idx="8">
                  <c:v>51.42</c:v>
                </c:pt>
                <c:pt idx="9">
                  <c:v>51.88</c:v>
                </c:pt>
                <c:pt idx="10">
                  <c:v>51.45</c:v>
                </c:pt>
                <c:pt idx="11">
                  <c:v>42.89</c:v>
                </c:pt>
                <c:pt idx="12">
                  <c:v>49.77</c:v>
                </c:pt>
                <c:pt idx="13">
                  <c:v>51.3</c:v>
                </c:pt>
                <c:pt idx="14">
                  <c:v>48.6</c:v>
                </c:pt>
                <c:pt idx="15">
                  <c:v>50.96</c:v>
                </c:pt>
                <c:pt idx="16">
                  <c:v>46.828125</c:v>
                </c:pt>
                <c:pt idx="17">
                  <c:v>48.21</c:v>
                </c:pt>
                <c:pt idx="18">
                  <c:v>46.25</c:v>
                </c:pt>
                <c:pt idx="19">
                  <c:v>45.77</c:v>
                </c:pt>
                <c:pt idx="20">
                  <c:v>44.37</c:v>
                </c:pt>
                <c:pt idx="21">
                  <c:v>46.22</c:v>
                </c:pt>
                <c:pt idx="22">
                  <c:v>44.61</c:v>
                </c:pt>
                <c:pt idx="23">
                  <c:v>44.68</c:v>
                </c:pt>
                <c:pt idx="24">
                  <c:v>41.9</c:v>
                </c:pt>
                <c:pt idx="25">
                  <c:v>44.62</c:v>
                </c:pt>
                <c:pt idx="26">
                  <c:v>42.85</c:v>
                </c:pt>
                <c:pt idx="27">
                  <c:v>41.56</c:v>
                </c:pt>
                <c:pt idx="28">
                  <c:v>45.48</c:v>
                </c:pt>
                <c:pt idx="29">
                  <c:v>43.11</c:v>
                </c:pt>
                <c:pt idx="30">
                  <c:v>37.68</c:v>
                </c:pt>
                <c:pt idx="31">
                  <c:v>34.14</c:v>
                </c:pt>
                <c:pt idx="32">
                  <c:v>33.08</c:v>
                </c:pt>
                <c:pt idx="33">
                  <c:v>23.26</c:v>
                </c:pt>
                <c:pt idx="35">
                  <c:v>48.554000000000002</c:v>
                </c:pt>
                <c:pt idx="36">
                  <c:v>41.56</c:v>
                </c:pt>
                <c:pt idx="37">
                  <c:v>37.994999999999997</c:v>
                </c:pt>
                <c:pt idx="38">
                  <c:v>32.898000000000003</c:v>
                </c:pt>
                <c:pt idx="39">
                  <c:v>29.381</c:v>
                </c:pt>
                <c:pt idx="40">
                  <c:v>23.248999999999999</c:v>
                </c:pt>
                <c:pt idx="41">
                  <c:v>18.254999999999999</c:v>
                </c:pt>
              </c:numCache>
            </c:numRef>
          </c:val>
          <c:smooth val="0"/>
        </c:ser>
        <c:ser>
          <c:idx val="1"/>
          <c:order val="1"/>
          <c:tx>
            <c:strRef>
              <c:f>'[5]3.22'!$C$46</c:f>
              <c:strCache>
                <c:ptCount val="1"/>
                <c:pt idx="0">
                  <c:v>2001</c:v>
                </c:pt>
              </c:strCache>
            </c:strRef>
          </c:tx>
          <c:spPr>
            <a:ln>
              <a:noFill/>
            </a:ln>
          </c:spPr>
          <c:marker>
            <c:symbol val="diamond"/>
            <c:size val="9"/>
            <c:spPr>
              <a:solidFill>
                <a:sysClr val="windowText" lastClr="000000"/>
              </a:solidFill>
              <a:ln>
                <a:solidFill>
                  <a:srgbClr val="00B050"/>
                </a:solidFill>
              </a:ln>
            </c:spPr>
          </c:marker>
          <c:cat>
            <c:strRef>
              <c:f>'[5]3.22'!$B$47:$B$88</c:f>
              <c:strCache>
                <c:ptCount val="42"/>
                <c:pt idx="0">
                  <c:v>Denmark</c:v>
                </c:pt>
                <c:pt idx="1">
                  <c:v>France</c:v>
                </c:pt>
                <c:pt idx="2">
                  <c:v>Finland</c:v>
                </c:pt>
                <c:pt idx="3">
                  <c:v>Belgium</c:v>
                </c:pt>
                <c:pt idx="4">
                  <c:v>Greece</c:v>
                </c:pt>
                <c:pt idx="5">
                  <c:v>Sweden</c:v>
                </c:pt>
                <c:pt idx="6">
                  <c:v>Slovenia</c:v>
                </c:pt>
                <c:pt idx="7">
                  <c:v>Austria</c:v>
                </c:pt>
                <c:pt idx="8">
                  <c:v>Netherlands</c:v>
                </c:pt>
                <c:pt idx="9">
                  <c:v>Italy</c:v>
                </c:pt>
                <c:pt idx="10">
                  <c:v>Hungary</c:v>
                </c:pt>
                <c:pt idx="11">
                  <c:v>New Zealand</c:v>
                </c:pt>
                <c:pt idx="12">
                  <c:v>Portugal</c:v>
                </c:pt>
                <c:pt idx="13">
                  <c:v>United Kingdom</c:v>
                </c:pt>
                <c:pt idx="14">
                  <c:v>Ireland</c:v>
                </c:pt>
                <c:pt idx="15">
                  <c:v>Iceland</c:v>
                </c:pt>
                <c:pt idx="16">
                  <c:v>OECD</c:v>
                </c:pt>
                <c:pt idx="17">
                  <c:v>Germany</c:v>
                </c:pt>
                <c:pt idx="18">
                  <c:v>Spain</c:v>
                </c:pt>
                <c:pt idx="19">
                  <c:v>Israel</c:v>
                </c:pt>
                <c:pt idx="20">
                  <c:v>Canada</c:v>
                </c:pt>
                <c:pt idx="21">
                  <c:v>Norway</c:v>
                </c:pt>
                <c:pt idx="22">
                  <c:v>Poland</c:v>
                </c:pt>
                <c:pt idx="23">
                  <c:v>Czech Republic</c:v>
                </c:pt>
                <c:pt idx="24">
                  <c:v>Japan</c:v>
                </c:pt>
                <c:pt idx="25">
                  <c:v>Luxembourg</c:v>
                </c:pt>
                <c:pt idx="26">
                  <c:v>United States</c:v>
                </c:pt>
                <c:pt idx="27">
                  <c:v>Slovak Republic</c:v>
                </c:pt>
                <c:pt idx="28">
                  <c:v>Estonia</c:v>
                </c:pt>
                <c:pt idx="29">
                  <c:v>Turkey</c:v>
                </c:pt>
                <c:pt idx="30">
                  <c:v>Australia</c:v>
                </c:pt>
                <c:pt idx="31">
                  <c:v>Switzerland</c:v>
                </c:pt>
                <c:pt idx="32">
                  <c:v>Korea</c:v>
                </c:pt>
                <c:pt idx="33">
                  <c:v>Mexico</c:v>
                </c:pt>
                <c:pt idx="35">
                  <c:v>Ukraine</c:v>
                </c:pt>
                <c:pt idx="36">
                  <c:v>Russian Federation</c:v>
                </c:pt>
                <c:pt idx="37">
                  <c:v>Brazil</c:v>
                </c:pt>
                <c:pt idx="38">
                  <c:v>South Africa</c:v>
                </c:pt>
                <c:pt idx="39">
                  <c:v>India</c:v>
                </c:pt>
                <c:pt idx="40">
                  <c:v>China</c:v>
                </c:pt>
                <c:pt idx="41">
                  <c:v>Indonesia</c:v>
                </c:pt>
              </c:strCache>
            </c:strRef>
          </c:cat>
          <c:val>
            <c:numRef>
              <c:f>'[5]3.22'!$C$47:$C$88</c:f>
              <c:numCache>
                <c:formatCode>General</c:formatCode>
                <c:ptCount val="42"/>
                <c:pt idx="0">
                  <c:v>54.19</c:v>
                </c:pt>
                <c:pt idx="1">
                  <c:v>51.66</c:v>
                </c:pt>
                <c:pt idx="2">
                  <c:v>47.95</c:v>
                </c:pt>
                <c:pt idx="3">
                  <c:v>49.11</c:v>
                </c:pt>
                <c:pt idx="4">
                  <c:v>45.78</c:v>
                </c:pt>
                <c:pt idx="5">
                  <c:v>54.52</c:v>
                </c:pt>
                <c:pt idx="6">
                  <c:v>47.31</c:v>
                </c:pt>
                <c:pt idx="7">
                  <c:v>51.29</c:v>
                </c:pt>
                <c:pt idx="8">
                  <c:v>45.35</c:v>
                </c:pt>
                <c:pt idx="9">
                  <c:v>47.71</c:v>
                </c:pt>
                <c:pt idx="10">
                  <c:v>47.84</c:v>
                </c:pt>
                <c:pt idx="11">
                  <c:v>37.1</c:v>
                </c:pt>
                <c:pt idx="12">
                  <c:v>43.16</c:v>
                </c:pt>
                <c:pt idx="13">
                  <c:v>40.24</c:v>
                </c:pt>
                <c:pt idx="14">
                  <c:v>33.159999999999997</c:v>
                </c:pt>
                <c:pt idx="15">
                  <c:v>42.6</c:v>
                </c:pt>
                <c:pt idx="16">
                  <c:v>42.326696919180378</c:v>
                </c:pt>
                <c:pt idx="17">
                  <c:v>47.61</c:v>
                </c:pt>
                <c:pt idx="18">
                  <c:v>38.659999999999997</c:v>
                </c:pt>
                <c:pt idx="19">
                  <c:v>53.89</c:v>
                </c:pt>
                <c:pt idx="20">
                  <c:v>41.99</c:v>
                </c:pt>
                <c:pt idx="21">
                  <c:v>44.11</c:v>
                </c:pt>
                <c:pt idx="22">
                  <c:v>43.8</c:v>
                </c:pt>
                <c:pt idx="23">
                  <c:v>43.9</c:v>
                </c:pt>
                <c:pt idx="24">
                  <c:v>36.217696211265164</c:v>
                </c:pt>
                <c:pt idx="25">
                  <c:v>38.130000000000003</c:v>
                </c:pt>
                <c:pt idx="26">
                  <c:v>34.979999999999997</c:v>
                </c:pt>
                <c:pt idx="27">
                  <c:v>44.46</c:v>
                </c:pt>
                <c:pt idx="28">
                  <c:v>34.799999999999997</c:v>
                </c:pt>
                <c:pt idx="30">
                  <c:v>35.200000000000003</c:v>
                </c:pt>
                <c:pt idx="31">
                  <c:v>34.82</c:v>
                </c:pt>
                <c:pt idx="32">
                  <c:v>23.92</c:v>
                </c:pt>
                <c:pt idx="33">
                  <c:v>18.996605202506785</c:v>
                </c:pt>
                <c:pt idx="35">
                  <c:v>36.534999999999997</c:v>
                </c:pt>
                <c:pt idx="36">
                  <c:v>42.28</c:v>
                </c:pt>
                <c:pt idx="37">
                  <c:v>36.482999999999997</c:v>
                </c:pt>
                <c:pt idx="38">
                  <c:v>25.856000000000002</c:v>
                </c:pt>
                <c:pt idx="39">
                  <c:v>26.373999999999999</c:v>
                </c:pt>
                <c:pt idx="40">
                  <c:v>17.908000000000001</c:v>
                </c:pt>
                <c:pt idx="41">
                  <c:v>21.995999999999999</c:v>
                </c:pt>
              </c:numCache>
            </c:numRef>
          </c:val>
          <c:smooth val="0"/>
        </c:ser>
        <c:dLbls>
          <c:showLegendKey val="0"/>
          <c:showVal val="0"/>
          <c:showCatName val="0"/>
          <c:showSerName val="0"/>
          <c:showPercent val="0"/>
          <c:showBubbleSize val="0"/>
        </c:dLbls>
        <c:marker val="1"/>
        <c:smooth val="0"/>
        <c:axId val="233412184"/>
        <c:axId val="233412576"/>
      </c:lineChart>
      <c:catAx>
        <c:axId val="233412184"/>
        <c:scaling>
          <c:orientation val="minMax"/>
        </c:scaling>
        <c:delete val="0"/>
        <c:axPos val="b"/>
        <c:numFmt formatCode="General" sourceLinked="1"/>
        <c:majorTickMark val="none"/>
        <c:minorTickMark val="none"/>
        <c:tickLblPos val="nextTo"/>
        <c:spPr>
          <a:ln>
            <a:solidFill>
              <a:schemeClr val="tx1">
                <a:alpha val="30000"/>
              </a:schemeClr>
            </a:solidFill>
          </a:ln>
        </c:spPr>
        <c:txPr>
          <a:bodyPr rot="-5400000" vert="horz"/>
          <a:lstStyle/>
          <a:p>
            <a:pPr>
              <a:defRPr sz="800" b="0" i="0" u="none" strike="noStrike" baseline="0">
                <a:solidFill>
                  <a:srgbClr val="000000"/>
                </a:solidFill>
                <a:latin typeface="Calibri"/>
                <a:ea typeface="Calibri"/>
                <a:cs typeface="Calibri"/>
              </a:defRPr>
            </a:pPr>
            <a:endParaRPr lang="sk-SK"/>
          </a:p>
        </c:txPr>
        <c:crossAx val="233412576"/>
        <c:crosses val="autoZero"/>
        <c:auto val="1"/>
        <c:lblAlgn val="ctr"/>
        <c:lblOffset val="100"/>
        <c:noMultiLvlLbl val="0"/>
      </c:catAx>
      <c:valAx>
        <c:axId val="233412576"/>
        <c:scaling>
          <c:orientation val="minMax"/>
          <c:max val="70"/>
        </c:scaling>
        <c:delete val="0"/>
        <c:axPos val="l"/>
        <c:majorGridlines>
          <c:spPr>
            <a:ln>
              <a:solidFill>
                <a:schemeClr val="bg1">
                  <a:lumMod val="50000"/>
                  <a:alpha val="20000"/>
                </a:schemeClr>
              </a:solidFill>
            </a:ln>
          </c:spPr>
        </c:majorGridlines>
        <c:title>
          <c:tx>
            <c:rich>
              <a:bodyPr rot="0" vert="horz"/>
              <a:lstStyle/>
              <a:p>
                <a:pPr algn="ctr">
                  <a:defRPr sz="1100" b="1" i="0" u="none" strike="noStrike" baseline="0">
                    <a:solidFill>
                      <a:srgbClr val="000000"/>
                    </a:solidFill>
                    <a:latin typeface="Calibri"/>
                    <a:ea typeface="Calibri"/>
                    <a:cs typeface="Calibri"/>
                  </a:defRPr>
                </a:pPr>
                <a:r>
                  <a:rPr lang="en-GB" sz="900" baseline="0"/>
                  <a:t>% </a:t>
                </a:r>
              </a:p>
            </c:rich>
          </c:tx>
          <c:layout>
            <c:manualLayout>
              <c:xMode val="edge"/>
              <c:yMode val="edge"/>
              <c:x val="1.2462976389193319E-2"/>
              <c:y val="2.4026908053816107E-2"/>
            </c:manualLayout>
          </c:layout>
          <c:overlay val="0"/>
        </c:title>
        <c:numFmt formatCode="0" sourceLinked="0"/>
        <c:majorTickMark val="in"/>
        <c:minorTickMark val="none"/>
        <c:tickLblPos val="nextTo"/>
        <c:spPr>
          <a:ln>
            <a:solidFill>
              <a:schemeClr val="tx1">
                <a:alpha val="30000"/>
              </a:schemeClr>
            </a:solidFill>
          </a:ln>
        </c:spPr>
        <c:txPr>
          <a:bodyPr rot="0" vert="horz"/>
          <a:lstStyle/>
          <a:p>
            <a:pPr>
              <a:defRPr sz="800" b="0" i="0" u="none" strike="noStrike" baseline="0">
                <a:solidFill>
                  <a:srgbClr val="000000"/>
                </a:solidFill>
                <a:latin typeface="Calibri"/>
                <a:ea typeface="Calibri"/>
                <a:cs typeface="Calibri"/>
              </a:defRPr>
            </a:pPr>
            <a:endParaRPr lang="sk-SK"/>
          </a:p>
        </c:txPr>
        <c:crossAx val="233412184"/>
        <c:crosses val="autoZero"/>
        <c:crossBetween val="between"/>
      </c:valAx>
      <c:spPr>
        <a:noFill/>
        <a:ln w="0">
          <a:solidFill>
            <a:schemeClr val="bg1">
              <a:lumMod val="50000"/>
              <a:alpha val="30000"/>
            </a:schemeClr>
          </a:solidFill>
        </a:ln>
      </c:spPr>
    </c:plotArea>
    <c:legend>
      <c:legendPos val="b"/>
      <c:layout>
        <c:manualLayout>
          <c:xMode val="edge"/>
          <c:yMode val="edge"/>
          <c:x val="0.32139281840305295"/>
          <c:y val="1.9051398102796206E-2"/>
          <c:w val="0.35193703035514562"/>
          <c:h val="5.8363403393473449E-2"/>
        </c:manualLayout>
      </c:layout>
      <c:overlay val="0"/>
      <c:txPr>
        <a:bodyPr/>
        <a:lstStyle/>
        <a:p>
          <a:pPr>
            <a:defRPr sz="1000" b="0" i="0" u="none" strike="noStrike" baseline="0">
              <a:solidFill>
                <a:srgbClr val="000000"/>
              </a:solidFill>
              <a:latin typeface="Calibri"/>
              <a:ea typeface="Calibri"/>
              <a:cs typeface="Calibri"/>
            </a:defRPr>
          </a:pPr>
          <a:endParaRPr lang="sk-SK"/>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sk-SK"/>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87312</xdr:colOff>
      <xdr:row>72</xdr:row>
      <xdr:rowOff>103188</xdr:rowOff>
    </xdr:from>
    <xdr:to>
      <xdr:col>14</xdr:col>
      <xdr:colOff>95787</xdr:colOff>
      <xdr:row>85</xdr:row>
      <xdr:rowOff>11831</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404811</xdr:colOff>
      <xdr:row>71</xdr:row>
      <xdr:rowOff>79374</xdr:rowOff>
    </xdr:from>
    <xdr:to>
      <xdr:col>5</xdr:col>
      <xdr:colOff>87313</xdr:colOff>
      <xdr:row>84</xdr:row>
      <xdr:rowOff>18254</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0.07806</cdr:x>
      <cdr:y>0.68054</cdr:y>
    </cdr:from>
    <cdr:to>
      <cdr:x>0.28795</cdr:x>
      <cdr:y>0.78718</cdr:y>
    </cdr:to>
    <cdr:sp macro="" textlink="">
      <cdr:nvSpPr>
        <cdr:cNvPr id="6" name="Blok textu 19"/>
        <cdr:cNvSpPr txBox="1"/>
      </cdr:nvSpPr>
      <cdr:spPr>
        <a:xfrm xmlns:a="http://schemas.openxmlformats.org/drawingml/2006/main">
          <a:off x="277582" y="2017576"/>
          <a:ext cx="746357" cy="3161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700">
              <a:latin typeface="Arial Narrow" panose="020B0606020202030204" pitchFamily="34" charset="0"/>
            </a:rPr>
            <a:t>Dlhodobá </a:t>
          </a:r>
        </a:p>
        <a:p xmlns:a="http://schemas.openxmlformats.org/drawingml/2006/main">
          <a:r>
            <a:rPr lang="sk-SK" sz="700">
              <a:latin typeface="Arial Narrow" panose="020B0606020202030204" pitchFamily="34" charset="0"/>
            </a:rPr>
            <a:t>nezamestnanosť</a:t>
          </a:r>
        </a:p>
      </cdr:txBody>
    </cdr:sp>
  </cdr:relSizeAnchor>
  <cdr:relSizeAnchor xmlns:cdr="http://schemas.openxmlformats.org/drawingml/2006/chartDrawing">
    <cdr:from>
      <cdr:x>0.15268</cdr:x>
      <cdr:y>0.51512</cdr:y>
    </cdr:from>
    <cdr:to>
      <cdr:x>0.40982</cdr:x>
      <cdr:y>0.58682</cdr:y>
    </cdr:to>
    <cdr:sp macro="" textlink="">
      <cdr:nvSpPr>
        <cdr:cNvPr id="7" name="Blok textu 19"/>
        <cdr:cNvSpPr txBox="1"/>
      </cdr:nvSpPr>
      <cdr:spPr>
        <a:xfrm xmlns:a="http://schemas.openxmlformats.org/drawingml/2006/main">
          <a:off x="542925" y="1527174"/>
          <a:ext cx="914403" cy="2125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700">
              <a:latin typeface="Arial Narrow" panose="020B0606020202030204" pitchFamily="34" charset="0"/>
            </a:rPr>
            <a:t>Efektivita zdravotníctva</a:t>
          </a:r>
        </a:p>
      </cdr:txBody>
    </cdr:sp>
  </cdr:relSizeAnchor>
  <cdr:relSizeAnchor xmlns:cdr="http://schemas.openxmlformats.org/drawingml/2006/chartDrawing">
    <cdr:from>
      <cdr:x>0.28214</cdr:x>
      <cdr:y>0.63025</cdr:y>
    </cdr:from>
    <cdr:to>
      <cdr:x>0.53929</cdr:x>
      <cdr:y>0.70195</cdr:y>
    </cdr:to>
    <cdr:sp macro="" textlink="">
      <cdr:nvSpPr>
        <cdr:cNvPr id="8" name="Blok textu 19"/>
        <cdr:cNvSpPr txBox="1"/>
      </cdr:nvSpPr>
      <cdr:spPr>
        <a:xfrm xmlns:a="http://schemas.openxmlformats.org/drawingml/2006/main">
          <a:off x="1003299" y="1868488"/>
          <a:ext cx="914403" cy="2125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700">
              <a:latin typeface="Arial Narrow" panose="020B0606020202030204" pitchFamily="34" charset="0"/>
            </a:rPr>
            <a:t>Cezhraničný obchod</a:t>
          </a:r>
        </a:p>
      </cdr:txBody>
    </cdr:sp>
  </cdr:relSizeAnchor>
  <cdr:relSizeAnchor xmlns:cdr="http://schemas.openxmlformats.org/drawingml/2006/chartDrawing">
    <cdr:from>
      <cdr:x>0.16681</cdr:x>
      <cdr:y>0.77521</cdr:y>
    </cdr:from>
    <cdr:to>
      <cdr:x>0.3767</cdr:x>
      <cdr:y>0.88185</cdr:y>
    </cdr:to>
    <cdr:sp macro="" textlink="">
      <cdr:nvSpPr>
        <cdr:cNvPr id="5" name="Blok textu 19"/>
        <cdr:cNvSpPr txBox="1"/>
      </cdr:nvSpPr>
      <cdr:spPr>
        <a:xfrm xmlns:a="http://schemas.openxmlformats.org/drawingml/2006/main">
          <a:off x="511175" y="2082800"/>
          <a:ext cx="643189" cy="2865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k-SK" sz="700">
              <a:latin typeface="Arial Narrow" panose="020B0606020202030204" pitchFamily="34" charset="0"/>
            </a:rPr>
            <a:t>Dlhodobá </a:t>
          </a:r>
        </a:p>
        <a:p xmlns:a="http://schemas.openxmlformats.org/drawingml/2006/main">
          <a:r>
            <a:rPr lang="sk-SK" sz="700">
              <a:latin typeface="Arial Narrow" panose="020B0606020202030204" pitchFamily="34" charset="0"/>
            </a:rPr>
            <a:t>nezamestnanosť</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19050</xdr:colOff>
      <xdr:row>7</xdr:row>
      <xdr:rowOff>28575</xdr:rowOff>
    </xdr:from>
    <xdr:to>
      <xdr:col>13</xdr:col>
      <xdr:colOff>600075</xdr:colOff>
      <xdr:row>37</xdr:row>
      <xdr:rowOff>0</xdr:rowOff>
    </xdr:to>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FP_NEW/4_STRUKTURAL/4_2_Databaza/&#352;truktur&#225;lne%20indik&#225;tory/Indik&#225;tory%20NPR/Cit&#225;cie%20na%20v&#253;skumn&#237;ka_201403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FP_NEW/4_STRUKTURAL/4_4_Agenda/10_Podnikatelske_prostredie/Doing%20business/DB15_gap%20analys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NPR%202015\Youth%20unemployment%20r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PR%202015\Data\Youth_old_unemployment%20r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halus\Downloads\422013201x1g0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ál"/>
      <sheetName val="CIT"/>
      <sheetName val="Citacie na vyskumnika 2013"/>
      <sheetName val="Citacie SCImago 2013"/>
      <sheetName val="Výskumníci 2013"/>
      <sheetName val="Hárok1"/>
    </sheetNames>
    <sheetDataSet>
      <sheetData sheetId="0"/>
      <sheetData sheetId="1"/>
      <sheetData sheetId="2">
        <row r="2">
          <cell r="B2">
            <v>10.987825081872472</v>
          </cell>
          <cell r="C2">
            <v>9.1638215665612925</v>
          </cell>
          <cell r="D2">
            <v>8.8560909620192465</v>
          </cell>
          <cell r="E2">
            <v>8.0548996085364308</v>
          </cell>
          <cell r="F2">
            <v>6.5956589776283758</v>
          </cell>
          <cell r="G2">
            <v>5.7734537272097857</v>
          </cell>
          <cell r="H2">
            <v>4.8958684072530563</v>
          </cell>
          <cell r="I2">
            <v>3.3060839575362397</v>
          </cell>
          <cell r="J2">
            <v>1.8298780961254755</v>
          </cell>
          <cell r="K2">
            <v>0.37141497382461236</v>
          </cell>
        </row>
        <row r="3">
          <cell r="B3">
            <v>12.976604938271604</v>
          </cell>
          <cell r="C3">
            <v>12.543745851686477</v>
          </cell>
          <cell r="D3">
            <v>11.755440236245304</v>
          </cell>
          <cell r="E3">
            <v>10.846026763588304</v>
          </cell>
          <cell r="F3">
            <v>10.197286126067331</v>
          </cell>
          <cell r="G3">
            <v>8.6087377370830609</v>
          </cell>
          <cell r="H3">
            <v>6.3145817006269596</v>
          </cell>
          <cell r="I3">
            <v>4.3533945555919971</v>
          </cell>
          <cell r="J3">
            <v>2.3207572868428219</v>
          </cell>
          <cell r="K3">
            <v>0.49064928665815583</v>
          </cell>
        </row>
        <row r="4">
          <cell r="B4">
            <v>2.7743970692988706</v>
          </cell>
          <cell r="C4">
            <v>2.7120262608176664</v>
          </cell>
          <cell r="D4">
            <v>2.8465557275541795</v>
          </cell>
          <cell r="E4">
            <v>2.4141747746139428</v>
          </cell>
          <cell r="F4">
            <v>2.2427969079409698</v>
          </cell>
          <cell r="G4">
            <v>1.7941176470588236</v>
          </cell>
          <cell r="H4">
            <v>1.3764459422533928</v>
          </cell>
          <cell r="I4">
            <v>1.028482607965048</v>
          </cell>
          <cell r="J4">
            <v>0.84214254094732177</v>
          </cell>
          <cell r="K4">
            <v>0.12245396773667916</v>
          </cell>
        </row>
        <row r="5">
          <cell r="B5">
            <v>3.9738095238095239</v>
          </cell>
          <cell r="C5">
            <v>4.9542517897677669</v>
          </cell>
          <cell r="D5">
            <v>4.9401176877812389</v>
          </cell>
          <cell r="E5">
            <v>4.7573829335943874</v>
          </cell>
          <cell r="F5">
            <v>4.0534567716888157</v>
          </cell>
          <cell r="G5">
            <v>3.8436012119463281</v>
          </cell>
          <cell r="H5">
            <v>3.8769707207207209</v>
          </cell>
          <cell r="I5">
            <v>2.7750839783846941</v>
          </cell>
          <cell r="J5">
            <v>1.7942583732057416</v>
          </cell>
          <cell r="K5">
            <v>0.34109358247817428</v>
          </cell>
        </row>
        <row r="6">
          <cell r="B6">
            <v>11.643224699828474</v>
          </cell>
          <cell r="C6">
            <v>8.4780058651026398</v>
          </cell>
          <cell r="D6">
            <v>11.383689839572192</v>
          </cell>
          <cell r="E6">
            <v>11.221526908635795</v>
          </cell>
          <cell r="F6">
            <v>11.121588089330025</v>
          </cell>
          <cell r="G6">
            <v>10.720504009163802</v>
          </cell>
          <cell r="H6">
            <v>10.167955801104972</v>
          </cell>
          <cell r="I6">
            <v>7.8633879781420761</v>
          </cell>
          <cell r="J6">
            <v>6.8759776536312849</v>
          </cell>
          <cell r="K6">
            <v>1.1084745762711865</v>
          </cell>
        </row>
        <row r="7">
          <cell r="B7">
            <v>7.0757668711656443</v>
          </cell>
          <cell r="C7">
            <v>4.7720220116678389</v>
          </cell>
          <cell r="D7">
            <v>4.8985799672592991</v>
          </cell>
          <cell r="E7">
            <v>4.454013917784633</v>
          </cell>
          <cell r="F7">
            <v>3.9635722679200942</v>
          </cell>
          <cell r="G7">
            <v>3.6909836920616157</v>
          </cell>
          <cell r="H7">
            <v>3.1777405227863693</v>
          </cell>
          <cell r="I7">
            <v>2.1702626947395869</v>
          </cell>
          <cell r="J7">
            <v>1.2648255901594863</v>
          </cell>
          <cell r="K7">
            <v>0.25245834670712847</v>
          </cell>
        </row>
        <row r="8">
          <cell r="B8">
            <v>13.20659609431727</v>
          </cell>
          <cell r="C8">
            <v>11.037971539089392</v>
          </cell>
          <cell r="D8">
            <v>11.027594813839007</v>
          </cell>
          <cell r="E8">
            <v>10.071551666998078</v>
          </cell>
          <cell r="F8">
            <v>7.9057475771665455</v>
          </cell>
          <cell r="G8">
            <v>6.7584604093614935</v>
          </cell>
          <cell r="H8">
            <v>5.4668358488045943</v>
          </cell>
          <cell r="I8">
            <v>3.884382247522665</v>
          </cell>
          <cell r="J8">
            <v>2.2146781685467816</v>
          </cell>
          <cell r="K8">
            <v>0.4441480248666112</v>
          </cell>
        </row>
        <row r="9">
          <cell r="B9">
            <v>5.7551202137132682</v>
          </cell>
          <cell r="C9">
            <v>5.8207745421795254</v>
          </cell>
          <cell r="D9">
            <v>5.1204099060631938</v>
          </cell>
          <cell r="E9">
            <v>5.5246612466124665</v>
          </cell>
          <cell r="F9">
            <v>4.7215380748931892</v>
          </cell>
          <cell r="G9">
            <v>4.1351414000927216</v>
          </cell>
          <cell r="H9">
            <v>4.28869266617611</v>
          </cell>
          <cell r="I9">
            <v>2.7488361782309907</v>
          </cell>
          <cell r="J9">
            <v>2.0474835886214442</v>
          </cell>
          <cell r="K9">
            <v>0.37939641479464487</v>
          </cell>
        </row>
        <row r="10">
          <cell r="B10">
            <v>6.3685006340844792</v>
          </cell>
          <cell r="C10">
            <v>5.9499519983831037</v>
          </cell>
          <cell r="D10">
            <v>5.8735740268738708</v>
          </cell>
          <cell r="E10">
            <v>5.8608205128205126</v>
          </cell>
          <cell r="F10">
            <v>5.130262481958952</v>
          </cell>
          <cell r="G10">
            <v>4.2764327156111532</v>
          </cell>
          <cell r="H10">
            <v>3.4870247435123716</v>
          </cell>
          <cell r="I10">
            <v>2.4682398820088491</v>
          </cell>
          <cell r="J10">
            <v>1.3619155876247899</v>
          </cell>
          <cell r="K10">
            <v>0.29041228696805799</v>
          </cell>
        </row>
        <row r="11">
          <cell r="B11">
            <v>7.496444754097551</v>
          </cell>
          <cell r="C11">
            <v>6.9314245927301279</v>
          </cell>
          <cell r="D11">
            <v>6.678006182600396</v>
          </cell>
          <cell r="E11">
            <v>6.007491514575098</v>
          </cell>
          <cell r="F11">
            <v>5.3091501631683204</v>
          </cell>
          <cell r="G11">
            <v>4.4729866960224607</v>
          </cell>
          <cell r="H11">
            <v>3.410708199710101</v>
          </cell>
          <cell r="I11">
            <v>2.3306608962366413</v>
          </cell>
          <cell r="J11">
            <v>1.2575335426318621</v>
          </cell>
          <cell r="K11">
            <v>0.25754118946967497</v>
          </cell>
        </row>
        <row r="12">
          <cell r="B12">
            <v>8.2940325296523145</v>
          </cell>
          <cell r="C12">
            <v>7.640743272043153</v>
          </cell>
          <cell r="D12">
            <v>7.4257706684964013</v>
          </cell>
          <cell r="E12">
            <v>6.9096244494641619</v>
          </cell>
          <cell r="F12">
            <v>5.818485983594905</v>
          </cell>
          <cell r="G12">
            <v>4.8574517851626284</v>
          </cell>
          <cell r="H12">
            <v>3.780700283272298</v>
          </cell>
          <cell r="I12">
            <v>2.5789821858904691</v>
          </cell>
          <cell r="J12">
            <v>1.3798511817916546</v>
          </cell>
          <cell r="K12">
            <v>0.28720975339429206</v>
          </cell>
        </row>
        <row r="13">
          <cell r="B13">
            <v>8.9024651661307601</v>
          </cell>
          <cell r="C13">
            <v>8.7262287551676625</v>
          </cell>
          <cell r="D13">
            <v>9.9364545134877176</v>
          </cell>
          <cell r="E13">
            <v>8.7551632245169895</v>
          </cell>
          <cell r="F13">
            <v>7.9654795020292761</v>
          </cell>
          <cell r="G13">
            <v>6.8808002101208192</v>
          </cell>
          <cell r="H13">
            <v>5.0296308767204003</v>
          </cell>
          <cell r="I13">
            <v>3.2661911323660533</v>
          </cell>
          <cell r="J13">
            <v>1.9807644473924217</v>
          </cell>
          <cell r="K13">
            <v>0.33529709411594621</v>
          </cell>
        </row>
        <row r="14">
          <cell r="B14">
            <v>7.6687466451959203</v>
          </cell>
          <cell r="C14">
            <v>7.1983247260360246</v>
          </cell>
          <cell r="D14">
            <v>5.7106627913603463</v>
          </cell>
          <cell r="E14">
            <v>5.6924846184808233</v>
          </cell>
          <cell r="F14">
            <v>4.640942498919153</v>
          </cell>
          <cell r="G14">
            <v>3.620663875598086</v>
          </cell>
          <cell r="H14">
            <v>2.6995126979664512</v>
          </cell>
          <cell r="I14">
            <v>1.8363091359311874</v>
          </cell>
          <cell r="J14">
            <v>1.0919998321936486</v>
          </cell>
          <cell r="K14">
            <v>0.19650131799664511</v>
          </cell>
        </row>
        <row r="15">
          <cell r="B15">
            <v>10.625613079019073</v>
          </cell>
          <cell r="C15">
            <v>9.8796064555104852</v>
          </cell>
          <cell r="D15">
            <v>11.058084127505751</v>
          </cell>
          <cell r="E15">
            <v>10.810791650256006</v>
          </cell>
          <cell r="F15">
            <v>8.8825679216659772</v>
          </cell>
          <cell r="G15">
            <v>8.2874485596707821</v>
          </cell>
          <cell r="H15">
            <v>7.1819400352733682</v>
          </cell>
          <cell r="I15">
            <v>4.6859346163986286</v>
          </cell>
          <cell r="J15">
            <v>2.3230903209753668</v>
          </cell>
          <cell r="K15">
            <v>0.46895994028365268</v>
          </cell>
        </row>
        <row r="16">
          <cell r="B16">
            <v>15.978920179970006</v>
          </cell>
          <cell r="C16">
            <v>13.175356714228563</v>
          </cell>
          <cell r="D16">
            <v>12.371695126088431</v>
          </cell>
          <cell r="E16">
            <v>11.494978494623656</v>
          </cell>
          <cell r="F16">
            <v>10.317586617379863</v>
          </cell>
          <cell r="G16">
            <v>8.4443047918303229</v>
          </cell>
          <cell r="H16">
            <v>6.5934696008663369</v>
          </cell>
          <cell r="I16">
            <v>4.5162457254288704</v>
          </cell>
          <cell r="J16">
            <v>2.5024859460581288</v>
          </cell>
          <cell r="K16">
            <v>0.53061293685843369</v>
          </cell>
        </row>
        <row r="17">
          <cell r="B17">
            <v>1.9217809867629363</v>
          </cell>
          <cell r="C17">
            <v>1.9463741620962827</v>
          </cell>
          <cell r="D17">
            <v>1.6066073697585768</v>
          </cell>
          <cell r="E17">
            <v>1.0298292037527064</v>
          </cell>
          <cell r="F17">
            <v>1.0478260869565217</v>
          </cell>
          <cell r="G17">
            <v>1.1623860811930407</v>
          </cell>
          <cell r="H17">
            <v>1.1401437371663243</v>
          </cell>
          <cell r="I17">
            <v>0.81580947555105143</v>
          </cell>
          <cell r="J17">
            <v>0.51434426229508201</v>
          </cell>
          <cell r="K17">
            <v>0.13655172413793104</v>
          </cell>
        </row>
        <row r="18">
          <cell r="B18">
            <v>1.878874388254486</v>
          </cell>
          <cell r="C18">
            <v>1.8097420453057482</v>
          </cell>
          <cell r="D18">
            <v>2.0656641604010026</v>
          </cell>
          <cell r="E18">
            <v>1.677807960316523</v>
          </cell>
          <cell r="F18">
            <v>1.9168741847503854</v>
          </cell>
          <cell r="G18">
            <v>1.5531213191990578</v>
          </cell>
          <cell r="H18">
            <v>1.417025235492499</v>
          </cell>
          <cell r="I18">
            <v>1.1520858164481527</v>
          </cell>
          <cell r="J18">
            <v>0.90041131746229586</v>
          </cell>
          <cell r="K18">
            <v>0.12726422811733085</v>
          </cell>
        </row>
        <row r="19">
          <cell r="B19">
            <v>2.2437223042836041</v>
          </cell>
          <cell r="C19">
            <v>2.4660978895374943</v>
          </cell>
          <cell r="D19">
            <v>2.9474196689386565</v>
          </cell>
          <cell r="E19">
            <v>2.3780099954566105</v>
          </cell>
          <cell r="F19">
            <v>3.2172202797202796</v>
          </cell>
          <cell r="G19">
            <v>3.6673622704507514</v>
          </cell>
          <cell r="H19">
            <v>2.7754172989377843</v>
          </cell>
          <cell r="I19">
            <v>2.2128224582701064</v>
          </cell>
          <cell r="J19">
            <v>1.2196509863429439</v>
          </cell>
          <cell r="K19">
            <v>0.28871892925430209</v>
          </cell>
        </row>
        <row r="20">
          <cell r="B20">
            <v>2.2706422018348622</v>
          </cell>
          <cell r="C20">
            <v>4.1461377870563672</v>
          </cell>
          <cell r="D20">
            <v>5.9366602687140118</v>
          </cell>
          <cell r="E20">
            <v>4.9573170731707314</v>
          </cell>
          <cell r="F20">
            <v>4.345656192236599</v>
          </cell>
          <cell r="G20">
            <v>2.9129554655870447</v>
          </cell>
          <cell r="H20">
            <v>2.5141903171953257</v>
          </cell>
          <cell r="I20">
            <v>1.5388669301712781</v>
          </cell>
          <cell r="J20">
            <v>0.80327868852459017</v>
          </cell>
          <cell r="K20">
            <v>0.23428571428571429</v>
          </cell>
        </row>
        <row r="21">
          <cell r="B21">
            <v>18.404425436965415</v>
          </cell>
          <cell r="C21">
            <v>17.355790529527312</v>
          </cell>
          <cell r="D21">
            <v>15.972699905926623</v>
          </cell>
          <cell r="E21">
            <v>15.929666842940243</v>
          </cell>
          <cell r="F21">
            <v>14.289017682890767</v>
          </cell>
          <cell r="G21">
            <v>14.073682865539418</v>
          </cell>
          <cell r="H21">
            <v>10.045267489711934</v>
          </cell>
          <cell r="I21">
            <v>6.3369890670179823</v>
          </cell>
          <cell r="J21">
            <v>3.509223706889196</v>
          </cell>
          <cell r="K21">
            <v>0.59933632907016943</v>
          </cell>
        </row>
        <row r="22">
          <cell r="B22">
            <v>3.8445458125492253</v>
          </cell>
          <cell r="C22">
            <v>3.7692159196937034</v>
          </cell>
          <cell r="D22">
            <v>3.8709986067513809</v>
          </cell>
          <cell r="E22">
            <v>3.6405570486195944</v>
          </cell>
          <cell r="F22">
            <v>3.124989887549551</v>
          </cell>
          <cell r="G22">
            <v>2.8551018738237461</v>
          </cell>
          <cell r="H22">
            <v>2.141619258731069</v>
          </cell>
          <cell r="I22">
            <v>1.6897385121544291</v>
          </cell>
          <cell r="J22">
            <v>0.98913449052999214</v>
          </cell>
          <cell r="K22">
            <v>0.20223304231027536</v>
          </cell>
        </row>
        <row r="23">
          <cell r="B23">
            <v>6.4636433958615358</v>
          </cell>
          <cell r="C23">
            <v>5.658241030010414</v>
          </cell>
          <cell r="D23">
            <v>5.9978499858017926</v>
          </cell>
          <cell r="E23">
            <v>5.0539821124361159</v>
          </cell>
          <cell r="F23">
            <v>3.5729311027519302</v>
          </cell>
          <cell r="G23">
            <v>3.0639007349605301</v>
          </cell>
          <cell r="H23">
            <v>2.2512322725700451</v>
          </cell>
          <cell r="I23">
            <v>1.5895607359021993</v>
          </cell>
          <cell r="J23">
            <v>0.99299719887955185</v>
          </cell>
          <cell r="K23">
            <v>0.24216892500173126</v>
          </cell>
        </row>
        <row r="24">
          <cell r="B24">
            <v>1.5827256903608222</v>
          </cell>
          <cell r="C24">
            <v>1.4654586636466591</v>
          </cell>
          <cell r="D24">
            <v>1.7732506177382892</v>
          </cell>
          <cell r="E24">
            <v>2.1670565716716292</v>
          </cell>
          <cell r="F24">
            <v>2.3402598741878933</v>
          </cell>
          <cell r="G24">
            <v>2.0246484354729906</v>
          </cell>
          <cell r="H24">
            <v>1.8689585439838221</v>
          </cell>
          <cell r="I24">
            <v>1.8580845771144279</v>
          </cell>
          <cell r="J24">
            <v>1.1993876301285977</v>
          </cell>
          <cell r="K24">
            <v>0.24005560307955517</v>
          </cell>
        </row>
        <row r="25">
          <cell r="B25">
            <v>3.3522112334390743</v>
          </cell>
          <cell r="C25">
            <v>3.2899001922900832</v>
          </cell>
          <cell r="D25">
            <v>3.2618036684782608</v>
          </cell>
          <cell r="E25">
            <v>2.9247207382224381</v>
          </cell>
          <cell r="F25">
            <v>2.6698180662588387</v>
          </cell>
          <cell r="G25">
            <v>2.0081264108352146</v>
          </cell>
          <cell r="H25">
            <v>1.5145228215767634</v>
          </cell>
          <cell r="I25">
            <v>1.119078689808169</v>
          </cell>
          <cell r="J25">
            <v>0.80407307969353681</v>
          </cell>
          <cell r="K25">
            <v>0.15631153663339445</v>
          </cell>
        </row>
        <row r="26">
          <cell r="B26">
            <v>7.9875930521091814</v>
          </cell>
          <cell r="C26">
            <v>6.1279268989149056</v>
          </cell>
          <cell r="D26">
            <v>7.1599795116954068</v>
          </cell>
          <cell r="E26">
            <v>6.31088</v>
          </cell>
          <cell r="F26">
            <v>5.5564562002275313</v>
          </cell>
          <cell r="G26">
            <v>5.0615095353209778</v>
          </cell>
          <cell r="H26">
            <v>3.677008957549007</v>
          </cell>
          <cell r="I26">
            <v>2.4235240483245954</v>
          </cell>
          <cell r="J26">
            <v>1.5304080061585836</v>
          </cell>
          <cell r="K26">
            <v>0.31928333524750202</v>
          </cell>
        </row>
        <row r="27">
          <cell r="B27">
            <v>7.8151177297661247</v>
          </cell>
          <cell r="C27">
            <v>6.8820452059788551</v>
          </cell>
          <cell r="D27">
            <v>6.993531839928151</v>
          </cell>
          <cell r="E27">
            <v>6.4550740474947812</v>
          </cell>
          <cell r="F27">
            <v>5.6321286244331459</v>
          </cell>
          <cell r="G27">
            <v>4.9911586436776458</v>
          </cell>
          <cell r="H27">
            <v>4.0530400362413017</v>
          </cell>
          <cell r="I27">
            <v>3.0595538833646869</v>
          </cell>
          <cell r="J27">
            <v>1.7635315275520989</v>
          </cell>
          <cell r="K27">
            <v>0.37296391898562098</v>
          </cell>
        </row>
        <row r="28">
          <cell r="B28">
            <v>11.964476057723845</v>
          </cell>
          <cell r="C28">
            <v>9.5786712652023969</v>
          </cell>
          <cell r="D28">
            <v>9.3883256473290384</v>
          </cell>
          <cell r="E28">
            <v>10.671352484065311</v>
          </cell>
          <cell r="F28">
            <v>8.6259259259259267</v>
          </cell>
          <cell r="G28">
            <v>8.14058524173028</v>
          </cell>
          <cell r="H28">
            <v>6.1586632057105772</v>
          </cell>
          <cell r="I28">
            <v>4.3691576282697726</v>
          </cell>
          <cell r="J28">
            <v>2.3566558441558443</v>
          </cell>
          <cell r="K28">
            <v>0.40675015714907403</v>
          </cell>
        </row>
        <row r="29">
          <cell r="B29">
            <v>11.130306236147369</v>
          </cell>
          <cell r="C29">
            <v>9.9957682854717831</v>
          </cell>
          <cell r="D29">
            <v>9.900975949671075</v>
          </cell>
          <cell r="E29">
            <v>9.3856743096207804</v>
          </cell>
          <cell r="F29">
            <v>8.3079442071670133</v>
          </cell>
          <cell r="G29">
            <v>7.0761857537755146</v>
          </cell>
          <cell r="H29">
            <v>5.4671551337763313</v>
          </cell>
          <cell r="I29">
            <v>3.8465415861042818</v>
          </cell>
          <cell r="J29">
            <v>2.05553092791666</v>
          </cell>
          <cell r="K29">
            <v>0.43648085383675156</v>
          </cell>
        </row>
        <row r="30">
          <cell r="B30">
            <v>9.3957325798743376</v>
          </cell>
          <cell r="C30">
            <v>8.3431409558431504</v>
          </cell>
          <cell r="D30">
            <v>8.203506645698873</v>
          </cell>
          <cell r="E30">
            <v>7.6786858375368201</v>
          </cell>
          <cell r="F30">
            <v>6.641109301745308</v>
          </cell>
          <cell r="G30">
            <v>5.7056036149127971</v>
          </cell>
          <cell r="H30">
            <v>4.4341105772671243</v>
          </cell>
          <cell r="I30">
            <v>3.0853575918831884</v>
          </cell>
          <cell r="J30">
            <v>1.6997647178583568</v>
          </cell>
          <cell r="K30">
            <v>0.34913905749757346</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5"/>
      <sheetName val="DB15_gap analysis"/>
      <sheetName val="Economy Names"/>
      <sheetName val="Column Names"/>
      <sheetName val="Topic Names"/>
      <sheetName val="Labels"/>
      <sheetName val="Sheet1"/>
      <sheetName val="Sheet2"/>
      <sheetName val="Sheet3"/>
      <sheetName val="Sheet4"/>
      <sheetName val="crosschecks"/>
      <sheetName val="Sheet6"/>
      <sheetName val="Figure"/>
    </sheetNames>
    <sheetDataSet>
      <sheetData sheetId="0"/>
      <sheetData sheetId="1"/>
      <sheetData sheetId="2">
        <row r="1">
          <cell r="K1">
            <v>1</v>
          </cell>
        </row>
      </sheetData>
      <sheetData sheetId="3">
        <row r="1">
          <cell r="A1" t="str">
            <v>Economy</v>
          </cell>
          <cell r="B1" t="str">
            <v>Rank as published in Doing Business 2015 Report</v>
          </cell>
          <cell r="D1" t="str">
            <v>Overall distance to frontier (DTF) score (0-100)</v>
          </cell>
          <cell r="E1" t="str">
            <v>Procedures (number)</v>
          </cell>
          <cell r="F1" t="str">
            <v>Time (days)</v>
          </cell>
          <cell r="G1" t="str">
            <v>Cost (% of income per capita)</v>
          </cell>
          <cell r="H1" t="str">
            <v>Paid-in Min. Capital (% of income per capita)</v>
          </cell>
          <cell r="I1" t="str">
            <v>Ease of starting a business (DTF)</v>
          </cell>
          <cell r="J1" t="str">
            <v>Ease of Starting RANK</v>
          </cell>
          <cell r="K1" t="str">
            <v>Procedures (number)</v>
          </cell>
          <cell r="L1" t="str">
            <v>Time (days)</v>
          </cell>
          <cell r="M1" t="str">
            <v>Cost (% of warehouse value)</v>
          </cell>
          <cell r="N1" t="str">
            <v>Ease of Dealing with Construction Permits (DTF)</v>
          </cell>
          <cell r="O1" t="str">
            <v>Ease of Construction RANK</v>
          </cell>
          <cell r="P1" t="str">
            <v>Procedures (number)</v>
          </cell>
          <cell r="Q1" t="str">
            <v>Time (days)</v>
          </cell>
          <cell r="R1" t="str">
            <v>Cost (% of property value)</v>
          </cell>
          <cell r="S1" t="str">
            <v>Ease of registering property (DTF)</v>
          </cell>
          <cell r="T1" t="str">
            <v>Ease of Property RANK</v>
          </cell>
          <cell r="U1" t="str">
            <v>Credit Information Index</v>
          </cell>
          <cell r="V1" t="str">
            <v>Legal Rights Index</v>
          </cell>
          <cell r="W1" t="str">
            <v>Sum getting credit</v>
          </cell>
          <cell r="X1" t="str">
            <v>Ease of getting credit (DTF)</v>
          </cell>
          <cell r="Y1" t="str">
            <v>Ease of Credit RANK</v>
          </cell>
          <cell r="Z1" t="str">
            <v>Disclosure Index (0-10)</v>
          </cell>
          <cell r="AA1" t="str">
            <v>Director Liability Index (0 -10)</v>
          </cell>
          <cell r="AB1" t="str">
            <v>Shareholder Suits Index (0 -10)</v>
          </cell>
          <cell r="AC1" t="str">
            <v>Extent of conflict of interest regulation index (0 -10)</v>
          </cell>
          <cell r="AD1" t="str">
            <v>Shareholder rights index (0 - 10.5)</v>
          </cell>
          <cell r="AE1" t="str">
            <v>Governance structure index (0 -10.5)</v>
          </cell>
          <cell r="AF1" t="str">
            <v>Corporate transparency index (0–9)</v>
          </cell>
          <cell r="AG1" t="str">
            <v>Extent of shareholder governance index (0 -10)</v>
          </cell>
          <cell r="AH1" t="str">
            <v>Strength of minority investors protection index (0 -10)</v>
          </cell>
          <cell r="AI1" t="str">
            <v>Strength of minority investors protection index (DTF)</v>
          </cell>
          <cell r="AJ1" t="str">
            <v>Ease of Protecting Minority Investors RANK</v>
          </cell>
          <cell r="AK1" t="str">
            <v>Payments (number)</v>
          </cell>
          <cell r="AL1" t="str">
            <v>Time (hours)</v>
          </cell>
          <cell r="AM1" t="str">
            <v>Total tax rate (% of profit)</v>
          </cell>
          <cell r="AO1" t="str">
            <v>Ease of paying taxes (DTF)</v>
          </cell>
          <cell r="AP1" t="str">
            <v>Ease of Taxes RANK</v>
          </cell>
          <cell r="AQ1" t="str">
            <v>Documents for export (number)</v>
          </cell>
          <cell r="AR1" t="str">
            <v>Time for export (days)</v>
          </cell>
          <cell r="AS1" t="str">
            <v>Cost to export (US$ per container)</v>
          </cell>
          <cell r="AT1" t="str">
            <v>Documents for import (number)</v>
          </cell>
          <cell r="AU1" t="str">
            <v>Time for import (days)</v>
          </cell>
          <cell r="AV1" t="str">
            <v>Cost to import (US$ per container)</v>
          </cell>
          <cell r="AW1" t="str">
            <v>Ease of trading across borders (DTF)</v>
          </cell>
          <cell r="AX1" t="str">
            <v>Ease of Trading RANK</v>
          </cell>
          <cell r="AY1" t="str">
            <v>Procedures (number)</v>
          </cell>
          <cell r="AZ1" t="str">
            <v>Time (days)</v>
          </cell>
          <cell r="BA1" t="str">
            <v>Cost (% of claim)</v>
          </cell>
          <cell r="BB1" t="str">
            <v>Ease of enforcing contracts (DTF)</v>
          </cell>
          <cell r="BC1" t="str">
            <v>Ease of Contracts RANK</v>
          </cell>
          <cell r="BF1" t="str">
            <v>Recovery rate (cents on the dollar)</v>
          </cell>
          <cell r="BG1" t="str">
            <v>Strength of insolvency framework index (0-16)</v>
          </cell>
          <cell r="BH1" t="str">
            <v>Ease of resolving insolvency (DTF)</v>
          </cell>
          <cell r="BI1" t="str">
            <v>Ease of Resolving Insolvency RANK</v>
          </cell>
          <cell r="BJ1" t="str">
            <v>Procedures (number)</v>
          </cell>
          <cell r="BK1" t="str">
            <v>Time (days)</v>
          </cell>
          <cell r="BL1" t="str">
            <v>Cost (% of income per capita)</v>
          </cell>
          <cell r="BM1" t="str">
            <v>Ease of getting electricity (DTF)</v>
          </cell>
          <cell r="BN1" t="str">
            <v>Ease of getting electricity RANK</v>
          </cell>
        </row>
        <row r="2">
          <cell r="A2" t="str">
            <v>الاقتصاد (البلد)</v>
          </cell>
          <cell r="B2" t="str">
            <v>التصنيف كما نشر في تقرير ممارسة أنشطة الأعمال 2015</v>
          </cell>
          <cell r="D2" t="str">
            <v>المرتبة على أساس الحد الأعلى للأداء (DTF) النتيجة (0-100)</v>
          </cell>
          <cell r="E2" t="str">
            <v>الإجراءات (عدد)</v>
          </cell>
          <cell r="F2" t="str">
            <v>الوقت (بالأيام)</v>
          </cell>
          <cell r="G2" t="str">
            <v>التكلفة (% من متوسط الدخل القومي للفرد)</v>
          </cell>
          <cell r="H2" t="str">
            <v>الحد الأدنى لرأس المال (% من متوسط الدخل القومي للفرد)</v>
          </cell>
          <cell r="I2" t="str">
            <v>سهولة بدء النشاط التجاري (المرتبة على أساس DTF)</v>
          </cell>
          <cell r="J2" t="str">
            <v>سهولة بدء النشاط التجاري (المرتبة)</v>
          </cell>
          <cell r="K2" t="str">
            <v>الإجراءات (عدد)</v>
          </cell>
          <cell r="L2" t="str">
            <v>الوقت (بالأيام)</v>
          </cell>
          <cell r="M2" t="str">
            <v>التكلفة (٪ من قيمة المستودع )</v>
          </cell>
          <cell r="N2" t="str">
            <v>سهولة إستخراج تراخيص البناء (المرتبة على أساس DTF)</v>
          </cell>
          <cell r="O2" t="str">
            <v>سهولة إستخراج تراخيص البناء (المرتبة)</v>
          </cell>
          <cell r="P2" t="str">
            <v>الإجراءات (عدد)</v>
          </cell>
          <cell r="Q2" t="str">
            <v>الوقت (بالأيام)</v>
          </cell>
          <cell r="R2" t="str">
            <v>تكلفة التسجيل (% من قيمة الملكية)</v>
          </cell>
          <cell r="S2" t="str">
            <v>سهولة تسجيل الملكية (المرتبة على أساس DTF)</v>
          </cell>
          <cell r="T2" t="str">
            <v>سهولة تسجيل الملكية (المرتبة)</v>
          </cell>
          <cell r="U2" t="str">
            <v>مؤشر عمق المعلومات الائتمانية (0-6)</v>
          </cell>
          <cell r="V2" t="str">
            <v>مؤشر قوة الحقوق القانونية (0-10)</v>
          </cell>
          <cell r="W2" t="str">
            <v>المجموع</v>
          </cell>
          <cell r="X2" t="str">
            <v>سهولة الحصول على الائتمان (المرتبة على أساس DTF)</v>
          </cell>
          <cell r="Y2" t="str">
            <v>سهولة الحصول على الائتمان (المرتبة)</v>
          </cell>
          <cell r="Z2" t="str">
            <v>مؤشر نطاق الإفصاح  (0-10)</v>
          </cell>
          <cell r="AA2" t="str">
            <v>مؤشر نطاق مسؤولية أعضاء مجلس الإدارة (0-10)</v>
          </cell>
          <cell r="AB2" t="str">
            <v>مؤشر سهولة إقامة المساهمين للدعاوى (0-10)</v>
          </cell>
          <cell r="AC2" t="str">
            <v>مؤشر أنظمة نطاق تضارب المصالح</v>
          </cell>
          <cell r="AD2" t="str">
            <v>مؤشر نطاق حقوق المساهمين  (0 - 10.5)</v>
          </cell>
          <cell r="AE2" t="str">
            <v>مؤشر  الهيكل الإداري (0 -10.5)</v>
          </cell>
          <cell r="AF2" t="str">
            <v>مؤشر نطاق الشفافية في الشركات  (0–9)</v>
          </cell>
          <cell r="AG2" t="str">
            <v>مؤشر نطاق الحوكمة وحقوق المساهمين (0 -10)</v>
          </cell>
          <cell r="AH2" t="str">
            <v>مؤشر قوة حماية المستثمرين</v>
          </cell>
          <cell r="AI2" t="str">
            <v>مؤشر قوة حماية المستثمرين  (DTF)</v>
          </cell>
          <cell r="AJ2" t="str">
            <v>سهولة حماية المستثمرين (المرتبة)</v>
          </cell>
          <cell r="AK2" t="str">
            <v>المدفوعات (عدد)</v>
          </cell>
          <cell r="AL2" t="str">
            <v>الوقت (بالساعات)</v>
          </cell>
          <cell r="AM2" t="str">
            <v>إجمالي سعر الضريبة (% من الأرباح)</v>
          </cell>
          <cell r="AO2" t="str">
            <v>سهولة دفع الضرائب (DTF)</v>
          </cell>
          <cell r="AP2" t="str">
            <v>سهولة دفع الضرائب (المرتبة)</v>
          </cell>
          <cell r="AQ2" t="str">
            <v>المستندات اللازمة للتصدير (عدد)</v>
          </cell>
          <cell r="AR2" t="str">
            <v>الوقت المستغرق في التصدير (بالأيام)</v>
          </cell>
          <cell r="AS2" t="str">
            <v>تكلفة التصدير (بالدولار الأمريكي لكل حاوية)</v>
          </cell>
          <cell r="AT2" t="str">
            <v xml:space="preserve">(عدد) المستندات اللازمة للاستيراد </v>
          </cell>
          <cell r="AU2" t="str">
            <v>الوقت المستغرق في الاستيراد (بالأيام)</v>
          </cell>
          <cell r="AV2" t="str">
            <v>تكلفة الاستيراد (بالدولار الأمريكي لكل حاوية)</v>
          </cell>
          <cell r="AW2" t="str">
            <v>سهولة التجارة عبر الحدود (DTF)</v>
          </cell>
          <cell r="AX2" t="str">
            <v>سهولة التجارة عبر الحدود (المرتبة)</v>
          </cell>
          <cell r="AY2" t="str">
            <v>الإجراءات (عدد)</v>
          </cell>
          <cell r="AZ2" t="str">
            <v>الوقت (بالأيام)</v>
          </cell>
          <cell r="BA2" t="str">
            <v>التكلفة (% من قيمة المطالبة)</v>
          </cell>
          <cell r="BB2" t="str">
            <v>سهولة إنفاذ العقود (DTF)</v>
          </cell>
          <cell r="BC2" t="str">
            <v>سهولة إنفاذ العقود (المرتبة)</v>
          </cell>
          <cell r="BF2" t="str">
            <v>معدل استرداد الدين (بالسنت على الدولار)</v>
          </cell>
          <cell r="BG2" t="str">
            <v>سهولة تسوية حالات الإعسار (0-16)</v>
          </cell>
          <cell r="BH2" t="str">
            <v>سهولة تسوية حالات الإعسار (DTF)</v>
          </cell>
          <cell r="BI2" t="str">
            <v>سهولة تسوية حالات الإعسار (المرتبة)</v>
          </cell>
          <cell r="BJ2" t="str">
            <v>الإجراءات (عدد)</v>
          </cell>
          <cell r="BK2" t="str">
            <v>الوقت (بالأيام)</v>
          </cell>
          <cell r="BL2" t="str">
            <v>التكلفة (% من متوسط الدخل القومي للفرد)</v>
          </cell>
          <cell r="BM2" t="str">
            <v xml:space="preserve">
سهولة الحصول على الكهرباء (المرتبة على أساس شريحة مئوية)</v>
          </cell>
          <cell r="BN2" t="str">
            <v>سهولة الحصول على الكهرباء (المرتبة)</v>
          </cell>
        </row>
        <row r="3">
          <cell r="A3" t="str">
            <v>经济体</v>
          </cell>
          <cell r="B3" t="str">
            <v>2015年营商环境报告发布的排名</v>
          </cell>
          <cell r="D3" t="str">
            <v>前沿距离综合分数(0-100)</v>
          </cell>
          <cell r="E3" t="str">
            <v>程序（个）</v>
          </cell>
          <cell r="F3" t="str">
            <v>时间（天）</v>
          </cell>
          <cell r="G3" t="str">
            <v>成本（人均收入的%）</v>
          </cell>
          <cell r="H3" t="str">
            <v>最低法定资本金 （占人均国民收入的百分比）</v>
          </cell>
          <cell r="I3" t="str">
            <v>开办企业便利度（前沿距离）</v>
          </cell>
          <cell r="J3" t="str">
            <v>排名</v>
          </cell>
          <cell r="K3" t="str">
            <v>程序（个）</v>
          </cell>
          <cell r="L3" t="str">
            <v>时间（天）</v>
          </cell>
          <cell r="M3" t="str">
            <v xml:space="preserve">成本（仓库价值的百分比） </v>
          </cell>
          <cell r="N3" t="str">
            <v>办理施工许可证便利度（前沿距离）</v>
          </cell>
          <cell r="O3" t="str">
            <v>排名</v>
          </cell>
          <cell r="P3" t="str">
            <v>程序（个）</v>
          </cell>
          <cell r="Q3" t="str">
            <v>时间（天）</v>
          </cell>
          <cell r="R3" t="str">
            <v>成本（财产价值的%）</v>
          </cell>
          <cell r="S3" t="str">
            <v>登记物权便利度（前沿距离）</v>
          </cell>
          <cell r="T3" t="str">
            <v>排名</v>
          </cell>
          <cell r="U3" t="str">
            <v>信用信息指数</v>
          </cell>
          <cell r="V3" t="str">
            <v>合法权利指数</v>
          </cell>
          <cell r="W3" t="str">
            <v>获取信贷指数</v>
          </cell>
          <cell r="X3" t="str">
            <v>获取信贷便利度（前沿距离）</v>
          </cell>
          <cell r="Y3" t="str">
            <v>排名</v>
          </cell>
          <cell r="Z3" t="str">
            <v>披露程度指数（0-10）</v>
          </cell>
          <cell r="AA3" t="str">
            <v>董事责任程度指数（0-10）</v>
          </cell>
          <cell r="AB3" t="str">
            <v>股东诉讼便利度指数（0-10）</v>
          </cell>
          <cell r="AC3" t="str">
            <v>纠纷调解指数（0-10）</v>
          </cell>
          <cell r="AD3" t="str">
            <v>股东权利指数（0-10.5）</v>
          </cell>
          <cell r="AE3" t="str">
            <v>治理制度强度指数（0-10.5）</v>
          </cell>
          <cell r="AF3" t="str">
            <v>公司透明度指数（0-9）</v>
          </cell>
          <cell r="AG3" t="str">
            <v>股东治理指数（0-10）</v>
          </cell>
          <cell r="AH3" t="str">
            <v>少数投资者保护力度指数（0-10）</v>
          </cell>
          <cell r="AI3" t="str">
            <v>保护少数投资者便利度（前沿距离）</v>
          </cell>
          <cell r="AJ3" t="str">
            <v>排名</v>
          </cell>
          <cell r="AK3" t="str">
            <v>纳税（次）</v>
          </cell>
          <cell r="AL3" t="str">
            <v>时间（小时）</v>
          </cell>
          <cell r="AM3" t="str">
            <v>应税总额（%毛利润）</v>
          </cell>
          <cell r="AO3" t="str">
            <v>纳税便利度（前沿距离）</v>
          </cell>
          <cell r="AP3" t="str">
            <v>排名</v>
          </cell>
          <cell r="AQ3" t="str">
            <v>出口文件（数）</v>
          </cell>
          <cell r="AR3" t="str">
            <v>出口时间（天）</v>
          </cell>
          <cell r="AS3" t="str">
            <v>出口成本（美金/箱）</v>
          </cell>
          <cell r="AT3" t="str">
            <v>进口文件（数）</v>
          </cell>
          <cell r="AU3" t="str">
            <v>进口时间（天）</v>
          </cell>
          <cell r="AV3" t="str">
            <v>进口成本（美金/箱）</v>
          </cell>
          <cell r="AW3" t="str">
            <v>跨境贸易便利度（前沿距离）</v>
          </cell>
          <cell r="AX3" t="str">
            <v>排名</v>
          </cell>
          <cell r="AY3" t="str">
            <v>程序（个）</v>
          </cell>
          <cell r="AZ3" t="str">
            <v>时间（天）</v>
          </cell>
          <cell r="BA3" t="str">
            <v>成本（债务的%）</v>
          </cell>
          <cell r="BB3" t="str">
            <v>执行合同便利度（前沿距离）</v>
          </cell>
          <cell r="BC3" t="str">
            <v>排名</v>
          </cell>
          <cell r="BF3" t="str">
            <v>回收率（每美元美分数）</v>
          </cell>
          <cell r="BG3" t="str">
            <v>破产框架力度指标（0-16）</v>
          </cell>
          <cell r="BH3" t="str">
            <v>办理破产便利度（前沿距离）</v>
          </cell>
          <cell r="BI3" t="str">
            <v>排名</v>
          </cell>
          <cell r="BJ3" t="str">
            <v>程序（个）</v>
          </cell>
          <cell r="BK3" t="str">
            <v>时间（天）</v>
          </cell>
          <cell r="BL3" t="str">
            <v>成本（人均收入的%）</v>
          </cell>
          <cell r="BM3" t="str">
            <v>获得电力便利度（前沿距离）</v>
          </cell>
          <cell r="BN3" t="str">
            <v>排名</v>
          </cell>
        </row>
        <row r="4">
          <cell r="A4" t="str">
            <v>Economie</v>
          </cell>
          <cell r="B4" t="str">
            <v>Classement tel que publié dans le rapport Doing Business 2015</v>
          </cell>
          <cell r="D4" t="str">
            <v>Score total de distance de la frontière (DDF), (0-100)</v>
          </cell>
          <cell r="E4" t="str">
            <v>Procédures (nombre)</v>
          </cell>
          <cell r="F4" t="str">
            <v>Délai (jours)</v>
          </cell>
          <cell r="G4" t="str">
            <v>Coût (% du RNB par habitant)</v>
          </cell>
          <cell r="H4" t="str">
            <v>Capital minimum versé (% du revenu par habitant)</v>
          </cell>
          <cell r="I4" t="str">
            <v>Facilité de la création d’entreprise (DDF)</v>
          </cell>
          <cell r="J4" t="str">
            <v>Facilité de la création d’entreprise CLASSEMENT</v>
          </cell>
          <cell r="K4" t="str">
            <v>Procédures (nombre)</v>
          </cell>
          <cell r="L4" t="str">
            <v>Délai (jours)</v>
          </cell>
          <cell r="M4" t="str">
            <v>Coût (% de la valeur de l’entrepôt)</v>
          </cell>
          <cell r="N4" t="str">
            <v>Facilité de l'obtention des permis de construire (DDF)</v>
          </cell>
          <cell r="O4" t="str">
            <v>Facilité de l'obtention des permis de construire CLASSEMENT</v>
          </cell>
          <cell r="P4" t="str">
            <v>Procédures (nombre)</v>
          </cell>
          <cell r="Q4" t="str">
            <v>Délai (jours)</v>
          </cell>
          <cell r="R4" t="str">
            <v>Coût (% de la valeur du bien)</v>
          </cell>
          <cell r="S4" t="str">
            <v>Facilité du transfert de propriété (DDF)</v>
          </cell>
          <cell r="T4" t="str">
            <v>Facilité du transfert de propriété CLASSEMENT</v>
          </cell>
          <cell r="U4" t="str">
            <v>Etendue de l’information sur le crédit</v>
          </cell>
          <cell r="V4" t="str">
            <v>Indice de fiabilité des garanties</v>
          </cell>
          <cell r="W4" t="str">
            <v>Somme - obtention de prêts</v>
          </cell>
          <cell r="X4" t="str">
            <v>Facilité de l'obtention de prêts (DDF)</v>
          </cell>
          <cell r="Y4" t="str">
            <v>Facilité de l'obtention de prêts CLASSEMENT</v>
          </cell>
          <cell r="Z4" t="str">
            <v>Indice de divulgation de l'information (0 - 10)</v>
          </cell>
          <cell r="AA4" t="str">
            <v>Indice de responsabilité des dirigeants (0 - 10)</v>
          </cell>
          <cell r="AB4" t="str">
            <v>Indice de facilité des poursuites par les actionnaires (0 - 10)</v>
          </cell>
          <cell r="AC4" t="str">
            <v>Indice de réglementation des conflits d' intérêts (0 - 10)</v>
          </cell>
          <cell r="AD4" t="str">
            <v>Indice des droits des actionnaires (0 - 10,5)</v>
          </cell>
          <cell r="AE4" t="str">
            <v>Indice de gouvernance d'entreprise ( 0 - 10,5)</v>
          </cell>
          <cell r="AF4" t="str">
            <v>Indice de transparence d'entreprise (0 - 9)</v>
          </cell>
          <cell r="AG4" t="str">
            <v xml:space="preserve">Indice de gouvernance des actionnaires  (0 - 10) </v>
          </cell>
          <cell r="AH4" t="str">
            <v>Indice de protection des actionnaires minoritaires (0 - 10)</v>
          </cell>
          <cell r="AI4" t="str">
            <v>Indice de protection des actionnaires minoritaires (DDF)</v>
          </cell>
          <cell r="AJ4" t="str">
            <v>Indice de protection des actionnaires minoritaires CLASSEMENT</v>
          </cell>
          <cell r="AK4" t="str">
            <v>Paiements (nombre)</v>
          </cell>
          <cell r="AL4" t="str">
            <v>Délai (heures par année)</v>
          </cell>
          <cell r="AM4" t="str">
            <v>Taux d'imposition total (en pourcentage du bénéfice brut)</v>
          </cell>
          <cell r="AO4" t="str">
            <v>Facilité du paiement des taxes et impôts (DDF)</v>
          </cell>
          <cell r="AP4" t="str">
            <v>Facilité du paiement des taxes et impôts CLASSEMENT</v>
          </cell>
          <cell r="AQ4" t="str">
            <v>Documents à l’export (nombre)</v>
          </cell>
          <cell r="AR4" t="str">
            <v>Délai à l’export (jours)</v>
          </cell>
          <cell r="AS4" t="str">
            <v>Coût à l'export (en $ US par conteneur)</v>
          </cell>
          <cell r="AT4" t="str">
            <v>Documents à l’import (nombre)</v>
          </cell>
          <cell r="AU4" t="str">
            <v>Délai à l’import (jours)</v>
          </cell>
          <cell r="AV4" t="str">
            <v>Coût à l'import (en $ US par conteneur)</v>
          </cell>
          <cell r="AW4" t="str">
            <v>Facilité du commerce transfrontalier (DDF)</v>
          </cell>
          <cell r="AX4" t="str">
            <v>Facilité du commerce transfrontalier CLASSEMENT</v>
          </cell>
          <cell r="AY4" t="str">
            <v>Procédures (nombre)</v>
          </cell>
          <cell r="AZ4" t="str">
            <v>Délai (jours)</v>
          </cell>
          <cell r="BA4" t="str">
            <v>Coût (% de la créance)</v>
          </cell>
          <cell r="BB4" t="str">
            <v>Facilité de l'exécution des contrats (DDF)</v>
          </cell>
          <cell r="BC4" t="str">
            <v>Facilité de l'exécution des contrats CLASSEMENT</v>
          </cell>
          <cell r="BF4" t="str">
            <v>Taux de recouvrement (centimes par dollar)</v>
          </cell>
          <cell r="BG4" t="str">
            <v>Indice de solidité du cadre réglementaire sur l'insolvabilité (0 - 16)</v>
          </cell>
          <cell r="BH4" t="str">
            <v>Facilité du réglement de l'insolvabilité (DDF)</v>
          </cell>
          <cell r="BI4" t="str">
            <v>Facilité du solutionnement de l'insolvabilité CLASSEMENT</v>
          </cell>
          <cell r="BJ4" t="str">
            <v>Procédures (nombre)</v>
          </cell>
          <cell r="BK4" t="str">
            <v>Délai (jours)</v>
          </cell>
          <cell r="BL4" t="str">
            <v>Coût (% du RNB par habitant)</v>
          </cell>
          <cell r="BM4" t="str">
            <v>Facilité du raccordement à l’électricité (DDF)</v>
          </cell>
          <cell r="BN4" t="str">
            <v>Facilité du raccordement à l’électricité CLASSEMENT</v>
          </cell>
        </row>
        <row r="5">
          <cell r="A5" t="str">
            <v>Economia</v>
          </cell>
          <cell r="B5" t="str">
            <v>Classificação conforme publicado no relatório DB 2015</v>
          </cell>
          <cell r="D5" t="str">
            <v>Distancia até a fronteira - DAF (0-100)</v>
          </cell>
          <cell r="E5" t="str">
            <v>Procedimentos (número)</v>
          </cell>
          <cell r="F5" t="str">
            <v>Tempo (dias)</v>
          </cell>
          <cell r="G5" t="str">
            <v>Custo (% da renda per capita)</v>
          </cell>
          <cell r="H5" t="str">
            <v>Capital mínimo integralizado (% renda per capita)</v>
          </cell>
          <cell r="I5" t="str">
            <v>Facilidade na abertura de empresas (DAF)</v>
          </cell>
          <cell r="J5" t="str">
            <v>Classificação da abertura de empresas</v>
          </cell>
          <cell r="K5" t="str">
            <v>Procedimentos (número)</v>
          </cell>
          <cell r="L5" t="str">
            <v>Tempo (dias)</v>
          </cell>
          <cell r="M5" t="str">
            <v>Custo (% do valor do armazém)</v>
          </cell>
          <cell r="N5" t="str">
            <v>Facilidade na obtenção de alvarás de construção (DAF)</v>
          </cell>
          <cell r="O5" t="str">
            <v>Classificação da obtenção de alvarás de construção</v>
          </cell>
          <cell r="P5" t="str">
            <v>Procedimentos (número)</v>
          </cell>
          <cell r="Q5" t="str">
            <v>Tempo (dias)</v>
          </cell>
          <cell r="R5" t="str">
            <v>Custo (% do valor do imóvel)</v>
          </cell>
          <cell r="S5" t="str">
            <v>Facilidade no registro de propriedades (DAF)</v>
          </cell>
          <cell r="T5" t="str">
            <v>Classificação do registro de propriedades</v>
          </cell>
          <cell r="U5" t="str">
            <v>Índice de informação de crédito (0-6)</v>
          </cell>
          <cell r="V5" t="str">
            <v>Índice de eficiência dos direitos legais (0-10)</v>
          </cell>
          <cell r="W5" t="str">
            <v>Soma - Obtenção de crédito</v>
          </cell>
          <cell r="X5" t="str">
            <v>Facilidade na obtenção de crédito (DAF)</v>
          </cell>
          <cell r="Y5" t="str">
            <v>Classificação da obtenção de crédito</v>
          </cell>
          <cell r="Z5" t="str">
            <v>Índice de transparência</v>
          </cell>
          <cell r="AA5" t="str">
            <v>Índice de responsabilidade dos diretores</v>
          </cell>
          <cell r="AB5" t="str">
            <v>Índice de facilidade de processos de acionistas</v>
          </cell>
          <cell r="AC5" t="str">
            <v>Índice del alcance da regulação entorno de conflitos de interesesse   (0 -10)</v>
          </cell>
          <cell r="AD5" t="str">
            <v>Índice de direito dos acionistas (0-10,5)</v>
          </cell>
          <cell r="AE5" t="str">
            <v>Índice de governança corporativa (0-10,5)</v>
          </cell>
          <cell r="AF5" t="str">
            <v>Índice de transparencia corporativa (0-9)</v>
          </cell>
          <cell r="AG5" t="str">
            <v>Índice do alcance da governança corporativa (0-10)</v>
          </cell>
          <cell r="AH5" t="str">
            <v>Índice de eficiênca da proteção ao investidor</v>
          </cell>
          <cell r="AI5" t="str">
            <v>Facilidade na proteção de investidores (DAF)</v>
          </cell>
          <cell r="AJ5" t="str">
            <v>Classificação da proteção de investidores</v>
          </cell>
          <cell r="AK5" t="str">
            <v>Pagamentos (número)</v>
          </cell>
          <cell r="AL5" t="str">
            <v>Tempo (horas por ano)</v>
          </cell>
          <cell r="AM5" t="str">
            <v>Aliquota de imposto total (% do lucro)</v>
          </cell>
          <cell r="AO5" t="str">
            <v>Facilidade no pagamento de impostos (DAF)</v>
          </cell>
          <cell r="AP5" t="str">
            <v>Classificação do pagamento de impostos</v>
          </cell>
          <cell r="AQ5" t="str">
            <v>Documentos para exportar (número)</v>
          </cell>
          <cell r="AR5" t="str">
            <v>Tempo para exportar (dias)</v>
          </cell>
          <cell r="AS5" t="str">
            <v>Custo para exportar (US$ por contêiner)</v>
          </cell>
          <cell r="AT5" t="str">
            <v>Documentos para importar (número)</v>
          </cell>
          <cell r="AU5" t="str">
            <v>Tempo para importar (dias)</v>
          </cell>
          <cell r="AV5" t="str">
            <v>Custo para importar (US$ por contêiner)</v>
          </cell>
          <cell r="AW5" t="str">
            <v>Facilidade no comércio entre fronteiras (DAF)</v>
          </cell>
          <cell r="AX5" t="str">
            <v>Classificação do comércio entre fronteiras</v>
          </cell>
          <cell r="AY5" t="str">
            <v>Procedimentos (número)</v>
          </cell>
          <cell r="AZ5" t="str">
            <v>Tempo (dias)</v>
          </cell>
          <cell r="BA5" t="str">
            <v>Custo (% da dívida)</v>
          </cell>
          <cell r="BB5" t="str">
            <v>Facilidade na execução de contratos (DAF)</v>
          </cell>
          <cell r="BC5" t="str">
            <v>Classificação da execução de contratos</v>
          </cell>
          <cell r="BF5" t="str">
            <v>Taxa de recuperação (centavos de dólar)</v>
          </cell>
          <cell r="BG5" t="str">
            <v>Índice da fortaleza do marco regulatorio de insolvencia (0-16)</v>
          </cell>
          <cell r="BH5" t="str">
            <v>Facilidade na resolução de insolvência</v>
          </cell>
          <cell r="BI5" t="str">
            <v>Classificação da resolução de insolvência</v>
          </cell>
          <cell r="BJ5" t="str">
            <v>Procedimentos (número)</v>
          </cell>
          <cell r="BK5" t="str">
            <v>Tempo (dias)</v>
          </cell>
          <cell r="BL5" t="str">
            <v>Custo (% da renda per capita)</v>
          </cell>
          <cell r="BM5" t="str">
            <v>Facilidade na obtenção de eletricidade (DAF)</v>
          </cell>
          <cell r="BN5" t="str">
            <v>Classificação da obtenção de eletricidade</v>
          </cell>
        </row>
        <row r="6">
          <cell r="A6" t="str">
            <v>Страна</v>
          </cell>
          <cell r="B6" t="str">
            <v>Рейтинг, опубликованный в докладе "Ведение бизнеса - 2015"</v>
          </cell>
          <cell r="D6" t="str">
            <v>Совокупный показатель удаленности от передового рубежа (1-100 баллов)</v>
          </cell>
          <cell r="E6" t="str">
            <v>Процедуры (количество)</v>
          </cell>
          <cell r="F6" t="str">
            <v>Срок (дни)</v>
          </cell>
          <cell r="G6" t="str">
            <v>Стоимость (% от дохода на душу населения)</v>
          </cell>
          <cell r="H6" t="str">
            <v>Минимальный уставной капитал (% от дохода на душу населения)</v>
          </cell>
          <cell r="I6" t="str">
            <v>Регистрация предприятий (показатель удаленности от передового рубежа)</v>
          </cell>
          <cell r="J6" t="str">
            <v>Регистрация предприятий
Рейтинг</v>
          </cell>
          <cell r="K6" t="str">
            <v>Процедуры (количество)</v>
          </cell>
          <cell r="L6" t="str">
            <v>Срок (дни)</v>
          </cell>
          <cell r="M6" t="str">
            <v>Стоимость (% от стоимости товарного склада)</v>
          </cell>
          <cell r="N6" t="str">
            <v>Получение разрешений на строительство (показатель удаленности от передового рубежа)</v>
          </cell>
          <cell r="O6" t="str">
            <v>Рейтинг
Получение разрешений на строительство</v>
          </cell>
          <cell r="P6" t="str">
            <v>Процедуры (количество)</v>
          </cell>
          <cell r="Q6" t="str">
            <v>Срок (дни)</v>
          </cell>
          <cell r="R6" t="str">
            <v>Стоимость (% от стоимости объекта недвижимости)</v>
          </cell>
          <cell r="S6" t="str">
            <v>Регистрация собственности (показатель удаленности от передового рубежа)</v>
          </cell>
          <cell r="T6" t="str">
            <v>Рейтинг
Регистрация собственности</v>
          </cell>
          <cell r="U6" t="str">
            <v>Индекс кредитной информации</v>
          </cell>
          <cell r="V6" t="str">
            <v>Индекс юридических прав</v>
          </cell>
          <cell r="W6" t="str">
            <v>Суммарный показатель для индикатора Получение кредитов</v>
          </cell>
          <cell r="X6" t="str">
            <v>Получение кредитов (показатель удаленности от передового рубежа)</v>
          </cell>
          <cell r="Y6" t="str">
            <v>Рейтинг
Получение кредитов</v>
          </cell>
          <cell r="Z6" t="str">
            <v>Индекс открытости (0-10)</v>
          </cell>
          <cell r="AA6" t="str">
            <v>Индекс ответственности директора (0-10)</v>
          </cell>
          <cell r="AB6" t="str">
            <v>Индекс возможности подачи иска акционерами (0-10)</v>
          </cell>
          <cell r="AC6" t="str">
            <v>Индекс столкновения интересов (0-10)</v>
          </cell>
          <cell r="AD6" t="str">
            <v>Индекс акционерного управления (0-10.5)</v>
          </cell>
          <cell r="AE6" t="str">
            <v xml:space="preserve">Индекс развития структуры управления (0-10.5) </v>
          </cell>
          <cell r="AF6" t="str">
            <v xml:space="preserve">Индекс корпоративной прозрачности (0-9) </v>
          </cell>
          <cell r="AG6" t="str">
            <v>Индекс акционерного управления (0-10)</v>
          </cell>
          <cell r="AH6" t="str">
            <v>Индекс защиты миноритарных интересов инвесторов (0-10)</v>
          </cell>
          <cell r="AI6" t="str">
            <v>Защита миноритарных инвесторов (показатель удаленности от передового рубежа) (0-10)</v>
          </cell>
          <cell r="AJ6" t="str">
            <v>Рейтинг Защита миноритарных инвесторов бизнеса</v>
          </cell>
          <cell r="AK6" t="str">
            <v>Выплаты (количество)</v>
          </cell>
          <cell r="AL6" t="str">
            <v>Время (часы)</v>
          </cell>
          <cell r="AM6" t="str">
            <v>Общая налоговая ставка (% прибыли)</v>
          </cell>
          <cell r="AO6" t="str">
            <v>Налогообложение (показатель удаленности от передового рубежа)</v>
          </cell>
          <cell r="AP6" t="str">
            <v xml:space="preserve">Рейтинг
Налогообложение
</v>
          </cell>
          <cell r="AQ6" t="str">
            <v>Документы для экспорта (количество)</v>
          </cell>
          <cell r="AR6" t="str">
            <v>Время на экспорт (в днях)</v>
          </cell>
          <cell r="AS6" t="str">
            <v>Стоимость экспорта (US$ за контейнер)</v>
          </cell>
          <cell r="AT6" t="str">
            <v>Документы на импорт (количество)</v>
          </cell>
          <cell r="AU6" t="str">
            <v>Время на импорт (в днях)</v>
          </cell>
          <cell r="AV6" t="str">
            <v>Стоимость импорта (US$ за контейнер)</v>
          </cell>
          <cell r="AW6" t="str">
            <v>Международная торговля (показатель удаленности от передового рубежа)</v>
          </cell>
          <cell r="AX6" t="str">
            <v xml:space="preserve">Рейтинг
Международная торговля </v>
          </cell>
          <cell r="AY6" t="str">
            <v>Процедуры (количество)</v>
          </cell>
          <cell r="AZ6" t="str">
            <v>Срок (дни)</v>
          </cell>
          <cell r="BA6" t="str">
            <v>Стоимость (% от стоимости иска)</v>
          </cell>
          <cell r="BB6" t="str">
            <v>Обеспечение исполнения контрактов (показатель удаленности от передового рубежа)</v>
          </cell>
          <cell r="BC6" t="str">
            <v xml:space="preserve">Рейтинг
Обеспечение исполнения контрактов </v>
          </cell>
          <cell r="BF6" t="str">
            <v>Коэффициент возврата средств (центы на доллар)</v>
          </cell>
          <cell r="BG6" t="str">
            <v xml:space="preserve">Индекс эффективности нормативно-правовой базы </v>
          </cell>
          <cell r="BH6" t="str">
            <v>Разрешение неплатежеспособности (показатель удаленности от передового рубежа)</v>
          </cell>
          <cell r="BI6" t="str">
            <v>Рейтинг
Разрешение неплатежеспособности</v>
          </cell>
          <cell r="BJ6" t="str">
            <v>Процедуры (количество)</v>
          </cell>
          <cell r="BK6" t="str">
            <v>Срок (дни)</v>
          </cell>
          <cell r="BL6" t="str">
            <v>Стоимость (% от дохода на душу населения)</v>
          </cell>
          <cell r="BM6" t="str">
            <v>Легкость присоединения к электрически сетям (показатель удаленности от передового рубежа)</v>
          </cell>
          <cell r="BN6" t="str">
            <v>Присоединение к электрически сетям  Рейтинг</v>
          </cell>
        </row>
        <row r="7">
          <cell r="A7" t="str">
            <v>Economía</v>
          </cell>
          <cell r="B7" t="str">
            <v>Clasificación publicada en el Informe Doing Business 2015</v>
          </cell>
          <cell r="D7" t="str">
            <v>Puntuación total de distancia a la frontera (DAF) - (0-100)</v>
          </cell>
          <cell r="E7" t="str">
            <v>Procedimientos (número)</v>
          </cell>
          <cell r="F7" t="str">
            <v>Tiempo (días)</v>
          </cell>
          <cell r="G7" t="str">
            <v>Costo (% de ingreso per cápita)</v>
          </cell>
          <cell r="H7" t="str">
            <v>Requisito de capital mínimo pagado (% de ingreso per cápita)</v>
          </cell>
          <cell r="I7" t="str">
            <v>Facilidad de apertura de una empresa (DAF)</v>
          </cell>
          <cell r="J7" t="str">
            <v>Facilidad de apertura de una empresa (clasificación)</v>
          </cell>
          <cell r="K7" t="str">
            <v>Procedimientos (número)</v>
          </cell>
          <cell r="L7" t="str">
            <v>Tiempo (días)</v>
          </cell>
          <cell r="M7" t="str">
            <v>Costo (% del valor del almacén)</v>
          </cell>
          <cell r="N7" t="str">
            <v>Facilidad de Manejo de permisos de construcción (DAF)</v>
          </cell>
          <cell r="O7" t="str">
            <v>Facilidad de Manejo de permisos de construcción (clasificación)</v>
          </cell>
          <cell r="P7" t="str">
            <v>Procedimientos (número)</v>
          </cell>
          <cell r="Q7" t="str">
            <v>Tiempo (días)</v>
          </cell>
          <cell r="R7" t="str">
            <v>Costo (% del valor de la propiedad)</v>
          </cell>
          <cell r="S7" t="str">
            <v>Facilidad de Registro de propiedades (DAF)</v>
          </cell>
          <cell r="T7" t="str">
            <v>Facilidad de Registro de propiedades (clasificación)</v>
          </cell>
          <cell r="U7" t="str">
            <v>Índice de información crediticia</v>
          </cell>
          <cell r="V7" t="str">
            <v>Índice de derechos de deudores y acreedores</v>
          </cell>
          <cell r="W7" t="str">
            <v>Suma de Obtención de crédito</v>
          </cell>
          <cell r="X7" t="str">
            <v>Facilidad de Obtención de crédito (DAF)</v>
          </cell>
          <cell r="Y7" t="str">
            <v>Facilidad de Obtención de crédito (clasificación)</v>
          </cell>
          <cell r="Z7" t="str">
            <v>Índice de divulgación de la información  (0 -10)</v>
          </cell>
          <cell r="AA7" t="str">
            <v>Índice de responsabilidad del director  (0 -10)</v>
          </cell>
          <cell r="AB7" t="str">
            <v>Índice de presentación de demandas de los accionistas  (0 -10)</v>
          </cell>
          <cell r="AC7" t="str">
            <v>Índice del alcance de la regulacion en materia de conflicto de intereses   (0 -10)</v>
          </cell>
          <cell r="AD7" t="str">
            <v>Índice de derechos de los accionistas (0-10.5)</v>
          </cell>
          <cell r="AE7" t="str">
            <v>Índice de gobernanza corporativa (0-10.5)</v>
          </cell>
          <cell r="AF7" t="str">
            <v>Índice de transparencia corporativa (0-9)</v>
          </cell>
          <cell r="AG7" t="str">
            <v>Índice del alcance de la gobernanza corporativa (0-10)</v>
          </cell>
          <cell r="AH7" t="str">
            <v>Índice de fortaleza de la protección de los inversionistas minoritarios (0-10)</v>
          </cell>
          <cell r="AI7" t="str">
            <v>Índice de fortaleza de la protección de los inversionistas minoritarios (DAF)</v>
          </cell>
          <cell r="AJ7" t="str">
            <v>Protección de los inversionistas minoritarios (clasificación)</v>
          </cell>
          <cell r="AK7" t="str">
            <v>Pagos (numero)</v>
          </cell>
          <cell r="AL7" t="str">
            <v>Tiempo (horas)</v>
          </cell>
          <cell r="AM7" t="str">
            <v>Tasa total de impuestos (% de ganancia)</v>
          </cell>
          <cell r="AO7" t="str">
            <v>Facilidad de Pago de impuestos  (DTF)</v>
          </cell>
          <cell r="AP7" t="str">
            <v>Facilidad de Pago de impuestos  (clasificación)</v>
          </cell>
          <cell r="AQ7" t="str">
            <v>Documentos para exportar (numero)</v>
          </cell>
          <cell r="AR7" t="str">
            <v>Tiempo para exportar (dias)</v>
          </cell>
          <cell r="AS7" t="str">
            <v>Costo de exportación (US$ por contenedor)</v>
          </cell>
          <cell r="AT7" t="str">
            <v>Documentos para importar (numero)</v>
          </cell>
          <cell r="AU7" t="str">
            <v>Tiempo para importar (días)</v>
          </cell>
          <cell r="AV7" t="str">
            <v>Costo de importación (US$ por contenedor)</v>
          </cell>
          <cell r="AW7" t="str">
            <v>Facilidad de Comercio transfronterizo (DAF)</v>
          </cell>
          <cell r="AX7" t="str">
            <v>Facilidad de Comercio transfronterizo (clasificación)</v>
          </cell>
          <cell r="AY7" t="str">
            <v>Procedimientos (número)</v>
          </cell>
          <cell r="AZ7" t="str">
            <v>Tiempo (días)</v>
          </cell>
          <cell r="BA7" t="str">
            <v>Costo (% de cantidad demandada)</v>
          </cell>
          <cell r="BB7" t="str">
            <v>Facilidad de Cumplimiento de contratos (DAF)</v>
          </cell>
          <cell r="BC7" t="str">
            <v>Facilidad de Cumplimiento de contratos (clasificación)</v>
          </cell>
          <cell r="BF7" t="str">
            <v>Tasa de recuperación (centavos por dólar)</v>
          </cell>
          <cell r="BG7" t="str">
            <v>Índice de la fortaleza del marco regulatorio de insolvencia (0-16)</v>
          </cell>
          <cell r="BH7" t="str">
            <v>Facilidad de resolución de la insolvencia (DAF)</v>
          </cell>
          <cell r="BI7" t="str">
            <v>Facilidad de resolución de la insolvencia (clasificación)</v>
          </cell>
          <cell r="BJ7" t="str">
            <v>Procedimientos (número)</v>
          </cell>
          <cell r="BK7" t="str">
            <v>Tiempo (días)</v>
          </cell>
          <cell r="BL7" t="str">
            <v>Costo (% del ingreso per cápita)</v>
          </cell>
          <cell r="BM7" t="str">
            <v>Facilidad de obtención de electricidad (DAF)</v>
          </cell>
          <cell r="BN7" t="str">
            <v>Facilidad de obtención de electricidad (clasificación)</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 15-64"/>
      <sheetName val="U 15-24"/>
      <sheetName val="U 25-29"/>
      <sheetName val="LF 15-64"/>
      <sheetName val="LF 15-24"/>
      <sheetName val="LF 25-29"/>
      <sheetName val="Indicator"/>
      <sheetName val="Indicator_relative"/>
    </sheetNames>
    <sheetDataSet>
      <sheetData sheetId="0">
        <row r="10">
          <cell r="C10">
            <v>595.28899621963501</v>
          </cell>
          <cell r="D10">
            <v>649.62500548362732</v>
          </cell>
          <cell r="E10">
            <v>623.53599905967712</v>
          </cell>
          <cell r="F10">
            <v>590.81400084495544</v>
          </cell>
          <cell r="G10">
            <v>543.52999877929687</v>
          </cell>
          <cell r="H10">
            <v>521.646000623703</v>
          </cell>
          <cell r="I10">
            <v>505.69999814033508</v>
          </cell>
          <cell r="J10">
            <v>474.77700042724609</v>
          </cell>
          <cell r="K10">
            <v>471.80999755859381</v>
          </cell>
          <cell r="L10">
            <v>632.50000286102295</v>
          </cell>
          <cell r="M10">
            <v>601.06400156021118</v>
          </cell>
          <cell r="N10">
            <v>596.34000492095947</v>
          </cell>
          <cell r="O10">
            <v>618.71300315856934</v>
          </cell>
        </row>
        <row r="11">
          <cell r="C11">
            <v>133.761</v>
          </cell>
          <cell r="D11">
            <v>137.065</v>
          </cell>
          <cell r="E11">
            <v>156.15700000000001</v>
          </cell>
          <cell r="F11">
            <v>169.57499999999999</v>
          </cell>
          <cell r="G11">
            <v>194.1</v>
          </cell>
          <cell r="H11">
            <v>207.5</v>
          </cell>
          <cell r="I11">
            <v>195.2</v>
          </cell>
          <cell r="J11">
            <v>185.30500000000001</v>
          </cell>
          <cell r="K11">
            <v>162.30000000000001</v>
          </cell>
          <cell r="L11">
            <v>203.8</v>
          </cell>
          <cell r="M11">
            <v>187.952</v>
          </cell>
          <cell r="N11">
            <v>178.67099999999999</v>
          </cell>
          <cell r="O11">
            <v>188.78789</v>
          </cell>
        </row>
        <row r="12">
          <cell r="C12">
            <v>290.49369000000007</v>
          </cell>
          <cell r="D12">
            <v>265.91366000000011</v>
          </cell>
          <cell r="E12">
            <v>330.57821999999999</v>
          </cell>
          <cell r="F12">
            <v>362.29199249999999</v>
          </cell>
          <cell r="G12">
            <v>379.14386000000002</v>
          </cell>
          <cell r="H12">
            <v>390.10616374015808</v>
          </cell>
          <cell r="I12">
            <v>382.95991897583008</v>
          </cell>
          <cell r="J12">
            <v>352.60333979129791</v>
          </cell>
          <cell r="K12">
            <v>332.98991966247559</v>
          </cell>
          <cell r="L12">
            <v>379.37828290462488</v>
          </cell>
          <cell r="M12">
            <v>405.53806364536291</v>
          </cell>
          <cell r="N12">
            <v>346.40378630161291</v>
          </cell>
          <cell r="O12">
            <v>368.38796663284302</v>
          </cell>
        </row>
        <row r="13">
          <cell r="C13">
            <v>1076.0999999999999</v>
          </cell>
          <cell r="D13">
            <v>1156.8</v>
          </cell>
          <cell r="E13">
            <v>1263.3</v>
          </cell>
          <cell r="F13">
            <v>1275.5999999999999</v>
          </cell>
          <cell r="G13">
            <v>1223.2</v>
          </cell>
          <cell r="H13">
            <v>1157.8</v>
          </cell>
          <cell r="I13">
            <v>1091.9000000000001</v>
          </cell>
          <cell r="J13">
            <v>1065.7</v>
          </cell>
          <cell r="K13">
            <v>1104.3</v>
          </cell>
          <cell r="L13">
            <v>1496.3</v>
          </cell>
          <cell r="M13">
            <v>1458.9</v>
          </cell>
          <cell r="N13">
            <v>1366.6</v>
          </cell>
          <cell r="O13">
            <v>1340.2</v>
          </cell>
        </row>
        <row r="14">
          <cell r="C14">
            <v>531.49499999999989</v>
          </cell>
          <cell r="D14">
            <v>532.09499999999991</v>
          </cell>
          <cell r="E14">
            <v>525.27599999999995</v>
          </cell>
          <cell r="F14">
            <v>511.86300000000011</v>
          </cell>
          <cell r="G14">
            <v>542.56200000000001</v>
          </cell>
          <cell r="H14">
            <v>503.1640000000001</v>
          </cell>
          <cell r="I14">
            <v>507.51799999999997</v>
          </cell>
          <cell r="J14">
            <v>491.81599999999997</v>
          </cell>
          <cell r="K14">
            <v>555.74099999999987</v>
          </cell>
          <cell r="L14">
            <v>699.74300000000005</v>
          </cell>
          <cell r="M14">
            <v>621.76475000000005</v>
          </cell>
          <cell r="N14">
            <v>562.28000000000009</v>
          </cell>
          <cell r="O14">
            <v>513.18799999999987</v>
          </cell>
        </row>
        <row r="15">
          <cell r="C15">
            <v>452.80149730000062</v>
          </cell>
          <cell r="D15">
            <v>418.45919512500052</v>
          </cell>
          <cell r="E15">
            <v>374.83235770300001</v>
          </cell>
          <cell r="F15">
            <v>397.1</v>
          </cell>
          <cell r="G15">
            <v>424.5</v>
          </cell>
          <cell r="H15">
            <v>408.4</v>
          </cell>
          <cell r="I15">
            <v>369.5</v>
          </cell>
          <cell r="J15">
            <v>275.57700000000011</v>
          </cell>
          <cell r="K15">
            <v>229.4</v>
          </cell>
          <cell r="L15">
            <v>351.71600000000001</v>
          </cell>
          <cell r="M15">
            <v>382.5750000000001</v>
          </cell>
          <cell r="N15">
            <v>352.48700000000002</v>
          </cell>
          <cell r="O15">
            <v>364.529</v>
          </cell>
        </row>
        <row r="16">
          <cell r="C16">
            <v>126.49283</v>
          </cell>
          <cell r="D16">
            <v>117.76860000000001</v>
          </cell>
          <cell r="E16">
            <v>130.6481</v>
          </cell>
          <cell r="F16">
            <v>154.31519</v>
          </cell>
          <cell r="G16">
            <v>159.0456575</v>
          </cell>
          <cell r="H16">
            <v>139.3669980764389</v>
          </cell>
          <cell r="I16">
            <v>113.6388250589371</v>
          </cell>
          <cell r="J16">
            <v>109.8927462100983</v>
          </cell>
          <cell r="K16">
            <v>101.10966950654981</v>
          </cell>
          <cell r="L16">
            <v>177.02817606925959</v>
          </cell>
          <cell r="M16">
            <v>217.77991473674771</v>
          </cell>
          <cell r="N16">
            <v>220.87996566295621</v>
          </cell>
          <cell r="O16">
            <v>218.4119439125061</v>
          </cell>
        </row>
        <row r="17">
          <cell r="C17">
            <v>99.24399995803833</v>
          </cell>
          <cell r="D17">
            <v>86.979999840259552</v>
          </cell>
          <cell r="E17">
            <v>73.991000533103943</v>
          </cell>
          <cell r="F17">
            <v>69.292000234127045</v>
          </cell>
          <cell r="G17">
            <v>67.329999536275864</v>
          </cell>
          <cell r="H17">
            <v>53.326999545097351</v>
          </cell>
          <cell r="I17">
            <v>40.416999846696847</v>
          </cell>
          <cell r="J17">
            <v>31.483000010251999</v>
          </cell>
          <cell r="K17">
            <v>37.351999849081039</v>
          </cell>
          <cell r="L17">
            <v>92.228999972343445</v>
          </cell>
          <cell r="M17">
            <v>113.2739982604981</v>
          </cell>
          <cell r="N17">
            <v>83.90700089931488</v>
          </cell>
          <cell r="O17">
            <v>67.488000333309174</v>
          </cell>
        </row>
        <row r="18">
          <cell r="C18">
            <v>254</v>
          </cell>
          <cell r="D18">
            <v>238</v>
          </cell>
          <cell r="E18">
            <v>236</v>
          </cell>
          <cell r="F18">
            <v>235</v>
          </cell>
          <cell r="G18">
            <v>230</v>
          </cell>
          <cell r="H18">
            <v>221</v>
          </cell>
          <cell r="I18">
            <v>204</v>
          </cell>
          <cell r="J18">
            <v>184</v>
          </cell>
          <cell r="K18">
            <v>172</v>
          </cell>
          <cell r="L18">
            <v>222</v>
          </cell>
          <cell r="M18">
            <v>226</v>
          </cell>
          <cell r="N18">
            <v>209</v>
          </cell>
          <cell r="O18">
            <v>206</v>
          </cell>
        </row>
        <row r="19">
          <cell r="C19">
            <v>2669.2510000000002</v>
          </cell>
          <cell r="D19">
            <v>2229.902</v>
          </cell>
          <cell r="E19">
            <v>2275.21</v>
          </cell>
          <cell r="F19">
            <v>2278.3000000000002</v>
          </cell>
          <cell r="G19">
            <v>2405.7075</v>
          </cell>
          <cell r="H19">
            <v>2431.666020393372</v>
          </cell>
          <cell r="I19">
            <v>2430.1452703475952</v>
          </cell>
          <cell r="J19">
            <v>2220.9462614059448</v>
          </cell>
          <cell r="K19">
            <v>2060.273268699646</v>
          </cell>
          <cell r="L19">
            <v>2568.3832483291631</v>
          </cell>
          <cell r="M19">
            <v>2631.1874847412109</v>
          </cell>
          <cell r="N19">
            <v>2601.6047668457031</v>
          </cell>
          <cell r="O19">
            <v>2807.6575050353999</v>
          </cell>
        </row>
        <row r="20">
          <cell r="C20">
            <v>3062</v>
          </cell>
          <cell r="D20">
            <v>3107</v>
          </cell>
          <cell r="E20">
            <v>3394</v>
          </cell>
          <cell r="F20">
            <v>3659</v>
          </cell>
          <cell r="G20">
            <v>4106</v>
          </cell>
          <cell r="H20">
            <v>4571</v>
          </cell>
          <cell r="I20">
            <v>4269</v>
          </cell>
          <cell r="J20">
            <v>3594</v>
          </cell>
          <cell r="K20">
            <v>3132</v>
          </cell>
          <cell r="L20">
            <v>3223</v>
          </cell>
          <cell r="M20">
            <v>2944</v>
          </cell>
          <cell r="N20">
            <v>2496</v>
          </cell>
          <cell r="O20">
            <v>2305</v>
          </cell>
        </row>
        <row r="21">
          <cell r="C21">
            <v>489.85144000000003</v>
          </cell>
          <cell r="D21">
            <v>443.44918000000001</v>
          </cell>
          <cell r="E21">
            <v>479.00451249999998</v>
          </cell>
          <cell r="F21">
            <v>458.84404000000001</v>
          </cell>
          <cell r="G21">
            <v>504.8469475</v>
          </cell>
          <cell r="H21">
            <v>476.1376006603241</v>
          </cell>
          <cell r="I21">
            <v>433.4103090763092</v>
          </cell>
          <cell r="J21">
            <v>405.93969583511353</v>
          </cell>
          <cell r="K21">
            <v>377.16212618350983</v>
          </cell>
          <cell r="L21">
            <v>470.38019394874573</v>
          </cell>
          <cell r="M21">
            <v>627.58975982666016</v>
          </cell>
          <cell r="N21">
            <v>874.92354011535645</v>
          </cell>
          <cell r="O21">
            <v>1201.082045555115</v>
          </cell>
        </row>
        <row r="22">
          <cell r="C22">
            <v>263.2000000000001</v>
          </cell>
          <cell r="D22">
            <v>233.8</v>
          </cell>
          <cell r="E22">
            <v>238.6</v>
          </cell>
          <cell r="F22">
            <v>244.3</v>
          </cell>
          <cell r="G22">
            <v>252.4</v>
          </cell>
          <cell r="H22">
            <v>303.2</v>
          </cell>
          <cell r="I22">
            <v>316.50000000000011</v>
          </cell>
          <cell r="J22">
            <v>311.70600000000002</v>
          </cell>
          <cell r="K22">
            <v>328.77200000000011</v>
          </cell>
          <cell r="L22">
            <v>420.31900000000002</v>
          </cell>
          <cell r="M22">
            <v>474.541</v>
          </cell>
          <cell r="N22">
            <v>467.613</v>
          </cell>
          <cell r="O22">
            <v>474.76400000000001</v>
          </cell>
        </row>
        <row r="23">
          <cell r="C23">
            <v>3.5139999999999998</v>
          </cell>
          <cell r="D23">
            <v>3.6300000000000008</v>
          </cell>
          <cell r="E23">
            <v>5.0410000000000004</v>
          </cell>
          <cell r="F23">
            <v>5.3650000000000002</v>
          </cell>
          <cell r="G23">
            <v>4.8369999999999997</v>
          </cell>
          <cell r="H23">
            <v>4.2530000000000001</v>
          </cell>
          <cell r="I23">
            <v>5.1000000000000014</v>
          </cell>
          <cell r="J23">
            <v>4.0640000000000001</v>
          </cell>
          <cell r="K23">
            <v>5.4</v>
          </cell>
          <cell r="L23">
            <v>12.932</v>
          </cell>
          <cell r="M23">
            <v>13.4164925</v>
          </cell>
          <cell r="N23">
            <v>12.412000000000001</v>
          </cell>
          <cell r="O23">
            <v>10.6290947</v>
          </cell>
        </row>
        <row r="24">
          <cell r="C24">
            <v>80.999999523162842</v>
          </cell>
          <cell r="D24">
            <v>69.600000575184822</v>
          </cell>
          <cell r="E24">
            <v>82.200000002980232</v>
          </cell>
          <cell r="F24">
            <v>87.199999660253525</v>
          </cell>
          <cell r="G24">
            <v>88.499999523162842</v>
          </cell>
          <cell r="H24">
            <v>96.799998760223389</v>
          </cell>
          <cell r="I24">
            <v>98.800000786781311</v>
          </cell>
          <cell r="J24">
            <v>106.9999999403954</v>
          </cell>
          <cell r="K24">
            <v>130.90000069141391</v>
          </cell>
          <cell r="L24">
            <v>274.49999892711639</v>
          </cell>
          <cell r="M24">
            <v>304.29999709129328</v>
          </cell>
          <cell r="N24">
            <v>316.80000114440918</v>
          </cell>
          <cell r="O24">
            <v>322.49999690055847</v>
          </cell>
        </row>
        <row r="25">
          <cell r="C25">
            <v>211.61099999999999</v>
          </cell>
          <cell r="D25">
            <v>231.51499999999999</v>
          </cell>
          <cell r="E25">
            <v>260.32</v>
          </cell>
          <cell r="F25">
            <v>277.72899999999998</v>
          </cell>
          <cell r="G25">
            <v>274.32299999999998</v>
          </cell>
          <cell r="H25">
            <v>244.54499999999999</v>
          </cell>
          <cell r="I25">
            <v>233.381</v>
          </cell>
          <cell r="J25">
            <v>209.04</v>
          </cell>
          <cell r="K25">
            <v>178.01</v>
          </cell>
          <cell r="L25">
            <v>228.798</v>
          </cell>
          <cell r="M25">
            <v>206.2529999999999</v>
          </cell>
          <cell r="N25">
            <v>176.8</v>
          </cell>
          <cell r="O25">
            <v>241.4</v>
          </cell>
        </row>
        <row r="26">
          <cell r="C26">
            <v>2486.5550000000012</v>
          </cell>
          <cell r="D26">
            <v>2259.2860000000001</v>
          </cell>
          <cell r="E26">
            <v>2154</v>
          </cell>
          <cell r="F26">
            <v>2087.2020000000002</v>
          </cell>
          <cell r="G26">
            <v>1953</v>
          </cell>
          <cell r="H26">
            <v>1886</v>
          </cell>
          <cell r="I26">
            <v>1668.6</v>
          </cell>
          <cell r="J26">
            <v>1503.498</v>
          </cell>
          <cell r="K26">
            <v>1685.64</v>
          </cell>
          <cell r="L26">
            <v>1940.91</v>
          </cell>
          <cell r="M26">
            <v>2098</v>
          </cell>
          <cell r="N26">
            <v>2104</v>
          </cell>
          <cell r="O26">
            <v>2735.64</v>
          </cell>
        </row>
        <row r="27">
          <cell r="C27">
            <v>3110</v>
          </cell>
          <cell r="D27">
            <v>3280</v>
          </cell>
          <cell r="E27">
            <v>3500</v>
          </cell>
          <cell r="F27">
            <v>3360</v>
          </cell>
          <cell r="G27">
            <v>3020</v>
          </cell>
          <cell r="H27">
            <v>2840</v>
          </cell>
          <cell r="I27">
            <v>2630</v>
          </cell>
          <cell r="J27">
            <v>2480</v>
          </cell>
          <cell r="K27">
            <v>2530</v>
          </cell>
          <cell r="L27">
            <v>3180</v>
          </cell>
          <cell r="M27">
            <v>3180</v>
          </cell>
          <cell r="N27">
            <v>2710</v>
          </cell>
          <cell r="O27">
            <v>2710</v>
          </cell>
        </row>
        <row r="28">
          <cell r="C28">
            <v>972.5</v>
          </cell>
          <cell r="D28">
            <v>894.3</v>
          </cell>
          <cell r="E28">
            <v>745.4</v>
          </cell>
          <cell r="F28">
            <v>812.6</v>
          </cell>
          <cell r="G28">
            <v>851.2</v>
          </cell>
          <cell r="H28">
            <v>876.80000000000018</v>
          </cell>
          <cell r="I28">
            <v>815</v>
          </cell>
          <cell r="J28">
            <v>773</v>
          </cell>
          <cell r="K28">
            <v>761</v>
          </cell>
          <cell r="L28">
            <v>872</v>
          </cell>
          <cell r="M28">
            <v>884</v>
          </cell>
          <cell r="N28">
            <v>817.4</v>
          </cell>
          <cell r="O28">
            <v>781.80000000000007</v>
          </cell>
        </row>
        <row r="29">
          <cell r="C29">
            <v>4.3439300000000003</v>
          </cell>
          <cell r="D29">
            <v>3.4065400000000001</v>
          </cell>
          <cell r="E29">
            <v>5.0659800000000006</v>
          </cell>
          <cell r="F29">
            <v>7.1370500000000003</v>
          </cell>
          <cell r="G29">
            <v>10.15249</v>
          </cell>
          <cell r="H29">
            <v>9.0958099812269211</v>
          </cell>
          <cell r="I29">
            <v>9.7001699954271317</v>
          </cell>
          <cell r="J29">
            <v>8.5975025072693825</v>
          </cell>
          <cell r="K29">
            <v>10.76042003184557</v>
          </cell>
          <cell r="L29">
            <v>11.68190247192979</v>
          </cell>
          <cell r="M29">
            <v>10.05547750741243</v>
          </cell>
          <cell r="N29">
            <v>11.54281247407198</v>
          </cell>
          <cell r="O29">
            <v>12.79156240448356</v>
          </cell>
        </row>
        <row r="30">
          <cell r="C30">
            <v>978.3999992609024</v>
          </cell>
          <cell r="D30">
            <v>971.40000367164612</v>
          </cell>
          <cell r="E30">
            <v>1128.899990439415</v>
          </cell>
          <cell r="F30">
            <v>1177.7999932765961</v>
          </cell>
          <cell r="G30">
            <v>1511.799994707108</v>
          </cell>
          <cell r="H30">
            <v>1439.3860045671461</v>
          </cell>
          <cell r="I30">
            <v>1349.806005477905</v>
          </cell>
          <cell r="J30">
            <v>1478.299002289772</v>
          </cell>
          <cell r="K30">
            <v>1563.8739957809451</v>
          </cell>
          <cell r="L30">
            <v>2320.6990337371831</v>
          </cell>
          <cell r="M30">
            <v>2501.334983348846</v>
          </cell>
          <cell r="N30">
            <v>2559.2320017814641</v>
          </cell>
          <cell r="O30">
            <v>2435.7940082550049</v>
          </cell>
        </row>
        <row r="31">
          <cell r="C31">
            <v>245</v>
          </cell>
          <cell r="D31">
            <v>202</v>
          </cell>
          <cell r="E31">
            <v>253</v>
          </cell>
          <cell r="F31">
            <v>338</v>
          </cell>
          <cell r="G31">
            <v>415</v>
          </cell>
          <cell r="H31">
            <v>437</v>
          </cell>
          <cell r="I31">
            <v>361</v>
          </cell>
          <cell r="J31">
            <v>306</v>
          </cell>
          <cell r="K31">
            <v>262</v>
          </cell>
          <cell r="L31">
            <v>323</v>
          </cell>
          <cell r="M31">
            <v>386</v>
          </cell>
          <cell r="N31">
            <v>383</v>
          </cell>
          <cell r="O31">
            <v>459.96699999999998</v>
          </cell>
        </row>
        <row r="32">
          <cell r="C32">
            <v>117.5</v>
          </cell>
          <cell r="D32">
            <v>105.9</v>
          </cell>
          <cell r="E32">
            <v>105.7</v>
          </cell>
          <cell r="F32">
            <v>97.299999999999983</v>
          </cell>
          <cell r="G32">
            <v>84.3</v>
          </cell>
          <cell r="H32">
            <v>81.699999999999989</v>
          </cell>
          <cell r="I32">
            <v>84.5</v>
          </cell>
          <cell r="J32">
            <v>82.299999999999983</v>
          </cell>
          <cell r="K32">
            <v>94</v>
          </cell>
          <cell r="L32">
            <v>140.30000000000001</v>
          </cell>
          <cell r="M32">
            <v>150.5</v>
          </cell>
          <cell r="N32">
            <v>152.69999999999999</v>
          </cell>
          <cell r="O32">
            <v>162.4</v>
          </cell>
        </row>
        <row r="33">
          <cell r="C33">
            <v>80</v>
          </cell>
          <cell r="D33">
            <v>81</v>
          </cell>
          <cell r="E33">
            <v>93</v>
          </cell>
          <cell r="F33">
            <v>105</v>
          </cell>
          <cell r="G33">
            <v>104</v>
          </cell>
          <cell r="H33">
            <v>109.782</v>
          </cell>
          <cell r="I33">
            <v>83.1</v>
          </cell>
          <cell r="J33">
            <v>62.800000000000011</v>
          </cell>
          <cell r="K33">
            <v>67.099999999999994</v>
          </cell>
          <cell r="L33">
            <v>81</v>
          </cell>
          <cell r="M33">
            <v>93.4</v>
          </cell>
          <cell r="N33">
            <v>85.399999999999991</v>
          </cell>
          <cell r="O33">
            <v>85.7</v>
          </cell>
        </row>
        <row r="34">
          <cell r="C34">
            <v>2771</v>
          </cell>
          <cell r="D34">
            <v>3162</v>
          </cell>
          <cell r="E34">
            <v>3421.9</v>
          </cell>
          <cell r="F34">
            <v>3324</v>
          </cell>
          <cell r="G34">
            <v>3223</v>
          </cell>
          <cell r="H34">
            <v>3038.9</v>
          </cell>
          <cell r="I34">
            <v>2340.5</v>
          </cell>
          <cell r="J34">
            <v>1614.1</v>
          </cell>
          <cell r="K34">
            <v>1207</v>
          </cell>
          <cell r="L34">
            <v>1409.1</v>
          </cell>
          <cell r="M34">
            <v>1645.4</v>
          </cell>
          <cell r="N34">
            <v>1655.5</v>
          </cell>
          <cell r="O34">
            <v>1745.3</v>
          </cell>
        </row>
        <row r="35">
          <cell r="C35">
            <v>205.5000030994415</v>
          </cell>
          <cell r="D35">
            <v>213.49999928474429</v>
          </cell>
          <cell r="E35">
            <v>270.20000171661383</v>
          </cell>
          <cell r="F35">
            <v>339.50000143051147</v>
          </cell>
          <cell r="G35">
            <v>358.09999799728388</v>
          </cell>
          <cell r="H35">
            <v>413.50000333786011</v>
          </cell>
          <cell r="I35">
            <v>420.39999675750732</v>
          </cell>
          <cell r="J35">
            <v>439.8000054359436</v>
          </cell>
          <cell r="K35">
            <v>417.30000305175781</v>
          </cell>
          <cell r="L35">
            <v>516.20000314712524</v>
          </cell>
          <cell r="M35">
            <v>589.4999942779541</v>
          </cell>
          <cell r="N35">
            <v>685.40000915527344</v>
          </cell>
          <cell r="O35">
            <v>830.89999580383301</v>
          </cell>
        </row>
        <row r="36">
          <cell r="C36">
            <v>484.7000000000001</v>
          </cell>
          <cell r="D36">
            <v>507.50000000000011</v>
          </cell>
          <cell r="E36">
            <v>486.4</v>
          </cell>
          <cell r="F36">
            <v>459.3</v>
          </cell>
          <cell r="G36">
            <v>480.2000000000001</v>
          </cell>
          <cell r="H36">
            <v>426.7</v>
          </cell>
          <cell r="I36">
            <v>353.1</v>
          </cell>
          <cell r="J36">
            <v>291.64699999999999</v>
          </cell>
          <cell r="K36">
            <v>257.29000000000002</v>
          </cell>
          <cell r="L36">
            <v>324.06200000000001</v>
          </cell>
          <cell r="M36">
            <v>388.572</v>
          </cell>
          <cell r="N36">
            <v>364.32624822855001</v>
          </cell>
          <cell r="O36">
            <v>377.04224991798401</v>
          </cell>
        </row>
        <row r="37">
          <cell r="E37">
            <v>61.278707500000003</v>
          </cell>
          <cell r="F37">
            <v>64.146977500000006</v>
          </cell>
          <cell r="G37">
            <v>63.248785000000012</v>
          </cell>
          <cell r="H37">
            <v>66.049531847238541</v>
          </cell>
          <cell r="I37">
            <v>60.812032349407673</v>
          </cell>
          <cell r="J37">
            <v>49.869210250675678</v>
          </cell>
          <cell r="K37">
            <v>45.525089681148529</v>
          </cell>
          <cell r="L37">
            <v>61.009985059499741</v>
          </cell>
          <cell r="M37">
            <v>75.357776500284672</v>
          </cell>
          <cell r="N37">
            <v>83.24190478771925</v>
          </cell>
          <cell r="O37">
            <v>89.582320526242256</v>
          </cell>
        </row>
        <row r="38">
          <cell r="C38">
            <v>2484.9</v>
          </cell>
          <cell r="D38">
            <v>1867.8</v>
          </cell>
          <cell r="E38">
            <v>2169.5299959182739</v>
          </cell>
          <cell r="F38">
            <v>2265.0399942398071</v>
          </cell>
          <cell r="G38">
            <v>2231.8300037384029</v>
          </cell>
          <cell r="H38">
            <v>1930.25000667572</v>
          </cell>
          <cell r="I38">
            <v>1838.3200016021731</v>
          </cell>
          <cell r="J38">
            <v>1844.0500068664551</v>
          </cell>
          <cell r="K38">
            <v>2592.0200119018559</v>
          </cell>
          <cell r="L38">
            <v>4149.2600326538086</v>
          </cell>
          <cell r="M38">
            <v>4636.2400512695312</v>
          </cell>
          <cell r="N38">
            <v>5009.5200424194336</v>
          </cell>
          <cell r="O38">
            <v>5804.5600395202637</v>
          </cell>
        </row>
        <row r="39">
          <cell r="C39">
            <v>260</v>
          </cell>
          <cell r="D39">
            <v>227</v>
          </cell>
          <cell r="E39">
            <v>236</v>
          </cell>
          <cell r="F39">
            <v>263</v>
          </cell>
          <cell r="G39">
            <v>298.99999999999989</v>
          </cell>
          <cell r="H39">
            <v>359.6</v>
          </cell>
          <cell r="I39">
            <v>330.2</v>
          </cell>
          <cell r="J39">
            <v>295.92</v>
          </cell>
          <cell r="K39">
            <v>302.91000000000003</v>
          </cell>
          <cell r="L39">
            <v>405.78</v>
          </cell>
          <cell r="M39">
            <v>421.99999999999989</v>
          </cell>
          <cell r="N39">
            <v>387.8</v>
          </cell>
          <cell r="O39">
            <v>399.1</v>
          </cell>
        </row>
        <row r="40">
          <cell r="C40">
            <v>104.95900058746339</v>
          </cell>
          <cell r="D40">
            <v>99.33199942111969</v>
          </cell>
          <cell r="E40">
            <v>119.3070011734963</v>
          </cell>
          <cell r="F40">
            <v>169.4359995126724</v>
          </cell>
          <cell r="G40">
            <v>178.1929988861084</v>
          </cell>
          <cell r="H40">
            <v>184.0510010719299</v>
          </cell>
          <cell r="I40">
            <v>167.68300104141241</v>
          </cell>
          <cell r="J40">
            <v>154.7400019168854</v>
          </cell>
          <cell r="K40">
            <v>145.2610006332398</v>
          </cell>
          <cell r="L40">
            <v>181.9379997253418</v>
          </cell>
          <cell r="M40">
            <v>202.6410000324249</v>
          </cell>
          <cell r="N40">
            <v>182.71800065040591</v>
          </cell>
          <cell r="O40">
            <v>191.79499983787539</v>
          </cell>
        </row>
        <row r="41">
          <cell r="C41">
            <v>1495</v>
          </cell>
          <cell r="D41">
            <v>1963</v>
          </cell>
          <cell r="E41">
            <v>2461</v>
          </cell>
          <cell r="F41">
            <v>2488</v>
          </cell>
          <cell r="G41">
            <v>2379</v>
          </cell>
          <cell r="H41">
            <v>2384</v>
          </cell>
          <cell r="I41">
            <v>2323</v>
          </cell>
          <cell r="J41">
            <v>2372</v>
          </cell>
          <cell r="K41">
            <v>2605</v>
          </cell>
          <cell r="L41">
            <v>3463</v>
          </cell>
          <cell r="M41">
            <v>3037</v>
          </cell>
          <cell r="N41">
            <v>2608</v>
          </cell>
          <cell r="O41">
            <v>2511</v>
          </cell>
        </row>
        <row r="42">
          <cell r="C42">
            <v>1565</v>
          </cell>
          <cell r="D42">
            <v>1355</v>
          </cell>
          <cell r="E42">
            <v>1457</v>
          </cell>
          <cell r="F42">
            <v>1402</v>
          </cell>
          <cell r="G42">
            <v>1349</v>
          </cell>
          <cell r="H42">
            <v>1389</v>
          </cell>
          <cell r="I42">
            <v>1636</v>
          </cell>
          <cell r="J42">
            <v>1605</v>
          </cell>
          <cell r="K42">
            <v>1631</v>
          </cell>
          <cell r="L42">
            <v>2386</v>
          </cell>
          <cell r="M42">
            <v>2414</v>
          </cell>
          <cell r="N42">
            <v>2458</v>
          </cell>
          <cell r="O42">
            <v>2501.5279999999998</v>
          </cell>
        </row>
        <row r="43">
          <cell r="C43">
            <v>5559</v>
          </cell>
          <cell r="D43">
            <v>6672</v>
          </cell>
          <cell r="E43">
            <v>8214</v>
          </cell>
          <cell r="F43">
            <v>8592</v>
          </cell>
          <cell r="G43">
            <v>7970</v>
          </cell>
          <cell r="H43">
            <v>7406</v>
          </cell>
          <cell r="I43">
            <v>6843</v>
          </cell>
          <cell r="J43">
            <v>6887</v>
          </cell>
          <cell r="K43">
            <v>8660</v>
          </cell>
          <cell r="L43">
            <v>13846</v>
          </cell>
          <cell r="M43">
            <v>14374</v>
          </cell>
          <cell r="N43">
            <v>13283</v>
          </cell>
          <cell r="O43">
            <v>12022</v>
          </cell>
        </row>
      </sheetData>
      <sheetData sheetId="1">
        <row r="10">
          <cell r="C10">
            <v>219.16999816894531</v>
          </cell>
          <cell r="D10">
            <v>249.32500839233401</v>
          </cell>
          <cell r="E10">
            <v>237.77700424194339</v>
          </cell>
          <cell r="F10">
            <v>226.5629997253418</v>
          </cell>
          <cell r="G10">
            <v>218.2739982604981</v>
          </cell>
          <cell r="H10">
            <v>209.19800186157229</v>
          </cell>
          <cell r="I10">
            <v>200.98699951171881</v>
          </cell>
          <cell r="J10">
            <v>191.54800033569339</v>
          </cell>
          <cell r="K10">
            <v>184.71999931335449</v>
          </cell>
          <cell r="L10">
            <v>239.54700088500979</v>
          </cell>
          <cell r="M10">
            <v>240.74800109863281</v>
          </cell>
          <cell r="N10">
            <v>236.48500061035159</v>
          </cell>
          <cell r="O10">
            <v>243.1710014343262</v>
          </cell>
        </row>
        <row r="11">
          <cell r="C11">
            <v>26.318000000000001</v>
          </cell>
          <cell r="D11">
            <v>28.643000000000001</v>
          </cell>
          <cell r="E11">
            <v>31.79</v>
          </cell>
          <cell r="F11">
            <v>36.478000000000002</v>
          </cell>
          <cell r="G11">
            <v>53.6</v>
          </cell>
          <cell r="H11">
            <v>60.1</v>
          </cell>
          <cell r="I11">
            <v>53.099999999999987</v>
          </cell>
          <cell r="J11">
            <v>52.18</v>
          </cell>
          <cell r="K11">
            <v>48.599999999999987</v>
          </cell>
          <cell r="L11">
            <v>59.8</v>
          </cell>
          <cell r="M11">
            <v>51.433</v>
          </cell>
          <cell r="N11">
            <v>49.073999999999998</v>
          </cell>
          <cell r="O11">
            <v>51.82217</v>
          </cell>
        </row>
        <row r="12">
          <cell r="C12">
            <v>67.770389999999992</v>
          </cell>
          <cell r="D12">
            <v>64.047210000000007</v>
          </cell>
          <cell r="E12">
            <v>78.910754999999995</v>
          </cell>
          <cell r="F12">
            <v>95.380675000000011</v>
          </cell>
          <cell r="G12">
            <v>93.828514999999996</v>
          </cell>
          <cell r="H12">
            <v>95.161991119384766</v>
          </cell>
          <cell r="I12">
            <v>90.667938232421875</v>
          </cell>
          <cell r="J12">
            <v>81.990747451782227</v>
          </cell>
          <cell r="K12">
            <v>77.903631687164307</v>
          </cell>
          <cell r="L12">
            <v>93.104594230651855</v>
          </cell>
          <cell r="M12">
            <v>95.763178825378418</v>
          </cell>
          <cell r="N12">
            <v>79.235005855560303</v>
          </cell>
          <cell r="O12">
            <v>82.448026657104492</v>
          </cell>
        </row>
        <row r="13">
          <cell r="C13">
            <v>332</v>
          </cell>
          <cell r="D13">
            <v>343.9</v>
          </cell>
          <cell r="E13">
            <v>378.4</v>
          </cell>
          <cell r="F13">
            <v>386.4</v>
          </cell>
          <cell r="G13">
            <v>381.2</v>
          </cell>
          <cell r="H13">
            <v>352</v>
          </cell>
          <cell r="I13">
            <v>336.9</v>
          </cell>
          <cell r="J13">
            <v>329.4</v>
          </cell>
          <cell r="K13">
            <v>346.7000000000001</v>
          </cell>
          <cell r="L13">
            <v>443.3</v>
          </cell>
          <cell r="M13">
            <v>425.3</v>
          </cell>
          <cell r="N13">
            <v>407.7</v>
          </cell>
          <cell r="O13">
            <v>405.3</v>
          </cell>
        </row>
        <row r="14">
          <cell r="C14">
            <v>172.30600000000001</v>
          </cell>
          <cell r="D14">
            <v>166.523</v>
          </cell>
          <cell r="E14">
            <v>169.91800000000001</v>
          </cell>
          <cell r="F14">
            <v>166.73699999999999</v>
          </cell>
          <cell r="G14">
            <v>172.79499999999999</v>
          </cell>
          <cell r="H14">
            <v>165.20099999999999</v>
          </cell>
          <cell r="I14">
            <v>160.01400000000001</v>
          </cell>
          <cell r="J14">
            <v>163.577</v>
          </cell>
          <cell r="K14">
            <v>192.745</v>
          </cell>
          <cell r="L14">
            <v>216.81399999999999</v>
          </cell>
          <cell r="M14">
            <v>203.19125</v>
          </cell>
          <cell r="N14">
            <v>195.33</v>
          </cell>
          <cell r="O14">
            <v>174.37899999999999</v>
          </cell>
        </row>
        <row r="15">
          <cell r="C15">
            <v>122.265261775</v>
          </cell>
          <cell r="D15">
            <v>108.2331150250002</v>
          </cell>
          <cell r="E15">
            <v>93.707947259999997</v>
          </cell>
          <cell r="F15">
            <v>95.199999999999989</v>
          </cell>
          <cell r="G15">
            <v>101.3</v>
          </cell>
          <cell r="H15">
            <v>88.5</v>
          </cell>
          <cell r="I15">
            <v>78.8</v>
          </cell>
          <cell r="J15">
            <v>45.95</v>
          </cell>
          <cell r="K15">
            <v>41.3</v>
          </cell>
          <cell r="L15">
            <v>70.578999999999994</v>
          </cell>
          <cell r="M15">
            <v>73.424000000000007</v>
          </cell>
          <cell r="N15">
            <v>67.846000000000004</v>
          </cell>
          <cell r="O15">
            <v>72.742999999999995</v>
          </cell>
        </row>
        <row r="16">
          <cell r="C16">
            <v>29.650680000000001</v>
          </cell>
          <cell r="D16">
            <v>32.681220000000003</v>
          </cell>
          <cell r="E16">
            <v>29.5435075</v>
          </cell>
          <cell r="F16">
            <v>35.02028</v>
          </cell>
          <cell r="G16">
            <v>32.613554999999998</v>
          </cell>
          <cell r="H16">
            <v>34.833324432373047</v>
          </cell>
          <cell r="I16">
            <v>32.850425243377693</v>
          </cell>
          <cell r="J16">
            <v>32.483219146728523</v>
          </cell>
          <cell r="K16">
            <v>36.748952388763428</v>
          </cell>
          <cell r="L16">
            <v>55.192304611206062</v>
          </cell>
          <cell r="M16">
            <v>63.569925308227539</v>
          </cell>
          <cell r="N16">
            <v>65.732081413269043</v>
          </cell>
          <cell r="O16">
            <v>63.400826454162598</v>
          </cell>
        </row>
        <row r="17">
          <cell r="C17">
            <v>19.938999891281131</v>
          </cell>
          <cell r="D17">
            <v>17.489000082015991</v>
          </cell>
          <cell r="E17">
            <v>12.228000164031981</v>
          </cell>
          <cell r="F17">
            <v>15.93400025367737</v>
          </cell>
          <cell r="G17">
            <v>17.64599967002869</v>
          </cell>
          <cell r="H17">
            <v>10.837999701499941</v>
          </cell>
          <cell r="I17">
            <v>8.5869998931884766</v>
          </cell>
          <cell r="J17">
            <v>7.4789998531341553</v>
          </cell>
          <cell r="K17">
            <v>9.3839999437332153</v>
          </cell>
          <cell r="L17">
            <v>19.762000560760502</v>
          </cell>
          <cell r="M17">
            <v>22.101999759674069</v>
          </cell>
          <cell r="N17">
            <v>15.273999929428101</v>
          </cell>
          <cell r="O17">
            <v>13.741000115871429</v>
          </cell>
        </row>
        <row r="18">
          <cell r="C18">
            <v>72</v>
          </cell>
          <cell r="D18">
            <v>66</v>
          </cell>
          <cell r="E18">
            <v>67</v>
          </cell>
          <cell r="F18">
            <v>69</v>
          </cell>
          <cell r="G18">
            <v>65</v>
          </cell>
          <cell r="H18">
            <v>64</v>
          </cell>
          <cell r="I18">
            <v>62</v>
          </cell>
          <cell r="J18">
            <v>57</v>
          </cell>
          <cell r="K18">
            <v>57</v>
          </cell>
          <cell r="L18">
            <v>70</v>
          </cell>
          <cell r="M18">
            <v>68</v>
          </cell>
          <cell r="N18">
            <v>65</v>
          </cell>
          <cell r="O18">
            <v>62</v>
          </cell>
        </row>
        <row r="19">
          <cell r="C19">
            <v>532.07299999999998</v>
          </cell>
          <cell r="D19">
            <v>467.79300000000001</v>
          </cell>
          <cell r="E19">
            <v>512.66099999999994</v>
          </cell>
          <cell r="F19">
            <v>523.76350000000002</v>
          </cell>
          <cell r="G19">
            <v>573.58550000000002</v>
          </cell>
          <cell r="H19">
            <v>592.26951599121094</v>
          </cell>
          <cell r="I19">
            <v>622.88375091552734</v>
          </cell>
          <cell r="J19">
            <v>552.0157470703125</v>
          </cell>
          <cell r="K19">
            <v>534.54176330566406</v>
          </cell>
          <cell r="L19">
            <v>684.3017578125</v>
          </cell>
          <cell r="M19">
            <v>660.03573608398437</v>
          </cell>
          <cell r="N19">
            <v>620.07125854492187</v>
          </cell>
          <cell r="O19">
            <v>658.28874969482422</v>
          </cell>
        </row>
        <row r="20">
          <cell r="C20">
            <v>383</v>
          </cell>
          <cell r="D20">
            <v>378</v>
          </cell>
          <cell r="E20">
            <v>440</v>
          </cell>
          <cell r="F20">
            <v>455</v>
          </cell>
          <cell r="G20">
            <v>560</v>
          </cell>
          <cell r="H20">
            <v>746</v>
          </cell>
          <cell r="I20">
            <v>669</v>
          </cell>
          <cell r="J20">
            <v>586</v>
          </cell>
          <cell r="K20">
            <v>518</v>
          </cell>
          <cell r="L20">
            <v>537</v>
          </cell>
          <cell r="M20">
            <v>459</v>
          </cell>
          <cell r="N20">
            <v>408</v>
          </cell>
          <cell r="O20">
            <v>369</v>
          </cell>
        </row>
        <row r="21">
          <cell r="C21">
            <v>153.38403</v>
          </cell>
          <cell r="D21">
            <v>135.57259999999999</v>
          </cell>
          <cell r="E21">
            <v>132.831975</v>
          </cell>
          <cell r="F21">
            <v>122.76211000000001</v>
          </cell>
          <cell r="G21">
            <v>125.539625</v>
          </cell>
          <cell r="H21">
            <v>107.6117334365845</v>
          </cell>
          <cell r="I21">
            <v>98.779455184936523</v>
          </cell>
          <cell r="J21">
            <v>83.685123443603516</v>
          </cell>
          <cell r="K21">
            <v>76.59951639175415</v>
          </cell>
          <cell r="L21">
            <v>89.270724296569824</v>
          </cell>
          <cell r="M21">
            <v>109.899489402771</v>
          </cell>
          <cell r="N21">
            <v>141.1318502426148</v>
          </cell>
          <cell r="O21">
            <v>173.49911880493161</v>
          </cell>
        </row>
        <row r="22">
          <cell r="C22">
            <v>68.8</v>
          </cell>
          <cell r="D22">
            <v>55.000000000000007</v>
          </cell>
          <cell r="E22">
            <v>56.5</v>
          </cell>
          <cell r="F22">
            <v>54.899999999999991</v>
          </cell>
          <cell r="G22">
            <v>55.900000000000013</v>
          </cell>
          <cell r="H22">
            <v>66.900000000000006</v>
          </cell>
          <cell r="I22">
            <v>64.099999999999994</v>
          </cell>
          <cell r="J22">
            <v>57.595999999999997</v>
          </cell>
          <cell r="K22">
            <v>61.003</v>
          </cell>
          <cell r="L22">
            <v>79.177999999999997</v>
          </cell>
          <cell r="M22">
            <v>79.230999999999995</v>
          </cell>
          <cell r="N22">
            <v>76.933000000000007</v>
          </cell>
          <cell r="O22">
            <v>84.572000000000003</v>
          </cell>
        </row>
        <row r="23">
          <cell r="C23">
            <v>1.3779999999999999</v>
          </cell>
          <cell r="D23">
            <v>1.39</v>
          </cell>
          <cell r="E23">
            <v>1.865</v>
          </cell>
          <cell r="F23">
            <v>2.2429999999999999</v>
          </cell>
          <cell r="G23">
            <v>2.1240000000000001</v>
          </cell>
          <cell r="H23">
            <v>2.0449999999999999</v>
          </cell>
          <cell r="I23">
            <v>2.5</v>
          </cell>
          <cell r="J23">
            <v>2.2480000000000002</v>
          </cell>
          <cell r="K23">
            <v>2.6019999999999999</v>
          </cell>
          <cell r="L23">
            <v>4.7380000000000004</v>
          </cell>
          <cell r="M23">
            <v>4.8671186750000004</v>
          </cell>
          <cell r="N23">
            <v>4.4309999999999992</v>
          </cell>
          <cell r="O23">
            <v>4.2189890249999999</v>
          </cell>
        </row>
        <row r="24">
          <cell r="C24">
            <v>27.199999332427979</v>
          </cell>
          <cell r="D24">
            <v>25.700000286102298</v>
          </cell>
          <cell r="E24">
            <v>30.400000095367432</v>
          </cell>
          <cell r="F24">
            <v>30.999999523162838</v>
          </cell>
          <cell r="G24">
            <v>30.5</v>
          </cell>
          <cell r="H24">
            <v>32.799999713897712</v>
          </cell>
          <cell r="I24">
            <v>34.500000476837158</v>
          </cell>
          <cell r="J24">
            <v>38.299999713897712</v>
          </cell>
          <cell r="K24">
            <v>44.899999618530273</v>
          </cell>
          <cell r="L24">
            <v>83.199999809265137</v>
          </cell>
          <cell r="M24">
            <v>77.499997138977051</v>
          </cell>
          <cell r="N24">
            <v>72.700002193450928</v>
          </cell>
          <cell r="O24">
            <v>75.999999046325684</v>
          </cell>
        </row>
        <row r="25">
          <cell r="C25">
            <v>62.194000000000003</v>
          </cell>
          <cell r="D25">
            <v>67.091000000000008</v>
          </cell>
          <cell r="E25">
            <v>71.75200000000001</v>
          </cell>
          <cell r="F25">
            <v>77.495999999999995</v>
          </cell>
          <cell r="G25">
            <v>72.994</v>
          </cell>
          <cell r="H25">
            <v>65.09</v>
          </cell>
          <cell r="I25">
            <v>67.716999999999999</v>
          </cell>
          <cell r="J25">
            <v>59.896999999999998</v>
          </cell>
          <cell r="K25">
            <v>46.432000000000002</v>
          </cell>
          <cell r="L25">
            <v>53.578000000000003</v>
          </cell>
          <cell r="M25">
            <v>50.393999999999998</v>
          </cell>
          <cell r="N25">
            <v>41.3</v>
          </cell>
          <cell r="O25">
            <v>72</v>
          </cell>
        </row>
        <row r="26">
          <cell r="C26">
            <v>799.44499999999994</v>
          </cell>
          <cell r="D26">
            <v>670.13800000000003</v>
          </cell>
          <cell r="E26">
            <v>617</v>
          </cell>
          <cell r="F26">
            <v>599.31899999999996</v>
          </cell>
          <cell r="G26">
            <v>514</v>
          </cell>
          <cell r="H26">
            <v>490</v>
          </cell>
          <cell r="I26">
            <v>424.7</v>
          </cell>
          <cell r="J26">
            <v>379.78899999999999</v>
          </cell>
          <cell r="K26">
            <v>398.98</v>
          </cell>
          <cell r="L26">
            <v>449.94</v>
          </cell>
          <cell r="M26">
            <v>480</v>
          </cell>
          <cell r="N26">
            <v>483</v>
          </cell>
          <cell r="O26">
            <v>610.67000000000007</v>
          </cell>
        </row>
        <row r="27">
          <cell r="C27">
            <v>700</v>
          </cell>
          <cell r="D27">
            <v>710</v>
          </cell>
          <cell r="E27">
            <v>700</v>
          </cell>
          <cell r="F27">
            <v>680</v>
          </cell>
          <cell r="G27">
            <v>610</v>
          </cell>
          <cell r="H27">
            <v>550</v>
          </cell>
          <cell r="I27">
            <v>500</v>
          </cell>
          <cell r="J27">
            <v>470</v>
          </cell>
          <cell r="K27">
            <v>430</v>
          </cell>
          <cell r="L27">
            <v>520</v>
          </cell>
          <cell r="M27">
            <v>510</v>
          </cell>
          <cell r="N27">
            <v>410</v>
          </cell>
          <cell r="O27">
            <v>410</v>
          </cell>
        </row>
        <row r="28">
          <cell r="C28">
            <v>249</v>
          </cell>
          <cell r="D28">
            <v>233.4</v>
          </cell>
          <cell r="E28">
            <v>195.9</v>
          </cell>
          <cell r="F28">
            <v>224.8</v>
          </cell>
          <cell r="G28">
            <v>231.3</v>
          </cell>
          <cell r="H28">
            <v>207.7</v>
          </cell>
          <cell r="I28">
            <v>181</v>
          </cell>
          <cell r="J28">
            <v>147</v>
          </cell>
          <cell r="K28">
            <v>145</v>
          </cell>
          <cell r="L28">
            <v>148</v>
          </cell>
          <cell r="M28">
            <v>150</v>
          </cell>
          <cell r="N28">
            <v>148.1</v>
          </cell>
          <cell r="O28">
            <v>146.4</v>
          </cell>
        </row>
        <row r="29">
          <cell r="C29">
            <v>1.0534300000000001</v>
          </cell>
          <cell r="D29">
            <v>1.09297</v>
          </cell>
          <cell r="E29">
            <v>1.20082</v>
          </cell>
          <cell r="F29">
            <v>1.6665000000000001</v>
          </cell>
          <cell r="G29">
            <v>2.3906700000000001</v>
          </cell>
          <cell r="H29">
            <v>2.04150003194809</v>
          </cell>
          <cell r="I29">
            <v>2.3604400157928471</v>
          </cell>
          <cell r="J29">
            <v>2.166065007448196</v>
          </cell>
          <cell r="K29">
            <v>2.8020125478506088</v>
          </cell>
          <cell r="L29">
            <v>3.1351875066757202</v>
          </cell>
          <cell r="M29">
            <v>2.0050899982452388</v>
          </cell>
          <cell r="N29">
            <v>2.4809599369764328</v>
          </cell>
          <cell r="O29">
            <v>3.0575325489044189</v>
          </cell>
        </row>
        <row r="30">
          <cell r="C30">
            <v>504.5</v>
          </cell>
          <cell r="D30">
            <v>454.60000610351562</v>
          </cell>
          <cell r="E30">
            <v>544.19999694824219</v>
          </cell>
          <cell r="F30">
            <v>557.09999084472656</v>
          </cell>
          <cell r="G30">
            <v>711.60000610351562</v>
          </cell>
          <cell r="H30">
            <v>597.01799774169922</v>
          </cell>
          <cell r="I30">
            <v>569.52600860595703</v>
          </cell>
          <cell r="J30">
            <v>618.09600830078125</v>
          </cell>
          <cell r="K30">
            <v>662.18399810791016</v>
          </cell>
          <cell r="L30">
            <v>912.88502502441406</v>
          </cell>
          <cell r="M30">
            <v>942.07699584960937</v>
          </cell>
          <cell r="N30">
            <v>981.60400390625</v>
          </cell>
          <cell r="O30">
            <v>965.27099609375</v>
          </cell>
        </row>
        <row r="31">
          <cell r="C31">
            <v>81</v>
          </cell>
          <cell r="D31">
            <v>68</v>
          </cell>
          <cell r="E31">
            <v>76</v>
          </cell>
          <cell r="F31">
            <v>99</v>
          </cell>
          <cell r="G31">
            <v>118</v>
          </cell>
          <cell r="H31">
            <v>124</v>
          </cell>
          <cell r="I31">
            <v>99</v>
          </cell>
          <cell r="J31">
            <v>97</v>
          </cell>
          <cell r="K31">
            <v>90</v>
          </cell>
          <cell r="L31">
            <v>109</v>
          </cell>
          <cell r="M31">
            <v>120</v>
          </cell>
          <cell r="N31">
            <v>107</v>
          </cell>
          <cell r="O31">
            <v>134.05600000000001</v>
          </cell>
        </row>
        <row r="32">
          <cell r="C32">
            <v>44.6</v>
          </cell>
          <cell r="D32">
            <v>40.5</v>
          </cell>
          <cell r="E32">
            <v>41.1</v>
          </cell>
          <cell r="F32">
            <v>37.299999999999997</v>
          </cell>
          <cell r="G32">
            <v>35.1</v>
          </cell>
          <cell r="H32">
            <v>35.9</v>
          </cell>
          <cell r="I32">
            <v>38.6</v>
          </cell>
          <cell r="J32">
            <v>39.6</v>
          </cell>
          <cell r="K32">
            <v>44.2</v>
          </cell>
          <cell r="L32">
            <v>63.8</v>
          </cell>
          <cell r="M32">
            <v>65.2</v>
          </cell>
          <cell r="N32">
            <v>66.400000000000006</v>
          </cell>
          <cell r="O32">
            <v>67.599999999999994</v>
          </cell>
        </row>
        <row r="33">
          <cell r="C33">
            <v>32</v>
          </cell>
          <cell r="D33">
            <v>32</v>
          </cell>
          <cell r="E33">
            <v>36</v>
          </cell>
          <cell r="F33">
            <v>36</v>
          </cell>
          <cell r="G33">
            <v>36</v>
          </cell>
          <cell r="H33">
            <v>36.809000000000012</v>
          </cell>
          <cell r="I33">
            <v>29.1</v>
          </cell>
          <cell r="J33">
            <v>25.7</v>
          </cell>
          <cell r="K33">
            <v>28.7</v>
          </cell>
          <cell r="L33">
            <v>33.200000000000003</v>
          </cell>
          <cell r="M33">
            <v>33.900000000000013</v>
          </cell>
          <cell r="N33">
            <v>31.5</v>
          </cell>
          <cell r="O33">
            <v>32.799999999999997</v>
          </cell>
        </row>
        <row r="34">
          <cell r="C34">
            <v>774</v>
          </cell>
          <cell r="D34">
            <v>891</v>
          </cell>
          <cell r="E34">
            <v>902.8</v>
          </cell>
          <cell r="F34">
            <v>855</v>
          </cell>
          <cell r="G34">
            <v>789.2</v>
          </cell>
          <cell r="H34">
            <v>708.8</v>
          </cell>
          <cell r="I34">
            <v>592</v>
          </cell>
          <cell r="J34">
            <v>402.3</v>
          </cell>
          <cell r="K34">
            <v>308.89999999999998</v>
          </cell>
          <cell r="L34">
            <v>363.2</v>
          </cell>
          <cell r="M34">
            <v>411.8</v>
          </cell>
          <cell r="N34">
            <v>417.7000000000001</v>
          </cell>
          <cell r="O34">
            <v>414.4</v>
          </cell>
        </row>
        <row r="35">
          <cell r="C35">
            <v>58.80000114440918</v>
          </cell>
          <cell r="D35">
            <v>64.399998664855957</v>
          </cell>
          <cell r="E35">
            <v>78</v>
          </cell>
          <cell r="F35">
            <v>89.40000057220459</v>
          </cell>
          <cell r="G35">
            <v>88.100000381469727</v>
          </cell>
          <cell r="H35">
            <v>87.80000114440918</v>
          </cell>
          <cell r="I35">
            <v>85.999998092651367</v>
          </cell>
          <cell r="J35">
            <v>84.59999942779541</v>
          </cell>
          <cell r="K35">
            <v>81.70000171661377</v>
          </cell>
          <cell r="L35">
            <v>92.5</v>
          </cell>
          <cell r="M35">
            <v>95.19999885559082</v>
          </cell>
          <cell r="N35">
            <v>132.10000228881839</v>
          </cell>
          <cell r="O35">
            <v>158.90000152587891</v>
          </cell>
        </row>
        <row r="36">
          <cell r="C36">
            <v>153.5</v>
          </cell>
          <cell r="D36">
            <v>160</v>
          </cell>
          <cell r="E36">
            <v>146.80000000000001</v>
          </cell>
          <cell r="F36">
            <v>123.7</v>
          </cell>
          <cell r="G36">
            <v>114.1</v>
          </cell>
          <cell r="H36">
            <v>95.5</v>
          </cell>
          <cell r="I36">
            <v>79.8</v>
          </cell>
          <cell r="J36">
            <v>58.896000000000001</v>
          </cell>
          <cell r="K36">
            <v>50.804000000000002</v>
          </cell>
          <cell r="L36">
            <v>69.747</v>
          </cell>
          <cell r="M36">
            <v>82.65625</v>
          </cell>
          <cell r="N36">
            <v>75.60899829864502</v>
          </cell>
          <cell r="O36">
            <v>75.544000625610352</v>
          </cell>
        </row>
        <row r="37">
          <cell r="E37">
            <v>17.406749999999999</v>
          </cell>
          <cell r="F37">
            <v>17.366107499999998</v>
          </cell>
          <cell r="G37">
            <v>17.974605</v>
          </cell>
          <cell r="H37">
            <v>17.235722303390499</v>
          </cell>
          <cell r="I37">
            <v>14.70199227333069</v>
          </cell>
          <cell r="J37">
            <v>10.8002552986145</v>
          </cell>
          <cell r="K37">
            <v>11.412622332572941</v>
          </cell>
          <cell r="L37">
            <v>13.699337482452391</v>
          </cell>
          <cell r="M37">
            <v>14.0255401134491</v>
          </cell>
          <cell r="N37">
            <v>13.692462623119351</v>
          </cell>
          <cell r="O37">
            <v>15.80506002902985</v>
          </cell>
        </row>
        <row r="38">
          <cell r="C38">
            <v>647.29999999999995</v>
          </cell>
          <cell r="D38">
            <v>496.4</v>
          </cell>
          <cell r="E38">
            <v>548.6199951171875</v>
          </cell>
          <cell r="F38">
            <v>557.54999542236328</v>
          </cell>
          <cell r="G38">
            <v>532.65000152587891</v>
          </cell>
          <cell r="H38">
            <v>495.11000061035162</v>
          </cell>
          <cell r="I38">
            <v>444.88999938964838</v>
          </cell>
          <cell r="J38">
            <v>444.70999908447271</v>
          </cell>
          <cell r="K38">
            <v>594.5</v>
          </cell>
          <cell r="L38">
            <v>846.52999877929687</v>
          </cell>
          <cell r="M38">
            <v>858.03000640869141</v>
          </cell>
          <cell r="N38">
            <v>894.20997619628906</v>
          </cell>
          <cell r="O38">
            <v>956.14000701904297</v>
          </cell>
        </row>
        <row r="39">
          <cell r="C39">
            <v>57</v>
          </cell>
          <cell r="D39">
            <v>59</v>
          </cell>
          <cell r="E39">
            <v>64</v>
          </cell>
          <cell r="F39">
            <v>68</v>
          </cell>
          <cell r="G39">
            <v>84.2</v>
          </cell>
          <cell r="H39">
            <v>120</v>
          </cell>
          <cell r="I39">
            <v>120.9</v>
          </cell>
          <cell r="J39">
            <v>117.52</v>
          </cell>
          <cell r="K39">
            <v>128.11000000000001</v>
          </cell>
          <cell r="L39">
            <v>156.22</v>
          </cell>
          <cell r="M39">
            <v>158.5</v>
          </cell>
          <cell r="N39">
            <v>149.69999999999999</v>
          </cell>
          <cell r="O39">
            <v>153.30000000000001</v>
          </cell>
        </row>
        <row r="40">
          <cell r="C40">
            <v>27.126000642776489</v>
          </cell>
          <cell r="D40">
            <v>31.776999950408939</v>
          </cell>
          <cell r="E40">
            <v>32.647000789642327</v>
          </cell>
          <cell r="F40">
            <v>50.265999794006348</v>
          </cell>
          <cell r="G40">
            <v>44.705999374389648</v>
          </cell>
          <cell r="H40">
            <v>50.333000183105469</v>
          </cell>
          <cell r="I40">
            <v>46.710000991821289</v>
          </cell>
          <cell r="J40">
            <v>42.622000694274902</v>
          </cell>
          <cell r="K40">
            <v>42.706000328063972</v>
          </cell>
          <cell r="L40">
            <v>52.10200023651123</v>
          </cell>
          <cell r="M40">
            <v>48.956999778747559</v>
          </cell>
          <cell r="N40">
            <v>48.540000915527337</v>
          </cell>
          <cell r="O40">
            <v>52.894000053405762</v>
          </cell>
        </row>
        <row r="41">
          <cell r="C41">
            <v>705</v>
          </cell>
          <cell r="D41">
            <v>863</v>
          </cell>
          <cell r="E41">
            <v>980</v>
          </cell>
          <cell r="F41">
            <v>976</v>
          </cell>
          <cell r="G41">
            <v>920</v>
          </cell>
          <cell r="H41">
            <v>882</v>
          </cell>
          <cell r="I41">
            <v>832</v>
          </cell>
          <cell r="J41">
            <v>872</v>
          </cell>
          <cell r="K41">
            <v>897</v>
          </cell>
          <cell r="L41">
            <v>1126</v>
          </cell>
          <cell r="M41">
            <v>962</v>
          </cell>
          <cell r="N41">
            <v>832</v>
          </cell>
          <cell r="O41">
            <v>775</v>
          </cell>
        </row>
        <row r="42">
          <cell r="C42">
            <v>505</v>
          </cell>
          <cell r="D42">
            <v>449</v>
          </cell>
          <cell r="E42">
            <v>486</v>
          </cell>
          <cell r="F42">
            <v>508</v>
          </cell>
          <cell r="G42">
            <v>490</v>
          </cell>
          <cell r="H42">
            <v>569</v>
          </cell>
          <cell r="I42">
            <v>655</v>
          </cell>
          <cell r="J42">
            <v>677</v>
          </cell>
          <cell r="K42">
            <v>677</v>
          </cell>
          <cell r="L42">
            <v>889</v>
          </cell>
          <cell r="M42">
            <v>888</v>
          </cell>
          <cell r="N42">
            <v>916</v>
          </cell>
          <cell r="O42">
            <v>968.70400000000006</v>
          </cell>
        </row>
        <row r="43">
          <cell r="C43">
            <v>2104</v>
          </cell>
          <cell r="D43">
            <v>2371</v>
          </cell>
          <cell r="E43">
            <v>2683</v>
          </cell>
          <cell r="F43">
            <v>2746</v>
          </cell>
          <cell r="G43">
            <v>2637</v>
          </cell>
          <cell r="H43">
            <v>2521</v>
          </cell>
          <cell r="I43">
            <v>2353</v>
          </cell>
          <cell r="J43">
            <v>2342</v>
          </cell>
          <cell r="K43">
            <v>2830</v>
          </cell>
          <cell r="L43">
            <v>3759</v>
          </cell>
          <cell r="M43">
            <v>3856</v>
          </cell>
          <cell r="N43">
            <v>3634</v>
          </cell>
          <cell r="O43">
            <v>3451</v>
          </cell>
        </row>
      </sheetData>
      <sheetData sheetId="2">
        <row r="10">
          <cell r="C10">
            <v>75.805999755859375</v>
          </cell>
          <cell r="D10">
            <v>78.042999267578125</v>
          </cell>
          <cell r="E10">
            <v>77.761997222900391</v>
          </cell>
          <cell r="F10">
            <v>68.996999740600586</v>
          </cell>
          <cell r="G10">
            <v>60.607000350952148</v>
          </cell>
          <cell r="H10">
            <v>56.089000701904297</v>
          </cell>
          <cell r="I10">
            <v>55.441999435424812</v>
          </cell>
          <cell r="J10">
            <v>52.694999694824219</v>
          </cell>
          <cell r="K10">
            <v>53.631999969482422</v>
          </cell>
          <cell r="L10">
            <v>77.768001556396484</v>
          </cell>
          <cell r="M10">
            <v>71.438999176025391</v>
          </cell>
          <cell r="N10">
            <v>67.243001937866211</v>
          </cell>
          <cell r="O10">
            <v>72.900001525878906</v>
          </cell>
        </row>
        <row r="11">
          <cell r="C11">
            <v>15.032</v>
          </cell>
          <cell r="D11">
            <v>15.275</v>
          </cell>
          <cell r="E11">
            <v>15.414</v>
          </cell>
          <cell r="F11">
            <v>20.433</v>
          </cell>
          <cell r="G11">
            <v>23.4</v>
          </cell>
          <cell r="H11">
            <v>25.5</v>
          </cell>
          <cell r="I11">
            <v>24.6</v>
          </cell>
          <cell r="J11">
            <v>24.28</v>
          </cell>
          <cell r="K11">
            <v>21.8</v>
          </cell>
          <cell r="L11">
            <v>29.2</v>
          </cell>
          <cell r="M11">
            <v>28.077999999999999</v>
          </cell>
          <cell r="N11">
            <v>24.9</v>
          </cell>
          <cell r="O11">
            <v>27.788129999999999</v>
          </cell>
        </row>
        <row r="12">
          <cell r="C12">
            <v>53.908250000000002</v>
          </cell>
          <cell r="D12">
            <v>48.505859999999998</v>
          </cell>
          <cell r="E12">
            <v>54.239355000000003</v>
          </cell>
          <cell r="F12">
            <v>63.677869999999999</v>
          </cell>
          <cell r="G12">
            <v>62.396652500000002</v>
          </cell>
          <cell r="H12">
            <v>60.768228530883789</v>
          </cell>
          <cell r="I12">
            <v>59.675796508789062</v>
          </cell>
          <cell r="J12">
            <v>60.118383407592773</v>
          </cell>
          <cell r="K12">
            <v>54.486366271972663</v>
          </cell>
          <cell r="L12">
            <v>62.396133422851563</v>
          </cell>
          <cell r="M12">
            <v>70.235027313232422</v>
          </cell>
          <cell r="N12">
            <v>58.520444869995117</v>
          </cell>
          <cell r="O12">
            <v>65.591819763183594</v>
          </cell>
        </row>
        <row r="13">
          <cell r="C13">
            <v>118.9</v>
          </cell>
          <cell r="D13">
            <v>129.30000000000001</v>
          </cell>
          <cell r="E13">
            <v>140</v>
          </cell>
          <cell r="F13">
            <v>133.30000000000001</v>
          </cell>
          <cell r="G13">
            <v>138.30000000000001</v>
          </cell>
          <cell r="H13">
            <v>123.8</v>
          </cell>
          <cell r="I13">
            <v>112.3</v>
          </cell>
          <cell r="J13">
            <v>118.9</v>
          </cell>
          <cell r="K13">
            <v>113.5</v>
          </cell>
          <cell r="L13">
            <v>162.30000000000001</v>
          </cell>
          <cell r="M13">
            <v>166.7</v>
          </cell>
          <cell r="N13">
            <v>156.9</v>
          </cell>
          <cell r="O13">
            <v>150</v>
          </cell>
        </row>
        <row r="14">
          <cell r="C14">
            <v>97.93</v>
          </cell>
          <cell r="D14">
            <v>100.84</v>
          </cell>
          <cell r="E14">
            <v>94.152000000000001</v>
          </cell>
          <cell r="F14">
            <v>90.044000000000011</v>
          </cell>
          <cell r="G14">
            <v>91.527999999999992</v>
          </cell>
          <cell r="H14">
            <v>88.121000000000009</v>
          </cell>
          <cell r="I14">
            <v>86.289000000000001</v>
          </cell>
          <cell r="J14">
            <v>83.433999999999997</v>
          </cell>
          <cell r="K14">
            <v>89.933999999999997</v>
          </cell>
          <cell r="L14">
            <v>115.033</v>
          </cell>
          <cell r="M14">
            <v>99.931749999999994</v>
          </cell>
          <cell r="N14">
            <v>88.02000000000001</v>
          </cell>
          <cell r="O14">
            <v>77.367999999999995</v>
          </cell>
        </row>
        <row r="15">
          <cell r="C15">
            <v>63.612752075000152</v>
          </cell>
          <cell r="D15">
            <v>64.263249300000055</v>
          </cell>
          <cell r="E15">
            <v>57.645124770000002</v>
          </cell>
          <cell r="F15">
            <v>58.5</v>
          </cell>
          <cell r="G15">
            <v>63.7</v>
          </cell>
          <cell r="H15">
            <v>59.3</v>
          </cell>
          <cell r="I15">
            <v>44</v>
          </cell>
          <cell r="J15">
            <v>33.746000000000002</v>
          </cell>
          <cell r="K15">
            <v>25.6</v>
          </cell>
          <cell r="L15">
            <v>50.72</v>
          </cell>
          <cell r="M15">
            <v>56.649000000000001</v>
          </cell>
          <cell r="N15">
            <v>46.584000000000003</v>
          </cell>
          <cell r="O15">
            <v>50.728999999999999</v>
          </cell>
        </row>
        <row r="16">
          <cell r="C16">
            <v>18.592680000000001</v>
          </cell>
          <cell r="D16">
            <v>11.439349999999999</v>
          </cell>
          <cell r="E16">
            <v>17.703695</v>
          </cell>
          <cell r="F16">
            <v>21.119070000000001</v>
          </cell>
          <cell r="G16">
            <v>21.237357500000002</v>
          </cell>
          <cell r="H16">
            <v>15.424300193786619</v>
          </cell>
          <cell r="I16">
            <v>14.194662570953369</v>
          </cell>
          <cell r="J16">
            <v>12.48168992996216</v>
          </cell>
          <cell r="K16">
            <v>9.3456048965454102</v>
          </cell>
          <cell r="L16">
            <v>20.882332801818851</v>
          </cell>
          <cell r="M16">
            <v>27.178737640380859</v>
          </cell>
          <cell r="N16">
            <v>28.243670463562012</v>
          </cell>
          <cell r="O16">
            <v>28.384075164794918</v>
          </cell>
        </row>
        <row r="17">
          <cell r="C17">
            <v>11.446000099182131</v>
          </cell>
          <cell r="D17">
            <v>8.4509997367858887</v>
          </cell>
          <cell r="E17">
            <v>9.7899999618530273</v>
          </cell>
          <cell r="F17">
            <v>7.187999963760376</v>
          </cell>
          <cell r="G17">
            <v>8.3159999847412109</v>
          </cell>
          <cell r="H17">
            <v>6.1989998817443848</v>
          </cell>
          <cell r="I17">
            <v>3.7579998970031738</v>
          </cell>
          <cell r="J17">
            <v>3.4940000772476201</v>
          </cell>
          <cell r="K17">
            <v>4.0189999341964722</v>
          </cell>
          <cell r="L17">
            <v>11.71799993515015</v>
          </cell>
          <cell r="M17">
            <v>14.339999675750731</v>
          </cell>
          <cell r="N17">
            <v>11.215000152587891</v>
          </cell>
          <cell r="O17">
            <v>8.4010000228881836</v>
          </cell>
        </row>
        <row r="18">
          <cell r="C18">
            <v>27</v>
          </cell>
          <cell r="D18">
            <v>24</v>
          </cell>
          <cell r="E18">
            <v>27</v>
          </cell>
          <cell r="F18">
            <v>26</v>
          </cell>
          <cell r="G18">
            <v>27</v>
          </cell>
          <cell r="H18">
            <v>24</v>
          </cell>
          <cell r="I18">
            <v>22</v>
          </cell>
          <cell r="J18">
            <v>19</v>
          </cell>
          <cell r="K18">
            <v>19</v>
          </cell>
          <cell r="L18">
            <v>28</v>
          </cell>
          <cell r="M18">
            <v>26</v>
          </cell>
          <cell r="N18">
            <v>25</v>
          </cell>
          <cell r="O18">
            <v>25</v>
          </cell>
        </row>
        <row r="19">
          <cell r="C19">
            <v>453.06900000000002</v>
          </cell>
          <cell r="D19">
            <v>368.50599999999997</v>
          </cell>
          <cell r="E19">
            <v>354.81799999999998</v>
          </cell>
          <cell r="F19">
            <v>331.01749999999998</v>
          </cell>
          <cell r="G19">
            <v>351.12074999999999</v>
          </cell>
          <cell r="H19">
            <v>347.04225158691412</v>
          </cell>
          <cell r="I19">
            <v>335.36199951171881</v>
          </cell>
          <cell r="J19">
            <v>344.63325500488281</v>
          </cell>
          <cell r="K19">
            <v>306.104248046875</v>
          </cell>
          <cell r="L19">
            <v>393.6357421875</v>
          </cell>
          <cell r="M19">
            <v>406.96849060058588</v>
          </cell>
          <cell r="N19">
            <v>414.552001953125</v>
          </cell>
          <cell r="O19">
            <v>415.87675476074219</v>
          </cell>
        </row>
        <row r="20">
          <cell r="C20">
            <v>262</v>
          </cell>
          <cell r="D20">
            <v>263</v>
          </cell>
          <cell r="E20">
            <v>294</v>
          </cell>
          <cell r="F20">
            <v>337</v>
          </cell>
          <cell r="G20">
            <v>378</v>
          </cell>
          <cell r="H20">
            <v>478</v>
          </cell>
          <cell r="I20">
            <v>465</v>
          </cell>
          <cell r="J20">
            <v>395</v>
          </cell>
          <cell r="K20">
            <v>338</v>
          </cell>
          <cell r="L20">
            <v>383</v>
          </cell>
          <cell r="M20">
            <v>343</v>
          </cell>
          <cell r="N20">
            <v>285</v>
          </cell>
          <cell r="O20">
            <v>271</v>
          </cell>
        </row>
        <row r="21">
          <cell r="C21">
            <v>104.35244</v>
          </cell>
          <cell r="D21">
            <v>91.690269999999998</v>
          </cell>
          <cell r="E21">
            <v>110.7482425</v>
          </cell>
          <cell r="F21">
            <v>108.80593</v>
          </cell>
          <cell r="G21">
            <v>107.9615275</v>
          </cell>
          <cell r="H21">
            <v>101.2927780151367</v>
          </cell>
          <cell r="I21">
            <v>94.228702545166016</v>
          </cell>
          <cell r="J21">
            <v>95.7601318359375</v>
          </cell>
          <cell r="K21">
            <v>86.208137512207031</v>
          </cell>
          <cell r="L21">
            <v>97.596481323242188</v>
          </cell>
          <cell r="M21">
            <v>123.7654685974121</v>
          </cell>
          <cell r="N21">
            <v>180.31507873535159</v>
          </cell>
          <cell r="O21">
            <v>221.91471862792969</v>
          </cell>
        </row>
        <row r="22">
          <cell r="C22">
            <v>41.5</v>
          </cell>
          <cell r="D22">
            <v>41.6</v>
          </cell>
          <cell r="E22">
            <v>43.2</v>
          </cell>
          <cell r="F22">
            <v>43.6</v>
          </cell>
          <cell r="G22">
            <v>41.6</v>
          </cell>
          <cell r="H22">
            <v>51.900000000000013</v>
          </cell>
          <cell r="I22">
            <v>53</v>
          </cell>
          <cell r="J22">
            <v>50.252000000000002</v>
          </cell>
          <cell r="K22">
            <v>52.014000000000003</v>
          </cell>
          <cell r="L22">
            <v>65.736999999999995</v>
          </cell>
          <cell r="M22">
            <v>75.616</v>
          </cell>
          <cell r="N22">
            <v>65.760999999999996</v>
          </cell>
          <cell r="O22">
            <v>72.501000000000005</v>
          </cell>
        </row>
        <row r="23">
          <cell r="C23">
            <v>0.35699999999999998</v>
          </cell>
          <cell r="D23">
            <v>0.39200000000000002</v>
          </cell>
          <cell r="E23">
            <v>0.55499999999999994</v>
          </cell>
          <cell r="F23">
            <v>0.73799999999999999</v>
          </cell>
          <cell r="G23">
            <v>0.48399999999999999</v>
          </cell>
          <cell r="H23">
            <v>0.39</v>
          </cell>
          <cell r="I23">
            <v>0.60000000000000009</v>
          </cell>
          <cell r="J23">
            <v>0.33500000000000002</v>
          </cell>
          <cell r="K23">
            <v>0.48899999999999999</v>
          </cell>
          <cell r="L23">
            <v>2.069</v>
          </cell>
          <cell r="M23">
            <v>1.702426725</v>
          </cell>
          <cell r="N23">
            <v>1.4970000000000001</v>
          </cell>
          <cell r="O23">
            <v>1.2369234250000001</v>
          </cell>
        </row>
        <row r="24">
          <cell r="C24">
            <v>10.30000019073486</v>
          </cell>
          <cell r="D24">
            <v>8.7999999523162842</v>
          </cell>
          <cell r="E24">
            <v>12.7000002861023</v>
          </cell>
          <cell r="F24">
            <v>14.2000002861023</v>
          </cell>
          <cell r="G24">
            <v>12.89999961853027</v>
          </cell>
          <cell r="H24">
            <v>13.29999971389771</v>
          </cell>
          <cell r="I24">
            <v>15.80000019073486</v>
          </cell>
          <cell r="J24">
            <v>15.2000002861023</v>
          </cell>
          <cell r="K24">
            <v>22.80000019073486</v>
          </cell>
          <cell r="L24">
            <v>50.69999885559082</v>
          </cell>
          <cell r="M24">
            <v>53.799999237060547</v>
          </cell>
          <cell r="N24">
            <v>57.999998092651367</v>
          </cell>
          <cell r="O24">
            <v>50.299999237060547</v>
          </cell>
        </row>
        <row r="25">
          <cell r="C25">
            <v>33.462000000000003</v>
          </cell>
          <cell r="D25">
            <v>38.307000000000002</v>
          </cell>
          <cell r="E25">
            <v>47.319000000000003</v>
          </cell>
          <cell r="F25">
            <v>47.337999999999987</v>
          </cell>
          <cell r="G25">
            <v>45.231000000000002</v>
          </cell>
          <cell r="H25">
            <v>36.804000000000002</v>
          </cell>
          <cell r="I25">
            <v>35.945</v>
          </cell>
          <cell r="J25">
            <v>31.547000000000001</v>
          </cell>
          <cell r="K25">
            <v>25.085999999999999</v>
          </cell>
          <cell r="L25">
            <v>36.371000000000002</v>
          </cell>
          <cell r="M25">
            <v>33.950000000000003</v>
          </cell>
          <cell r="N25">
            <v>33.4</v>
          </cell>
          <cell r="O25">
            <v>41.099999999999987</v>
          </cell>
        </row>
        <row r="26">
          <cell r="C26">
            <v>547.36099999999999</v>
          </cell>
          <cell r="D26">
            <v>493.73200000000003</v>
          </cell>
          <cell r="E26">
            <v>475</v>
          </cell>
          <cell r="F26">
            <v>451.80900000000003</v>
          </cell>
          <cell r="G26">
            <v>393</v>
          </cell>
          <cell r="H26">
            <v>372</v>
          </cell>
          <cell r="I26">
            <v>321.60000000000002</v>
          </cell>
          <cell r="J26">
            <v>274.45999999999998</v>
          </cell>
          <cell r="K26">
            <v>286.38</v>
          </cell>
          <cell r="L26">
            <v>329.1</v>
          </cell>
          <cell r="M26">
            <v>354</v>
          </cell>
          <cell r="N26">
            <v>342</v>
          </cell>
          <cell r="O26">
            <v>426.03</v>
          </cell>
        </row>
        <row r="27">
          <cell r="C27">
            <v>510</v>
          </cell>
          <cell r="D27">
            <v>550</v>
          </cell>
          <cell r="E27">
            <v>570</v>
          </cell>
          <cell r="F27">
            <v>540</v>
          </cell>
          <cell r="G27">
            <v>480</v>
          </cell>
          <cell r="H27">
            <v>450</v>
          </cell>
          <cell r="I27">
            <v>410</v>
          </cell>
          <cell r="J27">
            <v>380</v>
          </cell>
          <cell r="K27">
            <v>390</v>
          </cell>
          <cell r="L27">
            <v>460</v>
          </cell>
          <cell r="M27">
            <v>450</v>
          </cell>
          <cell r="N27">
            <v>390</v>
          </cell>
          <cell r="O27">
            <v>380</v>
          </cell>
        </row>
        <row r="28">
          <cell r="C28">
            <v>180.8</v>
          </cell>
          <cell r="D28">
            <v>179.3</v>
          </cell>
          <cell r="E28">
            <v>165.4</v>
          </cell>
          <cell r="F28">
            <v>175.9</v>
          </cell>
          <cell r="G28">
            <v>180.5</v>
          </cell>
          <cell r="H28">
            <v>179</v>
          </cell>
          <cell r="I28">
            <v>183</v>
          </cell>
          <cell r="J28">
            <v>180</v>
          </cell>
          <cell r="K28">
            <v>171</v>
          </cell>
          <cell r="L28">
            <v>199</v>
          </cell>
          <cell r="M28">
            <v>191</v>
          </cell>
          <cell r="N28">
            <v>172.2</v>
          </cell>
          <cell r="O28">
            <v>166.9</v>
          </cell>
        </row>
        <row r="29">
          <cell r="C29">
            <v>1.15127</v>
          </cell>
          <cell r="D29">
            <v>0.57877999999999996</v>
          </cell>
          <cell r="E29">
            <v>1.0099</v>
          </cell>
          <cell r="F29">
            <v>0.71835000000000004</v>
          </cell>
          <cell r="G29">
            <v>1.6978200000000001</v>
          </cell>
          <cell r="H29">
            <v>1.168259978294373</v>
          </cell>
          <cell r="I29">
            <v>1.675119996070862</v>
          </cell>
          <cell r="J29">
            <v>1.4644449949264531</v>
          </cell>
          <cell r="K29">
            <v>2.8954249620437622</v>
          </cell>
          <cell r="L29">
            <v>1.8753324747085569</v>
          </cell>
          <cell r="M29">
            <v>1.5099449753761289</v>
          </cell>
          <cell r="N29">
            <v>1.829180002212524</v>
          </cell>
          <cell r="O29">
            <v>2.0136049389839168</v>
          </cell>
        </row>
        <row r="30">
          <cell r="C30">
            <v>147.40000152587891</v>
          </cell>
          <cell r="D30">
            <v>160.09999847412109</v>
          </cell>
          <cell r="E30">
            <v>189</v>
          </cell>
          <cell r="F30">
            <v>195.29999542236331</v>
          </cell>
          <cell r="G30">
            <v>265.09999084472662</v>
          </cell>
          <cell r="H30">
            <v>226.047004699707</v>
          </cell>
          <cell r="I30">
            <v>229.21599578857419</v>
          </cell>
          <cell r="J30">
            <v>264.76499938964838</v>
          </cell>
          <cell r="K30">
            <v>254.6759948730469</v>
          </cell>
          <cell r="L30">
            <v>354.17098999023437</v>
          </cell>
          <cell r="M30">
            <v>412.114990234375</v>
          </cell>
          <cell r="N30">
            <v>441.98800659179687</v>
          </cell>
          <cell r="O30">
            <v>404.6090087890625</v>
          </cell>
        </row>
        <row r="31">
          <cell r="C31">
            <v>28</v>
          </cell>
          <cell r="D31">
            <v>22</v>
          </cell>
          <cell r="E31">
            <v>28</v>
          </cell>
          <cell r="F31">
            <v>39</v>
          </cell>
          <cell r="G31">
            <v>44</v>
          </cell>
          <cell r="H31">
            <v>43</v>
          </cell>
          <cell r="I31">
            <v>33</v>
          </cell>
          <cell r="J31">
            <v>25</v>
          </cell>
          <cell r="K31">
            <v>22</v>
          </cell>
          <cell r="L31">
            <v>33</v>
          </cell>
          <cell r="M31">
            <v>39</v>
          </cell>
          <cell r="N31">
            <v>40</v>
          </cell>
          <cell r="O31">
            <v>48.697000000000003</v>
          </cell>
        </row>
        <row r="32">
          <cell r="C32">
            <v>12.8</v>
          </cell>
          <cell r="D32">
            <v>10.7</v>
          </cell>
          <cell r="E32">
            <v>12.1</v>
          </cell>
          <cell r="F32">
            <v>10.7</v>
          </cell>
          <cell r="G32">
            <v>8.6999999999999993</v>
          </cell>
          <cell r="H32">
            <v>9.1</v>
          </cell>
          <cell r="I32">
            <v>8.3999999999999986</v>
          </cell>
          <cell r="J32">
            <v>8.6999999999999993</v>
          </cell>
          <cell r="K32">
            <v>10.8</v>
          </cell>
          <cell r="L32">
            <v>14</v>
          </cell>
          <cell r="M32">
            <v>18.100000000000001</v>
          </cell>
          <cell r="N32">
            <v>16</v>
          </cell>
          <cell r="O32">
            <v>18.399999999999999</v>
          </cell>
        </row>
        <row r="33">
          <cell r="C33">
            <v>12</v>
          </cell>
          <cell r="D33">
            <v>12</v>
          </cell>
          <cell r="E33">
            <v>12</v>
          </cell>
          <cell r="F33">
            <v>16</v>
          </cell>
          <cell r="G33">
            <v>16</v>
          </cell>
          <cell r="H33">
            <v>14.337</v>
          </cell>
          <cell r="I33">
            <v>11.1</v>
          </cell>
          <cell r="J33">
            <v>7.5</v>
          </cell>
          <cell r="K33">
            <v>9</v>
          </cell>
          <cell r="L33">
            <v>9.6999999999999993</v>
          </cell>
          <cell r="M33">
            <v>14.2</v>
          </cell>
          <cell r="N33">
            <v>13.2</v>
          </cell>
          <cell r="O33">
            <v>12.3</v>
          </cell>
        </row>
        <row r="34">
          <cell r="C34">
            <v>425</v>
          </cell>
          <cell r="D34">
            <v>495</v>
          </cell>
          <cell r="E34">
            <v>576.79999999999995</v>
          </cell>
          <cell r="F34">
            <v>564</v>
          </cell>
          <cell r="G34">
            <v>569.20000000000005</v>
          </cell>
          <cell r="H34">
            <v>538</v>
          </cell>
          <cell r="I34">
            <v>385.5</v>
          </cell>
          <cell r="J34">
            <v>262.7</v>
          </cell>
          <cell r="K34">
            <v>206.7</v>
          </cell>
          <cell r="L34">
            <v>251.5</v>
          </cell>
          <cell r="M34">
            <v>297</v>
          </cell>
          <cell r="N34">
            <v>295.39999999999998</v>
          </cell>
          <cell r="O34">
            <v>317</v>
          </cell>
        </row>
        <row r="35">
          <cell r="C35">
            <v>30.10000038146973</v>
          </cell>
          <cell r="D35">
            <v>33.5</v>
          </cell>
          <cell r="E35">
            <v>48.30000114440918</v>
          </cell>
          <cell r="F35">
            <v>59.700000762939453</v>
          </cell>
          <cell r="G35">
            <v>60.099998474121087</v>
          </cell>
          <cell r="H35">
            <v>77</v>
          </cell>
          <cell r="I35">
            <v>76.099998474121094</v>
          </cell>
          <cell r="J35">
            <v>77.000001907348633</v>
          </cell>
          <cell r="K35">
            <v>69.100002288818359</v>
          </cell>
          <cell r="L35">
            <v>75.400001525878906</v>
          </cell>
          <cell r="M35">
            <v>86</v>
          </cell>
          <cell r="N35">
            <v>92</v>
          </cell>
          <cell r="O35">
            <v>110.7000007629395</v>
          </cell>
        </row>
        <row r="36">
          <cell r="C36">
            <v>66.3</v>
          </cell>
          <cell r="D36">
            <v>70.7</v>
          </cell>
          <cell r="E36">
            <v>63.8</v>
          </cell>
          <cell r="F36">
            <v>62.3</v>
          </cell>
          <cell r="G36">
            <v>68.2</v>
          </cell>
          <cell r="H36">
            <v>62.099999999999987</v>
          </cell>
          <cell r="I36">
            <v>48.1</v>
          </cell>
          <cell r="J36">
            <v>42.629000000000012</v>
          </cell>
          <cell r="K36">
            <v>41.251000000000012</v>
          </cell>
          <cell r="L36">
            <v>51.564999999999998</v>
          </cell>
          <cell r="M36">
            <v>61.948000000000008</v>
          </cell>
          <cell r="N36">
            <v>59.412748336791992</v>
          </cell>
          <cell r="O36">
            <v>64.403501510620117</v>
          </cell>
        </row>
        <row r="37">
          <cell r="E37">
            <v>10.069985000000001</v>
          </cell>
          <cell r="F37">
            <v>12.720147499999999</v>
          </cell>
          <cell r="G37">
            <v>12.011704999999999</v>
          </cell>
          <cell r="H37">
            <v>12.566012382507321</v>
          </cell>
          <cell r="I37">
            <v>13.7505350112915</v>
          </cell>
          <cell r="J37">
            <v>10.86643481254578</v>
          </cell>
          <cell r="K37">
            <v>8.6353747844696045</v>
          </cell>
          <cell r="L37">
            <v>12.67378997802734</v>
          </cell>
          <cell r="M37">
            <v>16.405049324035652</v>
          </cell>
          <cell r="N37">
            <v>17.27769756317139</v>
          </cell>
          <cell r="O37">
            <v>17.866034984588619</v>
          </cell>
        </row>
        <row r="38">
          <cell r="C38">
            <v>490.4</v>
          </cell>
          <cell r="D38">
            <v>368.1</v>
          </cell>
          <cell r="E38">
            <v>424.52000427246088</v>
          </cell>
          <cell r="F38">
            <v>441.51998901367187</v>
          </cell>
          <cell r="G38">
            <v>409.5</v>
          </cell>
          <cell r="H38">
            <v>351.33999633789062</v>
          </cell>
          <cell r="I38">
            <v>322.260009765625</v>
          </cell>
          <cell r="J38">
            <v>284.88999938964838</v>
          </cell>
          <cell r="K38">
            <v>417.63999938964838</v>
          </cell>
          <cell r="L38">
            <v>652.83001708984375</v>
          </cell>
          <cell r="M38">
            <v>708.57000732421875</v>
          </cell>
          <cell r="N38">
            <v>713.46002197265625</v>
          </cell>
          <cell r="O38">
            <v>814.1500244140625</v>
          </cell>
        </row>
        <row r="39">
          <cell r="C39">
            <v>30</v>
          </cell>
          <cell r="D39">
            <v>27</v>
          </cell>
          <cell r="E39">
            <v>29</v>
          </cell>
          <cell r="F39">
            <v>35</v>
          </cell>
          <cell r="G39">
            <v>40.4</v>
          </cell>
          <cell r="H39">
            <v>49.4</v>
          </cell>
          <cell r="I39">
            <v>40.599999999999987</v>
          </cell>
          <cell r="J39">
            <v>33.200000000000003</v>
          </cell>
          <cell r="K39">
            <v>32.099999999999987</v>
          </cell>
          <cell r="L39">
            <v>46.21</v>
          </cell>
          <cell r="M39">
            <v>48.3</v>
          </cell>
          <cell r="N39">
            <v>43.8</v>
          </cell>
          <cell r="O39">
            <v>48.5</v>
          </cell>
        </row>
        <row r="40">
          <cell r="C40">
            <v>11.62599992752075</v>
          </cell>
          <cell r="D40">
            <v>7.8420000076293954</v>
          </cell>
          <cell r="E40">
            <v>22.42400074005127</v>
          </cell>
          <cell r="F40">
            <v>26.572999954223629</v>
          </cell>
          <cell r="G40">
            <v>25.73799991607666</v>
          </cell>
          <cell r="H40">
            <v>21.933000564575199</v>
          </cell>
          <cell r="I40">
            <v>19.36299991607666</v>
          </cell>
          <cell r="J40">
            <v>19.92500019073486</v>
          </cell>
          <cell r="K40">
            <v>16.485999584198002</v>
          </cell>
          <cell r="L40">
            <v>30.940999984741211</v>
          </cell>
          <cell r="M40">
            <v>29.444999694824219</v>
          </cell>
          <cell r="N40">
            <v>25.63799953460693</v>
          </cell>
          <cell r="O40">
            <v>26.352999687194821</v>
          </cell>
        </row>
        <row r="41">
          <cell r="C41">
            <v>277</v>
          </cell>
          <cell r="D41">
            <v>371</v>
          </cell>
          <cell r="E41">
            <v>479</v>
          </cell>
          <cell r="F41">
            <v>517</v>
          </cell>
          <cell r="G41">
            <v>492</v>
          </cell>
          <cell r="H41">
            <v>486</v>
          </cell>
          <cell r="I41">
            <v>487</v>
          </cell>
          <cell r="J41">
            <v>479</v>
          </cell>
          <cell r="K41">
            <v>525</v>
          </cell>
          <cell r="L41">
            <v>704</v>
          </cell>
          <cell r="M41">
            <v>603</v>
          </cell>
          <cell r="N41">
            <v>511</v>
          </cell>
          <cell r="O41">
            <v>501</v>
          </cell>
        </row>
        <row r="42">
          <cell r="C42">
            <v>191</v>
          </cell>
          <cell r="D42">
            <v>151</v>
          </cell>
          <cell r="E42">
            <v>180</v>
          </cell>
          <cell r="F42">
            <v>150</v>
          </cell>
          <cell r="G42">
            <v>148</v>
          </cell>
          <cell r="H42">
            <v>152</v>
          </cell>
          <cell r="I42">
            <v>183</v>
          </cell>
          <cell r="J42">
            <v>164</v>
          </cell>
          <cell r="K42">
            <v>176</v>
          </cell>
          <cell r="L42">
            <v>313</v>
          </cell>
          <cell r="M42">
            <v>299</v>
          </cell>
          <cell r="N42">
            <v>338</v>
          </cell>
          <cell r="O42">
            <v>321.78500000000003</v>
          </cell>
        </row>
        <row r="43">
          <cell r="C43">
            <v>651</v>
          </cell>
          <cell r="D43">
            <v>758</v>
          </cell>
          <cell r="E43">
            <v>978</v>
          </cell>
          <cell r="F43">
            <v>1019</v>
          </cell>
          <cell r="G43">
            <v>955</v>
          </cell>
          <cell r="H43">
            <v>933</v>
          </cell>
          <cell r="I43">
            <v>855</v>
          </cell>
          <cell r="J43">
            <v>883</v>
          </cell>
          <cell r="K43">
            <v>1123</v>
          </cell>
          <cell r="L43">
            <v>1823</v>
          </cell>
          <cell r="M43">
            <v>1883</v>
          </cell>
          <cell r="N43">
            <v>1758</v>
          </cell>
          <cell r="O43">
            <v>1500</v>
          </cell>
        </row>
      </sheetData>
      <sheetData sheetId="3">
        <row r="10">
          <cell r="C10">
            <v>9355.3610534667969</v>
          </cell>
          <cell r="D10">
            <v>9518.4340133666992</v>
          </cell>
          <cell r="E10">
            <v>9657.3349609375</v>
          </cell>
          <cell r="F10">
            <v>9830.2620239257812</v>
          </cell>
          <cell r="G10">
            <v>9936.1539611816406</v>
          </cell>
          <cell r="H10">
            <v>10210.993988037109</v>
          </cell>
          <cell r="I10">
            <v>10423.47206115723</v>
          </cell>
          <cell r="J10">
            <v>10670.296081542971</v>
          </cell>
          <cell r="K10">
            <v>10942.99000549316</v>
          </cell>
          <cell r="L10">
            <v>11146.35514831543</v>
          </cell>
          <cell r="M10">
            <v>11306.146209716801</v>
          </cell>
          <cell r="N10">
            <v>11469.641998291019</v>
          </cell>
          <cell r="O10">
            <v>11586.63403320313</v>
          </cell>
        </row>
        <row r="11">
          <cell r="C11">
            <v>3787.453</v>
          </cell>
          <cell r="D11">
            <v>3808.502</v>
          </cell>
          <cell r="E11">
            <v>3887.6120000000001</v>
          </cell>
          <cell r="F11">
            <v>3933.1570000000002</v>
          </cell>
          <cell r="G11">
            <v>3911</v>
          </cell>
          <cell r="H11">
            <v>3993.7</v>
          </cell>
          <cell r="I11">
            <v>4076.7</v>
          </cell>
          <cell r="J11">
            <v>4148.5889999999999</v>
          </cell>
          <cell r="K11">
            <v>4181.7</v>
          </cell>
          <cell r="L11">
            <v>4206.6000000000004</v>
          </cell>
          <cell r="M11">
            <v>4209.1219999999994</v>
          </cell>
          <cell r="N11">
            <v>4248.4139999999998</v>
          </cell>
          <cell r="O11">
            <v>4298.2467100000003</v>
          </cell>
        </row>
        <row r="12">
          <cell r="C12">
            <v>4383.5271200000007</v>
          </cell>
          <cell r="D12">
            <v>4281.7563600000003</v>
          </cell>
          <cell r="E12">
            <v>4377.8579499999996</v>
          </cell>
          <cell r="F12">
            <v>4408.9289325</v>
          </cell>
          <cell r="G12">
            <v>4492.7268499999991</v>
          </cell>
          <cell r="H12">
            <v>4589.342435836792</v>
          </cell>
          <cell r="I12">
            <v>4615.8504161834717</v>
          </cell>
          <cell r="J12">
            <v>4700.6576156616211</v>
          </cell>
          <cell r="K12">
            <v>4746.646692276001</v>
          </cell>
          <cell r="L12">
            <v>4768.7484569549561</v>
          </cell>
          <cell r="M12">
            <v>4856.1282329559326</v>
          </cell>
          <cell r="N12">
            <v>4816.861120223999</v>
          </cell>
          <cell r="O12">
            <v>4847.4233741760254</v>
          </cell>
        </row>
        <row r="13">
          <cell r="C13">
            <v>15627</v>
          </cell>
          <cell r="D13">
            <v>15884.9</v>
          </cell>
          <cell r="E13">
            <v>16319.9</v>
          </cell>
          <cell r="F13">
            <v>16665.8</v>
          </cell>
          <cell r="G13">
            <v>16857.5</v>
          </cell>
          <cell r="H13">
            <v>16973.7</v>
          </cell>
          <cell r="I13">
            <v>17183.8</v>
          </cell>
          <cell r="J13">
            <v>17514.7</v>
          </cell>
          <cell r="K13">
            <v>17772.7</v>
          </cell>
          <cell r="L13">
            <v>17867.400000000001</v>
          </cell>
          <cell r="M13">
            <v>18006.900000000001</v>
          </cell>
          <cell r="N13">
            <v>18143.3</v>
          </cell>
          <cell r="O13">
            <v>18263.5</v>
          </cell>
        </row>
        <row r="14">
          <cell r="C14">
            <v>5664.206000000001</v>
          </cell>
          <cell r="D14">
            <v>5680.0050000000001</v>
          </cell>
          <cell r="E14">
            <v>5727.8530000000001</v>
          </cell>
          <cell r="F14">
            <v>5859.866</v>
          </cell>
          <cell r="G14">
            <v>5983.7129999999997</v>
          </cell>
          <cell r="H14">
            <v>6093.94</v>
          </cell>
          <cell r="I14">
            <v>6419.9780000000001</v>
          </cell>
          <cell r="J14">
            <v>6676.2449999999999</v>
          </cell>
          <cell r="K14">
            <v>6913.94</v>
          </cell>
          <cell r="L14">
            <v>6999.5860000000002</v>
          </cell>
          <cell r="M14">
            <v>7382.4277500000007</v>
          </cell>
          <cell r="N14">
            <v>7614.4599999999991</v>
          </cell>
          <cell r="O14">
            <v>7675.2119999999986</v>
          </cell>
        </row>
        <row r="15">
          <cell r="C15">
            <v>5127.9362655250079</v>
          </cell>
          <cell r="D15">
            <v>5114.5327534999951</v>
          </cell>
          <cell r="E15">
            <v>5116.0932567500004</v>
          </cell>
          <cell r="F15">
            <v>5076.1000000000004</v>
          </cell>
          <cell r="G15">
            <v>5079.2999999999993</v>
          </cell>
          <cell r="H15">
            <v>5118.6000000000004</v>
          </cell>
          <cell r="I15">
            <v>5139</v>
          </cell>
          <cell r="J15">
            <v>5131.4920000000002</v>
          </cell>
          <cell r="K15">
            <v>5163</v>
          </cell>
          <cell r="L15">
            <v>5208.9479999999994</v>
          </cell>
          <cell r="M15">
            <v>5192.2129999999997</v>
          </cell>
          <cell r="N15">
            <v>5180.2689999999993</v>
          </cell>
          <cell r="O15">
            <v>5174.8429999999998</v>
          </cell>
        </row>
        <row r="16">
          <cell r="C16">
            <v>2822.5211899999999</v>
          </cell>
          <cell r="D16">
            <v>2797.5588699999998</v>
          </cell>
          <cell r="E16">
            <v>2815.0611125</v>
          </cell>
          <cell r="F16">
            <v>2819.8776925000002</v>
          </cell>
          <cell r="G16">
            <v>2852.4520674999999</v>
          </cell>
          <cell r="H16">
            <v>2845.6711845397949</v>
          </cell>
          <cell r="I16">
            <v>2875.2922248840332</v>
          </cell>
          <cell r="J16">
            <v>2868.627010345459</v>
          </cell>
          <cell r="K16">
            <v>2907.8102874755859</v>
          </cell>
          <cell r="L16">
            <v>2901.160285949707</v>
          </cell>
          <cell r="M16">
            <v>2871.756427764893</v>
          </cell>
          <cell r="N16">
            <v>2863.9492340087891</v>
          </cell>
          <cell r="O16">
            <v>2839.6643829345699</v>
          </cell>
        </row>
        <row r="17">
          <cell r="C17">
            <v>670.57100486755371</v>
          </cell>
          <cell r="D17">
            <v>662.19000673294067</v>
          </cell>
          <cell r="E17">
            <v>646.35098838806152</v>
          </cell>
          <cell r="F17">
            <v>653.63000392913818</v>
          </cell>
          <cell r="G17">
            <v>649.39699983596802</v>
          </cell>
          <cell r="H17">
            <v>648.97899508476257</v>
          </cell>
          <cell r="I17">
            <v>667.95599365234375</v>
          </cell>
          <cell r="J17">
            <v>665.28200626373291</v>
          </cell>
          <cell r="K17">
            <v>671.6780047416687</v>
          </cell>
          <cell r="L17">
            <v>667.93100261688232</v>
          </cell>
          <cell r="M17">
            <v>663.66899728775024</v>
          </cell>
          <cell r="N17">
            <v>667.72899556159973</v>
          </cell>
          <cell r="O17">
            <v>662.27000141143799</v>
          </cell>
        </row>
        <row r="18">
          <cell r="C18">
            <v>2594</v>
          </cell>
          <cell r="D18">
            <v>2610</v>
          </cell>
          <cell r="E18">
            <v>2610</v>
          </cell>
          <cell r="F18">
            <v>2601</v>
          </cell>
          <cell r="G18">
            <v>2597</v>
          </cell>
          <cell r="H18">
            <v>2617</v>
          </cell>
          <cell r="I18">
            <v>2644</v>
          </cell>
          <cell r="J18">
            <v>2662</v>
          </cell>
          <cell r="K18">
            <v>2692</v>
          </cell>
          <cell r="L18">
            <v>2664</v>
          </cell>
          <cell r="M18">
            <v>2654</v>
          </cell>
          <cell r="N18">
            <v>2658</v>
          </cell>
          <cell r="O18">
            <v>2656</v>
          </cell>
        </row>
        <row r="19">
          <cell r="C19">
            <v>25961.838</v>
          </cell>
          <cell r="D19">
            <v>25813.978999999999</v>
          </cell>
          <cell r="E19">
            <v>26059.523000000001</v>
          </cell>
          <cell r="F19">
            <v>26858.550993500001</v>
          </cell>
          <cell r="G19">
            <v>27121.989750000001</v>
          </cell>
          <cell r="H19">
            <v>27274.489868164059</v>
          </cell>
          <cell r="I19">
            <v>27441.43641662598</v>
          </cell>
          <cell r="J19">
            <v>27646.09251403809</v>
          </cell>
          <cell r="K19">
            <v>27813.150314331058</v>
          </cell>
          <cell r="L19">
            <v>28073.75146484375</v>
          </cell>
          <cell r="M19">
            <v>28156.336227416989</v>
          </cell>
          <cell r="N19">
            <v>28147.345397949219</v>
          </cell>
          <cell r="O19">
            <v>28319.243041992191</v>
          </cell>
        </row>
        <row r="20">
          <cell r="C20">
            <v>39168</v>
          </cell>
          <cell r="D20">
            <v>39291</v>
          </cell>
          <cell r="E20">
            <v>39230</v>
          </cell>
          <cell r="F20">
            <v>39081</v>
          </cell>
          <cell r="G20">
            <v>39521</v>
          </cell>
          <cell r="H20">
            <v>40519</v>
          </cell>
          <cell r="I20">
            <v>40979</v>
          </cell>
          <cell r="J20">
            <v>41085</v>
          </cell>
          <cell r="K20">
            <v>41135</v>
          </cell>
          <cell r="L20">
            <v>41137</v>
          </cell>
          <cell r="M20">
            <v>41113</v>
          </cell>
          <cell r="N20">
            <v>41520</v>
          </cell>
          <cell r="O20">
            <v>41544</v>
          </cell>
        </row>
        <row r="21">
          <cell r="C21">
            <v>4330.2174300000006</v>
          </cell>
          <cell r="D21">
            <v>4257.9443200000014</v>
          </cell>
          <cell r="E21">
            <v>4565.9768775000002</v>
          </cell>
          <cell r="F21">
            <v>4640.188975</v>
          </cell>
          <cell r="G21">
            <v>4739.6032224999999</v>
          </cell>
          <cell r="H21">
            <v>4762.8044376373291</v>
          </cell>
          <cell r="I21">
            <v>4798.7541427612314</v>
          </cell>
          <cell r="J21">
            <v>4829.4149017333984</v>
          </cell>
          <cell r="K21">
            <v>4850.8296222686768</v>
          </cell>
          <cell r="L21">
            <v>4893.591236114502</v>
          </cell>
          <cell r="M21">
            <v>4934.1224384307861</v>
          </cell>
          <cell r="N21">
            <v>4891.5140190124512</v>
          </cell>
          <cell r="O21">
            <v>4906.2756729125977</v>
          </cell>
        </row>
        <row r="22">
          <cell r="C22">
            <v>4095.2</v>
          </cell>
          <cell r="D22">
            <v>4083.7</v>
          </cell>
          <cell r="E22">
            <v>4089</v>
          </cell>
          <cell r="F22">
            <v>4141.5</v>
          </cell>
          <cell r="G22">
            <v>4127.1000000000004</v>
          </cell>
          <cell r="H22">
            <v>4181.5</v>
          </cell>
          <cell r="I22">
            <v>4222.6000000000004</v>
          </cell>
          <cell r="J22">
            <v>4208.6730000000007</v>
          </cell>
          <cell r="K22">
            <v>4177.9270000000006</v>
          </cell>
          <cell r="L22">
            <v>4171.607</v>
          </cell>
          <cell r="M22">
            <v>4224.6409999999996</v>
          </cell>
          <cell r="N22">
            <v>4246.5949999999993</v>
          </cell>
          <cell r="O22">
            <v>4317.5389999999998</v>
          </cell>
        </row>
        <row r="23">
          <cell r="C23">
            <v>153.691</v>
          </cell>
          <cell r="D23">
            <v>156.15700000000001</v>
          </cell>
          <cell r="E23">
            <v>155.245</v>
          </cell>
          <cell r="F23">
            <v>156.24199999999999</v>
          </cell>
          <cell r="G23">
            <v>155.114</v>
          </cell>
          <cell r="H23">
            <v>159.56100000000001</v>
          </cell>
          <cell r="I23">
            <v>168.7</v>
          </cell>
          <cell r="J23">
            <v>175.34700000000001</v>
          </cell>
          <cell r="K23">
            <v>177.476</v>
          </cell>
          <cell r="L23">
            <v>174.12799999999999</v>
          </cell>
          <cell r="M23">
            <v>173.69323845</v>
          </cell>
          <cell r="N23">
            <v>172.83799999999999</v>
          </cell>
          <cell r="O23">
            <v>172.71880810499999</v>
          </cell>
        </row>
        <row r="24">
          <cell r="C24">
            <v>1733.9000148773191</v>
          </cell>
          <cell r="D24">
            <v>1774.499995231628</v>
          </cell>
          <cell r="E24">
            <v>1814.9999942779541</v>
          </cell>
          <cell r="F24">
            <v>1852.300003051758</v>
          </cell>
          <cell r="G24">
            <v>1906.2000102996831</v>
          </cell>
          <cell r="H24">
            <v>2005.100011825562</v>
          </cell>
          <cell r="I24">
            <v>2093.7999877929692</v>
          </cell>
          <cell r="J24">
            <v>2199.299999237061</v>
          </cell>
          <cell r="K24">
            <v>2230.200008392334</v>
          </cell>
          <cell r="L24">
            <v>2203.500007629395</v>
          </cell>
          <cell r="M24">
            <v>2153.2000179290771</v>
          </cell>
          <cell r="N24">
            <v>2131.6999969482422</v>
          </cell>
          <cell r="O24">
            <v>2110.6000099182129</v>
          </cell>
        </row>
        <row r="25">
          <cell r="C25">
            <v>2383.0590000000002</v>
          </cell>
          <cell r="D25">
            <v>2445.239</v>
          </cell>
          <cell r="E25">
            <v>2486.1010000000001</v>
          </cell>
          <cell r="F25">
            <v>2548.3820000000001</v>
          </cell>
          <cell r="G25">
            <v>2613.427000000001</v>
          </cell>
          <cell r="H25">
            <v>2669.9850000000001</v>
          </cell>
          <cell r="I25">
            <v>2739.2510000000002</v>
          </cell>
          <cell r="J25">
            <v>2824.1579999999999</v>
          </cell>
          <cell r="K25">
            <v>2880.9810000000011</v>
          </cell>
          <cell r="L25">
            <v>2988.556</v>
          </cell>
          <cell r="M25">
            <v>3054.527</v>
          </cell>
          <cell r="N25">
            <v>3100.8</v>
          </cell>
          <cell r="O25">
            <v>3469.9</v>
          </cell>
        </row>
        <row r="26">
          <cell r="C26">
            <v>23384.269</v>
          </cell>
          <cell r="D26">
            <v>23547.774000000001</v>
          </cell>
          <cell r="E26">
            <v>23723</v>
          </cell>
          <cell r="F26">
            <v>23876.258000000002</v>
          </cell>
          <cell r="G26">
            <v>24012</v>
          </cell>
          <cell r="H26">
            <v>24097</v>
          </cell>
          <cell r="I26">
            <v>24286.799999999999</v>
          </cell>
          <cell r="J26">
            <v>24349.698</v>
          </cell>
          <cell r="K26">
            <v>24696.15</v>
          </cell>
          <cell r="L26">
            <v>24591</v>
          </cell>
          <cell r="M26">
            <v>24592</v>
          </cell>
          <cell r="N26">
            <v>24686</v>
          </cell>
          <cell r="O26">
            <v>25216.76</v>
          </cell>
        </row>
        <row r="27">
          <cell r="C27">
            <v>62730</v>
          </cell>
          <cell r="D27">
            <v>62610</v>
          </cell>
          <cell r="E27">
            <v>62000</v>
          </cell>
          <cell r="F27">
            <v>61780</v>
          </cell>
          <cell r="G27">
            <v>61500</v>
          </cell>
          <cell r="H27">
            <v>61460</v>
          </cell>
          <cell r="I27">
            <v>61370</v>
          </cell>
          <cell r="J27">
            <v>61190</v>
          </cell>
          <cell r="K27">
            <v>60840</v>
          </cell>
          <cell r="L27">
            <v>60400</v>
          </cell>
          <cell r="M27">
            <v>60050</v>
          </cell>
          <cell r="N27">
            <v>57040</v>
          </cell>
          <cell r="O27">
            <v>59460</v>
          </cell>
        </row>
        <row r="28">
          <cell r="C28">
            <v>21127.9</v>
          </cell>
          <cell r="D28">
            <v>21395.8</v>
          </cell>
          <cell r="E28">
            <v>21759</v>
          </cell>
          <cell r="F28">
            <v>21810.1</v>
          </cell>
          <cell r="G28">
            <v>22165</v>
          </cell>
          <cell r="H28">
            <v>22381.8</v>
          </cell>
          <cell r="I28">
            <v>22533</v>
          </cell>
          <cell r="J28">
            <v>22692</v>
          </cell>
          <cell r="K28">
            <v>22808</v>
          </cell>
          <cell r="L28">
            <v>22830</v>
          </cell>
          <cell r="M28">
            <v>23162</v>
          </cell>
          <cell r="N28">
            <v>23438</v>
          </cell>
          <cell r="O28">
            <v>23679.1</v>
          </cell>
        </row>
        <row r="29">
          <cell r="C29">
            <v>184.26481999999999</v>
          </cell>
          <cell r="D29">
            <v>188.30241000000001</v>
          </cell>
          <cell r="E29">
            <v>192.55146999999999</v>
          </cell>
          <cell r="F29">
            <v>193.36327</v>
          </cell>
          <cell r="G29">
            <v>198.13101</v>
          </cell>
          <cell r="H29">
            <v>202.2836597561836</v>
          </cell>
          <cell r="I29">
            <v>204.64875102043149</v>
          </cell>
          <cell r="J29">
            <v>211.18855363130569</v>
          </cell>
          <cell r="K29">
            <v>212.5828786492348</v>
          </cell>
          <cell r="L29">
            <v>226.53075778484339</v>
          </cell>
          <cell r="M29">
            <v>228.67741721868521</v>
          </cell>
          <cell r="N29">
            <v>233.96455067396161</v>
          </cell>
          <cell r="O29">
            <v>246.463338971138</v>
          </cell>
        </row>
        <row r="30">
          <cell r="C30">
            <v>36988.2001953125</v>
          </cell>
          <cell r="D30">
            <v>36983.600036621086</v>
          </cell>
          <cell r="E30">
            <v>37916.399810791023</v>
          </cell>
          <cell r="F30">
            <v>38284.899993896477</v>
          </cell>
          <cell r="G30">
            <v>39991.299987792969</v>
          </cell>
          <cell r="H30">
            <v>40028.764984130859</v>
          </cell>
          <cell r="I30">
            <v>41273.057800292969</v>
          </cell>
          <cell r="J30">
            <v>42140.099090576172</v>
          </cell>
          <cell r="K30">
            <v>43074.064392089836</v>
          </cell>
          <cell r="L30">
            <v>43369.966705322273</v>
          </cell>
          <cell r="M30">
            <v>46856.664916992188</v>
          </cell>
          <cell r="N30">
            <v>47209.703491210938</v>
          </cell>
          <cell r="O30">
            <v>49128.491088867188</v>
          </cell>
        </row>
        <row r="31">
          <cell r="C31">
            <v>7977</v>
          </cell>
          <cell r="D31">
            <v>8044</v>
          </cell>
          <cell r="E31">
            <v>8184</v>
          </cell>
          <cell r="F31">
            <v>8143</v>
          </cell>
          <cell r="G31">
            <v>8187</v>
          </cell>
          <cell r="H31">
            <v>8256</v>
          </cell>
          <cell r="I31">
            <v>8304</v>
          </cell>
          <cell r="J31">
            <v>8459</v>
          </cell>
          <cell r="K31">
            <v>8605</v>
          </cell>
          <cell r="L31">
            <v>8646</v>
          </cell>
          <cell r="M31">
            <v>8617</v>
          </cell>
          <cell r="N31">
            <v>8615</v>
          </cell>
          <cell r="O31">
            <v>8713.9940000000006</v>
          </cell>
        </row>
        <row r="32">
          <cell r="C32">
            <v>1885</v>
          </cell>
          <cell r="D32">
            <v>1914.6</v>
          </cell>
          <cell r="E32">
            <v>1970.2</v>
          </cell>
          <cell r="F32">
            <v>2009.1</v>
          </cell>
          <cell r="G32">
            <v>2057.8000000000002</v>
          </cell>
          <cell r="H32">
            <v>2112</v>
          </cell>
          <cell r="I32">
            <v>2158.1</v>
          </cell>
          <cell r="J32">
            <v>2186.3000000000002</v>
          </cell>
          <cell r="K32">
            <v>2204.6999999999998</v>
          </cell>
          <cell r="L32">
            <v>2222.1999999999998</v>
          </cell>
          <cell r="M32">
            <v>2240.5</v>
          </cell>
          <cell r="N32">
            <v>2264.6999999999998</v>
          </cell>
          <cell r="O32">
            <v>2265.6999999999998</v>
          </cell>
        </row>
        <row r="33">
          <cell r="C33">
            <v>2315</v>
          </cell>
          <cell r="D33">
            <v>2318</v>
          </cell>
          <cell r="E33">
            <v>2336</v>
          </cell>
          <cell r="F33">
            <v>2327</v>
          </cell>
          <cell r="G33">
            <v>2336</v>
          </cell>
          <cell r="H33">
            <v>2352.3330000000001</v>
          </cell>
          <cell r="I33">
            <v>2400.1999999999998</v>
          </cell>
          <cell r="J33">
            <v>2455.3000000000002</v>
          </cell>
          <cell r="K33">
            <v>2534.6</v>
          </cell>
          <cell r="L33">
            <v>2526.6999999999998</v>
          </cell>
          <cell r="M33">
            <v>2532.4</v>
          </cell>
          <cell r="N33">
            <v>2553.5</v>
          </cell>
          <cell r="O33">
            <v>2597.1</v>
          </cell>
        </row>
        <row r="34">
          <cell r="C34">
            <v>16927</v>
          </cell>
          <cell r="D34">
            <v>17005</v>
          </cell>
          <cell r="E34">
            <v>16873.2</v>
          </cell>
          <cell r="F34">
            <v>16631</v>
          </cell>
          <cell r="G34">
            <v>16710.599999999999</v>
          </cell>
          <cell r="H34">
            <v>16852.8</v>
          </cell>
          <cell r="I34">
            <v>16678.599999999999</v>
          </cell>
          <cell r="J34">
            <v>16610.5</v>
          </cell>
          <cell r="K34">
            <v>16764.7</v>
          </cell>
          <cell r="L34">
            <v>17038.900000000001</v>
          </cell>
          <cell r="M34">
            <v>16879</v>
          </cell>
          <cell r="N34">
            <v>16968.5</v>
          </cell>
          <cell r="O34">
            <v>17085.5</v>
          </cell>
        </row>
        <row r="35">
          <cell r="C35">
            <v>4947.0999603271484</v>
          </cell>
          <cell r="D35">
            <v>5022.9000396728516</v>
          </cell>
          <cell r="E35">
            <v>5085.5000076293954</v>
          </cell>
          <cell r="F35">
            <v>5104.6999473571777</v>
          </cell>
          <cell r="G35">
            <v>5100.5000343322754</v>
          </cell>
          <cell r="H35">
            <v>5136.0999946594238</v>
          </cell>
          <cell r="I35">
            <v>5170.9000053405762</v>
          </cell>
          <cell r="J35">
            <v>5196.0000343322754</v>
          </cell>
          <cell r="K35">
            <v>5203.4000282287598</v>
          </cell>
          <cell r="L35">
            <v>5161</v>
          </cell>
          <cell r="M35">
            <v>5165.8999347686768</v>
          </cell>
          <cell r="N35">
            <v>5138.2999954223633</v>
          </cell>
          <cell r="O35">
            <v>5087.1999607086182</v>
          </cell>
        </row>
        <row r="36">
          <cell r="C36">
            <v>2580.5</v>
          </cell>
          <cell r="D36">
            <v>2625.5000000000009</v>
          </cell>
          <cell r="E36">
            <v>2608</v>
          </cell>
          <cell r="F36">
            <v>2616.5</v>
          </cell>
          <cell r="G36">
            <v>2642.7</v>
          </cell>
          <cell r="H36">
            <v>2634.4</v>
          </cell>
          <cell r="I36">
            <v>2647.4</v>
          </cell>
          <cell r="J36">
            <v>2641.7139999999999</v>
          </cell>
          <cell r="K36">
            <v>2680.6930000000002</v>
          </cell>
          <cell r="L36">
            <v>2680.1219999999998</v>
          </cell>
          <cell r="M36">
            <v>2695.7697499999999</v>
          </cell>
          <cell r="N36">
            <v>2667.4925174713139</v>
          </cell>
          <cell r="O36">
            <v>2694.2862224578862</v>
          </cell>
        </row>
        <row r="37">
          <cell r="E37">
            <v>950.22769749999998</v>
          </cell>
          <cell r="F37">
            <v>943.02758249999999</v>
          </cell>
          <cell r="G37">
            <v>980.69517999999994</v>
          </cell>
          <cell r="H37">
            <v>990.93050384521484</v>
          </cell>
          <cell r="I37">
            <v>997.49441337585449</v>
          </cell>
          <cell r="J37">
            <v>1006.864476203919</v>
          </cell>
          <cell r="K37">
            <v>1020.730689048767</v>
          </cell>
          <cell r="L37">
            <v>1015.789845943451</v>
          </cell>
          <cell r="M37">
            <v>1016.872475147247</v>
          </cell>
          <cell r="N37">
            <v>998.07990980148315</v>
          </cell>
          <cell r="O37">
            <v>996.0561203956604</v>
          </cell>
        </row>
        <row r="38">
          <cell r="C38">
            <v>17831.400000000001</v>
          </cell>
          <cell r="D38">
            <v>17746.099999999999</v>
          </cell>
          <cell r="E38">
            <v>18855.699981689449</v>
          </cell>
          <cell r="F38">
            <v>19632.100021362308</v>
          </cell>
          <cell r="G38">
            <v>20263.82008361816</v>
          </cell>
          <cell r="H38">
            <v>20998.270034790039</v>
          </cell>
          <cell r="I38">
            <v>21630.649932861332</v>
          </cell>
          <cell r="J38">
            <v>22280.919952392582</v>
          </cell>
          <cell r="K38">
            <v>22908.500152587891</v>
          </cell>
          <cell r="L38">
            <v>23106.729736328129</v>
          </cell>
          <cell r="M38">
            <v>23209.979965209961</v>
          </cell>
          <cell r="N38">
            <v>23280.440093994141</v>
          </cell>
          <cell r="O38">
            <v>23281.390045166019</v>
          </cell>
        </row>
        <row r="39">
          <cell r="C39">
            <v>4427.8999999999996</v>
          </cell>
          <cell r="D39">
            <v>4473</v>
          </cell>
          <cell r="E39">
            <v>4491.1000000000004</v>
          </cell>
          <cell r="F39">
            <v>4506.5</v>
          </cell>
          <cell r="G39">
            <v>4518.8999999999996</v>
          </cell>
          <cell r="H39">
            <v>4629.6000000000004</v>
          </cell>
          <cell r="I39">
            <v>4678.5</v>
          </cell>
          <cell r="J39">
            <v>4750.3400000000011</v>
          </cell>
          <cell r="K39">
            <v>4797.49</v>
          </cell>
          <cell r="L39">
            <v>4797.6399999999994</v>
          </cell>
          <cell r="M39">
            <v>4824</v>
          </cell>
          <cell r="N39">
            <v>4884.8999999999996</v>
          </cell>
          <cell r="O39">
            <v>4906.9000000000015</v>
          </cell>
        </row>
        <row r="40">
          <cell r="C40">
            <v>3880.7399940490718</v>
          </cell>
          <cell r="D40">
            <v>3936.1000213623051</v>
          </cell>
          <cell r="E40">
            <v>3984.2139663696289</v>
          </cell>
          <cell r="F40">
            <v>4026.057998657227</v>
          </cell>
          <cell r="G40">
            <v>4043.2319946289058</v>
          </cell>
          <cell r="H40">
            <v>4071.157981872559</v>
          </cell>
          <cell r="I40">
            <v>4121.5850067138672</v>
          </cell>
          <cell r="J40">
            <v>4170.2280197143564</v>
          </cell>
          <cell r="K40">
            <v>4256.8150024414062</v>
          </cell>
          <cell r="L40">
            <v>4322.3369979858398</v>
          </cell>
          <cell r="M40">
            <v>4360.6069946289062</v>
          </cell>
          <cell r="N40">
            <v>4415.114990234375</v>
          </cell>
          <cell r="O40">
            <v>4457.275016784668</v>
          </cell>
        </row>
        <row r="41">
          <cell r="C41">
            <v>22331</v>
          </cell>
          <cell r="D41">
            <v>22734</v>
          </cell>
          <cell r="E41">
            <v>23117</v>
          </cell>
          <cell r="F41">
            <v>22964</v>
          </cell>
          <cell r="G41">
            <v>21378</v>
          </cell>
          <cell r="H41">
            <v>21849</v>
          </cell>
          <cell r="I41">
            <v>22202</v>
          </cell>
          <cell r="J41">
            <v>22575</v>
          </cell>
          <cell r="K41">
            <v>23241</v>
          </cell>
          <cell r="L41">
            <v>24165</v>
          </cell>
          <cell r="M41">
            <v>25042</v>
          </cell>
          <cell r="N41">
            <v>26066</v>
          </cell>
          <cell r="O41">
            <v>26685</v>
          </cell>
        </row>
        <row r="42">
          <cell r="C42">
            <v>28273</v>
          </cell>
          <cell r="D42">
            <v>28346</v>
          </cell>
          <cell r="E42">
            <v>28539</v>
          </cell>
          <cell r="F42">
            <v>28698</v>
          </cell>
          <cell r="G42">
            <v>28817</v>
          </cell>
          <cell r="H42">
            <v>29468</v>
          </cell>
          <cell r="I42">
            <v>29936</v>
          </cell>
          <cell r="J42">
            <v>30071</v>
          </cell>
          <cell r="K42">
            <v>30380</v>
          </cell>
          <cell r="L42">
            <v>30464</v>
          </cell>
          <cell r="M42">
            <v>30511</v>
          </cell>
          <cell r="N42">
            <v>30731</v>
          </cell>
          <cell r="O42">
            <v>30979.916000000001</v>
          </cell>
        </row>
        <row r="43">
          <cell r="C43">
            <v>138271</v>
          </cell>
          <cell r="D43">
            <v>139351</v>
          </cell>
          <cell r="E43">
            <v>140394</v>
          </cell>
          <cell r="F43">
            <v>141717</v>
          </cell>
          <cell r="G43">
            <v>142403</v>
          </cell>
          <cell r="H43">
            <v>144043</v>
          </cell>
          <cell r="I43">
            <v>145945</v>
          </cell>
          <cell r="J43">
            <v>147321</v>
          </cell>
          <cell r="K43">
            <v>148042</v>
          </cell>
          <cell r="L43">
            <v>147605</v>
          </cell>
          <cell r="M43">
            <v>147169</v>
          </cell>
          <cell r="N43">
            <v>146504</v>
          </cell>
          <cell r="O43">
            <v>147246</v>
          </cell>
        </row>
      </sheetData>
      <sheetData sheetId="4">
        <row r="10">
          <cell r="C10">
            <v>1812.1430358886721</v>
          </cell>
          <cell r="D10">
            <v>1849.3050231933589</v>
          </cell>
          <cell r="E10">
            <v>1857.338989257813</v>
          </cell>
          <cell r="F10">
            <v>1893.3339538574221</v>
          </cell>
          <cell r="G10">
            <v>1919.1689758300779</v>
          </cell>
          <cell r="H10">
            <v>1969.3609924316411</v>
          </cell>
          <cell r="I10">
            <v>2003.5559997558589</v>
          </cell>
          <cell r="J10">
            <v>2045.1230163574221</v>
          </cell>
          <cell r="K10">
            <v>2094.9580078125</v>
          </cell>
          <cell r="L10">
            <v>2089.8919982910161</v>
          </cell>
          <cell r="M10">
            <v>2083.8880004882808</v>
          </cell>
          <cell r="N10">
            <v>2078.3300476074219</v>
          </cell>
          <cell r="O10">
            <v>2073.3340148925781</v>
          </cell>
        </row>
        <row r="11">
          <cell r="C11">
            <v>516.21900000000005</v>
          </cell>
          <cell r="D11">
            <v>509.12799999999999</v>
          </cell>
          <cell r="E11">
            <v>513.10899999999992</v>
          </cell>
          <cell r="F11">
            <v>518.11699999999996</v>
          </cell>
          <cell r="G11">
            <v>553.09999999999991</v>
          </cell>
          <cell r="H11">
            <v>581.70000000000005</v>
          </cell>
          <cell r="I11">
            <v>586.5</v>
          </cell>
          <cell r="J11">
            <v>602.03800000000001</v>
          </cell>
          <cell r="K11">
            <v>603.6</v>
          </cell>
          <cell r="L11">
            <v>600.20000000000005</v>
          </cell>
          <cell r="M11">
            <v>582.18299999999999</v>
          </cell>
          <cell r="N11">
            <v>590.86899999999991</v>
          </cell>
          <cell r="O11">
            <v>593.28143</v>
          </cell>
        </row>
        <row r="12">
          <cell r="C12">
            <v>444.46019999999999</v>
          </cell>
          <cell r="D12">
            <v>417.71265</v>
          </cell>
          <cell r="E12">
            <v>444.90091000000001</v>
          </cell>
          <cell r="F12">
            <v>437.46902499999999</v>
          </cell>
          <cell r="G12">
            <v>442.89303999999998</v>
          </cell>
          <cell r="H12">
            <v>442.99034309387213</v>
          </cell>
          <cell r="I12">
            <v>442.02773284912109</v>
          </cell>
          <cell r="J12">
            <v>435.15433502197271</v>
          </cell>
          <cell r="K12">
            <v>433.48124504089361</v>
          </cell>
          <cell r="L12">
            <v>424.27866172790527</v>
          </cell>
          <cell r="M12">
            <v>427.53545951843262</v>
          </cell>
          <cell r="N12">
            <v>422.96402931213379</v>
          </cell>
          <cell r="O12">
            <v>417.45358276367187</v>
          </cell>
        </row>
        <row r="13">
          <cell r="C13">
            <v>2619.5</v>
          </cell>
          <cell r="D13">
            <v>2666.4</v>
          </cell>
          <cell r="E13">
            <v>2769.3</v>
          </cell>
          <cell r="F13">
            <v>2827</v>
          </cell>
          <cell r="G13">
            <v>2837.9</v>
          </cell>
          <cell r="H13">
            <v>2832.8</v>
          </cell>
          <cell r="I13">
            <v>2882.8</v>
          </cell>
          <cell r="J13">
            <v>2944.5</v>
          </cell>
          <cell r="K13">
            <v>2993.4</v>
          </cell>
          <cell r="L13">
            <v>2915.2</v>
          </cell>
          <cell r="M13">
            <v>2876.5</v>
          </cell>
          <cell r="N13">
            <v>2878.3</v>
          </cell>
          <cell r="O13">
            <v>2833.6</v>
          </cell>
        </row>
        <row r="14">
          <cell r="C14">
            <v>808.27</v>
          </cell>
          <cell r="D14">
            <v>795.46699999999998</v>
          </cell>
          <cell r="E14">
            <v>787.23199999999997</v>
          </cell>
          <cell r="F14">
            <v>790.05399999999997</v>
          </cell>
          <cell r="G14">
            <v>829.47399999999993</v>
          </cell>
          <cell r="H14">
            <v>837.29099999999994</v>
          </cell>
          <cell r="I14">
            <v>873.75200000000007</v>
          </cell>
          <cell r="J14">
            <v>916.84199999999998</v>
          </cell>
          <cell r="K14">
            <v>978.06099999999992</v>
          </cell>
          <cell r="L14">
            <v>960.42100000000005</v>
          </cell>
          <cell r="M14">
            <v>1094.5844999999999</v>
          </cell>
          <cell r="N14">
            <v>1114.3</v>
          </cell>
          <cell r="O14">
            <v>1072.3779999999999</v>
          </cell>
        </row>
        <row r="15">
          <cell r="C15">
            <v>720.07750847500222</v>
          </cell>
          <cell r="D15">
            <v>652.40183967500457</v>
          </cell>
          <cell r="E15">
            <v>585.01130748000003</v>
          </cell>
          <cell r="F15">
            <v>541.70000000000005</v>
          </cell>
          <cell r="G15">
            <v>497</v>
          </cell>
          <cell r="H15">
            <v>459.6</v>
          </cell>
          <cell r="I15">
            <v>451.6</v>
          </cell>
          <cell r="J15">
            <v>427.86900000000003</v>
          </cell>
          <cell r="K15">
            <v>418.3</v>
          </cell>
          <cell r="L15">
            <v>424.06099999999998</v>
          </cell>
          <cell r="M15">
            <v>400.30900000000003</v>
          </cell>
          <cell r="N15">
            <v>376.65899999999999</v>
          </cell>
          <cell r="O15">
            <v>372.78699999999998</v>
          </cell>
        </row>
        <row r="16">
          <cell r="C16">
            <v>440.95492999999999</v>
          </cell>
          <cell r="D16">
            <v>396.09688</v>
          </cell>
          <cell r="E16">
            <v>400.01710500000002</v>
          </cell>
          <cell r="F16">
            <v>380.14430499999997</v>
          </cell>
          <cell r="G16">
            <v>397.92308000000003</v>
          </cell>
          <cell r="H16">
            <v>404.37053680419922</v>
          </cell>
          <cell r="I16">
            <v>427.62198638916021</v>
          </cell>
          <cell r="J16">
            <v>431.70632171630859</v>
          </cell>
          <cell r="K16">
            <v>457.80684661865229</v>
          </cell>
          <cell r="L16">
            <v>466.56310272216803</v>
          </cell>
          <cell r="M16">
            <v>454.98810577392578</v>
          </cell>
          <cell r="N16">
            <v>461.70559692382812</v>
          </cell>
          <cell r="O16">
            <v>448.46529388427729</v>
          </cell>
        </row>
        <row r="17">
          <cell r="C17">
            <v>89.754999160766602</v>
          </cell>
          <cell r="D17">
            <v>85.061997890472412</v>
          </cell>
          <cell r="E17">
            <v>70.344999313354492</v>
          </cell>
          <cell r="F17">
            <v>78.350001335144043</v>
          </cell>
          <cell r="G17">
            <v>76.285999774932861</v>
          </cell>
          <cell r="H17">
            <v>73.536000967025757</v>
          </cell>
          <cell r="I17">
            <v>72.230998039245605</v>
          </cell>
          <cell r="J17">
            <v>75.536998748779297</v>
          </cell>
          <cell r="K17">
            <v>80.077998638153076</v>
          </cell>
          <cell r="L17">
            <v>74.233000755310059</v>
          </cell>
          <cell r="M17">
            <v>69.144001483917236</v>
          </cell>
          <cell r="N17">
            <v>70.486001253128052</v>
          </cell>
          <cell r="O17">
            <v>69.446000099182129</v>
          </cell>
        </row>
        <row r="18">
          <cell r="C18">
            <v>355</v>
          </cell>
          <cell r="D18">
            <v>352</v>
          </cell>
          <cell r="E18">
            <v>344</v>
          </cell>
          <cell r="F18">
            <v>338</v>
          </cell>
          <cell r="G18">
            <v>334</v>
          </cell>
          <cell r="H18">
            <v>339</v>
          </cell>
          <cell r="I18">
            <v>352</v>
          </cell>
          <cell r="J18">
            <v>362</v>
          </cell>
          <cell r="K18">
            <v>363</v>
          </cell>
          <cell r="L18">
            <v>342</v>
          </cell>
          <cell r="M18">
            <v>335</v>
          </cell>
          <cell r="N18">
            <v>344</v>
          </cell>
          <cell r="O18">
            <v>350</v>
          </cell>
        </row>
        <row r="19">
          <cell r="C19">
            <v>2577.8150000000001</v>
          </cell>
          <cell r="D19">
            <v>2597.605</v>
          </cell>
          <cell r="E19">
            <v>2707.4780000000001</v>
          </cell>
          <cell r="F19">
            <v>2870.0547474999998</v>
          </cell>
          <cell r="G19">
            <v>2917.0417499999999</v>
          </cell>
          <cell r="H19">
            <v>2878.801147460938</v>
          </cell>
          <cell r="I19">
            <v>2878.5720062255859</v>
          </cell>
          <cell r="J19">
            <v>2888.1567230224609</v>
          </cell>
          <cell r="K19">
            <v>2875.640518188477</v>
          </cell>
          <cell r="L19">
            <v>2943.6320190429692</v>
          </cell>
          <cell r="M19">
            <v>2884.491592407227</v>
          </cell>
          <cell r="N19">
            <v>2804.3381652832031</v>
          </cell>
          <cell r="O19">
            <v>2753.9516906738281</v>
          </cell>
        </row>
        <row r="20">
          <cell r="C20">
            <v>4564</v>
          </cell>
          <cell r="D20">
            <v>4572</v>
          </cell>
          <cell r="E20">
            <v>4483</v>
          </cell>
          <cell r="F20">
            <v>4303</v>
          </cell>
          <cell r="G20">
            <v>4444</v>
          </cell>
          <cell r="H20">
            <v>4911</v>
          </cell>
          <cell r="I20">
            <v>4937</v>
          </cell>
          <cell r="J20">
            <v>5015</v>
          </cell>
          <cell r="K20">
            <v>4996</v>
          </cell>
          <cell r="L20">
            <v>4885</v>
          </cell>
          <cell r="M20">
            <v>4736</v>
          </cell>
          <cell r="N20">
            <v>4779</v>
          </cell>
          <cell r="O20">
            <v>4548</v>
          </cell>
        </row>
        <row r="21">
          <cell r="C21">
            <v>519.87094999999999</v>
          </cell>
          <cell r="D21">
            <v>483.33726000000001</v>
          </cell>
          <cell r="E21">
            <v>494.89862249999999</v>
          </cell>
          <cell r="F21">
            <v>457.2785275</v>
          </cell>
          <cell r="G21">
            <v>466.90244000000001</v>
          </cell>
          <cell r="H21">
            <v>414.1772289276123</v>
          </cell>
          <cell r="I21">
            <v>392.40571594238281</v>
          </cell>
          <cell r="J21">
            <v>364.74596405029303</v>
          </cell>
          <cell r="K21">
            <v>346.84975624084473</v>
          </cell>
          <cell r="L21">
            <v>346.27132797241211</v>
          </cell>
          <cell r="M21">
            <v>334.03958320617681</v>
          </cell>
          <cell r="N21">
            <v>317.8482551574707</v>
          </cell>
          <cell r="O21">
            <v>313.99519348144531</v>
          </cell>
        </row>
        <row r="22">
          <cell r="C22">
            <v>542.20000000000005</v>
          </cell>
          <cell r="D22">
            <v>489.3</v>
          </cell>
          <cell r="E22">
            <v>448.2</v>
          </cell>
          <cell r="F22">
            <v>410.4</v>
          </cell>
          <cell r="G22">
            <v>361.69999999999987</v>
          </cell>
          <cell r="H22">
            <v>344.2</v>
          </cell>
          <cell r="I22">
            <v>335.6</v>
          </cell>
          <cell r="J22">
            <v>319.16100000000012</v>
          </cell>
          <cell r="K22">
            <v>306.92700000000002</v>
          </cell>
          <cell r="L22">
            <v>299.04300000000001</v>
          </cell>
          <cell r="M22">
            <v>298.07499999999999</v>
          </cell>
          <cell r="N22">
            <v>295.26100000000002</v>
          </cell>
          <cell r="O22">
            <v>300.52600000000001</v>
          </cell>
        </row>
        <row r="23">
          <cell r="C23">
            <v>29.423999999999999</v>
          </cell>
          <cell r="D23">
            <v>28.777999999999999</v>
          </cell>
          <cell r="E23">
            <v>25.896000000000001</v>
          </cell>
          <cell r="F23">
            <v>27.195</v>
          </cell>
          <cell r="G23">
            <v>26.248999999999999</v>
          </cell>
          <cell r="H23">
            <v>28.335000000000001</v>
          </cell>
          <cell r="I23">
            <v>29.9</v>
          </cell>
          <cell r="J23">
            <v>31.286000000000001</v>
          </cell>
          <cell r="K23">
            <v>31.576000000000001</v>
          </cell>
          <cell r="L23">
            <v>29.693999999999999</v>
          </cell>
          <cell r="M23">
            <v>30.094822749999999</v>
          </cell>
          <cell r="N23">
            <v>30.372</v>
          </cell>
          <cell r="O23">
            <v>31.09427045</v>
          </cell>
        </row>
        <row r="24">
          <cell r="C24">
            <v>343.60000228881842</v>
          </cell>
          <cell r="D24">
            <v>333.09999847412109</v>
          </cell>
          <cell r="E24">
            <v>324.40000915527338</v>
          </cell>
          <cell r="F24">
            <v>325.70000457763672</v>
          </cell>
          <cell r="G24">
            <v>323.60000228881842</v>
          </cell>
          <cell r="H24">
            <v>335.20000076293951</v>
          </cell>
          <cell r="I24">
            <v>349.40000152587891</v>
          </cell>
          <cell r="J24">
            <v>372.69999694824219</v>
          </cell>
          <cell r="K24">
            <v>360.60000228881842</v>
          </cell>
          <cell r="L24">
            <v>326.2999992370606</v>
          </cell>
          <cell r="M24">
            <v>274.19999885559082</v>
          </cell>
          <cell r="N24">
            <v>243.30000305175781</v>
          </cell>
          <cell r="O24">
            <v>230.5</v>
          </cell>
        </row>
        <row r="25">
          <cell r="C25">
            <v>367.09800000000001</v>
          </cell>
          <cell r="D25">
            <v>363.66500000000002</v>
          </cell>
          <cell r="E25">
            <v>344.11799999999999</v>
          </cell>
          <cell r="F25">
            <v>348.69400000000002</v>
          </cell>
          <cell r="G25">
            <v>356.03800000000001</v>
          </cell>
          <cell r="H25">
            <v>365.488</v>
          </cell>
          <cell r="I25">
            <v>371.21699999999998</v>
          </cell>
          <cell r="J25">
            <v>373.13799999999998</v>
          </cell>
          <cell r="K25">
            <v>367.48599999999999</v>
          </cell>
          <cell r="L25">
            <v>367.31200000000001</v>
          </cell>
          <cell r="M25">
            <v>368.18999999999988</v>
          </cell>
          <cell r="N25">
            <v>356.6</v>
          </cell>
          <cell r="O25">
            <v>593.29999999999995</v>
          </cell>
        </row>
        <row r="26">
          <cell r="C26">
            <v>2692.9389999999999</v>
          </cell>
          <cell r="D26">
            <v>2478.0250000000001</v>
          </cell>
          <cell r="E26">
            <v>2347</v>
          </cell>
          <cell r="F26">
            <v>2281.7759999999998</v>
          </cell>
          <cell r="G26">
            <v>2184</v>
          </cell>
          <cell r="H26">
            <v>2044</v>
          </cell>
          <cell r="I26">
            <v>1966.3</v>
          </cell>
          <cell r="J26">
            <v>1871.5160000000001</v>
          </cell>
          <cell r="K26">
            <v>1877.14</v>
          </cell>
          <cell r="L26">
            <v>1768.54</v>
          </cell>
          <cell r="M26">
            <v>1723</v>
          </cell>
          <cell r="N26">
            <v>1657</v>
          </cell>
          <cell r="O26">
            <v>1731.87</v>
          </cell>
        </row>
        <row r="27">
          <cell r="C27">
            <v>7610</v>
          </cell>
          <cell r="D27">
            <v>7310</v>
          </cell>
          <cell r="E27">
            <v>6950</v>
          </cell>
          <cell r="F27">
            <v>6700</v>
          </cell>
          <cell r="G27">
            <v>6440</v>
          </cell>
          <cell r="H27">
            <v>6340</v>
          </cell>
          <cell r="I27">
            <v>6250</v>
          </cell>
          <cell r="J27">
            <v>6100</v>
          </cell>
          <cell r="K27">
            <v>5950</v>
          </cell>
          <cell r="L27">
            <v>5740</v>
          </cell>
          <cell r="M27">
            <v>5530</v>
          </cell>
          <cell r="N27">
            <v>5120</v>
          </cell>
          <cell r="O27">
            <v>5170</v>
          </cell>
        </row>
        <row r="28">
          <cell r="C28">
            <v>2297.6999999999998</v>
          </cell>
          <cell r="D28">
            <v>2280.4</v>
          </cell>
          <cell r="E28">
            <v>2292.5</v>
          </cell>
          <cell r="F28">
            <v>2231.1</v>
          </cell>
          <cell r="G28">
            <v>2211.6999999999998</v>
          </cell>
          <cell r="H28">
            <v>2033.7</v>
          </cell>
          <cell r="I28">
            <v>1808</v>
          </cell>
          <cell r="J28">
            <v>1671</v>
          </cell>
          <cell r="K28">
            <v>1555</v>
          </cell>
          <cell r="L28">
            <v>1508</v>
          </cell>
          <cell r="M28">
            <v>1525</v>
          </cell>
          <cell r="N28">
            <v>1534.8</v>
          </cell>
          <cell r="O28">
            <v>1625.9</v>
          </cell>
        </row>
        <row r="29">
          <cell r="C29">
            <v>16.510010000000001</v>
          </cell>
          <cell r="D29">
            <v>17.238350000000001</v>
          </cell>
          <cell r="E29">
            <v>17.252050000000001</v>
          </cell>
          <cell r="F29">
            <v>15.250970000000001</v>
          </cell>
          <cell r="G29">
            <v>14.136889999999999</v>
          </cell>
          <cell r="H29">
            <v>14.91330009698868</v>
          </cell>
          <cell r="I29">
            <v>14.59244966506958</v>
          </cell>
          <cell r="J29">
            <v>14.261147081851959</v>
          </cell>
          <cell r="K29">
            <v>15.68163484334946</v>
          </cell>
          <cell r="L29">
            <v>18.26909232139587</v>
          </cell>
          <cell r="M29">
            <v>14.086499989032751</v>
          </cell>
          <cell r="N29">
            <v>14.77726286649704</v>
          </cell>
          <cell r="O29">
            <v>16.299242377281189</v>
          </cell>
        </row>
        <row r="30">
          <cell r="C30">
            <v>9924.7999267578125</v>
          </cell>
          <cell r="D30">
            <v>9369.0001220703125</v>
          </cell>
          <cell r="E30">
            <v>9200.599853515625</v>
          </cell>
          <cell r="F30">
            <v>9017.7999267578125</v>
          </cell>
          <cell r="G30">
            <v>9361.2999267578125</v>
          </cell>
          <cell r="H30">
            <v>9037.10107421875</v>
          </cell>
          <cell r="I30">
            <v>9253.1138916015625</v>
          </cell>
          <cell r="J30">
            <v>9238.8189697265625</v>
          </cell>
          <cell r="K30">
            <v>9416.406005859375</v>
          </cell>
          <cell r="L30">
            <v>9117.685791015625</v>
          </cell>
          <cell r="M30">
            <v>10155.72094726563</v>
          </cell>
          <cell r="N30">
            <v>9995.55908203125</v>
          </cell>
          <cell r="O30">
            <v>10334.76196289063</v>
          </cell>
        </row>
        <row r="31">
          <cell r="C31">
            <v>1327</v>
          </cell>
          <cell r="D31">
            <v>1391</v>
          </cell>
          <cell r="E31">
            <v>1402</v>
          </cell>
          <cell r="F31">
            <v>1341</v>
          </cell>
          <cell r="G31">
            <v>1316</v>
          </cell>
          <cell r="H31">
            <v>1319</v>
          </cell>
          <cell r="I31">
            <v>1322</v>
          </cell>
          <cell r="J31">
            <v>1379</v>
          </cell>
          <cell r="K31">
            <v>1409</v>
          </cell>
          <cell r="L31">
            <v>1413</v>
          </cell>
          <cell r="M31">
            <v>1385</v>
          </cell>
          <cell r="N31">
            <v>1383</v>
          </cell>
          <cell r="O31">
            <v>1414.827</v>
          </cell>
        </row>
        <row r="32">
          <cell r="C32">
            <v>329</v>
          </cell>
          <cell r="D32">
            <v>334.3</v>
          </cell>
          <cell r="E32">
            <v>349.4</v>
          </cell>
          <cell r="F32">
            <v>356.1</v>
          </cell>
          <cell r="G32">
            <v>362.1</v>
          </cell>
          <cell r="H32">
            <v>369</v>
          </cell>
          <cell r="I32">
            <v>387.8</v>
          </cell>
          <cell r="J32">
            <v>393.7</v>
          </cell>
          <cell r="K32">
            <v>388.9</v>
          </cell>
          <cell r="L32">
            <v>385.4</v>
          </cell>
          <cell r="M32">
            <v>382.2000000000001</v>
          </cell>
          <cell r="N32">
            <v>384.9</v>
          </cell>
          <cell r="O32">
            <v>382.6</v>
          </cell>
        </row>
        <row r="33">
          <cell r="C33">
            <v>315</v>
          </cell>
          <cell r="D33">
            <v>306</v>
          </cell>
          <cell r="E33">
            <v>315</v>
          </cell>
          <cell r="F33">
            <v>308</v>
          </cell>
          <cell r="G33">
            <v>308</v>
          </cell>
          <cell r="H33">
            <v>305.96100000000001</v>
          </cell>
          <cell r="I33">
            <v>336.8</v>
          </cell>
          <cell r="J33">
            <v>352.4</v>
          </cell>
          <cell r="K33">
            <v>380.5</v>
          </cell>
          <cell r="L33">
            <v>362.7</v>
          </cell>
          <cell r="M33">
            <v>363.9</v>
          </cell>
          <cell r="N33">
            <v>365.2</v>
          </cell>
          <cell r="O33">
            <v>380.3</v>
          </cell>
        </row>
        <row r="34">
          <cell r="C34">
            <v>2201</v>
          </cell>
          <cell r="D34">
            <v>2174</v>
          </cell>
          <cell r="E34">
            <v>2057.3000000000002</v>
          </cell>
          <cell r="F34">
            <v>1987</v>
          </cell>
          <cell r="G34">
            <v>1932</v>
          </cell>
          <cell r="H34">
            <v>1876.5</v>
          </cell>
          <cell r="I34">
            <v>1988.5</v>
          </cell>
          <cell r="J34">
            <v>1857.6</v>
          </cell>
          <cell r="K34">
            <v>1786.6</v>
          </cell>
          <cell r="L34">
            <v>1758.8</v>
          </cell>
          <cell r="M34">
            <v>1740</v>
          </cell>
          <cell r="N34">
            <v>1622.1</v>
          </cell>
          <cell r="O34">
            <v>1564.4</v>
          </cell>
        </row>
        <row r="35">
          <cell r="C35">
            <v>682.49998474121094</v>
          </cell>
          <cell r="D35">
            <v>684.49999237060547</v>
          </cell>
          <cell r="E35">
            <v>668.50000762939453</v>
          </cell>
          <cell r="F35">
            <v>612.89999008178711</v>
          </cell>
          <cell r="G35">
            <v>570.20000076293945</v>
          </cell>
          <cell r="H35">
            <v>541.20000839233398</v>
          </cell>
          <cell r="I35">
            <v>521.20000076293945</v>
          </cell>
          <cell r="J35">
            <v>505.70000076293951</v>
          </cell>
          <cell r="K35">
            <v>490.09999465942383</v>
          </cell>
          <cell r="L35">
            <v>455.39999389648437</v>
          </cell>
          <cell r="M35">
            <v>418.19999885559082</v>
          </cell>
          <cell r="N35">
            <v>436.69999694824219</v>
          </cell>
          <cell r="O35">
            <v>418.99998664855963</v>
          </cell>
        </row>
        <row r="36">
          <cell r="C36">
            <v>415.2</v>
          </cell>
          <cell r="D36">
            <v>409.5</v>
          </cell>
          <cell r="E36">
            <v>392.6</v>
          </cell>
          <cell r="F36">
            <v>373.6</v>
          </cell>
          <cell r="G36">
            <v>348.8</v>
          </cell>
          <cell r="H36">
            <v>319.5</v>
          </cell>
          <cell r="I36">
            <v>300</v>
          </cell>
          <cell r="J36">
            <v>292.88200000000001</v>
          </cell>
          <cell r="K36">
            <v>269.827</v>
          </cell>
          <cell r="L36">
            <v>255.10900000000001</v>
          </cell>
          <cell r="M36">
            <v>245.75550000000001</v>
          </cell>
          <cell r="N36">
            <v>226.2967548370361</v>
          </cell>
          <cell r="O36">
            <v>221.984992980957</v>
          </cell>
        </row>
        <row r="37">
          <cell r="E37">
            <v>105.19605249999999</v>
          </cell>
          <cell r="F37">
            <v>100.13860750000001</v>
          </cell>
          <cell r="G37">
            <v>111.4714525</v>
          </cell>
          <cell r="H37">
            <v>108.0942258834839</v>
          </cell>
          <cell r="I37">
            <v>106.1202402114868</v>
          </cell>
          <cell r="J37">
            <v>106.9555425643921</v>
          </cell>
          <cell r="K37">
            <v>109.3479833602905</v>
          </cell>
          <cell r="L37">
            <v>100.7239418029785</v>
          </cell>
          <cell r="M37">
            <v>95.722355842590332</v>
          </cell>
          <cell r="N37">
            <v>87.106855869293213</v>
          </cell>
          <cell r="O37">
            <v>76.785874366760254</v>
          </cell>
        </row>
        <row r="38">
          <cell r="C38">
            <v>2559</v>
          </cell>
          <cell r="D38">
            <v>2391.4</v>
          </cell>
          <cell r="E38">
            <v>2471.6000518798828</v>
          </cell>
          <cell r="F38">
            <v>2456.7899780273442</v>
          </cell>
          <cell r="G38">
            <v>2421.5400543212891</v>
          </cell>
          <cell r="H38">
            <v>2522.0400390625</v>
          </cell>
          <cell r="I38">
            <v>2486.619995117188</v>
          </cell>
          <cell r="J38">
            <v>2458.4799499511719</v>
          </cell>
          <cell r="K38">
            <v>2431.3000183105469</v>
          </cell>
          <cell r="L38">
            <v>2243.6999816894531</v>
          </cell>
          <cell r="M38">
            <v>2068.5200042724609</v>
          </cell>
          <cell r="N38">
            <v>1935.900024414063</v>
          </cell>
          <cell r="O38">
            <v>1808.9100036621089</v>
          </cell>
        </row>
        <row r="39">
          <cell r="C39">
            <v>491.9</v>
          </cell>
          <cell r="D39">
            <v>507</v>
          </cell>
          <cell r="E39">
            <v>507.1</v>
          </cell>
          <cell r="F39">
            <v>503.5</v>
          </cell>
          <cell r="G39">
            <v>503.7</v>
          </cell>
          <cell r="H39">
            <v>545.6</v>
          </cell>
          <cell r="I39">
            <v>574.20000000000005</v>
          </cell>
          <cell r="J39">
            <v>612.54</v>
          </cell>
          <cell r="K39">
            <v>635.29</v>
          </cell>
          <cell r="L39">
            <v>626.14</v>
          </cell>
          <cell r="M39">
            <v>639.9</v>
          </cell>
          <cell r="N39">
            <v>657.40000000000009</v>
          </cell>
          <cell r="O39">
            <v>647.59999999999991</v>
          </cell>
        </row>
        <row r="40">
          <cell r="C40">
            <v>564.36499786376953</v>
          </cell>
          <cell r="D40">
            <v>564.88600921630859</v>
          </cell>
          <cell r="E40">
            <v>584.50099182128906</v>
          </cell>
          <cell r="F40">
            <v>591.53699493408203</v>
          </cell>
          <cell r="G40">
            <v>579.92799377441406</v>
          </cell>
          <cell r="H40">
            <v>574.47900390625</v>
          </cell>
          <cell r="I40">
            <v>606.39400482177734</v>
          </cell>
          <cell r="J40">
            <v>601.55599975585937</v>
          </cell>
          <cell r="K40">
            <v>608.46699523925781</v>
          </cell>
          <cell r="L40">
            <v>616.85900115966797</v>
          </cell>
          <cell r="M40">
            <v>625.82400512695312</v>
          </cell>
          <cell r="N40">
            <v>631.16300201416016</v>
          </cell>
          <cell r="O40">
            <v>626.38799285888672</v>
          </cell>
        </row>
        <row r="41">
          <cell r="C41">
            <v>5401</v>
          </cell>
          <cell r="D41">
            <v>5323</v>
          </cell>
          <cell r="E41">
            <v>5115</v>
          </cell>
          <cell r="F41">
            <v>4753</v>
          </cell>
          <cell r="G41">
            <v>4474</v>
          </cell>
          <cell r="H41">
            <v>4436</v>
          </cell>
          <cell r="I41">
            <v>4366</v>
          </cell>
          <cell r="J41">
            <v>4364</v>
          </cell>
          <cell r="K41">
            <v>4382</v>
          </cell>
          <cell r="L41">
            <v>4454</v>
          </cell>
          <cell r="M41">
            <v>4426</v>
          </cell>
          <cell r="N41">
            <v>4528</v>
          </cell>
          <cell r="O41">
            <v>4422</v>
          </cell>
        </row>
        <row r="42">
          <cell r="C42">
            <v>4315</v>
          </cell>
          <cell r="D42">
            <v>4300</v>
          </cell>
          <cell r="E42">
            <v>4415</v>
          </cell>
          <cell r="F42">
            <v>4422</v>
          </cell>
          <cell r="G42">
            <v>4489</v>
          </cell>
          <cell r="H42">
            <v>4658</v>
          </cell>
          <cell r="I42">
            <v>4736</v>
          </cell>
          <cell r="J42">
            <v>4754</v>
          </cell>
          <cell r="K42">
            <v>4792</v>
          </cell>
          <cell r="L42">
            <v>4686</v>
          </cell>
          <cell r="M42">
            <v>4611</v>
          </cell>
          <cell r="N42">
            <v>4586</v>
          </cell>
          <cell r="O42">
            <v>4608.7340000000004</v>
          </cell>
        </row>
        <row r="43">
          <cell r="C43">
            <v>22522</v>
          </cell>
          <cell r="D43">
            <v>22459</v>
          </cell>
          <cell r="E43">
            <v>22366</v>
          </cell>
          <cell r="F43">
            <v>22097</v>
          </cell>
          <cell r="G43">
            <v>22268</v>
          </cell>
          <cell r="H43">
            <v>22291</v>
          </cell>
          <cell r="I43">
            <v>22394</v>
          </cell>
          <cell r="J43">
            <v>22217</v>
          </cell>
          <cell r="K43">
            <v>22031</v>
          </cell>
          <cell r="L43">
            <v>21360</v>
          </cell>
          <cell r="M43">
            <v>20933</v>
          </cell>
          <cell r="N43">
            <v>20997</v>
          </cell>
          <cell r="O43">
            <v>21285</v>
          </cell>
        </row>
      </sheetData>
      <sheetData sheetId="5">
        <row r="10">
          <cell r="C10">
            <v>1167.716003417969</v>
          </cell>
          <cell r="D10">
            <v>1139.405029296875</v>
          </cell>
          <cell r="E10">
            <v>1115.7590026855471</v>
          </cell>
          <cell r="F10">
            <v>1105.981994628906</v>
          </cell>
          <cell r="G10">
            <v>1097.7959899902339</v>
          </cell>
          <cell r="H10">
            <v>1114.091979980469</v>
          </cell>
          <cell r="I10">
            <v>1143.840026855469</v>
          </cell>
          <cell r="J10">
            <v>1194.695007324219</v>
          </cell>
          <cell r="K10">
            <v>1251.627014160156</v>
          </cell>
          <cell r="L10">
            <v>1299.615051269531</v>
          </cell>
          <cell r="M10">
            <v>1334.85302734375</v>
          </cell>
          <cell r="N10">
            <v>1379.93798828125</v>
          </cell>
          <cell r="O10">
            <v>1390.632995605469</v>
          </cell>
        </row>
        <row r="11">
          <cell r="C11">
            <v>460.09800000000001</v>
          </cell>
          <cell r="D11">
            <v>448.28100000000001</v>
          </cell>
          <cell r="E11">
            <v>439.42500000000001</v>
          </cell>
          <cell r="F11">
            <v>432.42899999999997</v>
          </cell>
          <cell r="G11">
            <v>428.8</v>
          </cell>
          <cell r="H11">
            <v>432.7</v>
          </cell>
          <cell r="I11">
            <v>439.2000000000001</v>
          </cell>
          <cell r="J11">
            <v>450.67200000000003</v>
          </cell>
          <cell r="K11">
            <v>459</v>
          </cell>
          <cell r="L11">
            <v>472.4</v>
          </cell>
          <cell r="M11">
            <v>472.858</v>
          </cell>
          <cell r="N11">
            <v>473.666</v>
          </cell>
          <cell r="O11">
            <v>481.93155999999999</v>
          </cell>
        </row>
        <row r="12">
          <cell r="C12">
            <v>629.27927999999997</v>
          </cell>
          <cell r="D12">
            <v>574.32932000000005</v>
          </cell>
          <cell r="E12">
            <v>579.53292499999998</v>
          </cell>
          <cell r="F12">
            <v>570.42245000000003</v>
          </cell>
          <cell r="G12">
            <v>568.70039249999991</v>
          </cell>
          <cell r="H12">
            <v>584.458251953125</v>
          </cell>
          <cell r="I12">
            <v>589.13790893554687</v>
          </cell>
          <cell r="J12">
            <v>601.06793212890625</v>
          </cell>
          <cell r="K12">
            <v>605.310546875</v>
          </cell>
          <cell r="L12">
            <v>608.48837280273437</v>
          </cell>
          <cell r="M12">
            <v>605.975341796875</v>
          </cell>
          <cell r="N12">
            <v>590.63961791992187</v>
          </cell>
          <cell r="O12">
            <v>593.08621215820312</v>
          </cell>
        </row>
        <row r="13">
          <cell r="C13">
            <v>1726.4</v>
          </cell>
          <cell r="D13">
            <v>1736</v>
          </cell>
          <cell r="E13">
            <v>1748.8</v>
          </cell>
          <cell r="F13">
            <v>1766.5</v>
          </cell>
          <cell r="G13">
            <v>1782.6</v>
          </cell>
          <cell r="H13">
            <v>1796.5</v>
          </cell>
          <cell r="I13">
            <v>1829.2</v>
          </cell>
          <cell r="J13">
            <v>1871.2</v>
          </cell>
          <cell r="K13">
            <v>1916.8</v>
          </cell>
          <cell r="L13">
            <v>1961.3</v>
          </cell>
          <cell r="M13">
            <v>2005.7</v>
          </cell>
          <cell r="N13">
            <v>2002.6</v>
          </cell>
          <cell r="O13">
            <v>2038.5</v>
          </cell>
        </row>
        <row r="14">
          <cell r="C14">
            <v>781.66800000000001</v>
          </cell>
          <cell r="D14">
            <v>785.9849999999999</v>
          </cell>
          <cell r="E14">
            <v>756.41499999999996</v>
          </cell>
          <cell r="F14">
            <v>725.62699999999995</v>
          </cell>
          <cell r="G14">
            <v>730.39300000000003</v>
          </cell>
          <cell r="H14">
            <v>729.73299999999995</v>
          </cell>
          <cell r="I14">
            <v>771.44100000000003</v>
          </cell>
          <cell r="J14">
            <v>780.31700000000001</v>
          </cell>
          <cell r="K14">
            <v>810.67</v>
          </cell>
          <cell r="L14">
            <v>842.67100000000005</v>
          </cell>
          <cell r="M14">
            <v>870.80124999999998</v>
          </cell>
          <cell r="N14">
            <v>857.45</v>
          </cell>
          <cell r="O14">
            <v>844.61599999999999</v>
          </cell>
        </row>
        <row r="15">
          <cell r="C15">
            <v>679.57454732499764</v>
          </cell>
          <cell r="D15">
            <v>703.13561044999619</v>
          </cell>
          <cell r="E15">
            <v>730.04782709999995</v>
          </cell>
          <cell r="F15">
            <v>722.7</v>
          </cell>
          <cell r="G15">
            <v>712.1</v>
          </cell>
          <cell r="H15">
            <v>698.6</v>
          </cell>
          <cell r="I15">
            <v>669.9</v>
          </cell>
          <cell r="J15">
            <v>648.21100000000001</v>
          </cell>
          <cell r="K15">
            <v>629.29999999999995</v>
          </cell>
          <cell r="L15">
            <v>618.02599999999995</v>
          </cell>
          <cell r="M15">
            <v>602.61099999999999</v>
          </cell>
          <cell r="N15">
            <v>594.02800000000002</v>
          </cell>
          <cell r="O15">
            <v>569.24900000000002</v>
          </cell>
        </row>
        <row r="16">
          <cell r="C16">
            <v>318.54302000000001</v>
          </cell>
          <cell r="D16">
            <v>326.65242999999998</v>
          </cell>
          <cell r="E16">
            <v>312.63244750000001</v>
          </cell>
          <cell r="F16">
            <v>304.30681750000002</v>
          </cell>
          <cell r="G16">
            <v>290.9500175</v>
          </cell>
          <cell r="H16">
            <v>279.34684753417969</v>
          </cell>
          <cell r="I16">
            <v>276.86737060546881</v>
          </cell>
          <cell r="J16">
            <v>271.32077026367187</v>
          </cell>
          <cell r="K16">
            <v>271.30625915527338</v>
          </cell>
          <cell r="L16">
            <v>260.97698211669922</v>
          </cell>
          <cell r="M16">
            <v>256.21422576904303</v>
          </cell>
          <cell r="N16">
            <v>257.32769012451172</v>
          </cell>
          <cell r="O16">
            <v>257.10363006591803</v>
          </cell>
        </row>
        <row r="17">
          <cell r="C17">
            <v>83.705001831054688</v>
          </cell>
          <cell r="D17">
            <v>81.507999420166016</v>
          </cell>
          <cell r="E17">
            <v>79.129997253417969</v>
          </cell>
          <cell r="F17">
            <v>77.902999877929687</v>
          </cell>
          <cell r="G17">
            <v>78.641998291015625</v>
          </cell>
          <cell r="H17">
            <v>77.970996856689453</v>
          </cell>
          <cell r="I17">
            <v>81.305999755859375</v>
          </cell>
          <cell r="J17">
            <v>78.748001098632813</v>
          </cell>
          <cell r="K17">
            <v>77.981000900268555</v>
          </cell>
          <cell r="L17">
            <v>78.228000640869141</v>
          </cell>
          <cell r="M17">
            <v>81.239002227783203</v>
          </cell>
          <cell r="N17">
            <v>81.779998779296875</v>
          </cell>
          <cell r="O17">
            <v>78.184001922607422</v>
          </cell>
        </row>
        <row r="18">
          <cell r="C18">
            <v>253</v>
          </cell>
          <cell r="D18">
            <v>258</v>
          </cell>
          <cell r="E18">
            <v>267</v>
          </cell>
          <cell r="F18">
            <v>270</v>
          </cell>
          <cell r="G18">
            <v>274</v>
          </cell>
          <cell r="H18">
            <v>279</v>
          </cell>
          <cell r="I18">
            <v>278</v>
          </cell>
          <cell r="J18">
            <v>279</v>
          </cell>
          <cell r="K18">
            <v>287</v>
          </cell>
          <cell r="L18">
            <v>286</v>
          </cell>
          <cell r="M18">
            <v>286</v>
          </cell>
          <cell r="N18">
            <v>286</v>
          </cell>
          <cell r="O18">
            <v>282</v>
          </cell>
        </row>
        <row r="19">
          <cell r="C19">
            <v>3576.5230000000001</v>
          </cell>
          <cell r="D19">
            <v>3426.4380000000001</v>
          </cell>
          <cell r="E19">
            <v>3279.078</v>
          </cell>
          <cell r="F19">
            <v>3225.9382500000002</v>
          </cell>
          <cell r="G19">
            <v>3185.3052499999999</v>
          </cell>
          <cell r="H19">
            <v>3181.855590820313</v>
          </cell>
          <cell r="I19">
            <v>3244.416259765625</v>
          </cell>
          <cell r="J19">
            <v>3301.161743164063</v>
          </cell>
          <cell r="K19">
            <v>3312.15625</v>
          </cell>
          <cell r="L19">
            <v>3348.07958984375</v>
          </cell>
          <cell r="M19">
            <v>3326.350463867188</v>
          </cell>
          <cell r="N19">
            <v>3282.978271484375</v>
          </cell>
          <cell r="O19">
            <v>3217.9599609375</v>
          </cell>
        </row>
        <row r="20">
          <cell r="C20">
            <v>3811</v>
          </cell>
          <cell r="D20">
            <v>3601</v>
          </cell>
          <cell r="E20">
            <v>3504</v>
          </cell>
          <cell r="F20">
            <v>3455</v>
          </cell>
          <cell r="G20">
            <v>3541</v>
          </cell>
          <cell r="H20">
            <v>3815</v>
          </cell>
          <cell r="I20">
            <v>3996</v>
          </cell>
          <cell r="J20">
            <v>3977</v>
          </cell>
          <cell r="K20">
            <v>4020</v>
          </cell>
          <cell r="L20">
            <v>4096</v>
          </cell>
          <cell r="M20">
            <v>4070</v>
          </cell>
          <cell r="N20">
            <v>4093</v>
          </cell>
          <cell r="O20">
            <v>4128</v>
          </cell>
        </row>
        <row r="21">
          <cell r="C21">
            <v>585.83773999999994</v>
          </cell>
          <cell r="D21">
            <v>570.64116999999999</v>
          </cell>
          <cell r="E21">
            <v>665.32254250000005</v>
          </cell>
          <cell r="F21">
            <v>677.16607250000004</v>
          </cell>
          <cell r="G21">
            <v>674.79368499999998</v>
          </cell>
          <cell r="H21">
            <v>671.76922607421875</v>
          </cell>
          <cell r="I21">
            <v>675.14208984375</v>
          </cell>
          <cell r="J21">
            <v>671.60598754882812</v>
          </cell>
          <cell r="K21">
            <v>658.02139282226562</v>
          </cell>
          <cell r="L21">
            <v>649.06442260742188</v>
          </cell>
          <cell r="M21">
            <v>627.75790405273437</v>
          </cell>
          <cell r="N21">
            <v>610.04421997070312</v>
          </cell>
          <cell r="O21">
            <v>592.02978515625</v>
          </cell>
        </row>
        <row r="22">
          <cell r="C22">
            <v>570.70000000000005</v>
          </cell>
          <cell r="D22">
            <v>599.4</v>
          </cell>
          <cell r="E22">
            <v>615.79999999999995</v>
          </cell>
          <cell r="F22">
            <v>634.6</v>
          </cell>
          <cell r="G22">
            <v>643</v>
          </cell>
          <cell r="H22">
            <v>632.9</v>
          </cell>
          <cell r="I22">
            <v>616.79999999999995</v>
          </cell>
          <cell r="J22">
            <v>597.226</v>
          </cell>
          <cell r="K22">
            <v>570.40200000000004</v>
          </cell>
          <cell r="L22">
            <v>540.13</v>
          </cell>
          <cell r="M22">
            <v>527.87099999999998</v>
          </cell>
          <cell r="N22">
            <v>518.05899999999997</v>
          </cell>
          <cell r="O22">
            <v>517.048</v>
          </cell>
        </row>
        <row r="23">
          <cell r="C23">
            <v>16.739000000000001</v>
          </cell>
          <cell r="D23">
            <v>17.645</v>
          </cell>
          <cell r="E23">
            <v>17.611000000000001</v>
          </cell>
          <cell r="F23">
            <v>16.713999999999999</v>
          </cell>
          <cell r="G23">
            <v>16.026</v>
          </cell>
          <cell r="H23">
            <v>16.817</v>
          </cell>
          <cell r="I23">
            <v>18.100000000000001</v>
          </cell>
          <cell r="J23">
            <v>19.577999999999999</v>
          </cell>
          <cell r="K23">
            <v>20.158999999999999</v>
          </cell>
          <cell r="L23">
            <v>19.265999999999998</v>
          </cell>
          <cell r="M23">
            <v>18.258087700000001</v>
          </cell>
          <cell r="N23">
            <v>17.722999999999999</v>
          </cell>
          <cell r="O23">
            <v>16.688143575000002</v>
          </cell>
        </row>
        <row r="24">
          <cell r="C24">
            <v>254.5000076293945</v>
          </cell>
          <cell r="D24">
            <v>262.29999542236328</v>
          </cell>
          <cell r="E24">
            <v>268.29999542236328</v>
          </cell>
          <cell r="F24">
            <v>272.29999542236328</v>
          </cell>
          <cell r="G24">
            <v>277.39999389648437</v>
          </cell>
          <cell r="H24">
            <v>299</v>
          </cell>
          <cell r="I24">
            <v>330</v>
          </cell>
          <cell r="J24">
            <v>348.60000610351562</v>
          </cell>
          <cell r="K24">
            <v>351.70001220703131</v>
          </cell>
          <cell r="L24">
            <v>341.19999694824219</v>
          </cell>
          <cell r="M24">
            <v>319.60000610351562</v>
          </cell>
          <cell r="N24">
            <v>302.30000305175781</v>
          </cell>
          <cell r="O24">
            <v>279.60000610351562</v>
          </cell>
        </row>
        <row r="25">
          <cell r="C25">
            <v>361.11700000000002</v>
          </cell>
          <cell r="D25">
            <v>375.68700000000001</v>
          </cell>
          <cell r="E25">
            <v>382.245</v>
          </cell>
          <cell r="F25">
            <v>388.81799999999998</v>
          </cell>
          <cell r="G25">
            <v>398.851</v>
          </cell>
          <cell r="H25">
            <v>397.14100000000002</v>
          </cell>
          <cell r="I25">
            <v>397.25099999999998</v>
          </cell>
          <cell r="J25">
            <v>396.38600000000002</v>
          </cell>
          <cell r="K25">
            <v>395.26400000000001</v>
          </cell>
          <cell r="L25">
            <v>409.97899999999998</v>
          </cell>
          <cell r="M25">
            <v>425.43799999999999</v>
          </cell>
          <cell r="N25">
            <v>435.1</v>
          </cell>
          <cell r="O25">
            <v>453.1</v>
          </cell>
        </row>
        <row r="26">
          <cell r="C26">
            <v>3155.6979999999999</v>
          </cell>
          <cell r="D26">
            <v>3142.0749999999998</v>
          </cell>
          <cell r="E26">
            <v>3173</v>
          </cell>
          <cell r="F26">
            <v>3169.732</v>
          </cell>
          <cell r="G26">
            <v>2986</v>
          </cell>
          <cell r="H26">
            <v>2842</v>
          </cell>
          <cell r="I26">
            <v>2765.3</v>
          </cell>
          <cell r="J26">
            <v>2636.8009999999999</v>
          </cell>
          <cell r="K26">
            <v>2604.6799999999998</v>
          </cell>
          <cell r="L26">
            <v>2495.59</v>
          </cell>
          <cell r="M26">
            <v>2405</v>
          </cell>
          <cell r="N26">
            <v>2368</v>
          </cell>
          <cell r="O26">
            <v>2374.11</v>
          </cell>
        </row>
        <row r="27">
          <cell r="C27">
            <v>8270</v>
          </cell>
          <cell r="D27">
            <v>8260</v>
          </cell>
          <cell r="E27">
            <v>7920</v>
          </cell>
          <cell r="F27">
            <v>7710</v>
          </cell>
          <cell r="G27">
            <v>7440</v>
          </cell>
          <cell r="H27">
            <v>7210</v>
          </cell>
          <cell r="I27">
            <v>7040</v>
          </cell>
          <cell r="J27">
            <v>6670</v>
          </cell>
          <cell r="K27">
            <v>6550</v>
          </cell>
          <cell r="L27">
            <v>6470</v>
          </cell>
          <cell r="M27">
            <v>6360</v>
          </cell>
          <cell r="N27">
            <v>6010</v>
          </cell>
          <cell r="O27">
            <v>6080</v>
          </cell>
        </row>
        <row r="28">
          <cell r="C28">
            <v>3010.6</v>
          </cell>
          <cell r="D28">
            <v>2946.8</v>
          </cell>
          <cell r="E28">
            <v>2867.6</v>
          </cell>
          <cell r="F28">
            <v>2775.6</v>
          </cell>
          <cell r="G28">
            <v>2778.2</v>
          </cell>
          <cell r="H28">
            <v>2802.4</v>
          </cell>
          <cell r="I28">
            <v>2827</v>
          </cell>
          <cell r="J28">
            <v>2859</v>
          </cell>
          <cell r="K28">
            <v>2844</v>
          </cell>
          <cell r="L28">
            <v>2796</v>
          </cell>
          <cell r="M28">
            <v>2730</v>
          </cell>
          <cell r="N28">
            <v>2664.1</v>
          </cell>
          <cell r="O28">
            <v>2530.3000000000002</v>
          </cell>
        </row>
        <row r="29">
          <cell r="C29">
            <v>26.100519999999999</v>
          </cell>
          <cell r="D29">
            <v>25.680440000000001</v>
          </cell>
          <cell r="E29">
            <v>25.863900000000001</v>
          </cell>
          <cell r="F29">
            <v>25.18449</v>
          </cell>
          <cell r="G29">
            <v>25.54279</v>
          </cell>
          <cell r="H29">
            <v>24.631230354309078</v>
          </cell>
          <cell r="I29">
            <v>25.099929809570309</v>
          </cell>
          <cell r="J29">
            <v>26.626152992248539</v>
          </cell>
          <cell r="K29">
            <v>26.755032539367679</v>
          </cell>
          <cell r="L29">
            <v>28.175895690917969</v>
          </cell>
          <cell r="M29">
            <v>28.690884590148929</v>
          </cell>
          <cell r="N29">
            <v>29.240042686462399</v>
          </cell>
          <cell r="O29">
            <v>30.178507804870609</v>
          </cell>
        </row>
        <row r="30">
          <cell r="C30">
            <v>5375.60009765625</v>
          </cell>
          <cell r="D30">
            <v>5324.599853515625</v>
          </cell>
          <cell r="E30">
            <v>5343.699951171875</v>
          </cell>
          <cell r="F30">
            <v>5290</v>
          </cell>
          <cell r="G30">
            <v>5506.2000732421884</v>
          </cell>
          <cell r="H30">
            <v>5352.737060546875</v>
          </cell>
          <cell r="I30">
            <v>5412.81103515625</v>
          </cell>
          <cell r="J30">
            <v>5514.033935546875</v>
          </cell>
          <cell r="K30">
            <v>5582.212158203125</v>
          </cell>
          <cell r="L30">
            <v>5699.326904296875</v>
          </cell>
          <cell r="M30">
            <v>6103.333984375</v>
          </cell>
          <cell r="N30">
            <v>6299.2919921875</v>
          </cell>
          <cell r="O30">
            <v>6388.088134765625</v>
          </cell>
        </row>
        <row r="31">
          <cell r="C31">
            <v>1008</v>
          </cell>
          <cell r="D31">
            <v>954</v>
          </cell>
          <cell r="E31">
            <v>913</v>
          </cell>
          <cell r="F31">
            <v>887</v>
          </cell>
          <cell r="G31">
            <v>877</v>
          </cell>
          <cell r="H31">
            <v>865</v>
          </cell>
          <cell r="I31">
            <v>869</v>
          </cell>
          <cell r="J31">
            <v>876</v>
          </cell>
          <cell r="K31">
            <v>881</v>
          </cell>
          <cell r="L31">
            <v>883</v>
          </cell>
          <cell r="M31">
            <v>875</v>
          </cell>
          <cell r="N31">
            <v>872</v>
          </cell>
          <cell r="O31">
            <v>888.25700000000006</v>
          </cell>
        </row>
        <row r="32">
          <cell r="C32">
            <v>212.2</v>
          </cell>
          <cell r="D32">
            <v>202.1</v>
          </cell>
          <cell r="E32">
            <v>198.8</v>
          </cell>
          <cell r="F32">
            <v>197.8</v>
          </cell>
          <cell r="G32">
            <v>200.5</v>
          </cell>
          <cell r="H32">
            <v>205.2</v>
          </cell>
          <cell r="I32">
            <v>209.1</v>
          </cell>
          <cell r="J32">
            <v>216.8</v>
          </cell>
          <cell r="K32">
            <v>223.9</v>
          </cell>
          <cell r="L32">
            <v>225.7</v>
          </cell>
          <cell r="M32">
            <v>230</v>
          </cell>
          <cell r="N32">
            <v>237.8</v>
          </cell>
          <cell r="O32">
            <v>241.5</v>
          </cell>
        </row>
        <row r="33">
          <cell r="C33">
            <v>276</v>
          </cell>
          <cell r="D33">
            <v>267</v>
          </cell>
          <cell r="E33">
            <v>255</v>
          </cell>
          <cell r="F33">
            <v>245</v>
          </cell>
          <cell r="G33">
            <v>239</v>
          </cell>
          <cell r="H33">
            <v>238.92699999999999</v>
          </cell>
          <cell r="I33">
            <v>247.2</v>
          </cell>
          <cell r="J33">
            <v>249.2</v>
          </cell>
          <cell r="K33">
            <v>260.10000000000002</v>
          </cell>
          <cell r="L33">
            <v>261</v>
          </cell>
          <cell r="M33">
            <v>258.89999999999998</v>
          </cell>
          <cell r="N33">
            <v>266.39999999999998</v>
          </cell>
          <cell r="O33">
            <v>273.7000000000001</v>
          </cell>
        </row>
        <row r="34">
          <cell r="C34">
            <v>2346</v>
          </cell>
          <cell r="D34">
            <v>2425</v>
          </cell>
          <cell r="E34">
            <v>2463</v>
          </cell>
          <cell r="F34">
            <v>2456</v>
          </cell>
          <cell r="G34">
            <v>2508</v>
          </cell>
          <cell r="H34">
            <v>2538.4</v>
          </cell>
          <cell r="I34">
            <v>2522.1999999999998</v>
          </cell>
          <cell r="J34">
            <v>2485.1</v>
          </cell>
          <cell r="K34">
            <v>2528.4</v>
          </cell>
          <cell r="L34">
            <v>2567.3000000000002</v>
          </cell>
          <cell r="M34">
            <v>2469.1</v>
          </cell>
          <cell r="N34">
            <v>2459</v>
          </cell>
          <cell r="O34">
            <v>2416.4</v>
          </cell>
        </row>
        <row r="35">
          <cell r="C35">
            <v>692.89999389648437</v>
          </cell>
          <cell r="D35">
            <v>707.9000244140625</v>
          </cell>
          <cell r="E35">
            <v>720.9000244140625</v>
          </cell>
          <cell r="F35">
            <v>722.69998168945312</v>
          </cell>
          <cell r="G35">
            <v>714.5</v>
          </cell>
          <cell r="H35">
            <v>702.20001220703125</v>
          </cell>
          <cell r="I35">
            <v>681.69998168945312</v>
          </cell>
          <cell r="J35">
            <v>657</v>
          </cell>
          <cell r="K35">
            <v>640.29998779296875</v>
          </cell>
          <cell r="L35">
            <v>621.39999389648437</v>
          </cell>
          <cell r="M35">
            <v>590.79998779296875</v>
          </cell>
          <cell r="N35">
            <v>574.10000610351562</v>
          </cell>
          <cell r="O35">
            <v>552.5</v>
          </cell>
        </row>
        <row r="36">
          <cell r="C36">
            <v>348.7</v>
          </cell>
          <cell r="D36">
            <v>363.2000000000001</v>
          </cell>
          <cell r="E36">
            <v>366.1</v>
          </cell>
          <cell r="F36">
            <v>366.3</v>
          </cell>
          <cell r="G36">
            <v>388.5</v>
          </cell>
          <cell r="H36">
            <v>381.3</v>
          </cell>
          <cell r="I36">
            <v>387.9</v>
          </cell>
          <cell r="J36">
            <v>381.08800000000002</v>
          </cell>
          <cell r="K36">
            <v>384.54</v>
          </cell>
          <cell r="L36">
            <v>374.62799999999999</v>
          </cell>
          <cell r="M36">
            <v>371.47325000000001</v>
          </cell>
          <cell r="N36">
            <v>354.51899719238281</v>
          </cell>
          <cell r="O36">
            <v>360.20799255371088</v>
          </cell>
        </row>
        <row r="37">
          <cell r="E37">
            <v>125.322745</v>
          </cell>
          <cell r="F37">
            <v>126.4875225</v>
          </cell>
          <cell r="G37">
            <v>131.31383</v>
          </cell>
          <cell r="H37">
            <v>134.7601013183594</v>
          </cell>
          <cell r="I37">
            <v>132.254524230957</v>
          </cell>
          <cell r="J37">
            <v>133.38848495483401</v>
          </cell>
          <cell r="K37">
            <v>131.9241828918457</v>
          </cell>
          <cell r="L37">
            <v>125.936466217041</v>
          </cell>
          <cell r="M37">
            <v>126.0130081176758</v>
          </cell>
          <cell r="N37">
            <v>121.8413429260254</v>
          </cell>
          <cell r="O37">
            <v>119.03115081787109</v>
          </cell>
        </row>
        <row r="38">
          <cell r="C38">
            <v>2827.9</v>
          </cell>
          <cell r="D38">
            <v>2800.2</v>
          </cell>
          <cell r="E38">
            <v>2977.739990234375</v>
          </cell>
          <cell r="F38">
            <v>3114.890014648438</v>
          </cell>
          <cell r="G38">
            <v>3175.140014648438</v>
          </cell>
          <cell r="H38">
            <v>3200.409912109375</v>
          </cell>
          <cell r="I38">
            <v>3201.059936523438</v>
          </cell>
          <cell r="J38">
            <v>3179.969970703125</v>
          </cell>
          <cell r="K38">
            <v>3132.56005859375</v>
          </cell>
          <cell r="L38">
            <v>3009.429931640625</v>
          </cell>
          <cell r="M38">
            <v>2869.570068359375</v>
          </cell>
          <cell r="N38">
            <v>2712.200073242188</v>
          </cell>
          <cell r="O38">
            <v>2585.369995117188</v>
          </cell>
        </row>
        <row r="39">
          <cell r="C39">
            <v>488</v>
          </cell>
          <cell r="D39">
            <v>488</v>
          </cell>
          <cell r="E39">
            <v>476</v>
          </cell>
          <cell r="F39">
            <v>467</v>
          </cell>
          <cell r="G39">
            <v>454.7</v>
          </cell>
          <cell r="H39">
            <v>466.7000000000001</v>
          </cell>
          <cell r="I39">
            <v>466</v>
          </cell>
          <cell r="J39">
            <v>472.2</v>
          </cell>
          <cell r="K39">
            <v>480.4</v>
          </cell>
          <cell r="L39">
            <v>483.1</v>
          </cell>
          <cell r="M39">
            <v>485.3</v>
          </cell>
          <cell r="N39">
            <v>501.6</v>
          </cell>
          <cell r="O39">
            <v>512.9</v>
          </cell>
        </row>
        <row r="40">
          <cell r="C40">
            <v>382.80299377441412</v>
          </cell>
          <cell r="D40">
            <v>349.73500061035162</v>
          </cell>
          <cell r="E40">
            <v>411.35499572753912</v>
          </cell>
          <cell r="F40">
            <v>409.70199584960937</v>
          </cell>
          <cell r="G40">
            <v>411.05899047851562</v>
          </cell>
          <cell r="H40">
            <v>417.77099609375</v>
          </cell>
          <cell r="I40">
            <v>415.00498962402338</v>
          </cell>
          <cell r="J40">
            <v>421.31399536132812</v>
          </cell>
          <cell r="K40">
            <v>436.30999755859381</v>
          </cell>
          <cell r="L40">
            <v>447.23799133300781</v>
          </cell>
          <cell r="M40">
            <v>449.47100830078131</v>
          </cell>
          <cell r="N40">
            <v>457.822998046875</v>
          </cell>
          <cell r="O40">
            <v>466.53201293945313</v>
          </cell>
        </row>
        <row r="41">
          <cell r="C41">
            <v>3816</v>
          </cell>
          <cell r="D41">
            <v>3877</v>
          </cell>
          <cell r="E41">
            <v>4019</v>
          </cell>
          <cell r="F41">
            <v>4062</v>
          </cell>
          <cell r="G41">
            <v>3533</v>
          </cell>
          <cell r="H41">
            <v>3674</v>
          </cell>
          <cell r="I41">
            <v>3761</v>
          </cell>
          <cell r="J41">
            <v>3860</v>
          </cell>
          <cell r="K41">
            <v>3979</v>
          </cell>
          <cell r="L41">
            <v>4033</v>
          </cell>
          <cell r="M41">
            <v>4057</v>
          </cell>
          <cell r="N41">
            <v>4084</v>
          </cell>
          <cell r="O41">
            <v>4092</v>
          </cell>
        </row>
        <row r="42">
          <cell r="C42">
            <v>3349</v>
          </cell>
          <cell r="D42">
            <v>3213</v>
          </cell>
          <cell r="E42">
            <v>3112</v>
          </cell>
          <cell r="F42">
            <v>2984</v>
          </cell>
          <cell r="G42">
            <v>2944</v>
          </cell>
          <cell r="H42">
            <v>3089</v>
          </cell>
          <cell r="I42">
            <v>3214</v>
          </cell>
          <cell r="J42">
            <v>3296</v>
          </cell>
          <cell r="K42">
            <v>3410</v>
          </cell>
          <cell r="L42">
            <v>3465</v>
          </cell>
          <cell r="M42">
            <v>3593</v>
          </cell>
          <cell r="N42">
            <v>3684</v>
          </cell>
          <cell r="O42">
            <v>3735.0140000000001</v>
          </cell>
        </row>
        <row r="43">
          <cell r="C43">
            <v>15800</v>
          </cell>
          <cell r="D43">
            <v>15326</v>
          </cell>
          <cell r="E43">
            <v>15182</v>
          </cell>
          <cell r="F43">
            <v>15357</v>
          </cell>
          <cell r="G43">
            <v>15570</v>
          </cell>
          <cell r="H43">
            <v>16049</v>
          </cell>
          <cell r="I43">
            <v>16637</v>
          </cell>
          <cell r="J43">
            <v>17130</v>
          </cell>
          <cell r="K43">
            <v>17293</v>
          </cell>
          <cell r="L43">
            <v>17138</v>
          </cell>
          <cell r="M43">
            <v>17300</v>
          </cell>
          <cell r="N43">
            <v>17137</v>
          </cell>
          <cell r="O43">
            <v>16792</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 15-64"/>
      <sheetName val="U 15-24"/>
      <sheetName val="U 25-29"/>
      <sheetName val="U 50-54"/>
      <sheetName val="U 55-64"/>
      <sheetName val="LF 15-64"/>
      <sheetName val="LF 15-24"/>
      <sheetName val="LF 25-29"/>
      <sheetName val="LF 50-54"/>
      <sheetName val="LF 55-64"/>
      <sheetName val="Indicator"/>
      <sheetName val="Indicator_relative_15_29"/>
      <sheetName val="Indicator_relative_50_64"/>
    </sheetNames>
    <sheetDataSet>
      <sheetData sheetId="0">
        <row r="10">
          <cell r="C10">
            <v>595.28899621963501</v>
          </cell>
          <cell r="D10">
            <v>649.62500548362732</v>
          </cell>
          <cell r="E10">
            <v>623.53599905967712</v>
          </cell>
          <cell r="F10">
            <v>590.81400084495544</v>
          </cell>
          <cell r="G10">
            <v>543.52999877929687</v>
          </cell>
          <cell r="H10">
            <v>521.646000623703</v>
          </cell>
          <cell r="I10">
            <v>505.69999814033508</v>
          </cell>
          <cell r="J10">
            <v>474.77700042724609</v>
          </cell>
          <cell r="K10">
            <v>471.80999755859381</v>
          </cell>
          <cell r="L10">
            <v>632.50000286102295</v>
          </cell>
          <cell r="M10">
            <v>601.06400156021118</v>
          </cell>
          <cell r="N10">
            <v>596.34000492095947</v>
          </cell>
          <cell r="O10">
            <v>618.71300315856934</v>
          </cell>
          <cell r="P10">
            <v>680.88100242614746</v>
          </cell>
        </row>
        <row r="11">
          <cell r="C11">
            <v>133.761</v>
          </cell>
          <cell r="D11">
            <v>137.065</v>
          </cell>
          <cell r="E11">
            <v>156.15700000000001</v>
          </cell>
          <cell r="F11">
            <v>169.57499999999999</v>
          </cell>
          <cell r="G11">
            <v>194.1</v>
          </cell>
          <cell r="H11">
            <v>207.5</v>
          </cell>
          <cell r="I11">
            <v>195.2</v>
          </cell>
          <cell r="J11">
            <v>185.30500000000001</v>
          </cell>
          <cell r="K11">
            <v>162.30000000000001</v>
          </cell>
          <cell r="L11">
            <v>203.8</v>
          </cell>
          <cell r="M11">
            <v>187.952</v>
          </cell>
          <cell r="N11">
            <v>178.67099999999999</v>
          </cell>
          <cell r="O11">
            <v>188.78789</v>
          </cell>
          <cell r="P11">
            <v>214.94702130556109</v>
          </cell>
        </row>
        <row r="12">
          <cell r="C12">
            <v>290.49369000000007</v>
          </cell>
          <cell r="D12">
            <v>265.91366000000011</v>
          </cell>
          <cell r="E12">
            <v>330.57821999999999</v>
          </cell>
          <cell r="F12">
            <v>362.29199249999999</v>
          </cell>
          <cell r="G12">
            <v>379.14386000000002</v>
          </cell>
          <cell r="H12">
            <v>390.10616374015808</v>
          </cell>
          <cell r="I12">
            <v>382.95991897583008</v>
          </cell>
          <cell r="J12">
            <v>352.60333979129791</v>
          </cell>
          <cell r="K12">
            <v>332.98991966247559</v>
          </cell>
          <cell r="L12">
            <v>379.37828290462488</v>
          </cell>
          <cell r="M12">
            <v>405.53806364536291</v>
          </cell>
          <cell r="N12">
            <v>346.40378630161291</v>
          </cell>
          <cell r="O12">
            <v>368.38796663284302</v>
          </cell>
          <cell r="P12">
            <v>416.35240459442139</v>
          </cell>
        </row>
        <row r="13">
          <cell r="C13">
            <v>1076.0999999999999</v>
          </cell>
          <cell r="D13">
            <v>1156.8</v>
          </cell>
          <cell r="E13">
            <v>1263.3</v>
          </cell>
          <cell r="F13">
            <v>1275.5999999999999</v>
          </cell>
          <cell r="G13">
            <v>1223.2</v>
          </cell>
          <cell r="H13">
            <v>1157.8</v>
          </cell>
          <cell r="I13">
            <v>1091.9000000000001</v>
          </cell>
          <cell r="J13">
            <v>1065.7</v>
          </cell>
          <cell r="K13">
            <v>1104.3</v>
          </cell>
          <cell r="L13">
            <v>1496.3</v>
          </cell>
          <cell r="M13">
            <v>1458.9</v>
          </cell>
          <cell r="N13">
            <v>1366.6</v>
          </cell>
          <cell r="O13">
            <v>1340.2</v>
          </cell>
          <cell r="P13">
            <v>1319.699996948242</v>
          </cell>
        </row>
        <row r="14">
          <cell r="C14">
            <v>531.49499999999989</v>
          </cell>
          <cell r="D14">
            <v>532.09499999999991</v>
          </cell>
          <cell r="E14">
            <v>525.27599999999995</v>
          </cell>
          <cell r="F14">
            <v>511.86300000000011</v>
          </cell>
          <cell r="G14">
            <v>542.56200000000001</v>
          </cell>
          <cell r="H14">
            <v>503.1640000000001</v>
          </cell>
          <cell r="I14">
            <v>507.51799999999997</v>
          </cell>
          <cell r="J14">
            <v>491.81599999999997</v>
          </cell>
          <cell r="K14">
            <v>555.74099999999987</v>
          </cell>
          <cell r="L14">
            <v>699.74300000000005</v>
          </cell>
          <cell r="M14">
            <v>621.76475000000005</v>
          </cell>
          <cell r="N14">
            <v>562.28000000000009</v>
          </cell>
          <cell r="O14">
            <v>513.18799999999987</v>
          </cell>
          <cell r="P14">
            <v>481.0679919719696</v>
          </cell>
        </row>
        <row r="15">
          <cell r="C15">
            <v>452.80149730000062</v>
          </cell>
          <cell r="D15">
            <v>418.45919512500052</v>
          </cell>
          <cell r="E15">
            <v>374.83235770300001</v>
          </cell>
          <cell r="F15">
            <v>397.1</v>
          </cell>
          <cell r="G15">
            <v>424.5</v>
          </cell>
          <cell r="H15">
            <v>408.4</v>
          </cell>
          <cell r="I15">
            <v>369.5</v>
          </cell>
          <cell r="J15">
            <v>275.57700000000011</v>
          </cell>
          <cell r="K15">
            <v>229.4</v>
          </cell>
          <cell r="L15">
            <v>351.71600000000001</v>
          </cell>
          <cell r="M15">
            <v>382.5750000000001</v>
          </cell>
          <cell r="N15">
            <v>352.48700000000002</v>
          </cell>
          <cell r="O15">
            <v>364.529</v>
          </cell>
          <cell r="P15">
            <v>367.53299880027771</v>
          </cell>
        </row>
        <row r="16">
          <cell r="C16">
            <v>126.49283</v>
          </cell>
          <cell r="D16">
            <v>117.76860000000001</v>
          </cell>
          <cell r="E16">
            <v>130.6481</v>
          </cell>
          <cell r="F16">
            <v>154.31519</v>
          </cell>
          <cell r="G16">
            <v>159.0456575</v>
          </cell>
          <cell r="H16">
            <v>139.3669980764389</v>
          </cell>
          <cell r="I16">
            <v>113.6388250589371</v>
          </cell>
          <cell r="J16">
            <v>109.8927462100983</v>
          </cell>
          <cell r="K16">
            <v>101.10966950654981</v>
          </cell>
          <cell r="L16">
            <v>177.02817606925959</v>
          </cell>
          <cell r="M16">
            <v>217.77991473674771</v>
          </cell>
          <cell r="N16">
            <v>220.87996566295621</v>
          </cell>
          <cell r="O16">
            <v>218.4119439125061</v>
          </cell>
          <cell r="P16">
            <v>201.92873358726499</v>
          </cell>
        </row>
        <row r="17">
          <cell r="C17">
            <v>99.24399995803833</v>
          </cell>
          <cell r="D17">
            <v>86.979999840259552</v>
          </cell>
          <cell r="E17">
            <v>73.991000533103943</v>
          </cell>
          <cell r="F17">
            <v>69.292000234127045</v>
          </cell>
          <cell r="G17">
            <v>67.329999536275864</v>
          </cell>
          <cell r="H17">
            <v>53.326999545097351</v>
          </cell>
          <cell r="I17">
            <v>40.416999846696847</v>
          </cell>
          <cell r="J17">
            <v>31.483000010251999</v>
          </cell>
          <cell r="K17">
            <v>37.351999849081039</v>
          </cell>
          <cell r="L17">
            <v>92.228999972343445</v>
          </cell>
          <cell r="M17">
            <v>113.2739982604981</v>
          </cell>
          <cell r="N17">
            <v>83.90700089931488</v>
          </cell>
          <cell r="O17">
            <v>67.488000333309174</v>
          </cell>
          <cell r="P17">
            <v>57.961000025272369</v>
          </cell>
        </row>
        <row r="18">
          <cell r="C18">
            <v>254</v>
          </cell>
          <cell r="D18">
            <v>238</v>
          </cell>
          <cell r="E18">
            <v>236</v>
          </cell>
          <cell r="F18">
            <v>235</v>
          </cell>
          <cell r="G18">
            <v>230</v>
          </cell>
          <cell r="H18">
            <v>221</v>
          </cell>
          <cell r="I18">
            <v>204</v>
          </cell>
          <cell r="J18">
            <v>184</v>
          </cell>
          <cell r="K18">
            <v>172</v>
          </cell>
          <cell r="L18">
            <v>222</v>
          </cell>
          <cell r="M18">
            <v>226</v>
          </cell>
          <cell r="N18">
            <v>209</v>
          </cell>
          <cell r="O18">
            <v>206</v>
          </cell>
          <cell r="P18">
            <v>219</v>
          </cell>
        </row>
        <row r="19">
          <cell r="C19">
            <v>2669.2510000000002</v>
          </cell>
          <cell r="D19">
            <v>2229.902</v>
          </cell>
          <cell r="E19">
            <v>2275.21</v>
          </cell>
          <cell r="F19">
            <v>2278.3000000000002</v>
          </cell>
          <cell r="G19">
            <v>2405.7075</v>
          </cell>
          <cell r="H19">
            <v>2431.666020393372</v>
          </cell>
          <cell r="I19">
            <v>2430.1452703475952</v>
          </cell>
          <cell r="J19">
            <v>2220.9462614059448</v>
          </cell>
          <cell r="K19">
            <v>2060.273268699646</v>
          </cell>
          <cell r="L19">
            <v>2568.3832483291631</v>
          </cell>
          <cell r="M19">
            <v>2631.1874847412109</v>
          </cell>
          <cell r="N19">
            <v>2601.6047668457031</v>
          </cell>
          <cell r="O19">
            <v>2807.6575050353999</v>
          </cell>
          <cell r="P19">
            <v>2818.0477104187012</v>
          </cell>
        </row>
        <row r="20">
          <cell r="C20">
            <v>3062</v>
          </cell>
          <cell r="D20">
            <v>3107</v>
          </cell>
          <cell r="E20">
            <v>3394</v>
          </cell>
          <cell r="F20">
            <v>3659</v>
          </cell>
          <cell r="G20">
            <v>4106</v>
          </cell>
          <cell r="H20">
            <v>4571</v>
          </cell>
          <cell r="I20">
            <v>4269</v>
          </cell>
          <cell r="J20">
            <v>3594</v>
          </cell>
          <cell r="K20">
            <v>3132</v>
          </cell>
          <cell r="L20">
            <v>3223</v>
          </cell>
          <cell r="M20">
            <v>2944</v>
          </cell>
          <cell r="N20">
            <v>2496</v>
          </cell>
          <cell r="O20">
            <v>2305</v>
          </cell>
          <cell r="P20">
            <v>2259</v>
          </cell>
        </row>
        <row r="21">
          <cell r="C21">
            <v>489.85144000000003</v>
          </cell>
          <cell r="D21">
            <v>443.44918000000001</v>
          </cell>
          <cell r="E21">
            <v>479.00451249999998</v>
          </cell>
          <cell r="F21">
            <v>458.84404000000001</v>
          </cell>
          <cell r="G21">
            <v>504.8469475</v>
          </cell>
          <cell r="H21">
            <v>476.1376006603241</v>
          </cell>
          <cell r="I21">
            <v>433.4103090763092</v>
          </cell>
          <cell r="J21">
            <v>405.93969583511353</v>
          </cell>
          <cell r="K21">
            <v>377.16212618350983</v>
          </cell>
          <cell r="L21">
            <v>470.38019394874573</v>
          </cell>
          <cell r="M21">
            <v>627.58975982666016</v>
          </cell>
          <cell r="N21">
            <v>874.92354011535645</v>
          </cell>
          <cell r="O21">
            <v>1201.082045555115</v>
          </cell>
          <cell r="P21">
            <v>1348.081700325012</v>
          </cell>
        </row>
        <row r="22">
          <cell r="C22">
            <v>263.2000000000001</v>
          </cell>
          <cell r="D22">
            <v>233.8</v>
          </cell>
          <cell r="E22">
            <v>238.6</v>
          </cell>
          <cell r="F22">
            <v>244.3</v>
          </cell>
          <cell r="G22">
            <v>252.4</v>
          </cell>
          <cell r="H22">
            <v>303.2</v>
          </cell>
          <cell r="I22">
            <v>316.50000000000011</v>
          </cell>
          <cell r="J22">
            <v>311.70600000000002</v>
          </cell>
          <cell r="K22">
            <v>328.77200000000011</v>
          </cell>
          <cell r="L22">
            <v>420.31900000000002</v>
          </cell>
          <cell r="M22">
            <v>474.541</v>
          </cell>
          <cell r="N22">
            <v>467.613</v>
          </cell>
          <cell r="O22">
            <v>474.76400000000001</v>
          </cell>
          <cell r="P22">
            <v>448.43399953842157</v>
          </cell>
        </row>
        <row r="23">
          <cell r="C23">
            <v>3.5139999999999998</v>
          </cell>
          <cell r="D23">
            <v>3.6300000000000008</v>
          </cell>
          <cell r="E23">
            <v>5.0410000000000004</v>
          </cell>
          <cell r="F23">
            <v>5.3650000000000002</v>
          </cell>
          <cell r="G23">
            <v>4.8369999999999997</v>
          </cell>
          <cell r="H23">
            <v>4.2530000000000001</v>
          </cell>
          <cell r="I23">
            <v>5.1000000000000014</v>
          </cell>
          <cell r="J23">
            <v>4.0640000000000001</v>
          </cell>
          <cell r="K23">
            <v>5.4</v>
          </cell>
          <cell r="L23">
            <v>12.932</v>
          </cell>
          <cell r="M23">
            <v>13.4164925</v>
          </cell>
          <cell r="N23">
            <v>12.412000000000001</v>
          </cell>
          <cell r="O23">
            <v>10.6290947</v>
          </cell>
          <cell r="P23">
            <v>9.7259837090969086</v>
          </cell>
        </row>
        <row r="24">
          <cell r="C24">
            <v>80.999999523162842</v>
          </cell>
          <cell r="D24">
            <v>69.600000575184822</v>
          </cell>
          <cell r="E24">
            <v>82.200000002980232</v>
          </cell>
          <cell r="F24">
            <v>87.199999660253525</v>
          </cell>
          <cell r="G24">
            <v>88.499999523162842</v>
          </cell>
          <cell r="H24">
            <v>96.799998760223389</v>
          </cell>
          <cell r="I24">
            <v>98.800000786781311</v>
          </cell>
          <cell r="J24">
            <v>106.9999999403954</v>
          </cell>
          <cell r="K24">
            <v>130.90000069141391</v>
          </cell>
          <cell r="L24">
            <v>274.49999892711639</v>
          </cell>
          <cell r="M24">
            <v>304.29999709129328</v>
          </cell>
          <cell r="N24">
            <v>316.80000114440918</v>
          </cell>
          <cell r="O24">
            <v>322.49999690055847</v>
          </cell>
          <cell r="P24">
            <v>299.09999871253967</v>
          </cell>
        </row>
        <row r="25">
          <cell r="C25">
            <v>211.61099999999999</v>
          </cell>
          <cell r="D25">
            <v>231.51499999999999</v>
          </cell>
          <cell r="E25">
            <v>260.32</v>
          </cell>
          <cell r="F25">
            <v>277.72899999999998</v>
          </cell>
          <cell r="G25">
            <v>274.32299999999998</v>
          </cell>
          <cell r="H25">
            <v>244.54499999999999</v>
          </cell>
          <cell r="I25">
            <v>233.381</v>
          </cell>
          <cell r="J25">
            <v>209.04</v>
          </cell>
          <cell r="K25">
            <v>178.01</v>
          </cell>
          <cell r="L25">
            <v>228.798</v>
          </cell>
          <cell r="M25">
            <v>206.2529999999999</v>
          </cell>
          <cell r="N25">
            <v>176.8</v>
          </cell>
          <cell r="O25">
            <v>241.4</v>
          </cell>
          <cell r="P25">
            <v>222.59999895095831</v>
          </cell>
        </row>
        <row r="26">
          <cell r="C26">
            <v>2486.5550000000012</v>
          </cell>
          <cell r="D26">
            <v>2259.2860000000001</v>
          </cell>
          <cell r="E26">
            <v>2154</v>
          </cell>
          <cell r="F26">
            <v>2087.2020000000002</v>
          </cell>
          <cell r="G26">
            <v>1953</v>
          </cell>
          <cell r="H26">
            <v>1886</v>
          </cell>
          <cell r="I26">
            <v>1668.6</v>
          </cell>
          <cell r="J26">
            <v>1503.498</v>
          </cell>
          <cell r="K26">
            <v>1685.64</v>
          </cell>
          <cell r="L26">
            <v>1940.91</v>
          </cell>
          <cell r="M26">
            <v>2098</v>
          </cell>
          <cell r="N26">
            <v>2104</v>
          </cell>
          <cell r="O26">
            <v>2735.64</v>
          </cell>
          <cell r="P26">
            <v>3105.0610227584839</v>
          </cell>
        </row>
        <row r="27">
          <cell r="C27">
            <v>3110</v>
          </cell>
          <cell r="D27">
            <v>3280</v>
          </cell>
          <cell r="E27">
            <v>3500</v>
          </cell>
          <cell r="F27">
            <v>3360</v>
          </cell>
          <cell r="G27">
            <v>3020</v>
          </cell>
          <cell r="H27">
            <v>2840</v>
          </cell>
          <cell r="I27">
            <v>2630</v>
          </cell>
          <cell r="J27">
            <v>2480</v>
          </cell>
          <cell r="K27">
            <v>2530</v>
          </cell>
          <cell r="L27">
            <v>3180</v>
          </cell>
          <cell r="M27">
            <v>3180</v>
          </cell>
          <cell r="N27">
            <v>2710</v>
          </cell>
          <cell r="O27">
            <v>2710</v>
          </cell>
          <cell r="P27">
            <v>2520</v>
          </cell>
        </row>
        <row r="28">
          <cell r="C28">
            <v>972.5</v>
          </cell>
          <cell r="D28">
            <v>894.3</v>
          </cell>
          <cell r="E28">
            <v>745.4</v>
          </cell>
          <cell r="F28">
            <v>812.6</v>
          </cell>
          <cell r="G28">
            <v>851.2</v>
          </cell>
          <cell r="H28">
            <v>876.80000000000018</v>
          </cell>
          <cell r="I28">
            <v>815</v>
          </cell>
          <cell r="J28">
            <v>773</v>
          </cell>
          <cell r="K28">
            <v>761</v>
          </cell>
          <cell r="L28">
            <v>872</v>
          </cell>
          <cell r="M28">
            <v>884</v>
          </cell>
          <cell r="N28">
            <v>817.4</v>
          </cell>
          <cell r="O28">
            <v>781.80000000000007</v>
          </cell>
          <cell r="P28">
            <v>777.89999675750732</v>
          </cell>
        </row>
        <row r="29">
          <cell r="C29">
            <v>4.3439300000000003</v>
          </cell>
          <cell r="D29">
            <v>3.4065400000000001</v>
          </cell>
          <cell r="E29">
            <v>5.0659800000000006</v>
          </cell>
          <cell r="F29">
            <v>7.1370500000000003</v>
          </cell>
          <cell r="G29">
            <v>10.15249</v>
          </cell>
          <cell r="H29">
            <v>9.0958099812269211</v>
          </cell>
          <cell r="I29">
            <v>9.7001699954271317</v>
          </cell>
          <cell r="J29">
            <v>8.5975025072693825</v>
          </cell>
          <cell r="K29">
            <v>10.76042003184557</v>
          </cell>
          <cell r="L29">
            <v>11.68190247192979</v>
          </cell>
          <cell r="M29">
            <v>10.05547750741243</v>
          </cell>
          <cell r="N29">
            <v>11.54281247407198</v>
          </cell>
          <cell r="O29">
            <v>12.79156240448356</v>
          </cell>
          <cell r="P29">
            <v>14.82611775398254</v>
          </cell>
        </row>
        <row r="30">
          <cell r="C30">
            <v>978.3999992609024</v>
          </cell>
          <cell r="D30">
            <v>971.40000367164612</v>
          </cell>
          <cell r="E30">
            <v>1128.899990439415</v>
          </cell>
          <cell r="F30">
            <v>1177.7999932765961</v>
          </cell>
          <cell r="G30">
            <v>1511.799994707108</v>
          </cell>
          <cell r="H30">
            <v>1439.3860045671461</v>
          </cell>
          <cell r="I30">
            <v>1349.806005477905</v>
          </cell>
          <cell r="J30">
            <v>1478.299002289772</v>
          </cell>
          <cell r="K30">
            <v>1563.8739957809451</v>
          </cell>
          <cell r="L30">
            <v>2320.6990337371831</v>
          </cell>
          <cell r="M30">
            <v>2501.334983348846</v>
          </cell>
          <cell r="N30">
            <v>2559.2320017814641</v>
          </cell>
          <cell r="O30">
            <v>2435.7940082550049</v>
          </cell>
          <cell r="P30">
            <v>2554.7959957122798</v>
          </cell>
        </row>
        <row r="31">
          <cell r="C31">
            <v>245</v>
          </cell>
          <cell r="D31">
            <v>202</v>
          </cell>
          <cell r="E31">
            <v>253</v>
          </cell>
          <cell r="F31">
            <v>338</v>
          </cell>
          <cell r="G31">
            <v>415</v>
          </cell>
          <cell r="H31">
            <v>437</v>
          </cell>
          <cell r="I31">
            <v>361</v>
          </cell>
          <cell r="J31">
            <v>306</v>
          </cell>
          <cell r="K31">
            <v>262</v>
          </cell>
          <cell r="L31">
            <v>323</v>
          </cell>
          <cell r="M31">
            <v>386</v>
          </cell>
          <cell r="N31">
            <v>383</v>
          </cell>
          <cell r="O31">
            <v>459.96699999999998</v>
          </cell>
          <cell r="P31">
            <v>590.26900291442871</v>
          </cell>
        </row>
        <row r="32">
          <cell r="C32">
            <v>117.5</v>
          </cell>
          <cell r="D32">
            <v>105.9</v>
          </cell>
          <cell r="E32">
            <v>105.7</v>
          </cell>
          <cell r="F32">
            <v>97.299999999999983</v>
          </cell>
          <cell r="G32">
            <v>84.3</v>
          </cell>
          <cell r="H32">
            <v>81.699999999999989</v>
          </cell>
          <cell r="I32">
            <v>84.5</v>
          </cell>
          <cell r="J32">
            <v>82.299999999999983</v>
          </cell>
          <cell r="K32">
            <v>94</v>
          </cell>
          <cell r="L32">
            <v>140.30000000000001</v>
          </cell>
          <cell r="M32">
            <v>150.5</v>
          </cell>
          <cell r="N32">
            <v>152.69999999999999</v>
          </cell>
          <cell r="O32">
            <v>162.4</v>
          </cell>
          <cell r="P32">
            <v>147.29999971389771</v>
          </cell>
        </row>
        <row r="33">
          <cell r="C33">
            <v>80</v>
          </cell>
          <cell r="D33">
            <v>81</v>
          </cell>
          <cell r="E33">
            <v>93</v>
          </cell>
          <cell r="F33">
            <v>105</v>
          </cell>
          <cell r="G33">
            <v>104</v>
          </cell>
          <cell r="H33">
            <v>109.782</v>
          </cell>
          <cell r="I33">
            <v>83.1</v>
          </cell>
          <cell r="J33">
            <v>62.800000000000011</v>
          </cell>
          <cell r="K33">
            <v>67.099999999999994</v>
          </cell>
          <cell r="L33">
            <v>81</v>
          </cell>
          <cell r="M33">
            <v>93.4</v>
          </cell>
          <cell r="N33">
            <v>85.399999999999991</v>
          </cell>
          <cell r="O33">
            <v>85.7</v>
          </cell>
          <cell r="P33">
            <v>94.099999487400055</v>
          </cell>
        </row>
        <row r="34">
          <cell r="C34">
            <v>2771</v>
          </cell>
          <cell r="D34">
            <v>3162</v>
          </cell>
          <cell r="E34">
            <v>3421.9</v>
          </cell>
          <cell r="F34">
            <v>3324</v>
          </cell>
          <cell r="G34">
            <v>3223</v>
          </cell>
          <cell r="H34">
            <v>3038.9</v>
          </cell>
          <cell r="I34">
            <v>2340.5</v>
          </cell>
          <cell r="J34">
            <v>1614.1</v>
          </cell>
          <cell r="K34">
            <v>1207</v>
          </cell>
          <cell r="L34">
            <v>1409.1</v>
          </cell>
          <cell r="M34">
            <v>1645.4</v>
          </cell>
          <cell r="N34">
            <v>1655.5</v>
          </cell>
          <cell r="O34">
            <v>1745.3</v>
          </cell>
          <cell r="P34">
            <v>1788.099990844727</v>
          </cell>
        </row>
        <row r="35">
          <cell r="C35">
            <v>205.5000030994415</v>
          </cell>
          <cell r="D35">
            <v>213.49999928474429</v>
          </cell>
          <cell r="E35">
            <v>270.20000171661383</v>
          </cell>
          <cell r="F35">
            <v>339.50000143051147</v>
          </cell>
          <cell r="G35">
            <v>358.09999799728388</v>
          </cell>
          <cell r="H35">
            <v>413.50000333786011</v>
          </cell>
          <cell r="I35">
            <v>420.39999675750732</v>
          </cell>
          <cell r="J35">
            <v>439.8000054359436</v>
          </cell>
          <cell r="K35">
            <v>417.30000305175781</v>
          </cell>
          <cell r="L35">
            <v>516.20000314712524</v>
          </cell>
          <cell r="M35">
            <v>589.4999942779541</v>
          </cell>
          <cell r="N35">
            <v>685.40000915527344</v>
          </cell>
          <cell r="O35">
            <v>830.89999580383301</v>
          </cell>
          <cell r="P35">
            <v>851.8000020980835</v>
          </cell>
        </row>
        <row r="36">
          <cell r="C36">
            <v>484.7000000000001</v>
          </cell>
          <cell r="D36">
            <v>507.50000000000011</v>
          </cell>
          <cell r="E36">
            <v>486.4</v>
          </cell>
          <cell r="F36">
            <v>459.3</v>
          </cell>
          <cell r="G36">
            <v>480.2000000000001</v>
          </cell>
          <cell r="H36">
            <v>426.7</v>
          </cell>
          <cell r="I36">
            <v>353.1</v>
          </cell>
          <cell r="J36">
            <v>291.64699999999999</v>
          </cell>
          <cell r="K36">
            <v>257.29000000000002</v>
          </cell>
          <cell r="L36">
            <v>324.06200000000001</v>
          </cell>
          <cell r="M36">
            <v>388.572</v>
          </cell>
          <cell r="N36">
            <v>364.32624822855001</v>
          </cell>
          <cell r="O36">
            <v>377.04224991798401</v>
          </cell>
          <cell r="P36">
            <v>385.4997501373291</v>
          </cell>
        </row>
        <row r="37">
          <cell r="E37">
            <v>61.278707500000003</v>
          </cell>
          <cell r="F37">
            <v>64.146977500000006</v>
          </cell>
          <cell r="G37">
            <v>63.248785000000012</v>
          </cell>
          <cell r="H37">
            <v>66.049531847238541</v>
          </cell>
          <cell r="I37">
            <v>60.812032349407673</v>
          </cell>
          <cell r="J37">
            <v>49.869210250675678</v>
          </cell>
          <cell r="K37">
            <v>45.525089681148529</v>
          </cell>
          <cell r="L37">
            <v>61.009985059499741</v>
          </cell>
          <cell r="M37">
            <v>75.357776500284672</v>
          </cell>
          <cell r="N37">
            <v>83.24190478771925</v>
          </cell>
          <cell r="O37">
            <v>89.582320526242256</v>
          </cell>
          <cell r="P37">
            <v>101.80077233910561</v>
          </cell>
        </row>
        <row r="38">
          <cell r="C38">
            <v>2484.9</v>
          </cell>
          <cell r="D38">
            <v>1867.8</v>
          </cell>
          <cell r="E38">
            <v>2169.5299959182739</v>
          </cell>
          <cell r="F38">
            <v>2265.0399942398071</v>
          </cell>
          <cell r="G38">
            <v>2231.8300037384029</v>
          </cell>
          <cell r="H38">
            <v>1930.25000667572</v>
          </cell>
          <cell r="I38">
            <v>1838.3200016021731</v>
          </cell>
          <cell r="J38">
            <v>1844.0500068664551</v>
          </cell>
          <cell r="K38">
            <v>2592.0200119018559</v>
          </cell>
          <cell r="L38">
            <v>4149.2600326538086</v>
          </cell>
          <cell r="M38">
            <v>4636.2400512695312</v>
          </cell>
          <cell r="N38">
            <v>5009.5200424194336</v>
          </cell>
          <cell r="O38">
            <v>5804.5600395202637</v>
          </cell>
          <cell r="P38">
            <v>6041.8099899291992</v>
          </cell>
        </row>
        <row r="39">
          <cell r="C39">
            <v>260</v>
          </cell>
          <cell r="D39">
            <v>227</v>
          </cell>
          <cell r="E39">
            <v>236</v>
          </cell>
          <cell r="F39">
            <v>263</v>
          </cell>
          <cell r="G39">
            <v>298.99999999999989</v>
          </cell>
          <cell r="H39">
            <v>359.6</v>
          </cell>
          <cell r="I39">
            <v>330.2</v>
          </cell>
          <cell r="J39">
            <v>295.92</v>
          </cell>
          <cell r="K39">
            <v>302.91000000000003</v>
          </cell>
          <cell r="L39">
            <v>405.78</v>
          </cell>
          <cell r="M39">
            <v>421.99999999999989</v>
          </cell>
          <cell r="N39">
            <v>387.8</v>
          </cell>
          <cell r="O39">
            <v>399.1</v>
          </cell>
          <cell r="P39">
            <v>407.60000038146973</v>
          </cell>
        </row>
        <row r="40">
          <cell r="C40">
            <v>104.95900058746339</v>
          </cell>
          <cell r="D40">
            <v>99.33199942111969</v>
          </cell>
          <cell r="E40">
            <v>119.3070011734963</v>
          </cell>
          <cell r="F40">
            <v>169.4359995126724</v>
          </cell>
          <cell r="G40">
            <v>178.1929988861084</v>
          </cell>
          <cell r="H40">
            <v>184.0510010719299</v>
          </cell>
          <cell r="I40">
            <v>167.68300104141241</v>
          </cell>
          <cell r="J40">
            <v>154.7400019168854</v>
          </cell>
          <cell r="K40">
            <v>145.2610006332398</v>
          </cell>
          <cell r="L40">
            <v>181.9379997253418</v>
          </cell>
          <cell r="M40">
            <v>202.6410000324249</v>
          </cell>
          <cell r="N40">
            <v>182.71800065040591</v>
          </cell>
          <cell r="O40">
            <v>191.79499983787539</v>
          </cell>
          <cell r="P40">
            <v>203.6309988498688</v>
          </cell>
        </row>
        <row r="41">
          <cell r="C41">
            <v>1495</v>
          </cell>
          <cell r="D41">
            <v>1963</v>
          </cell>
          <cell r="E41">
            <v>2461</v>
          </cell>
          <cell r="F41">
            <v>2488</v>
          </cell>
          <cell r="G41">
            <v>2379</v>
          </cell>
          <cell r="H41">
            <v>2384</v>
          </cell>
          <cell r="I41">
            <v>2323</v>
          </cell>
          <cell r="J41">
            <v>2372</v>
          </cell>
          <cell r="K41">
            <v>2605</v>
          </cell>
          <cell r="L41">
            <v>3463</v>
          </cell>
          <cell r="M41">
            <v>3037</v>
          </cell>
          <cell r="N41">
            <v>2608</v>
          </cell>
          <cell r="O41">
            <v>2511</v>
          </cell>
          <cell r="P41">
            <v>2739</v>
          </cell>
        </row>
        <row r="42">
          <cell r="C42">
            <v>1565</v>
          </cell>
          <cell r="D42">
            <v>1355</v>
          </cell>
          <cell r="E42">
            <v>1457</v>
          </cell>
          <cell r="F42">
            <v>1402</v>
          </cell>
          <cell r="G42">
            <v>1349</v>
          </cell>
          <cell r="H42">
            <v>1389</v>
          </cell>
          <cell r="I42">
            <v>1636</v>
          </cell>
          <cell r="J42">
            <v>1605</v>
          </cell>
          <cell r="K42">
            <v>1631</v>
          </cell>
          <cell r="L42">
            <v>2386</v>
          </cell>
          <cell r="M42">
            <v>2414</v>
          </cell>
          <cell r="N42">
            <v>2458</v>
          </cell>
          <cell r="O42">
            <v>2501.5279999999998</v>
          </cell>
          <cell r="P42">
            <v>2438.1329956054692</v>
          </cell>
        </row>
        <row r="43">
          <cell r="C43">
            <v>5559</v>
          </cell>
          <cell r="D43">
            <v>6672</v>
          </cell>
          <cell r="E43">
            <v>8214</v>
          </cell>
          <cell r="F43">
            <v>8592</v>
          </cell>
          <cell r="G43">
            <v>7970</v>
          </cell>
          <cell r="H43">
            <v>7406</v>
          </cell>
          <cell r="I43">
            <v>6843</v>
          </cell>
          <cell r="J43">
            <v>6887</v>
          </cell>
          <cell r="K43">
            <v>8660</v>
          </cell>
          <cell r="L43">
            <v>13846</v>
          </cell>
          <cell r="M43">
            <v>14374</v>
          </cell>
          <cell r="N43">
            <v>13283</v>
          </cell>
          <cell r="O43">
            <v>12022</v>
          </cell>
          <cell r="P43">
            <v>11026</v>
          </cell>
        </row>
      </sheetData>
      <sheetData sheetId="1"/>
      <sheetData sheetId="2"/>
      <sheetData sheetId="3">
        <row r="10">
          <cell r="C10">
            <v>39.083000183105469</v>
          </cell>
          <cell r="D10">
            <v>40.805999755859382</v>
          </cell>
          <cell r="E10">
            <v>40.381000518798828</v>
          </cell>
          <cell r="F10">
            <v>36.179000854492188</v>
          </cell>
          <cell r="G10">
            <v>30.211000442504879</v>
          </cell>
          <cell r="H10">
            <v>32.704998970031738</v>
          </cell>
          <cell r="I10">
            <v>33.177000045776367</v>
          </cell>
          <cell r="J10">
            <v>33.041000366210938</v>
          </cell>
          <cell r="K10">
            <v>31.580999374389648</v>
          </cell>
          <cell r="L10">
            <v>40.128999710083008</v>
          </cell>
          <cell r="M10">
            <v>40.815999984741211</v>
          </cell>
          <cell r="N10">
            <v>38.158000946044922</v>
          </cell>
          <cell r="O10">
            <v>43.180000305175781</v>
          </cell>
          <cell r="P10">
            <v>46.532001495361328</v>
          </cell>
        </row>
        <row r="11">
          <cell r="C11">
            <v>17.332999999999998</v>
          </cell>
          <cell r="D11">
            <v>15.554</v>
          </cell>
          <cell r="E11">
            <v>18.975000000000001</v>
          </cell>
          <cell r="F11">
            <v>18.193999999999999</v>
          </cell>
          <cell r="G11">
            <v>15.1</v>
          </cell>
          <cell r="H11">
            <v>15</v>
          </cell>
          <cell r="I11">
            <v>14.9</v>
          </cell>
          <cell r="J11">
            <v>14.875</v>
          </cell>
          <cell r="K11">
            <v>12</v>
          </cell>
          <cell r="L11">
            <v>18.8</v>
          </cell>
          <cell r="M11">
            <v>18.376999999999999</v>
          </cell>
          <cell r="N11">
            <v>13.645</v>
          </cell>
          <cell r="O11">
            <v>16.24239</v>
          </cell>
          <cell r="P11">
            <v>19.790940284729</v>
          </cell>
        </row>
        <row r="12">
          <cell r="C12">
            <v>22.791640000000001</v>
          </cell>
          <cell r="D12">
            <v>12.76906</v>
          </cell>
          <cell r="E12">
            <v>20.147052500000001</v>
          </cell>
          <cell r="F12">
            <v>21.395510000000002</v>
          </cell>
          <cell r="G12">
            <v>25.470847500000001</v>
          </cell>
          <cell r="H12">
            <v>31.088089942932129</v>
          </cell>
          <cell r="I12">
            <v>32.790187835693359</v>
          </cell>
          <cell r="J12">
            <v>30.350321769714359</v>
          </cell>
          <cell r="K12">
            <v>27.15126991271973</v>
          </cell>
          <cell r="L12">
            <v>29.423884391784672</v>
          </cell>
          <cell r="M12">
            <v>36.483057022094727</v>
          </cell>
          <cell r="N12">
            <v>30.6065788269043</v>
          </cell>
          <cell r="O12">
            <v>28.655172348022461</v>
          </cell>
          <cell r="P12">
            <v>32.200642585754402</v>
          </cell>
        </row>
        <row r="13">
          <cell r="C13">
            <v>83.5</v>
          </cell>
          <cell r="D13">
            <v>91.5</v>
          </cell>
          <cell r="E13">
            <v>96.4</v>
          </cell>
          <cell r="F13">
            <v>102.2</v>
          </cell>
          <cell r="G13">
            <v>90.6</v>
          </cell>
          <cell r="H13">
            <v>95.699999999999989</v>
          </cell>
          <cell r="I13">
            <v>88.9</v>
          </cell>
          <cell r="J13">
            <v>89.1</v>
          </cell>
          <cell r="K13">
            <v>97.9</v>
          </cell>
          <cell r="L13">
            <v>138.30000000000001</v>
          </cell>
          <cell r="M13">
            <v>131.9</v>
          </cell>
          <cell r="N13">
            <v>126.7</v>
          </cell>
          <cell r="O13">
            <v>129.9</v>
          </cell>
          <cell r="P13">
            <v>131.5</v>
          </cell>
        </row>
        <row r="14">
          <cell r="C14">
            <v>26.093</v>
          </cell>
          <cell r="D14">
            <v>26.856999999999999</v>
          </cell>
          <cell r="E14">
            <v>26.292999999999999</v>
          </cell>
          <cell r="F14">
            <v>24.324999999999999</v>
          </cell>
          <cell r="G14">
            <v>27.792999999999999</v>
          </cell>
          <cell r="H14">
            <v>26.408000000000001</v>
          </cell>
          <cell r="I14">
            <v>27.245999999999999</v>
          </cell>
          <cell r="J14">
            <v>30.126999999999999</v>
          </cell>
          <cell r="K14">
            <v>33.838000000000001</v>
          </cell>
          <cell r="L14">
            <v>46.462000000000003</v>
          </cell>
          <cell r="M14">
            <v>47.468500000000013</v>
          </cell>
          <cell r="N14">
            <v>37.07</v>
          </cell>
          <cell r="O14">
            <v>37.328000000000003</v>
          </cell>
          <cell r="P14">
            <v>30.643999099731449</v>
          </cell>
        </row>
        <row r="15">
          <cell r="C15">
            <v>46.279834650000112</v>
          </cell>
          <cell r="D15">
            <v>44.610009750000032</v>
          </cell>
          <cell r="E15">
            <v>43.282245240000002</v>
          </cell>
          <cell r="F15">
            <v>48.1</v>
          </cell>
          <cell r="G15">
            <v>51.3</v>
          </cell>
          <cell r="H15">
            <v>52.5</v>
          </cell>
          <cell r="I15">
            <v>45.4</v>
          </cell>
          <cell r="J15">
            <v>36.072000000000003</v>
          </cell>
          <cell r="K15">
            <v>26.2</v>
          </cell>
          <cell r="L15">
            <v>36.287000000000013</v>
          </cell>
          <cell r="M15">
            <v>40.92</v>
          </cell>
          <cell r="N15">
            <v>36.908000000000001</v>
          </cell>
          <cell r="O15">
            <v>35.792999999999999</v>
          </cell>
          <cell r="P15">
            <v>34.411999702453613</v>
          </cell>
        </row>
        <row r="16">
          <cell r="C16">
            <v>11.83474</v>
          </cell>
          <cell r="D16">
            <v>11.88794</v>
          </cell>
          <cell r="E16">
            <v>11.188812499999999</v>
          </cell>
          <cell r="F16">
            <v>14.33869</v>
          </cell>
          <cell r="G16">
            <v>14.140205</v>
          </cell>
          <cell r="H16">
            <v>9.8779325485229492</v>
          </cell>
          <cell r="I16">
            <v>9.5411624908447266</v>
          </cell>
          <cell r="J16">
            <v>7.9721298217773437</v>
          </cell>
          <cell r="K16">
            <v>6.7150173187255859</v>
          </cell>
          <cell r="L16">
            <v>13.49481201171875</v>
          </cell>
          <cell r="M16">
            <v>18.829367637634281</v>
          </cell>
          <cell r="N16">
            <v>18.281473159790039</v>
          </cell>
          <cell r="O16">
            <v>16.924497604370121</v>
          </cell>
          <cell r="P16">
            <v>16.458174705505371</v>
          </cell>
        </row>
        <row r="17">
          <cell r="C17">
            <v>9.6739997863769531</v>
          </cell>
          <cell r="D17">
            <v>9.1639997959136963</v>
          </cell>
          <cell r="E17">
            <v>11.26700019836426</v>
          </cell>
          <cell r="F17">
            <v>10.433000087738041</v>
          </cell>
          <cell r="G17">
            <v>8.0309998989105225</v>
          </cell>
          <cell r="H17">
            <v>5.8689999580383301</v>
          </cell>
          <cell r="I17">
            <v>3.8859999179840088</v>
          </cell>
          <cell r="J17">
            <v>2.9810000658035278</v>
          </cell>
          <cell r="K17">
            <v>4.409000039100647</v>
          </cell>
          <cell r="L17">
            <v>10.2170000076294</v>
          </cell>
          <cell r="M17">
            <v>11.551000118255621</v>
          </cell>
          <cell r="N17">
            <v>8.6610002517700195</v>
          </cell>
          <cell r="O17">
            <v>8.0910000801086426</v>
          </cell>
          <cell r="P17">
            <v>7.3680000305175781</v>
          </cell>
        </row>
        <row r="18">
          <cell r="C18">
            <v>27</v>
          </cell>
          <cell r="D18">
            <v>25</v>
          </cell>
          <cell r="E18">
            <v>26</v>
          </cell>
          <cell r="F18">
            <v>24</v>
          </cell>
          <cell r="G18">
            <v>22</v>
          </cell>
          <cell r="H18">
            <v>22</v>
          </cell>
          <cell r="I18">
            <v>20</v>
          </cell>
          <cell r="J18">
            <v>18</v>
          </cell>
          <cell r="K18">
            <v>16</v>
          </cell>
          <cell r="L18">
            <v>21</v>
          </cell>
          <cell r="M18">
            <v>22</v>
          </cell>
          <cell r="N18">
            <v>20</v>
          </cell>
          <cell r="O18">
            <v>19</v>
          </cell>
          <cell r="P18">
            <v>20</v>
          </cell>
        </row>
        <row r="19">
          <cell r="C19">
            <v>249.27</v>
          </cell>
          <cell r="D19">
            <v>206.17599999999999</v>
          </cell>
          <cell r="E19">
            <v>223.96899999999999</v>
          </cell>
          <cell r="F19">
            <v>222.85849999999999</v>
          </cell>
          <cell r="G19">
            <v>224.76374999999999</v>
          </cell>
          <cell r="H19">
            <v>219.692253112793</v>
          </cell>
          <cell r="I19">
            <v>214.92475128173831</v>
          </cell>
          <cell r="J19">
            <v>197.82399749755859</v>
          </cell>
          <cell r="K19">
            <v>184.6140060424805</v>
          </cell>
          <cell r="L19">
            <v>209.58025360107419</v>
          </cell>
          <cell r="M19">
            <v>219.23625183105469</v>
          </cell>
          <cell r="N19">
            <v>229.0934982299805</v>
          </cell>
          <cell r="O19">
            <v>249.22425842285159</v>
          </cell>
          <cell r="P19">
            <v>228.6205749511719</v>
          </cell>
        </row>
        <row r="20">
          <cell r="C20">
            <v>346</v>
          </cell>
          <cell r="D20">
            <v>379</v>
          </cell>
          <cell r="E20">
            <v>411</v>
          </cell>
          <cell r="F20">
            <v>469</v>
          </cell>
          <cell r="G20">
            <v>518</v>
          </cell>
          <cell r="H20">
            <v>526</v>
          </cell>
          <cell r="I20">
            <v>505</v>
          </cell>
          <cell r="J20">
            <v>406</v>
          </cell>
          <cell r="K20">
            <v>360</v>
          </cell>
          <cell r="L20">
            <v>361</v>
          </cell>
          <cell r="M20">
            <v>334</v>
          </cell>
          <cell r="N20">
            <v>288</v>
          </cell>
          <cell r="O20">
            <v>270</v>
          </cell>
          <cell r="P20">
            <v>263</v>
          </cell>
        </row>
        <row r="21">
          <cell r="C21">
            <v>22.647349999999999</v>
          </cell>
          <cell r="D21">
            <v>21.227360000000001</v>
          </cell>
          <cell r="E21">
            <v>22.7382925</v>
          </cell>
          <cell r="F21">
            <v>22.8666275</v>
          </cell>
          <cell r="G21">
            <v>26.920357500000001</v>
          </cell>
          <cell r="H21">
            <v>28.54902458190918</v>
          </cell>
          <cell r="I21">
            <v>22.479307174682621</v>
          </cell>
          <cell r="J21">
            <v>21.89838790893555</v>
          </cell>
          <cell r="K21">
            <v>23.356898307800289</v>
          </cell>
          <cell r="L21">
            <v>34.844476699829102</v>
          </cell>
          <cell r="M21">
            <v>48.18696403503418</v>
          </cell>
          <cell r="N21">
            <v>69.183048248291016</v>
          </cell>
          <cell r="O21">
            <v>102.4318923950195</v>
          </cell>
          <cell r="P21">
            <v>123.3643264770508</v>
          </cell>
        </row>
        <row r="22">
          <cell r="C22">
            <v>19.5</v>
          </cell>
          <cell r="D22">
            <v>20</v>
          </cell>
          <cell r="E22">
            <v>18.399999999999999</v>
          </cell>
          <cell r="F22">
            <v>19.3</v>
          </cell>
          <cell r="G22">
            <v>22.4</v>
          </cell>
          <cell r="H22">
            <v>29</v>
          </cell>
          <cell r="I22">
            <v>32.6</v>
          </cell>
          <cell r="J22">
            <v>34.427999999999997</v>
          </cell>
          <cell r="K22">
            <v>38.064999999999998</v>
          </cell>
          <cell r="L22">
            <v>43.058</v>
          </cell>
          <cell r="M22">
            <v>49.084000000000003</v>
          </cell>
          <cell r="N22">
            <v>48.472999999999999</v>
          </cell>
          <cell r="O22">
            <v>47.65</v>
          </cell>
          <cell r="P22">
            <v>41.080999374389648</v>
          </cell>
        </row>
        <row r="23">
          <cell r="C23">
            <v>0.222</v>
          </cell>
          <cell r="D23">
            <v>0.221</v>
          </cell>
          <cell r="E23">
            <v>0.53</v>
          </cell>
          <cell r="F23">
            <v>0.26600000000000001</v>
          </cell>
          <cell r="G23">
            <v>0.32800000000000001</v>
          </cell>
          <cell r="H23">
            <v>0.20300000000000001</v>
          </cell>
          <cell r="I23">
            <v>0.3</v>
          </cell>
          <cell r="J23">
            <v>0.27200000000000002</v>
          </cell>
          <cell r="K23">
            <v>0.28100000000000003</v>
          </cell>
          <cell r="L23">
            <v>0.69900000000000007</v>
          </cell>
          <cell r="M23">
            <v>0.63678230000000002</v>
          </cell>
          <cell r="N23">
            <v>0.71599999999999997</v>
          </cell>
          <cell r="O23">
            <v>0.51850750000000001</v>
          </cell>
          <cell r="P23">
            <v>0.56774729490280151</v>
          </cell>
        </row>
        <row r="24">
          <cell r="C24">
            <v>6.2000000476837158</v>
          </cell>
          <cell r="D24">
            <v>5.4000000953674316</v>
          </cell>
          <cell r="E24">
            <v>5.0000001192092904</v>
          </cell>
          <cell r="F24">
            <v>5.7000000476837158</v>
          </cell>
          <cell r="G24">
            <v>6.4000002145767212</v>
          </cell>
          <cell r="H24">
            <v>6.6999998092651367</v>
          </cell>
          <cell r="I24">
            <v>6.7999999523162842</v>
          </cell>
          <cell r="J24">
            <v>7.2000000476837158</v>
          </cell>
          <cell r="K24">
            <v>7.0999999046325684</v>
          </cell>
          <cell r="L24">
            <v>14.200000047683719</v>
          </cell>
          <cell r="M24">
            <v>19.200000286102298</v>
          </cell>
          <cell r="N24">
            <v>21.40000057220459</v>
          </cell>
          <cell r="O24">
            <v>21.80000019073486</v>
          </cell>
          <cell r="P24">
            <v>24.799999713897709</v>
          </cell>
        </row>
        <row r="25">
          <cell r="C25">
            <v>16.434999999999999</v>
          </cell>
          <cell r="D25">
            <v>19.460999999999999</v>
          </cell>
          <cell r="E25">
            <v>21.632999999999999</v>
          </cell>
          <cell r="F25">
            <v>22.748999999999999</v>
          </cell>
          <cell r="G25">
            <v>22.58</v>
          </cell>
          <cell r="H25">
            <v>19.625</v>
          </cell>
          <cell r="I25">
            <v>20.885000000000002</v>
          </cell>
          <cell r="J25">
            <v>15.754</v>
          </cell>
          <cell r="K25">
            <v>13.749000000000001</v>
          </cell>
          <cell r="L25">
            <v>17.117000000000001</v>
          </cell>
          <cell r="M25">
            <v>16.585999999999999</v>
          </cell>
          <cell r="N25">
            <v>12.8</v>
          </cell>
          <cell r="O25">
            <v>14.6</v>
          </cell>
          <cell r="P25">
            <v>14.30000019073486</v>
          </cell>
        </row>
        <row r="26">
          <cell r="C26">
            <v>94.626000000000005</v>
          </cell>
          <cell r="D26">
            <v>94.15100000000001</v>
          </cell>
          <cell r="E26">
            <v>92</v>
          </cell>
          <cell r="F26">
            <v>87.721999999999994</v>
          </cell>
          <cell r="G26">
            <v>92</v>
          </cell>
          <cell r="H26">
            <v>91</v>
          </cell>
          <cell r="I26">
            <v>82</v>
          </cell>
          <cell r="J26">
            <v>68.567000000000007</v>
          </cell>
          <cell r="K26">
            <v>92.33</v>
          </cell>
          <cell r="L26">
            <v>117.19</v>
          </cell>
          <cell r="M26">
            <v>130</v>
          </cell>
          <cell r="N26">
            <v>141</v>
          </cell>
          <cell r="O26">
            <v>197.53</v>
          </cell>
          <cell r="P26">
            <v>237.93399810791021</v>
          </cell>
        </row>
        <row r="27">
          <cell r="C27">
            <v>300</v>
          </cell>
          <cell r="D27">
            <v>320</v>
          </cell>
          <cell r="E27">
            <v>360</v>
          </cell>
          <cell r="F27">
            <v>310</v>
          </cell>
          <cell r="G27">
            <v>270</v>
          </cell>
          <cell r="H27">
            <v>230</v>
          </cell>
          <cell r="I27">
            <v>210</v>
          </cell>
          <cell r="J27">
            <v>190</v>
          </cell>
          <cell r="K27">
            <v>190</v>
          </cell>
          <cell r="L27">
            <v>250</v>
          </cell>
          <cell r="M27">
            <v>250</v>
          </cell>
          <cell r="N27">
            <v>200</v>
          </cell>
          <cell r="O27">
            <v>220</v>
          </cell>
          <cell r="P27">
            <v>210</v>
          </cell>
        </row>
        <row r="28">
          <cell r="C28">
            <v>53.9</v>
          </cell>
          <cell r="D28">
            <v>53</v>
          </cell>
          <cell r="E28">
            <v>37.400000000000013</v>
          </cell>
          <cell r="F28">
            <v>37</v>
          </cell>
          <cell r="G28">
            <v>40.6</v>
          </cell>
          <cell r="H28">
            <v>50.2</v>
          </cell>
          <cell r="I28">
            <v>48</v>
          </cell>
          <cell r="J28">
            <v>53</v>
          </cell>
          <cell r="K28">
            <v>52</v>
          </cell>
          <cell r="L28">
            <v>71</v>
          </cell>
          <cell r="M28">
            <v>70</v>
          </cell>
          <cell r="N28">
            <v>66</v>
          </cell>
          <cell r="O28">
            <v>63.2</v>
          </cell>
          <cell r="P28">
            <v>56.099998474121087</v>
          </cell>
        </row>
        <row r="29">
          <cell r="C29">
            <v>0.33656999999999998</v>
          </cell>
          <cell r="D29">
            <v>0.18129000000000001</v>
          </cell>
          <cell r="E29">
            <v>0.22447</v>
          </cell>
          <cell r="F29">
            <v>0.43915999999999999</v>
          </cell>
          <cell r="G29">
            <v>0.4032</v>
          </cell>
          <cell r="H29">
            <v>0.90658998489379883</v>
          </cell>
          <cell r="I29">
            <v>0.65337000787258148</v>
          </cell>
          <cell r="J29">
            <v>0.72046750783920288</v>
          </cell>
          <cell r="K29">
            <v>0.76414000988006592</v>
          </cell>
          <cell r="L29">
            <v>0.55252748727798462</v>
          </cell>
          <cell r="M29">
            <v>0.93144246935844421</v>
          </cell>
          <cell r="N29">
            <v>0.95287501811981201</v>
          </cell>
          <cell r="O29">
            <v>1.1350499987602229</v>
          </cell>
          <cell r="P29">
            <v>0.91595253348350525</v>
          </cell>
        </row>
        <row r="30">
          <cell r="C30">
            <v>30.19999980926514</v>
          </cell>
          <cell r="D30">
            <v>32</v>
          </cell>
          <cell r="E30">
            <v>31.30000019073486</v>
          </cell>
          <cell r="F30">
            <v>35</v>
          </cell>
          <cell r="G30">
            <v>58.59999942779541</v>
          </cell>
          <cell r="H30">
            <v>69.210000991821289</v>
          </cell>
          <cell r="I30">
            <v>61.996000289916992</v>
          </cell>
          <cell r="J30">
            <v>58.163999557495117</v>
          </cell>
          <cell r="K30">
            <v>65.099998474121094</v>
          </cell>
          <cell r="L30">
            <v>113.11400413513179</v>
          </cell>
          <cell r="M30">
            <v>111.7399978637695</v>
          </cell>
          <cell r="N30">
            <v>115.8420028686523</v>
          </cell>
          <cell r="O30">
            <v>129.50099945068359</v>
          </cell>
          <cell r="P30">
            <v>136.14400482177729</v>
          </cell>
        </row>
        <row r="31">
          <cell r="C31">
            <v>21</v>
          </cell>
          <cell r="D31">
            <v>18</v>
          </cell>
          <cell r="E31">
            <v>20</v>
          </cell>
          <cell r="F31">
            <v>29</v>
          </cell>
          <cell r="G31">
            <v>34</v>
          </cell>
          <cell r="H31">
            <v>37</v>
          </cell>
          <cell r="I31">
            <v>35</v>
          </cell>
          <cell r="J31">
            <v>28</v>
          </cell>
          <cell r="K31">
            <v>22</v>
          </cell>
          <cell r="L31">
            <v>25</v>
          </cell>
          <cell r="M31">
            <v>34</v>
          </cell>
          <cell r="N31">
            <v>39</v>
          </cell>
          <cell r="O31">
            <v>41.073</v>
          </cell>
          <cell r="P31">
            <v>57.125</v>
          </cell>
        </row>
        <row r="32">
          <cell r="C32">
            <v>7.5</v>
          </cell>
          <cell r="D32">
            <v>6.9</v>
          </cell>
          <cell r="E32">
            <v>7.1999999999999993</v>
          </cell>
          <cell r="F32">
            <v>5.6</v>
          </cell>
          <cell r="G32">
            <v>5.3</v>
          </cell>
          <cell r="H32">
            <v>5.0999999999999996</v>
          </cell>
          <cell r="I32">
            <v>4.2</v>
          </cell>
          <cell r="J32">
            <v>3.8</v>
          </cell>
          <cell r="K32">
            <v>4.8000000000000007</v>
          </cell>
          <cell r="L32">
            <v>8.3000000000000007</v>
          </cell>
          <cell r="M32">
            <v>9.8000000000000007</v>
          </cell>
          <cell r="N32">
            <v>9.6000000000000014</v>
          </cell>
          <cell r="O32">
            <v>11.4</v>
          </cell>
          <cell r="P32">
            <v>9.6999998092651367</v>
          </cell>
        </row>
        <row r="33">
          <cell r="C33">
            <v>5</v>
          </cell>
          <cell r="D33">
            <v>3</v>
          </cell>
          <cell r="E33">
            <v>5</v>
          </cell>
          <cell r="F33">
            <v>7</v>
          </cell>
          <cell r="G33">
            <v>5</v>
          </cell>
          <cell r="H33">
            <v>6.09</v>
          </cell>
          <cell r="I33">
            <v>4.3000000000000007</v>
          </cell>
          <cell r="J33">
            <v>3.2</v>
          </cell>
          <cell r="K33">
            <v>4.0999999999999996</v>
          </cell>
          <cell r="L33">
            <v>3.9</v>
          </cell>
          <cell r="M33">
            <v>5.5</v>
          </cell>
          <cell r="N33">
            <v>5.2</v>
          </cell>
          <cell r="O33">
            <v>5</v>
          </cell>
          <cell r="P33">
            <v>5</v>
          </cell>
        </row>
        <row r="34">
          <cell r="C34">
            <v>173</v>
          </cell>
          <cell r="D34">
            <v>212</v>
          </cell>
          <cell r="E34">
            <v>283.7000000000001</v>
          </cell>
          <cell r="F34">
            <v>270</v>
          </cell>
          <cell r="G34">
            <v>299.10000000000002</v>
          </cell>
          <cell r="H34">
            <v>304</v>
          </cell>
          <cell r="I34">
            <v>227.8</v>
          </cell>
          <cell r="J34">
            <v>164</v>
          </cell>
          <cell r="K34">
            <v>129.19999999999999</v>
          </cell>
          <cell r="L34">
            <v>144.5</v>
          </cell>
          <cell r="M34">
            <v>173.5</v>
          </cell>
          <cell r="N34">
            <v>166.3</v>
          </cell>
          <cell r="O34">
            <v>163.4</v>
          </cell>
          <cell r="P34">
            <v>155.90000152587891</v>
          </cell>
        </row>
        <row r="35">
          <cell r="C35">
            <v>16.30000019073486</v>
          </cell>
          <cell r="D35">
            <v>16.000000476837162</v>
          </cell>
          <cell r="E35">
            <v>17.70000076293945</v>
          </cell>
          <cell r="F35">
            <v>20.19999980926514</v>
          </cell>
          <cell r="G35">
            <v>27.20000076293945</v>
          </cell>
          <cell r="H35">
            <v>33.100000381469727</v>
          </cell>
          <cell r="I35">
            <v>36.19999885559082</v>
          </cell>
          <cell r="J35">
            <v>38.899999618530273</v>
          </cell>
          <cell r="K35">
            <v>36.600000381469727</v>
          </cell>
          <cell r="L35">
            <v>45.600000381469727</v>
          </cell>
          <cell r="M35">
            <v>48.899999618530273</v>
          </cell>
          <cell r="N35">
            <v>65.700000762939453</v>
          </cell>
          <cell r="O35">
            <v>77.200000762939453</v>
          </cell>
          <cell r="P35">
            <v>84.200000762939453</v>
          </cell>
        </row>
        <row r="36">
          <cell r="C36">
            <v>30.2</v>
          </cell>
          <cell r="D36">
            <v>35.799999999999997</v>
          </cell>
          <cell r="E36">
            <v>39.799999999999997</v>
          </cell>
          <cell r="F36">
            <v>41.3</v>
          </cell>
          <cell r="G36">
            <v>52.5</v>
          </cell>
          <cell r="H36">
            <v>44.599999999999987</v>
          </cell>
          <cell r="I36">
            <v>40.799999999999997</v>
          </cell>
          <cell r="J36">
            <v>34.548999999999999</v>
          </cell>
          <cell r="K36">
            <v>30.114000000000001</v>
          </cell>
          <cell r="L36">
            <v>36.234000000000002</v>
          </cell>
          <cell r="M36">
            <v>41.117750000000001</v>
          </cell>
          <cell r="N36">
            <v>37.617250442504883</v>
          </cell>
          <cell r="O36">
            <v>35.938249588012702</v>
          </cell>
          <cell r="P36">
            <v>39.140501022338867</v>
          </cell>
        </row>
        <row r="37">
          <cell r="E37">
            <v>4.9130324999999999</v>
          </cell>
          <cell r="F37">
            <v>5.0217625000000004</v>
          </cell>
          <cell r="G37">
            <v>5.3969100000000001</v>
          </cell>
          <cell r="H37">
            <v>5.0779473781585693</v>
          </cell>
          <cell r="I37">
            <v>5.6626825332641602</v>
          </cell>
          <cell r="J37">
            <v>5.5118975639343262</v>
          </cell>
          <cell r="K37">
            <v>3.90318751335144</v>
          </cell>
          <cell r="L37">
            <v>5.9121801853179932</v>
          </cell>
          <cell r="M37">
            <v>6.8348398208618164</v>
          </cell>
          <cell r="N37">
            <v>9.3338074684143066</v>
          </cell>
          <cell r="O37">
            <v>8.5886275768280029</v>
          </cell>
          <cell r="P37">
            <v>12.659824848175051</v>
          </cell>
        </row>
        <row r="38">
          <cell r="C38">
            <v>124</v>
          </cell>
          <cell r="D38">
            <v>102</v>
          </cell>
          <cell r="E38">
            <v>123.4899978637695</v>
          </cell>
          <cell r="F38">
            <v>123.61000061035161</v>
          </cell>
          <cell r="G38">
            <v>127.07999801635739</v>
          </cell>
          <cell r="H38">
            <v>109.5900001525879</v>
          </cell>
          <cell r="I38">
            <v>117.2400016784668</v>
          </cell>
          <cell r="J38">
            <v>129.7700004577637</v>
          </cell>
          <cell r="K38">
            <v>175.8399963378906</v>
          </cell>
          <cell r="L38">
            <v>285.58999633789062</v>
          </cell>
          <cell r="M38">
            <v>351.69999694824219</v>
          </cell>
          <cell r="N38">
            <v>404.3699951171875</v>
          </cell>
          <cell r="O38">
            <v>508.5</v>
          </cell>
          <cell r="P38">
            <v>562.3900146484375</v>
          </cell>
        </row>
        <row r="39">
          <cell r="C39">
            <v>24</v>
          </cell>
          <cell r="D39">
            <v>18</v>
          </cell>
          <cell r="E39">
            <v>17</v>
          </cell>
          <cell r="F39">
            <v>18</v>
          </cell>
          <cell r="G39">
            <v>19.5</v>
          </cell>
          <cell r="H39">
            <v>19.8</v>
          </cell>
          <cell r="I39">
            <v>21.2</v>
          </cell>
          <cell r="J39">
            <v>17.2</v>
          </cell>
          <cell r="K39">
            <v>17.600000000000001</v>
          </cell>
          <cell r="L39">
            <v>23.43</v>
          </cell>
          <cell r="M39">
            <v>27.2</v>
          </cell>
          <cell r="N39">
            <v>24.7</v>
          </cell>
          <cell r="O39">
            <v>25.4</v>
          </cell>
          <cell r="P39">
            <v>25.89999961853027</v>
          </cell>
        </row>
        <row r="40">
          <cell r="C40">
            <v>5.1019999980926514</v>
          </cell>
          <cell r="D40">
            <v>8.0390000343322754</v>
          </cell>
          <cell r="E40">
            <v>8.5270001888275146</v>
          </cell>
          <cell r="F40">
            <v>11.402999877929689</v>
          </cell>
          <cell r="G40">
            <v>13.96199989318848</v>
          </cell>
          <cell r="H40">
            <v>14.072000026702881</v>
          </cell>
          <cell r="I40">
            <v>13.478000164031981</v>
          </cell>
          <cell r="J40">
            <v>12.03800010681152</v>
          </cell>
          <cell r="K40">
            <v>11.08200025558472</v>
          </cell>
          <cell r="L40">
            <v>12.941999912261959</v>
          </cell>
          <cell r="M40">
            <v>16.08200025558472</v>
          </cell>
          <cell r="N40">
            <v>14.75400018692017</v>
          </cell>
          <cell r="O40">
            <v>15.032999992370611</v>
          </cell>
          <cell r="P40">
            <v>16.64300012588501</v>
          </cell>
        </row>
        <row r="41">
          <cell r="C41">
            <v>46</v>
          </cell>
          <cell r="D41">
            <v>51</v>
          </cell>
          <cell r="E41">
            <v>74</v>
          </cell>
          <cell r="F41">
            <v>80</v>
          </cell>
          <cell r="G41">
            <v>81</v>
          </cell>
          <cell r="H41">
            <v>91</v>
          </cell>
          <cell r="I41">
            <v>93</v>
          </cell>
          <cell r="J41">
            <v>87</v>
          </cell>
          <cell r="K41">
            <v>102</v>
          </cell>
          <cell r="L41">
            <v>147</v>
          </cell>
          <cell r="M41">
            <v>141</v>
          </cell>
          <cell r="N41">
            <v>125</v>
          </cell>
          <cell r="O41">
            <v>123</v>
          </cell>
          <cell r="P41">
            <v>135</v>
          </cell>
        </row>
        <row r="42">
          <cell r="C42">
            <v>133</v>
          </cell>
          <cell r="D42">
            <v>91</v>
          </cell>
          <cell r="E42">
            <v>109</v>
          </cell>
          <cell r="F42">
            <v>94</v>
          </cell>
          <cell r="G42">
            <v>83</v>
          </cell>
          <cell r="H42">
            <v>87</v>
          </cell>
          <cell r="I42">
            <v>95</v>
          </cell>
          <cell r="J42">
            <v>89</v>
          </cell>
          <cell r="K42">
            <v>99</v>
          </cell>
          <cell r="L42">
            <v>147</v>
          </cell>
          <cell r="M42">
            <v>159</v>
          </cell>
          <cell r="N42">
            <v>158</v>
          </cell>
          <cell r="O42">
            <v>162.92400000000001</v>
          </cell>
          <cell r="P42">
            <v>184.29000091552729</v>
          </cell>
        </row>
        <row r="43">
          <cell r="C43">
            <v>340</v>
          </cell>
          <cell r="D43">
            <v>434</v>
          </cell>
          <cell r="E43">
            <v>594</v>
          </cell>
          <cell r="F43">
            <v>600</v>
          </cell>
          <cell r="G43">
            <v>565</v>
          </cell>
          <cell r="H43">
            <v>520</v>
          </cell>
          <cell r="I43">
            <v>478</v>
          </cell>
          <cell r="J43">
            <v>517</v>
          </cell>
          <cell r="K43">
            <v>709</v>
          </cell>
          <cell r="L43">
            <v>1245</v>
          </cell>
          <cell r="M43">
            <v>1328</v>
          </cell>
          <cell r="N43">
            <v>1186</v>
          </cell>
          <cell r="O43">
            <v>1094</v>
          </cell>
          <cell r="P43">
            <v>983</v>
          </cell>
        </row>
      </sheetData>
      <sheetData sheetId="4">
        <row r="10">
          <cell r="C10">
            <v>38.341000080108643</v>
          </cell>
          <cell r="D10">
            <v>40.92099928855896</v>
          </cell>
          <cell r="E10">
            <v>41.773999929428101</v>
          </cell>
          <cell r="F10">
            <v>39.586000204086297</v>
          </cell>
          <cell r="G10">
            <v>39.717000961303711</v>
          </cell>
          <cell r="H10">
            <v>40.405000448226929</v>
          </cell>
          <cell r="I10">
            <v>41.388999223709114</v>
          </cell>
          <cell r="J10">
            <v>36.72700023651123</v>
          </cell>
          <cell r="K10">
            <v>36.625</v>
          </cell>
          <cell r="L10">
            <v>49.921000480651863</v>
          </cell>
          <cell r="M10">
            <v>50.978001117706299</v>
          </cell>
          <cell r="N10">
            <v>53.872000694274902</v>
          </cell>
          <cell r="O10">
            <v>56.957000732421882</v>
          </cell>
          <cell r="P10">
            <v>64.382999420166016</v>
          </cell>
        </row>
        <row r="11">
          <cell r="C11">
            <v>13.896000000000001</v>
          </cell>
          <cell r="D11">
            <v>13.084</v>
          </cell>
          <cell r="E11">
            <v>15.625999999999999</v>
          </cell>
          <cell r="F11">
            <v>16.356999999999999</v>
          </cell>
          <cell r="G11">
            <v>11</v>
          </cell>
          <cell r="H11">
            <v>11.1</v>
          </cell>
          <cell r="I11">
            <v>12.1</v>
          </cell>
          <cell r="J11">
            <v>10.965</v>
          </cell>
          <cell r="K11">
            <v>8.1</v>
          </cell>
          <cell r="L11">
            <v>9.4</v>
          </cell>
          <cell r="M11">
            <v>8.9559999999999995</v>
          </cell>
          <cell r="N11">
            <v>13.476000000000001</v>
          </cell>
          <cell r="O11">
            <v>13.5504</v>
          </cell>
          <cell r="P11">
            <v>16.304130375385281</v>
          </cell>
        </row>
        <row r="12">
          <cell r="C12">
            <v>8.6678300000000004</v>
          </cell>
          <cell r="D12">
            <v>8.1050900000000006</v>
          </cell>
          <cell r="E12">
            <v>11.768952499999999</v>
          </cell>
          <cell r="F12">
            <v>8.8412049999999986</v>
          </cell>
          <cell r="G12">
            <v>13.24141</v>
          </cell>
          <cell r="H12">
            <v>17.180572271347049</v>
          </cell>
          <cell r="I12">
            <v>19.28615760803223</v>
          </cell>
          <cell r="J12">
            <v>18.988814949989319</v>
          </cell>
          <cell r="K12">
            <v>20.170642375946048</v>
          </cell>
          <cell r="L12">
            <v>24.844190955162048</v>
          </cell>
          <cell r="M12">
            <v>24.265004754066471</v>
          </cell>
          <cell r="N12">
            <v>22.066865086555481</v>
          </cell>
          <cell r="O12">
            <v>25.448729991912838</v>
          </cell>
          <cell r="P12">
            <v>32.948385238647461</v>
          </cell>
        </row>
        <row r="13">
          <cell r="C13">
            <v>77.099999999999994</v>
          </cell>
          <cell r="D13">
            <v>85.6</v>
          </cell>
          <cell r="E13">
            <v>101.5</v>
          </cell>
          <cell r="F13">
            <v>113.6</v>
          </cell>
          <cell r="G13">
            <v>113.5</v>
          </cell>
          <cell r="H13">
            <v>108.1</v>
          </cell>
          <cell r="I13">
            <v>111.2</v>
          </cell>
          <cell r="J13">
            <v>113.9</v>
          </cell>
          <cell r="K13">
            <v>128.6</v>
          </cell>
          <cell r="L13">
            <v>173.4</v>
          </cell>
          <cell r="M13">
            <v>173.8</v>
          </cell>
          <cell r="N13">
            <v>180.8</v>
          </cell>
          <cell r="O13">
            <v>176.3</v>
          </cell>
          <cell r="P13">
            <v>188</v>
          </cell>
        </row>
        <row r="14">
          <cell r="C14">
            <v>31.916</v>
          </cell>
          <cell r="D14">
            <v>28.463000000000001</v>
          </cell>
          <cell r="E14">
            <v>27.535</v>
          </cell>
          <cell r="F14">
            <v>29.484000000000002</v>
          </cell>
          <cell r="G14">
            <v>29.734999999999999</v>
          </cell>
          <cell r="H14">
            <v>28.311</v>
          </cell>
          <cell r="I14">
            <v>27.584</v>
          </cell>
          <cell r="J14">
            <v>30.288</v>
          </cell>
          <cell r="K14">
            <v>32.622</v>
          </cell>
          <cell r="L14">
            <v>49.856999999999999</v>
          </cell>
          <cell r="M14">
            <v>44.292499999999997</v>
          </cell>
          <cell r="N14">
            <v>42.31</v>
          </cell>
          <cell r="O14">
            <v>41.137</v>
          </cell>
          <cell r="P14">
            <v>36.900999784469597</v>
          </cell>
        </row>
        <row r="15">
          <cell r="C15">
            <v>21.5315478250001</v>
          </cell>
          <cell r="D15">
            <v>21.606770650000112</v>
          </cell>
          <cell r="E15">
            <v>20.424374762999999</v>
          </cell>
          <cell r="F15">
            <v>24.9</v>
          </cell>
          <cell r="G15">
            <v>31.9</v>
          </cell>
          <cell r="H15">
            <v>33</v>
          </cell>
          <cell r="I15">
            <v>35.5</v>
          </cell>
          <cell r="J15">
            <v>32.138000000000012</v>
          </cell>
          <cell r="K15">
            <v>28.2</v>
          </cell>
          <cell r="L15">
            <v>41.530999999999999</v>
          </cell>
          <cell r="M15">
            <v>48.156000000000013</v>
          </cell>
          <cell r="N15">
            <v>43.838999999999999</v>
          </cell>
          <cell r="O15">
            <v>45.171999999999997</v>
          </cell>
          <cell r="P15">
            <v>46.27299952507019</v>
          </cell>
        </row>
        <row r="16">
          <cell r="C16">
            <v>13.42844</v>
          </cell>
          <cell r="D16">
            <v>14.269869999999999</v>
          </cell>
          <cell r="E16">
            <v>16.453962499999999</v>
          </cell>
          <cell r="F16">
            <v>20.798925000000001</v>
          </cell>
          <cell r="G16">
            <v>24.544194999999998</v>
          </cell>
          <cell r="H16">
            <v>22.77841317653656</v>
          </cell>
          <cell r="I16">
            <v>17.338352560997009</v>
          </cell>
          <cell r="J16">
            <v>15.22572493553162</v>
          </cell>
          <cell r="K16">
            <v>11.43809205293655</v>
          </cell>
          <cell r="L16">
            <v>18.23204779624939</v>
          </cell>
          <cell r="M16">
            <v>24.339117407798771</v>
          </cell>
          <cell r="N16">
            <v>25.649285197257999</v>
          </cell>
          <cell r="O16">
            <v>24.684195041656491</v>
          </cell>
          <cell r="P16">
            <v>23.198921918869019</v>
          </cell>
        </row>
        <row r="17">
          <cell r="C17">
            <v>8.9769999980926514</v>
          </cell>
          <cell r="D17">
            <v>7.7870000004768372</v>
          </cell>
          <cell r="E17">
            <v>8.0390001535415649</v>
          </cell>
          <cell r="F17">
            <v>6.5289999842643738</v>
          </cell>
          <cell r="G17">
            <v>4.9059999883174896</v>
          </cell>
          <cell r="H17">
            <v>4.8090000152587891</v>
          </cell>
          <cell r="I17">
            <v>3.8280000984668732</v>
          </cell>
          <cell r="J17">
            <v>3.3290000259876251</v>
          </cell>
          <cell r="K17">
            <v>4.0549999177455902</v>
          </cell>
          <cell r="L17">
            <v>9.7909997701644897</v>
          </cell>
          <cell r="M17">
            <v>17.031999588012699</v>
          </cell>
          <cell r="N17">
            <v>12.630000233650209</v>
          </cell>
          <cell r="O17">
            <v>7.8900001049041748</v>
          </cell>
          <cell r="P17">
            <v>6.8639999628067017</v>
          </cell>
        </row>
        <row r="18">
          <cell r="C18">
            <v>24</v>
          </cell>
          <cell r="D18">
            <v>26</v>
          </cell>
          <cell r="E18">
            <v>26</v>
          </cell>
          <cell r="F18">
            <v>27</v>
          </cell>
          <cell r="G18">
            <v>27</v>
          </cell>
          <cell r="H18">
            <v>27</v>
          </cell>
          <cell r="I18">
            <v>28</v>
          </cell>
          <cell r="J18">
            <v>28</v>
          </cell>
          <cell r="K18">
            <v>25</v>
          </cell>
          <cell r="L18">
            <v>29</v>
          </cell>
          <cell r="M18">
            <v>31</v>
          </cell>
          <cell r="N18">
            <v>31</v>
          </cell>
          <cell r="O18">
            <v>31</v>
          </cell>
          <cell r="P18">
            <v>32</v>
          </cell>
        </row>
        <row r="19">
          <cell r="C19">
            <v>126.14</v>
          </cell>
          <cell r="D19">
            <v>103.974</v>
          </cell>
          <cell r="E19">
            <v>107.40300000000001</v>
          </cell>
          <cell r="F19">
            <v>117.32174999999999</v>
          </cell>
          <cell r="G19">
            <v>142.84450000000001</v>
          </cell>
          <cell r="H19">
            <v>143.62675189971921</v>
          </cell>
          <cell r="I19">
            <v>162.03375148773191</v>
          </cell>
          <cell r="J19">
            <v>148.21975231170649</v>
          </cell>
          <cell r="K19">
            <v>138.46624660491941</v>
          </cell>
          <cell r="L19">
            <v>198.12874698638919</v>
          </cell>
          <cell r="M19">
            <v>222.9022521972656</v>
          </cell>
          <cell r="N19">
            <v>232.36199951171881</v>
          </cell>
          <cell r="O19">
            <v>272.53374862670898</v>
          </cell>
          <cell r="P19">
            <v>273.49343490600592</v>
          </cell>
        </row>
        <row r="20">
          <cell r="C20">
            <v>597</v>
          </cell>
          <cell r="D20">
            <v>549</v>
          </cell>
          <cell r="E20">
            <v>506</v>
          </cell>
          <cell r="F20">
            <v>446</v>
          </cell>
          <cell r="G20">
            <v>617</v>
          </cell>
          <cell r="H20">
            <v>647</v>
          </cell>
          <cell r="I20">
            <v>657</v>
          </cell>
          <cell r="J20">
            <v>572</v>
          </cell>
          <cell r="K20">
            <v>483</v>
          </cell>
          <cell r="L20">
            <v>475</v>
          </cell>
          <cell r="M20">
            <v>480</v>
          </cell>
          <cell r="N20">
            <v>431</v>
          </cell>
          <cell r="O20">
            <v>412</v>
          </cell>
          <cell r="P20">
            <v>423</v>
          </cell>
        </row>
        <row r="21">
          <cell r="C21">
            <v>19.563320000000001</v>
          </cell>
          <cell r="D21">
            <v>21.04759</v>
          </cell>
          <cell r="E21">
            <v>20.163744999999999</v>
          </cell>
          <cell r="F21">
            <v>16.370677499999999</v>
          </cell>
          <cell r="G21">
            <v>22.146104999999999</v>
          </cell>
          <cell r="H21">
            <v>19.71506762504578</v>
          </cell>
          <cell r="I21">
            <v>20.058067560195919</v>
          </cell>
          <cell r="J21">
            <v>18.722630023956299</v>
          </cell>
          <cell r="K21">
            <v>18.449030041694641</v>
          </cell>
          <cell r="L21">
            <v>26.645362138748169</v>
          </cell>
          <cell r="M21">
            <v>37.602452278137207</v>
          </cell>
          <cell r="N21">
            <v>49.115420341491699</v>
          </cell>
          <cell r="O21">
            <v>77.549227714538574</v>
          </cell>
          <cell r="P21">
            <v>95.024397850036621</v>
          </cell>
        </row>
        <row r="22">
          <cell r="C22">
            <v>7.6</v>
          </cell>
          <cell r="D22">
            <v>7.9</v>
          </cell>
          <cell r="E22">
            <v>9.3999999999999986</v>
          </cell>
          <cell r="F22">
            <v>9.6999999999999993</v>
          </cell>
          <cell r="G22">
            <v>11.6</v>
          </cell>
          <cell r="H22">
            <v>16</v>
          </cell>
          <cell r="I22">
            <v>16.7</v>
          </cell>
          <cell r="J22">
            <v>17.815000000000001</v>
          </cell>
          <cell r="K22">
            <v>20.786999999999999</v>
          </cell>
          <cell r="L22">
            <v>28.472000000000001</v>
          </cell>
          <cell r="M22">
            <v>38.929000000000002</v>
          </cell>
          <cell r="N22">
            <v>47.253999999999998</v>
          </cell>
          <cell r="O22">
            <v>43.296999999999997</v>
          </cell>
          <cell r="P22">
            <v>44.051000595092773</v>
          </cell>
        </row>
        <row r="23">
          <cell r="C23">
            <v>0.31900000000000001</v>
          </cell>
          <cell r="D23">
            <v>0.38900000000000001</v>
          </cell>
          <cell r="E23">
            <v>0.29099999999999998</v>
          </cell>
          <cell r="F23">
            <v>0.45200000000000012</v>
          </cell>
          <cell r="G23">
            <v>0.60299999999999998</v>
          </cell>
          <cell r="H23">
            <v>0.35399999999999998</v>
          </cell>
          <cell r="I23">
            <v>0.4</v>
          </cell>
          <cell r="J23">
            <v>0.23300000000000001</v>
          </cell>
          <cell r="K23">
            <v>0.439</v>
          </cell>
          <cell r="L23">
            <v>0.996</v>
          </cell>
          <cell r="M23">
            <v>1.2389496250000001</v>
          </cell>
          <cell r="N23">
            <v>1.5780000000000001</v>
          </cell>
          <cell r="O23">
            <v>1.2585888000000001</v>
          </cell>
          <cell r="P23">
            <v>0.99782679975032806</v>
          </cell>
        </row>
        <row r="24">
          <cell r="C24">
            <v>4</v>
          </cell>
          <cell r="D24">
            <v>4.000000074505806</v>
          </cell>
          <cell r="E24">
            <v>3.8000000268220901</v>
          </cell>
          <cell r="F24">
            <v>3.9000000655651088</v>
          </cell>
          <cell r="G24">
            <v>4.9999998807907096</v>
          </cell>
          <cell r="H24">
            <v>6.2999999523162842</v>
          </cell>
          <cell r="I24">
            <v>5.5000001192092904</v>
          </cell>
          <cell r="J24">
            <v>5.2999998927116394</v>
          </cell>
          <cell r="K24">
            <v>7.7000001668930054</v>
          </cell>
          <cell r="L24">
            <v>14.800000309944149</v>
          </cell>
          <cell r="M24">
            <v>20.899999856948849</v>
          </cell>
          <cell r="N24">
            <v>23.400000095367432</v>
          </cell>
          <cell r="O24">
            <v>26.100000143051151</v>
          </cell>
          <cell r="P24">
            <v>28.799999952316281</v>
          </cell>
        </row>
        <row r="25">
          <cell r="C25">
            <v>14.189</v>
          </cell>
          <cell r="D25">
            <v>14.339</v>
          </cell>
          <cell r="E25">
            <v>16.053999999999998</v>
          </cell>
          <cell r="F25">
            <v>17.574999999999999</v>
          </cell>
          <cell r="G25">
            <v>21.617999999999999</v>
          </cell>
          <cell r="H25">
            <v>22.177</v>
          </cell>
          <cell r="I25">
            <v>21.693000000000001</v>
          </cell>
          <cell r="J25">
            <v>19.302</v>
          </cell>
          <cell r="K25">
            <v>17.445</v>
          </cell>
          <cell r="L25">
            <v>22.506</v>
          </cell>
          <cell r="M25">
            <v>21.292000000000002</v>
          </cell>
          <cell r="N25">
            <v>19.2</v>
          </cell>
          <cell r="O25">
            <v>23.5</v>
          </cell>
          <cell r="P25">
            <v>22.599999904632568</v>
          </cell>
        </row>
        <row r="26">
          <cell r="C26">
            <v>87.354000000000013</v>
          </cell>
          <cell r="D26">
            <v>85.40100000000001</v>
          </cell>
          <cell r="E26">
            <v>84</v>
          </cell>
          <cell r="F26">
            <v>81.44</v>
          </cell>
          <cell r="G26">
            <v>90</v>
          </cell>
          <cell r="H26">
            <v>79</v>
          </cell>
          <cell r="I26">
            <v>67</v>
          </cell>
          <cell r="J26">
            <v>58.945000000000007</v>
          </cell>
          <cell r="K26">
            <v>78.91</v>
          </cell>
          <cell r="L26">
            <v>90.570000000000007</v>
          </cell>
          <cell r="M26">
            <v>100</v>
          </cell>
          <cell r="N26">
            <v>114</v>
          </cell>
          <cell r="O26">
            <v>168.58</v>
          </cell>
          <cell r="P26">
            <v>192.95300197601321</v>
          </cell>
        </row>
        <row r="27">
          <cell r="C27">
            <v>610</v>
          </cell>
          <cell r="D27">
            <v>610</v>
          </cell>
          <cell r="E27">
            <v>630</v>
          </cell>
          <cell r="F27">
            <v>630</v>
          </cell>
          <cell r="G27">
            <v>530</v>
          </cell>
          <cell r="H27">
            <v>510</v>
          </cell>
          <cell r="I27">
            <v>490</v>
          </cell>
          <cell r="J27">
            <v>440</v>
          </cell>
          <cell r="K27">
            <v>470</v>
          </cell>
          <cell r="L27">
            <v>590</v>
          </cell>
          <cell r="M27">
            <v>640</v>
          </cell>
          <cell r="N27">
            <v>540</v>
          </cell>
          <cell r="O27">
            <v>520</v>
          </cell>
          <cell r="P27">
            <v>460</v>
          </cell>
        </row>
        <row r="28">
          <cell r="C28">
            <v>66.900000000000006</v>
          </cell>
          <cell r="D28">
            <v>53</v>
          </cell>
          <cell r="E28">
            <v>41.3</v>
          </cell>
          <cell r="F28">
            <v>49.9</v>
          </cell>
          <cell r="G28">
            <v>55.4</v>
          </cell>
          <cell r="H28">
            <v>64.900000000000006</v>
          </cell>
          <cell r="I28">
            <v>62</v>
          </cell>
          <cell r="J28">
            <v>60</v>
          </cell>
          <cell r="K28">
            <v>56</v>
          </cell>
          <cell r="L28">
            <v>69</v>
          </cell>
          <cell r="M28">
            <v>92</v>
          </cell>
          <cell r="N28">
            <v>84.1</v>
          </cell>
          <cell r="O28">
            <v>90.600000000000009</v>
          </cell>
          <cell r="P28">
            <v>82.800000190734863</v>
          </cell>
        </row>
        <row r="29">
          <cell r="C29">
            <v>0.16289000000000001</v>
          </cell>
          <cell r="D29">
            <v>3.6389999999999999E-2</v>
          </cell>
          <cell r="E29">
            <v>2.053E-2</v>
          </cell>
          <cell r="F29">
            <v>0.20455999999999999</v>
          </cell>
          <cell r="G29">
            <v>0.21590000000000001</v>
          </cell>
          <cell r="H29">
            <v>0.32255999743938452</v>
          </cell>
          <cell r="I29">
            <v>0.22470000386238101</v>
          </cell>
          <cell r="J29">
            <v>0.32294250279664988</v>
          </cell>
          <cell r="K29">
            <v>0.4645374938845635</v>
          </cell>
          <cell r="L29">
            <v>0.60160750523209572</v>
          </cell>
          <cell r="M29">
            <v>0.49072251468896871</v>
          </cell>
          <cell r="N29">
            <v>0.6109749898314476</v>
          </cell>
          <cell r="O29">
            <v>0.51047500595450401</v>
          </cell>
          <cell r="P29">
            <v>1.1549224853515629</v>
          </cell>
        </row>
        <row r="30">
          <cell r="C30">
            <v>38.099999070167542</v>
          </cell>
          <cell r="D30">
            <v>35.399999856948853</v>
          </cell>
          <cell r="E30">
            <v>44.399999022483833</v>
          </cell>
          <cell r="F30">
            <v>36.400000333786011</v>
          </cell>
          <cell r="G30">
            <v>49.100000619888313</v>
          </cell>
          <cell r="H30">
            <v>72.928000569343567</v>
          </cell>
          <cell r="I30">
            <v>61.357000350952148</v>
          </cell>
          <cell r="J30">
            <v>60.590000748634338</v>
          </cell>
          <cell r="K30">
            <v>72.565999031066895</v>
          </cell>
          <cell r="L30">
            <v>122.9099998474121</v>
          </cell>
          <cell r="M30">
            <v>137.91599988937381</v>
          </cell>
          <cell r="N30">
            <v>132.40100049972531</v>
          </cell>
          <cell r="O30">
            <v>132.62100410461429</v>
          </cell>
          <cell r="P30">
            <v>139.77899742126471</v>
          </cell>
        </row>
        <row r="31">
          <cell r="C31">
            <v>13</v>
          </cell>
          <cell r="D31">
            <v>10</v>
          </cell>
          <cell r="E31">
            <v>19</v>
          </cell>
          <cell r="F31">
            <v>24</v>
          </cell>
          <cell r="G31">
            <v>34</v>
          </cell>
          <cell r="H31">
            <v>41</v>
          </cell>
          <cell r="I31">
            <v>41</v>
          </cell>
          <cell r="J31">
            <v>42</v>
          </cell>
          <cell r="K31">
            <v>38</v>
          </cell>
          <cell r="L31">
            <v>38</v>
          </cell>
          <cell r="M31">
            <v>48</v>
          </cell>
          <cell r="N31">
            <v>52</v>
          </cell>
          <cell r="O31">
            <v>62.442999999999998</v>
          </cell>
          <cell r="P31">
            <v>86.870000839233398</v>
          </cell>
        </row>
        <row r="32">
          <cell r="C32">
            <v>9.5</v>
          </cell>
          <cell r="D32">
            <v>7.9</v>
          </cell>
          <cell r="E32">
            <v>7.9</v>
          </cell>
          <cell r="F32">
            <v>9.4</v>
          </cell>
          <cell r="G32">
            <v>6.9</v>
          </cell>
          <cell r="H32">
            <v>5.6</v>
          </cell>
          <cell r="I32">
            <v>6.2</v>
          </cell>
          <cell r="J32">
            <v>4.7</v>
          </cell>
          <cell r="K32">
            <v>6.6</v>
          </cell>
          <cell r="L32">
            <v>11.1</v>
          </cell>
          <cell r="M32">
            <v>12.3</v>
          </cell>
          <cell r="N32">
            <v>12.4</v>
          </cell>
          <cell r="O32">
            <v>15.4</v>
          </cell>
          <cell r="P32">
            <v>15.7000002861023</v>
          </cell>
        </row>
        <row r="33">
          <cell r="C33">
            <v>4</v>
          </cell>
          <cell r="D33">
            <v>5</v>
          </cell>
          <cell r="E33">
            <v>6</v>
          </cell>
          <cell r="F33">
            <v>5</v>
          </cell>
          <cell r="G33">
            <v>4</v>
          </cell>
          <cell r="H33">
            <v>6.39</v>
          </cell>
          <cell r="I33">
            <v>4.2</v>
          </cell>
          <cell r="J33">
            <v>3.9</v>
          </cell>
          <cell r="K33">
            <v>4.2</v>
          </cell>
          <cell r="L33">
            <v>4.4000000000000004</v>
          </cell>
          <cell r="M33">
            <v>5.6999999999999993</v>
          </cell>
          <cell r="N33">
            <v>5.3000000000000007</v>
          </cell>
          <cell r="O33">
            <v>5.4</v>
          </cell>
          <cell r="P33">
            <v>5.7000001072883606</v>
          </cell>
        </row>
        <row r="34">
          <cell r="C34">
            <v>97</v>
          </cell>
          <cell r="D34">
            <v>105</v>
          </cell>
          <cell r="E34">
            <v>114.5</v>
          </cell>
          <cell r="F34">
            <v>131</v>
          </cell>
          <cell r="G34">
            <v>138.4</v>
          </cell>
          <cell r="H34">
            <v>146.19999999999999</v>
          </cell>
          <cell r="I34">
            <v>105.5</v>
          </cell>
          <cell r="J34">
            <v>93.2</v>
          </cell>
          <cell r="K34">
            <v>79.899999999999991</v>
          </cell>
          <cell r="L34">
            <v>103.4</v>
          </cell>
          <cell r="M34">
            <v>131.1</v>
          </cell>
          <cell r="N34">
            <v>142.5</v>
          </cell>
          <cell r="O34">
            <v>165.7</v>
          </cell>
          <cell r="P34">
            <v>184.2999992370606</v>
          </cell>
        </row>
        <row r="35">
          <cell r="C35">
            <v>18.599999666213989</v>
          </cell>
          <cell r="D35">
            <v>18.200000047683719</v>
          </cell>
          <cell r="E35">
            <v>21.80000019073486</v>
          </cell>
          <cell r="F35">
            <v>26.199999332427979</v>
          </cell>
          <cell r="G35">
            <v>33.799999713897712</v>
          </cell>
          <cell r="H35">
            <v>38.499999523162842</v>
          </cell>
          <cell r="I35">
            <v>40.600001335144043</v>
          </cell>
          <cell r="J35">
            <v>43.700001239776611</v>
          </cell>
          <cell r="K35">
            <v>44.699999809265137</v>
          </cell>
          <cell r="L35">
            <v>52.099998950958252</v>
          </cell>
          <cell r="M35">
            <v>62.200000762939453</v>
          </cell>
          <cell r="N35">
            <v>75.700000762939453</v>
          </cell>
          <cell r="O35">
            <v>89.499998092651367</v>
          </cell>
          <cell r="P35">
            <v>99.100001335144043</v>
          </cell>
        </row>
        <row r="36">
          <cell r="C36">
            <v>14.1</v>
          </cell>
          <cell r="D36">
            <v>14.8</v>
          </cell>
          <cell r="E36">
            <v>19.600000000000001</v>
          </cell>
          <cell r="F36">
            <v>18.3</v>
          </cell>
          <cell r="G36">
            <v>24.9</v>
          </cell>
          <cell r="H36">
            <v>24.6</v>
          </cell>
          <cell r="I36">
            <v>20</v>
          </cell>
          <cell r="J36">
            <v>18.056999999999999</v>
          </cell>
          <cell r="K36">
            <v>16.331</v>
          </cell>
          <cell r="L36">
            <v>20.972999999999999</v>
          </cell>
          <cell r="M36">
            <v>30.062249999999999</v>
          </cell>
          <cell r="N36">
            <v>31.75649935007095</v>
          </cell>
          <cell r="O36">
            <v>38.677499055862427</v>
          </cell>
          <cell r="P36">
            <v>39.528501033782959</v>
          </cell>
        </row>
        <row r="37">
          <cell r="E37">
            <v>1.6323300000000001</v>
          </cell>
          <cell r="F37">
            <v>1.69499</v>
          </cell>
          <cell r="G37">
            <v>2.0772624999999998</v>
          </cell>
          <cell r="H37">
            <v>2.9915749132633209</v>
          </cell>
          <cell r="I37">
            <v>1.95303500443697</v>
          </cell>
          <cell r="J37">
            <v>2.7479075267910962</v>
          </cell>
          <cell r="K37">
            <v>3.4464649558067322</v>
          </cell>
          <cell r="L37">
            <v>3.2868674695491791</v>
          </cell>
          <cell r="M37">
            <v>3.8550675883889198</v>
          </cell>
          <cell r="N37">
            <v>5.854609839618206</v>
          </cell>
          <cell r="O37">
            <v>6.2805625945329666</v>
          </cell>
          <cell r="P37">
            <v>7.3641349971294403</v>
          </cell>
        </row>
        <row r="38">
          <cell r="C38">
            <v>152.5</v>
          </cell>
          <cell r="D38">
            <v>105.5</v>
          </cell>
          <cell r="E38">
            <v>128.62999820709231</v>
          </cell>
          <cell r="F38">
            <v>132.23000049591059</v>
          </cell>
          <cell r="G38">
            <v>142.44000053405759</v>
          </cell>
          <cell r="H38">
            <v>132.25000286102301</v>
          </cell>
          <cell r="I38">
            <v>125.3699970245361</v>
          </cell>
          <cell r="J38">
            <v>135.5</v>
          </cell>
          <cell r="K38">
            <v>177.01999664306641</v>
          </cell>
          <cell r="L38">
            <v>299.98000335693359</v>
          </cell>
          <cell r="M38">
            <v>362.70000457763672</v>
          </cell>
          <cell r="N38">
            <v>404.45999908447271</v>
          </cell>
          <cell r="O38">
            <v>503.20000076293951</v>
          </cell>
          <cell r="P38">
            <v>574.52999114990234</v>
          </cell>
        </row>
        <row r="39">
          <cell r="C39">
            <v>43</v>
          </cell>
          <cell r="D39">
            <v>37</v>
          </cell>
          <cell r="E39">
            <v>37</v>
          </cell>
          <cell r="F39">
            <v>40</v>
          </cell>
          <cell r="G39">
            <v>42.3</v>
          </cell>
          <cell r="H39">
            <v>38.799999999999997</v>
          </cell>
          <cell r="I39">
            <v>38.799999999999997</v>
          </cell>
          <cell r="J39">
            <v>35.200000000000003</v>
          </cell>
          <cell r="K39">
            <v>33.6</v>
          </cell>
          <cell r="L39">
            <v>46.91</v>
          </cell>
          <cell r="M39">
            <v>51.5</v>
          </cell>
          <cell r="N39">
            <v>47</v>
          </cell>
          <cell r="O39">
            <v>46.5</v>
          </cell>
          <cell r="P39">
            <v>45.299999237060547</v>
          </cell>
        </row>
        <row r="40">
          <cell r="C40">
            <v>13.70400023460388</v>
          </cell>
          <cell r="D40">
            <v>9.2350001335144043</v>
          </cell>
          <cell r="E40">
            <v>10.68599992990494</v>
          </cell>
          <cell r="F40">
            <v>14.10899984836578</v>
          </cell>
          <cell r="G40">
            <v>18.76800012588501</v>
          </cell>
          <cell r="H40">
            <v>22.164000034332279</v>
          </cell>
          <cell r="I40">
            <v>18.51500034332275</v>
          </cell>
          <cell r="J40">
            <v>19.74000000953674</v>
          </cell>
          <cell r="K40">
            <v>16.572999954223629</v>
          </cell>
          <cell r="L40">
            <v>17.759999752044681</v>
          </cell>
          <cell r="M40">
            <v>23.254999876022339</v>
          </cell>
          <cell r="N40">
            <v>22.261999845504761</v>
          </cell>
          <cell r="O40">
            <v>21.49700045585632</v>
          </cell>
          <cell r="P40">
            <v>21.305000066757199</v>
          </cell>
        </row>
        <row r="41">
          <cell r="C41">
            <v>32</v>
          </cell>
          <cell r="D41">
            <v>34</v>
          </cell>
          <cell r="E41">
            <v>53</v>
          </cell>
          <cell r="F41">
            <v>53</v>
          </cell>
          <cell r="G41">
            <v>47</v>
          </cell>
          <cell r="H41">
            <v>50</v>
          </cell>
          <cell r="I41">
            <v>56</v>
          </cell>
          <cell r="J41">
            <v>57</v>
          </cell>
          <cell r="K41">
            <v>73</v>
          </cell>
          <cell r="L41">
            <v>99</v>
          </cell>
          <cell r="M41">
            <v>98</v>
          </cell>
          <cell r="N41">
            <v>90</v>
          </cell>
          <cell r="O41">
            <v>89</v>
          </cell>
          <cell r="P41">
            <v>108</v>
          </cell>
        </row>
        <row r="42">
          <cell r="C42">
            <v>140</v>
          </cell>
          <cell r="D42">
            <v>110</v>
          </cell>
          <cell r="E42">
            <v>122</v>
          </cell>
          <cell r="F42">
            <v>127</v>
          </cell>
          <cell r="G42">
            <v>124</v>
          </cell>
          <cell r="H42">
            <v>106</v>
          </cell>
          <cell r="I42">
            <v>121</v>
          </cell>
          <cell r="J42">
            <v>139</v>
          </cell>
          <cell r="K42">
            <v>123</v>
          </cell>
          <cell r="L42">
            <v>202</v>
          </cell>
          <cell r="M42">
            <v>209</v>
          </cell>
          <cell r="N42">
            <v>207</v>
          </cell>
          <cell r="O42">
            <v>215.50200000000001</v>
          </cell>
          <cell r="P42">
            <v>209.9490051269531</v>
          </cell>
        </row>
        <row r="43">
          <cell r="C43">
            <v>354</v>
          </cell>
          <cell r="D43">
            <v>459</v>
          </cell>
          <cell r="E43">
            <v>635</v>
          </cell>
          <cell r="F43">
            <v>714</v>
          </cell>
          <cell r="G43">
            <v>682</v>
          </cell>
          <cell r="H43">
            <v>630</v>
          </cell>
          <cell r="I43">
            <v>596</v>
          </cell>
          <cell r="J43">
            <v>641</v>
          </cell>
          <cell r="K43">
            <v>803</v>
          </cell>
          <cell r="L43">
            <v>1488</v>
          </cell>
          <cell r="M43">
            <v>1662</v>
          </cell>
          <cell r="N43">
            <v>1579</v>
          </cell>
          <cell r="O43">
            <v>1469</v>
          </cell>
          <cell r="P43">
            <v>1341</v>
          </cell>
        </row>
      </sheetData>
      <sheetData sheetId="5">
        <row r="10">
          <cell r="C10">
            <v>9355.3610534667969</v>
          </cell>
          <cell r="D10">
            <v>9518.4340133666992</v>
          </cell>
          <cell r="E10">
            <v>9657.3349609375</v>
          </cell>
          <cell r="F10">
            <v>9830.2620239257812</v>
          </cell>
          <cell r="G10">
            <v>9936.1539611816406</v>
          </cell>
          <cell r="H10">
            <v>10210.993988037109</v>
          </cell>
          <cell r="I10">
            <v>10423.47206115723</v>
          </cell>
          <cell r="J10">
            <v>10670.296081542971</v>
          </cell>
          <cell r="K10">
            <v>10942.99000549316</v>
          </cell>
          <cell r="L10">
            <v>11146.35514831543</v>
          </cell>
          <cell r="M10">
            <v>11306.146209716801</v>
          </cell>
          <cell r="N10">
            <v>11469.641998291019</v>
          </cell>
          <cell r="O10">
            <v>11586.63403320313</v>
          </cell>
          <cell r="P10">
            <v>11748.50390625</v>
          </cell>
        </row>
        <row r="11">
          <cell r="C11">
            <v>3787.453</v>
          </cell>
          <cell r="D11">
            <v>3808.502</v>
          </cell>
          <cell r="E11">
            <v>3887.6120000000001</v>
          </cell>
          <cell r="F11">
            <v>3933.1570000000002</v>
          </cell>
          <cell r="G11">
            <v>3911</v>
          </cell>
          <cell r="H11">
            <v>3993.7</v>
          </cell>
          <cell r="I11">
            <v>4076.7</v>
          </cell>
          <cell r="J11">
            <v>4148.5889999999999</v>
          </cell>
          <cell r="K11">
            <v>4181.7</v>
          </cell>
          <cell r="L11">
            <v>4206.6000000000004</v>
          </cell>
          <cell r="M11">
            <v>4209.1219999999994</v>
          </cell>
          <cell r="N11">
            <v>4248.4139999999998</v>
          </cell>
          <cell r="O11">
            <v>4298.2467100000003</v>
          </cell>
          <cell r="P11">
            <v>4313.819019317627</v>
          </cell>
        </row>
        <row r="12">
          <cell r="C12">
            <v>4383.5271200000007</v>
          </cell>
          <cell r="D12">
            <v>4281.7563600000003</v>
          </cell>
          <cell r="E12">
            <v>4377.8579499999996</v>
          </cell>
          <cell r="F12">
            <v>4408.9289325</v>
          </cell>
          <cell r="G12">
            <v>4492.7268499999991</v>
          </cell>
          <cell r="H12">
            <v>4589.342435836792</v>
          </cell>
          <cell r="I12">
            <v>4615.8504161834717</v>
          </cell>
          <cell r="J12">
            <v>4700.6576156616211</v>
          </cell>
          <cell r="K12">
            <v>4746.646692276001</v>
          </cell>
          <cell r="L12">
            <v>4768.7484569549561</v>
          </cell>
          <cell r="M12">
            <v>4856.1282329559326</v>
          </cell>
          <cell r="N12">
            <v>4816.861120223999</v>
          </cell>
          <cell r="O12">
            <v>4847.4233741760254</v>
          </cell>
          <cell r="P12">
            <v>4900.8921928405762</v>
          </cell>
        </row>
        <row r="13">
          <cell r="C13">
            <v>15627</v>
          </cell>
          <cell r="D13">
            <v>15884.9</v>
          </cell>
          <cell r="E13">
            <v>16319.9</v>
          </cell>
          <cell r="F13">
            <v>16665.8</v>
          </cell>
          <cell r="G13">
            <v>16857.5</v>
          </cell>
          <cell r="H13">
            <v>16973.7</v>
          </cell>
          <cell r="I13">
            <v>17183.8</v>
          </cell>
          <cell r="J13">
            <v>17514.7</v>
          </cell>
          <cell r="K13">
            <v>17772.7</v>
          </cell>
          <cell r="L13">
            <v>17867.400000000001</v>
          </cell>
          <cell r="M13">
            <v>18006.900000000001</v>
          </cell>
          <cell r="N13">
            <v>18143.3</v>
          </cell>
          <cell r="O13">
            <v>18263.5</v>
          </cell>
          <cell r="P13">
            <v>18416.10009765625</v>
          </cell>
        </row>
        <row r="14">
          <cell r="C14">
            <v>5664.206000000001</v>
          </cell>
          <cell r="D14">
            <v>5680.0050000000001</v>
          </cell>
          <cell r="E14">
            <v>5727.8530000000001</v>
          </cell>
          <cell r="F14">
            <v>5859.866</v>
          </cell>
          <cell r="G14">
            <v>5983.7129999999997</v>
          </cell>
          <cell r="H14">
            <v>6093.94</v>
          </cell>
          <cell r="I14">
            <v>6419.9780000000001</v>
          </cell>
          <cell r="J14">
            <v>6676.2449999999999</v>
          </cell>
          <cell r="K14">
            <v>6913.94</v>
          </cell>
          <cell r="L14">
            <v>6999.5860000000002</v>
          </cell>
          <cell r="M14">
            <v>7382.4277500000007</v>
          </cell>
          <cell r="N14">
            <v>7614.4599999999991</v>
          </cell>
          <cell r="O14">
            <v>7675.2119999999986</v>
          </cell>
          <cell r="P14">
            <v>7774.3469772338867</v>
          </cell>
        </row>
        <row r="15">
          <cell r="C15">
            <v>5127.9362655250079</v>
          </cell>
          <cell r="D15">
            <v>5114.5327534999951</v>
          </cell>
          <cell r="E15">
            <v>5116.0932567500004</v>
          </cell>
          <cell r="F15">
            <v>5076.1000000000004</v>
          </cell>
          <cell r="G15">
            <v>5079.2999999999993</v>
          </cell>
          <cell r="H15">
            <v>5118.6000000000004</v>
          </cell>
          <cell r="I15">
            <v>5139</v>
          </cell>
          <cell r="J15">
            <v>5131.4920000000002</v>
          </cell>
          <cell r="K15">
            <v>5163</v>
          </cell>
          <cell r="L15">
            <v>5208.9479999999994</v>
          </cell>
          <cell r="M15">
            <v>5192.2129999999997</v>
          </cell>
          <cell r="N15">
            <v>5180.2689999999993</v>
          </cell>
          <cell r="O15">
            <v>5174.8429999999998</v>
          </cell>
          <cell r="P15">
            <v>5213.420991897583</v>
          </cell>
        </row>
        <row r="16">
          <cell r="C16">
            <v>2822.5211899999999</v>
          </cell>
          <cell r="D16">
            <v>2797.5588699999998</v>
          </cell>
          <cell r="E16">
            <v>2815.0611125</v>
          </cell>
          <cell r="F16">
            <v>2819.8776925000002</v>
          </cell>
          <cell r="G16">
            <v>2852.4520674999999</v>
          </cell>
          <cell r="H16">
            <v>2845.6711845397949</v>
          </cell>
          <cell r="I16">
            <v>2875.2922248840332</v>
          </cell>
          <cell r="J16">
            <v>2868.627010345459</v>
          </cell>
          <cell r="K16">
            <v>2907.8102874755859</v>
          </cell>
          <cell r="L16">
            <v>2901.160285949707</v>
          </cell>
          <cell r="M16">
            <v>2871.756427764893</v>
          </cell>
          <cell r="N16">
            <v>2863.9492340087891</v>
          </cell>
          <cell r="O16">
            <v>2839.6643829345699</v>
          </cell>
          <cell r="P16">
            <v>2824.0717086791992</v>
          </cell>
        </row>
        <row r="17">
          <cell r="C17">
            <v>670.57100486755371</v>
          </cell>
          <cell r="D17">
            <v>662.19000673294067</v>
          </cell>
          <cell r="E17">
            <v>646.35098838806152</v>
          </cell>
          <cell r="F17">
            <v>653.63000392913818</v>
          </cell>
          <cell r="G17">
            <v>649.39699983596802</v>
          </cell>
          <cell r="H17">
            <v>648.97899508476257</v>
          </cell>
          <cell r="I17">
            <v>667.95599365234375</v>
          </cell>
          <cell r="J17">
            <v>665.28200626373291</v>
          </cell>
          <cell r="K17">
            <v>671.6780047416687</v>
          </cell>
          <cell r="L17">
            <v>667.93100261688232</v>
          </cell>
          <cell r="M17">
            <v>663.66899728775024</v>
          </cell>
          <cell r="N17">
            <v>667.72899556159973</v>
          </cell>
          <cell r="O17">
            <v>662.27000141143799</v>
          </cell>
          <cell r="P17">
            <v>657.39099740982056</v>
          </cell>
        </row>
        <row r="18">
          <cell r="C18">
            <v>2594</v>
          </cell>
          <cell r="D18">
            <v>2610</v>
          </cell>
          <cell r="E18">
            <v>2610</v>
          </cell>
          <cell r="F18">
            <v>2601</v>
          </cell>
          <cell r="G18">
            <v>2597</v>
          </cell>
          <cell r="H18">
            <v>2617</v>
          </cell>
          <cell r="I18">
            <v>2644</v>
          </cell>
          <cell r="J18">
            <v>2662</v>
          </cell>
          <cell r="K18">
            <v>2692</v>
          </cell>
          <cell r="L18">
            <v>2664</v>
          </cell>
          <cell r="M18">
            <v>2654</v>
          </cell>
          <cell r="N18">
            <v>2658</v>
          </cell>
          <cell r="O18">
            <v>2656</v>
          </cell>
          <cell r="P18">
            <v>2621</v>
          </cell>
        </row>
        <row r="19">
          <cell r="C19">
            <v>25961.838</v>
          </cell>
          <cell r="D19">
            <v>25813.978999999999</v>
          </cell>
          <cell r="E19">
            <v>26059.523000000001</v>
          </cell>
          <cell r="F19">
            <v>26858.550993500001</v>
          </cell>
          <cell r="G19">
            <v>27121.989750000001</v>
          </cell>
          <cell r="H19">
            <v>27274.489868164059</v>
          </cell>
          <cell r="I19">
            <v>27441.43641662598</v>
          </cell>
          <cell r="J19">
            <v>27646.09251403809</v>
          </cell>
          <cell r="K19">
            <v>27813.150314331058</v>
          </cell>
          <cell r="L19">
            <v>28073.75146484375</v>
          </cell>
          <cell r="M19">
            <v>28156.336227416989</v>
          </cell>
          <cell r="N19">
            <v>28147.345397949219</v>
          </cell>
          <cell r="O19">
            <v>28319.243041992191</v>
          </cell>
          <cell r="P19">
            <v>28326.137557983398</v>
          </cell>
        </row>
        <row r="20">
          <cell r="C20">
            <v>39168</v>
          </cell>
          <cell r="D20">
            <v>39291</v>
          </cell>
          <cell r="E20">
            <v>39230</v>
          </cell>
          <cell r="F20">
            <v>39081</v>
          </cell>
          <cell r="G20">
            <v>39521</v>
          </cell>
          <cell r="H20">
            <v>40519</v>
          </cell>
          <cell r="I20">
            <v>40979</v>
          </cell>
          <cell r="J20">
            <v>41085</v>
          </cell>
          <cell r="K20">
            <v>41135</v>
          </cell>
          <cell r="L20">
            <v>41137</v>
          </cell>
          <cell r="M20">
            <v>41113</v>
          </cell>
          <cell r="N20">
            <v>41520</v>
          </cell>
          <cell r="O20">
            <v>41544</v>
          </cell>
          <cell r="P20">
            <v>41788</v>
          </cell>
        </row>
        <row r="21">
          <cell r="C21">
            <v>4330.2174300000006</v>
          </cell>
          <cell r="D21">
            <v>4257.9443200000014</v>
          </cell>
          <cell r="E21">
            <v>4565.9768775000002</v>
          </cell>
          <cell r="F21">
            <v>4640.188975</v>
          </cell>
          <cell r="G21">
            <v>4739.6032224999999</v>
          </cell>
          <cell r="H21">
            <v>4762.8044376373291</v>
          </cell>
          <cell r="I21">
            <v>4798.7541427612314</v>
          </cell>
          <cell r="J21">
            <v>4829.4149017333984</v>
          </cell>
          <cell r="K21">
            <v>4850.8296222686768</v>
          </cell>
          <cell r="L21">
            <v>4893.591236114502</v>
          </cell>
          <cell r="M21">
            <v>4934.1224384307861</v>
          </cell>
          <cell r="N21">
            <v>4891.5140190124512</v>
          </cell>
          <cell r="O21">
            <v>4906.2756729125977</v>
          </cell>
          <cell r="P21">
            <v>4908.235897064209</v>
          </cell>
        </row>
        <row r="22">
          <cell r="C22">
            <v>4095.2</v>
          </cell>
          <cell r="D22">
            <v>4083.7</v>
          </cell>
          <cell r="E22">
            <v>4089</v>
          </cell>
          <cell r="F22">
            <v>4141.5</v>
          </cell>
          <cell r="G22">
            <v>4127.1000000000004</v>
          </cell>
          <cell r="H22">
            <v>4181.5</v>
          </cell>
          <cell r="I22">
            <v>4222.6000000000004</v>
          </cell>
          <cell r="J22">
            <v>4208.6730000000007</v>
          </cell>
          <cell r="K22">
            <v>4177.9270000000006</v>
          </cell>
          <cell r="L22">
            <v>4171.607</v>
          </cell>
          <cell r="M22">
            <v>4224.6409999999996</v>
          </cell>
          <cell r="N22">
            <v>4246.5949999999993</v>
          </cell>
          <cell r="O22">
            <v>4317.5389999999998</v>
          </cell>
          <cell r="P22">
            <v>4354.7390108108521</v>
          </cell>
        </row>
        <row r="23">
          <cell r="C23">
            <v>153.691</v>
          </cell>
          <cell r="D23">
            <v>156.15700000000001</v>
          </cell>
          <cell r="E23">
            <v>155.245</v>
          </cell>
          <cell r="F23">
            <v>156.24199999999999</v>
          </cell>
          <cell r="G23">
            <v>155.114</v>
          </cell>
          <cell r="H23">
            <v>159.56100000000001</v>
          </cell>
          <cell r="I23">
            <v>168.7</v>
          </cell>
          <cell r="J23">
            <v>175.34700000000001</v>
          </cell>
          <cell r="K23">
            <v>177.476</v>
          </cell>
          <cell r="L23">
            <v>174.12799999999999</v>
          </cell>
          <cell r="M23">
            <v>173.69323845</v>
          </cell>
          <cell r="N23">
            <v>172.83799999999999</v>
          </cell>
          <cell r="O23">
            <v>172.71880810499999</v>
          </cell>
          <cell r="P23">
            <v>176.8283705711365</v>
          </cell>
        </row>
        <row r="24">
          <cell r="C24">
            <v>1733.9000148773191</v>
          </cell>
          <cell r="D24">
            <v>1774.499995231628</v>
          </cell>
          <cell r="E24">
            <v>1814.9999942779541</v>
          </cell>
          <cell r="F24">
            <v>1852.300003051758</v>
          </cell>
          <cell r="G24">
            <v>1906.2000102996831</v>
          </cell>
          <cell r="H24">
            <v>2005.100011825562</v>
          </cell>
          <cell r="I24">
            <v>2093.7999877929692</v>
          </cell>
          <cell r="J24">
            <v>2199.299999237061</v>
          </cell>
          <cell r="K24">
            <v>2230.200008392334</v>
          </cell>
          <cell r="L24">
            <v>2203.500007629395</v>
          </cell>
          <cell r="M24">
            <v>2153.2000179290771</v>
          </cell>
          <cell r="N24">
            <v>2131.6999969482422</v>
          </cell>
          <cell r="O24">
            <v>2110.6000099182129</v>
          </cell>
          <cell r="P24">
            <v>2117.300004959106</v>
          </cell>
        </row>
        <row r="25">
          <cell r="C25">
            <v>2383.0590000000002</v>
          </cell>
          <cell r="D25">
            <v>2445.239</v>
          </cell>
          <cell r="E25">
            <v>2486.1010000000001</v>
          </cell>
          <cell r="F25">
            <v>2548.3820000000001</v>
          </cell>
          <cell r="G25">
            <v>2613.427000000001</v>
          </cell>
          <cell r="H25">
            <v>2669.9850000000001</v>
          </cell>
          <cell r="I25">
            <v>2739.2510000000002</v>
          </cell>
          <cell r="J25">
            <v>2824.1579999999999</v>
          </cell>
          <cell r="K25">
            <v>2880.9810000000011</v>
          </cell>
          <cell r="L25">
            <v>2988.556</v>
          </cell>
          <cell r="M25">
            <v>3054.527</v>
          </cell>
          <cell r="N25">
            <v>3100.8</v>
          </cell>
          <cell r="O25">
            <v>3469.9</v>
          </cell>
          <cell r="P25">
            <v>3525.0000152587891</v>
          </cell>
        </row>
        <row r="26">
          <cell r="C26">
            <v>23384.269</v>
          </cell>
          <cell r="D26">
            <v>23547.774000000001</v>
          </cell>
          <cell r="E26">
            <v>23723</v>
          </cell>
          <cell r="F26">
            <v>23876.258000000002</v>
          </cell>
          <cell r="G26">
            <v>24012</v>
          </cell>
          <cell r="H26">
            <v>24097</v>
          </cell>
          <cell r="I26">
            <v>24286.799999999999</v>
          </cell>
          <cell r="J26">
            <v>24349.698</v>
          </cell>
          <cell r="K26">
            <v>24696.15</v>
          </cell>
          <cell r="L26">
            <v>24591</v>
          </cell>
          <cell r="M26">
            <v>24592</v>
          </cell>
          <cell r="N26">
            <v>24686</v>
          </cell>
          <cell r="O26">
            <v>25216.76</v>
          </cell>
          <cell r="P26">
            <v>25090.30491638184</v>
          </cell>
        </row>
        <row r="27">
          <cell r="C27">
            <v>62730</v>
          </cell>
          <cell r="D27">
            <v>62610</v>
          </cell>
          <cell r="E27">
            <v>62000</v>
          </cell>
          <cell r="F27">
            <v>61780</v>
          </cell>
          <cell r="G27">
            <v>61500</v>
          </cell>
          <cell r="H27">
            <v>61460</v>
          </cell>
          <cell r="I27">
            <v>61370</v>
          </cell>
          <cell r="J27">
            <v>61190</v>
          </cell>
          <cell r="K27">
            <v>60840</v>
          </cell>
          <cell r="L27">
            <v>60400</v>
          </cell>
          <cell r="M27">
            <v>60050</v>
          </cell>
          <cell r="N27">
            <v>57040</v>
          </cell>
          <cell r="O27">
            <v>59460</v>
          </cell>
          <cell r="P27">
            <v>59280</v>
          </cell>
        </row>
        <row r="28">
          <cell r="C28">
            <v>21127.9</v>
          </cell>
          <cell r="D28">
            <v>21395.8</v>
          </cell>
          <cell r="E28">
            <v>21759</v>
          </cell>
          <cell r="F28">
            <v>21810.1</v>
          </cell>
          <cell r="G28">
            <v>22165</v>
          </cell>
          <cell r="H28">
            <v>22381.8</v>
          </cell>
          <cell r="I28">
            <v>22533</v>
          </cell>
          <cell r="J28">
            <v>22692</v>
          </cell>
          <cell r="K28">
            <v>22808</v>
          </cell>
          <cell r="L28">
            <v>22830</v>
          </cell>
          <cell r="M28">
            <v>23162</v>
          </cell>
          <cell r="N28">
            <v>23438</v>
          </cell>
          <cell r="O28">
            <v>23679.1</v>
          </cell>
          <cell r="P28">
            <v>23946.199905395511</v>
          </cell>
        </row>
        <row r="29">
          <cell r="C29">
            <v>184.26481999999999</v>
          </cell>
          <cell r="D29">
            <v>188.30241000000001</v>
          </cell>
          <cell r="E29">
            <v>192.55146999999999</v>
          </cell>
          <cell r="F29">
            <v>193.36327</v>
          </cell>
          <cell r="G29">
            <v>198.13101</v>
          </cell>
          <cell r="H29">
            <v>202.2836597561836</v>
          </cell>
          <cell r="I29">
            <v>204.64875102043149</v>
          </cell>
          <cell r="J29">
            <v>211.18855363130569</v>
          </cell>
          <cell r="K29">
            <v>212.5828786492348</v>
          </cell>
          <cell r="L29">
            <v>226.53075778484339</v>
          </cell>
          <cell r="M29">
            <v>228.67741721868521</v>
          </cell>
          <cell r="N29">
            <v>233.96455067396161</v>
          </cell>
          <cell r="O29">
            <v>246.463338971138</v>
          </cell>
          <cell r="P29">
            <v>250.91508650779721</v>
          </cell>
        </row>
        <row r="30">
          <cell r="C30">
            <v>36988.2001953125</v>
          </cell>
          <cell r="D30">
            <v>36983.600036621086</v>
          </cell>
          <cell r="E30">
            <v>37916.399810791023</v>
          </cell>
          <cell r="F30">
            <v>38284.899993896477</v>
          </cell>
          <cell r="G30">
            <v>39991.299987792969</v>
          </cell>
          <cell r="H30">
            <v>40028.764984130859</v>
          </cell>
          <cell r="I30">
            <v>41273.057800292969</v>
          </cell>
          <cell r="J30">
            <v>42140.099090576172</v>
          </cell>
          <cell r="K30">
            <v>43074.064392089836</v>
          </cell>
          <cell r="L30">
            <v>43369.966705322273</v>
          </cell>
          <cell r="M30">
            <v>46856.664916992188</v>
          </cell>
          <cell r="N30">
            <v>47209.703491210938</v>
          </cell>
          <cell r="O30">
            <v>49128.491088867188</v>
          </cell>
          <cell r="P30">
            <v>49534.291015625</v>
          </cell>
        </row>
        <row r="31">
          <cell r="C31">
            <v>7977</v>
          </cell>
          <cell r="D31">
            <v>8044</v>
          </cell>
          <cell r="E31">
            <v>8184</v>
          </cell>
          <cell r="F31">
            <v>8143</v>
          </cell>
          <cell r="G31">
            <v>8187</v>
          </cell>
          <cell r="H31">
            <v>8256</v>
          </cell>
          <cell r="I31">
            <v>8304</v>
          </cell>
          <cell r="J31">
            <v>8459</v>
          </cell>
          <cell r="K31">
            <v>8605</v>
          </cell>
          <cell r="L31">
            <v>8646</v>
          </cell>
          <cell r="M31">
            <v>8617</v>
          </cell>
          <cell r="N31">
            <v>8615</v>
          </cell>
          <cell r="O31">
            <v>8713.9940000000006</v>
          </cell>
          <cell r="P31">
            <v>8774.6399993896484</v>
          </cell>
        </row>
        <row r="32">
          <cell r="C32">
            <v>1885</v>
          </cell>
          <cell r="D32">
            <v>1914.6</v>
          </cell>
          <cell r="E32">
            <v>1970.2</v>
          </cell>
          <cell r="F32">
            <v>2009.1</v>
          </cell>
          <cell r="G32">
            <v>2057.8000000000002</v>
          </cell>
          <cell r="H32">
            <v>2112</v>
          </cell>
          <cell r="I32">
            <v>2158.1</v>
          </cell>
          <cell r="J32">
            <v>2186.3000000000002</v>
          </cell>
          <cell r="K32">
            <v>2204.6999999999998</v>
          </cell>
          <cell r="L32">
            <v>2222.1999999999998</v>
          </cell>
          <cell r="M32">
            <v>2240.5</v>
          </cell>
          <cell r="N32">
            <v>2264.6999999999998</v>
          </cell>
          <cell r="O32">
            <v>2265.6999999999998</v>
          </cell>
          <cell r="P32">
            <v>2288.099990844727</v>
          </cell>
        </row>
        <row r="33">
          <cell r="C33">
            <v>2315</v>
          </cell>
          <cell r="D33">
            <v>2318</v>
          </cell>
          <cell r="E33">
            <v>2336</v>
          </cell>
          <cell r="F33">
            <v>2327</v>
          </cell>
          <cell r="G33">
            <v>2336</v>
          </cell>
          <cell r="H33">
            <v>2352.3330000000001</v>
          </cell>
          <cell r="I33">
            <v>2400.1999999999998</v>
          </cell>
          <cell r="J33">
            <v>2455.3000000000002</v>
          </cell>
          <cell r="K33">
            <v>2534.6</v>
          </cell>
          <cell r="L33">
            <v>2526.6999999999998</v>
          </cell>
          <cell r="M33">
            <v>2532.4</v>
          </cell>
          <cell r="N33">
            <v>2553.5</v>
          </cell>
          <cell r="O33">
            <v>2597.1</v>
          </cell>
          <cell r="P33">
            <v>2621.6999893188481</v>
          </cell>
        </row>
        <row r="34">
          <cell r="C34">
            <v>16927</v>
          </cell>
          <cell r="D34">
            <v>17005</v>
          </cell>
          <cell r="E34">
            <v>16873.2</v>
          </cell>
          <cell r="F34">
            <v>16631</v>
          </cell>
          <cell r="G34">
            <v>16710.599999999999</v>
          </cell>
          <cell r="H34">
            <v>16852.8</v>
          </cell>
          <cell r="I34">
            <v>16678.599999999999</v>
          </cell>
          <cell r="J34">
            <v>16610.5</v>
          </cell>
          <cell r="K34">
            <v>16764.7</v>
          </cell>
          <cell r="L34">
            <v>17038.900000000001</v>
          </cell>
          <cell r="M34">
            <v>16879</v>
          </cell>
          <cell r="N34">
            <v>16968.5</v>
          </cell>
          <cell r="O34">
            <v>17085.5</v>
          </cell>
          <cell r="P34">
            <v>17101.50006484985</v>
          </cell>
        </row>
        <row r="35">
          <cell r="C35">
            <v>4947.0999603271484</v>
          </cell>
          <cell r="D35">
            <v>5022.9000396728516</v>
          </cell>
          <cell r="E35">
            <v>5085.5000076293954</v>
          </cell>
          <cell r="F35">
            <v>5104.6999473571777</v>
          </cell>
          <cell r="G35">
            <v>5100.5000343322754</v>
          </cell>
          <cell r="H35">
            <v>5136.0999946594238</v>
          </cell>
          <cell r="I35">
            <v>5170.9000053405762</v>
          </cell>
          <cell r="J35">
            <v>5196.0000343322754</v>
          </cell>
          <cell r="K35">
            <v>5203.4000282287598</v>
          </cell>
          <cell r="L35">
            <v>5161</v>
          </cell>
          <cell r="M35">
            <v>5165.8999347686768</v>
          </cell>
          <cell r="N35">
            <v>5138.2999954223633</v>
          </cell>
          <cell r="O35">
            <v>5087.1999607086182</v>
          </cell>
          <cell r="P35">
            <v>5009.7000045776367</v>
          </cell>
        </row>
        <row r="36">
          <cell r="C36">
            <v>2580.5</v>
          </cell>
          <cell r="D36">
            <v>2625.5000000000009</v>
          </cell>
          <cell r="E36">
            <v>2608</v>
          </cell>
          <cell r="F36">
            <v>2616.5</v>
          </cell>
          <cell r="G36">
            <v>2642.7</v>
          </cell>
          <cell r="H36">
            <v>2634.4</v>
          </cell>
          <cell r="I36">
            <v>2647.4</v>
          </cell>
          <cell r="J36">
            <v>2641.7139999999999</v>
          </cell>
          <cell r="K36">
            <v>2680.6930000000002</v>
          </cell>
          <cell r="L36">
            <v>2680.1219999999998</v>
          </cell>
          <cell r="M36">
            <v>2695.7697499999999</v>
          </cell>
          <cell r="N36">
            <v>2667.4925174713139</v>
          </cell>
          <cell r="O36">
            <v>2694.2862224578862</v>
          </cell>
          <cell r="P36">
            <v>2703.0752401351929</v>
          </cell>
        </row>
        <row r="37">
          <cell r="E37">
            <v>950.22769749999998</v>
          </cell>
          <cell r="F37">
            <v>943.02758249999999</v>
          </cell>
          <cell r="G37">
            <v>980.69517999999994</v>
          </cell>
          <cell r="H37">
            <v>990.93050384521484</v>
          </cell>
          <cell r="I37">
            <v>997.49441337585449</v>
          </cell>
          <cell r="J37">
            <v>1006.864476203919</v>
          </cell>
          <cell r="K37">
            <v>1020.730689048767</v>
          </cell>
          <cell r="L37">
            <v>1015.789845943451</v>
          </cell>
          <cell r="M37">
            <v>1016.872475147247</v>
          </cell>
          <cell r="N37">
            <v>998.07990980148315</v>
          </cell>
          <cell r="O37">
            <v>996.0561203956604</v>
          </cell>
          <cell r="P37">
            <v>989.87546539306641</v>
          </cell>
        </row>
        <row r="38">
          <cell r="C38">
            <v>17831.400000000001</v>
          </cell>
          <cell r="D38">
            <v>17746.099999999999</v>
          </cell>
          <cell r="E38">
            <v>18855.699981689449</v>
          </cell>
          <cell r="F38">
            <v>19632.100021362308</v>
          </cell>
          <cell r="G38">
            <v>20263.82008361816</v>
          </cell>
          <cell r="H38">
            <v>20998.270034790039</v>
          </cell>
          <cell r="I38">
            <v>21630.649932861332</v>
          </cell>
          <cell r="J38">
            <v>22280.919952392582</v>
          </cell>
          <cell r="K38">
            <v>22908.500152587891</v>
          </cell>
          <cell r="L38">
            <v>23106.729736328129</v>
          </cell>
          <cell r="M38">
            <v>23209.979965209961</v>
          </cell>
          <cell r="N38">
            <v>23280.440093994141</v>
          </cell>
          <cell r="O38">
            <v>23281.390045166019</v>
          </cell>
          <cell r="P38">
            <v>23043.369895935059</v>
          </cell>
        </row>
        <row r="39">
          <cell r="C39">
            <v>4427.8999999999996</v>
          </cell>
          <cell r="D39">
            <v>4473</v>
          </cell>
          <cell r="E39">
            <v>4491.1000000000004</v>
          </cell>
          <cell r="F39">
            <v>4506.5</v>
          </cell>
          <cell r="G39">
            <v>4518.8999999999996</v>
          </cell>
          <cell r="H39">
            <v>4629.6000000000004</v>
          </cell>
          <cell r="I39">
            <v>4678.5</v>
          </cell>
          <cell r="J39">
            <v>4750.3400000000011</v>
          </cell>
          <cell r="K39">
            <v>4797.49</v>
          </cell>
          <cell r="L39">
            <v>4797.6399999999994</v>
          </cell>
          <cell r="M39">
            <v>4824</v>
          </cell>
          <cell r="N39">
            <v>4884.8999999999996</v>
          </cell>
          <cell r="O39">
            <v>4906.9000000000015</v>
          </cell>
          <cell r="P39">
            <v>4960.3000106811523</v>
          </cell>
        </row>
        <row r="40">
          <cell r="C40">
            <v>3880.7399940490718</v>
          </cell>
          <cell r="D40">
            <v>3936.1000213623051</v>
          </cell>
          <cell r="E40">
            <v>3984.2139663696289</v>
          </cell>
          <cell r="F40">
            <v>4026.057998657227</v>
          </cell>
          <cell r="G40">
            <v>4043.2319946289058</v>
          </cell>
          <cell r="H40">
            <v>4071.157981872559</v>
          </cell>
          <cell r="I40">
            <v>4121.5850067138672</v>
          </cell>
          <cell r="J40">
            <v>4170.2280197143564</v>
          </cell>
          <cell r="K40">
            <v>4256.8150024414062</v>
          </cell>
          <cell r="L40">
            <v>4322.3369979858398</v>
          </cell>
          <cell r="M40">
            <v>4360.6069946289062</v>
          </cell>
          <cell r="N40">
            <v>4415.114990234375</v>
          </cell>
          <cell r="O40">
            <v>4457.275016784668</v>
          </cell>
          <cell r="P40">
            <v>4513.0690002441406</v>
          </cell>
        </row>
        <row r="41">
          <cell r="C41">
            <v>22331</v>
          </cell>
          <cell r="D41">
            <v>22734</v>
          </cell>
          <cell r="E41">
            <v>23117</v>
          </cell>
          <cell r="F41">
            <v>22964</v>
          </cell>
          <cell r="G41">
            <v>21378</v>
          </cell>
          <cell r="H41">
            <v>21849</v>
          </cell>
          <cell r="I41">
            <v>22202</v>
          </cell>
          <cell r="J41">
            <v>22575</v>
          </cell>
          <cell r="K41">
            <v>23241</v>
          </cell>
          <cell r="L41">
            <v>24165</v>
          </cell>
          <cell r="M41">
            <v>25042</v>
          </cell>
          <cell r="N41">
            <v>26066</v>
          </cell>
          <cell r="O41">
            <v>26685</v>
          </cell>
          <cell r="P41">
            <v>27600</v>
          </cell>
        </row>
        <row r="42">
          <cell r="C42">
            <v>28273</v>
          </cell>
          <cell r="D42">
            <v>28346</v>
          </cell>
          <cell r="E42">
            <v>28539</v>
          </cell>
          <cell r="F42">
            <v>28698</v>
          </cell>
          <cell r="G42">
            <v>28817</v>
          </cell>
          <cell r="H42">
            <v>29468</v>
          </cell>
          <cell r="I42">
            <v>29936</v>
          </cell>
          <cell r="J42">
            <v>30071</v>
          </cell>
          <cell r="K42">
            <v>30380</v>
          </cell>
          <cell r="L42">
            <v>30464</v>
          </cell>
          <cell r="M42">
            <v>30511</v>
          </cell>
          <cell r="N42">
            <v>30731</v>
          </cell>
          <cell r="O42">
            <v>30979.916000000001</v>
          </cell>
          <cell r="P42">
            <v>31146.77252197266</v>
          </cell>
        </row>
        <row r="43">
          <cell r="C43">
            <v>138271</v>
          </cell>
          <cell r="D43">
            <v>139351</v>
          </cell>
          <cell r="E43">
            <v>140394</v>
          </cell>
          <cell r="F43">
            <v>141717</v>
          </cell>
          <cell r="G43">
            <v>142403</v>
          </cell>
          <cell r="H43">
            <v>144043</v>
          </cell>
          <cell r="I43">
            <v>145945</v>
          </cell>
          <cell r="J43">
            <v>147321</v>
          </cell>
          <cell r="K43">
            <v>148042</v>
          </cell>
          <cell r="L43">
            <v>147605</v>
          </cell>
          <cell r="M43">
            <v>147169</v>
          </cell>
          <cell r="N43">
            <v>146504</v>
          </cell>
          <cell r="O43">
            <v>147246</v>
          </cell>
          <cell r="P43">
            <v>147273</v>
          </cell>
        </row>
      </sheetData>
      <sheetData sheetId="6"/>
      <sheetData sheetId="7"/>
      <sheetData sheetId="8">
        <row r="10">
          <cell r="C10">
            <v>945.4100341796875</v>
          </cell>
          <cell r="D10">
            <v>978.48397827148437</v>
          </cell>
          <cell r="E10">
            <v>993.50900268554687</v>
          </cell>
          <cell r="F10">
            <v>1006.971008300781</v>
          </cell>
          <cell r="G10">
            <v>1016.213012695313</v>
          </cell>
          <cell r="H10">
            <v>1051.692993164063</v>
          </cell>
          <cell r="I10">
            <v>1077.0260314941411</v>
          </cell>
          <cell r="J10">
            <v>1101.156005859375</v>
          </cell>
          <cell r="K10">
            <v>1128.875</v>
          </cell>
          <cell r="L10">
            <v>1159.563049316406</v>
          </cell>
          <cell r="M10">
            <v>1201.201049804688</v>
          </cell>
          <cell r="N10">
            <v>1220.276000976563</v>
          </cell>
          <cell r="O10">
            <v>1239.158996582031</v>
          </cell>
          <cell r="P10">
            <v>1267.81103515625</v>
          </cell>
        </row>
        <row r="11">
          <cell r="C11">
            <v>372.67</v>
          </cell>
          <cell r="D11">
            <v>391.04899999999998</v>
          </cell>
          <cell r="E11">
            <v>402.327</v>
          </cell>
          <cell r="F11">
            <v>397.98500000000001</v>
          </cell>
          <cell r="G11">
            <v>387</v>
          </cell>
          <cell r="H11">
            <v>398</v>
          </cell>
          <cell r="I11">
            <v>421</v>
          </cell>
          <cell r="J11">
            <v>440.27699999999999</v>
          </cell>
          <cell r="K11">
            <v>452.9</v>
          </cell>
          <cell r="L11">
            <v>469.1</v>
          </cell>
          <cell r="M11">
            <v>498.45299999999997</v>
          </cell>
          <cell r="N11">
            <v>519.89400000000001</v>
          </cell>
          <cell r="O11">
            <v>543.43190000000004</v>
          </cell>
          <cell r="P11">
            <v>564.62362670898437</v>
          </cell>
        </row>
        <row r="12">
          <cell r="C12">
            <v>433.79280999999997</v>
          </cell>
          <cell r="D12">
            <v>460.10086999999999</v>
          </cell>
          <cell r="E12">
            <v>455.72564749999998</v>
          </cell>
          <cell r="F12">
            <v>472.1976075</v>
          </cell>
          <cell r="G12">
            <v>480.20201750000001</v>
          </cell>
          <cell r="H12">
            <v>517.41357421875</v>
          </cell>
          <cell r="I12">
            <v>528.1268310546875</v>
          </cell>
          <cell r="J12">
            <v>551.99951171875</v>
          </cell>
          <cell r="K12">
            <v>558.05580139160156</v>
          </cell>
          <cell r="L12">
            <v>583.28677368164062</v>
          </cell>
          <cell r="M12">
            <v>612.61734008789062</v>
          </cell>
          <cell r="N12">
            <v>611.73223876953125</v>
          </cell>
          <cell r="O12">
            <v>622.02349853515625</v>
          </cell>
          <cell r="P12">
            <v>635.92822265625</v>
          </cell>
        </row>
        <row r="13">
          <cell r="C13">
            <v>1601.2</v>
          </cell>
          <cell r="D13">
            <v>1682.6</v>
          </cell>
          <cell r="E13">
            <v>1716.2</v>
          </cell>
          <cell r="F13">
            <v>1773.4</v>
          </cell>
          <cell r="G13">
            <v>1815</v>
          </cell>
          <cell r="H13">
            <v>1870</v>
          </cell>
          <cell r="I13">
            <v>1946.3</v>
          </cell>
          <cell r="J13">
            <v>2047.3</v>
          </cell>
          <cell r="K13">
            <v>2095.8000000000002</v>
          </cell>
          <cell r="L13">
            <v>2162.1</v>
          </cell>
          <cell r="M13">
            <v>2184.3000000000002</v>
          </cell>
          <cell r="N13">
            <v>2247</v>
          </cell>
          <cell r="O13">
            <v>2310.4</v>
          </cell>
          <cell r="P13">
            <v>2341.400024414063</v>
          </cell>
        </row>
        <row r="14">
          <cell r="C14">
            <v>511.99299999999988</v>
          </cell>
          <cell r="D14">
            <v>539.13200000000006</v>
          </cell>
          <cell r="E14">
            <v>548.18399999999997</v>
          </cell>
          <cell r="F14">
            <v>556.40700000000004</v>
          </cell>
          <cell r="G14">
            <v>583.35899999999992</v>
          </cell>
          <cell r="H14">
            <v>601.65300000000002</v>
          </cell>
          <cell r="I14">
            <v>640.03499999999997</v>
          </cell>
          <cell r="J14">
            <v>704.86300000000006</v>
          </cell>
          <cell r="K14">
            <v>758.96500000000003</v>
          </cell>
          <cell r="L14">
            <v>808.61099999999999</v>
          </cell>
          <cell r="M14">
            <v>831.26050000000009</v>
          </cell>
          <cell r="N14">
            <v>887.46</v>
          </cell>
          <cell r="O14">
            <v>907.44500000000005</v>
          </cell>
          <cell r="P14">
            <v>958.66000366210937</v>
          </cell>
        </row>
        <row r="15">
          <cell r="C15">
            <v>688.47750075000226</v>
          </cell>
          <cell r="D15">
            <v>706.04842107500792</v>
          </cell>
          <cell r="E15">
            <v>703.44720240000004</v>
          </cell>
          <cell r="F15">
            <v>692.1</v>
          </cell>
          <cell r="G15">
            <v>693.1</v>
          </cell>
          <cell r="H15">
            <v>693.8</v>
          </cell>
          <cell r="I15">
            <v>687.8</v>
          </cell>
          <cell r="J15">
            <v>678.65800000000002</v>
          </cell>
          <cell r="K15">
            <v>664.7</v>
          </cell>
          <cell r="L15">
            <v>646.86500000000001</v>
          </cell>
          <cell r="M15">
            <v>620.46800000000007</v>
          </cell>
          <cell r="N15">
            <v>596.39800000000002</v>
          </cell>
          <cell r="O15">
            <v>590.37400000000002</v>
          </cell>
          <cell r="P15">
            <v>589.94500732421875</v>
          </cell>
        </row>
        <row r="16">
          <cell r="C16">
            <v>339.06216999999998</v>
          </cell>
          <cell r="D16">
            <v>333.41061999999999</v>
          </cell>
          <cell r="E16">
            <v>332.57135249999999</v>
          </cell>
          <cell r="F16">
            <v>308.5054075000001</v>
          </cell>
          <cell r="G16">
            <v>314.10450750000001</v>
          </cell>
          <cell r="H16">
            <v>308.89898681640631</v>
          </cell>
          <cell r="I16">
            <v>314.07243347167969</v>
          </cell>
          <cell r="J16">
            <v>312.28411865234381</v>
          </cell>
          <cell r="K16">
            <v>321.66436767578131</v>
          </cell>
          <cell r="L16">
            <v>322.9886474609375</v>
          </cell>
          <cell r="M16">
            <v>320.5743408203125</v>
          </cell>
          <cell r="N16">
            <v>318.7843017578125</v>
          </cell>
          <cell r="O16">
            <v>319.32164001464838</v>
          </cell>
          <cell r="P16">
            <v>328.42007446289062</v>
          </cell>
        </row>
        <row r="17">
          <cell r="C17">
            <v>71.777000427246094</v>
          </cell>
          <cell r="D17">
            <v>74.5</v>
          </cell>
          <cell r="E17">
            <v>75.800998687744141</v>
          </cell>
          <cell r="F17">
            <v>74.722999572753906</v>
          </cell>
          <cell r="G17">
            <v>75.038997650146484</v>
          </cell>
          <cell r="H17">
            <v>75.03900146484375</v>
          </cell>
          <cell r="I17">
            <v>79.18499755859375</v>
          </cell>
          <cell r="J17">
            <v>80.677001953125</v>
          </cell>
          <cell r="K17">
            <v>79.475002288818359</v>
          </cell>
          <cell r="L17">
            <v>80.287002563476562</v>
          </cell>
          <cell r="M17">
            <v>80.829998016357422</v>
          </cell>
          <cell r="N17">
            <v>80.71099853515625</v>
          </cell>
          <cell r="O17">
            <v>80.811996459960937</v>
          </cell>
          <cell r="P17">
            <v>81.26300048828125</v>
          </cell>
        </row>
        <row r="18">
          <cell r="C18">
            <v>370</v>
          </cell>
          <cell r="D18">
            <v>367</v>
          </cell>
          <cell r="E18">
            <v>359</v>
          </cell>
          <cell r="F18">
            <v>350</v>
          </cell>
          <cell r="G18">
            <v>341</v>
          </cell>
          <cell r="H18">
            <v>338</v>
          </cell>
          <cell r="I18">
            <v>338</v>
          </cell>
          <cell r="J18">
            <v>337</v>
          </cell>
          <cell r="K18">
            <v>336</v>
          </cell>
          <cell r="L18">
            <v>331</v>
          </cell>
          <cell r="M18">
            <v>329</v>
          </cell>
          <cell r="N18">
            <v>327</v>
          </cell>
          <cell r="O18">
            <v>323</v>
          </cell>
          <cell r="P18">
            <v>326</v>
          </cell>
        </row>
        <row r="19">
          <cell r="C19">
            <v>3248.8919999999998</v>
          </cell>
          <cell r="D19">
            <v>3337.4569999999999</v>
          </cell>
          <cell r="E19">
            <v>3363.3870000000002</v>
          </cell>
          <cell r="F19">
            <v>3394.7097480000002</v>
          </cell>
          <cell r="G19">
            <v>3427.5709999999999</v>
          </cell>
          <cell r="H19">
            <v>3438.4150390625</v>
          </cell>
          <cell r="I19">
            <v>3464.56298828125</v>
          </cell>
          <cell r="J19">
            <v>3484.15771484375</v>
          </cell>
          <cell r="K19">
            <v>3497.665405273438</v>
          </cell>
          <cell r="L19">
            <v>3530.209228515625</v>
          </cell>
          <cell r="M19">
            <v>3575.550537109375</v>
          </cell>
          <cell r="N19">
            <v>3577.009033203125</v>
          </cell>
          <cell r="O19">
            <v>3616.750732421875</v>
          </cell>
          <cell r="P19">
            <v>3615.912719726563</v>
          </cell>
        </row>
        <row r="20">
          <cell r="C20">
            <v>4072</v>
          </cell>
          <cell r="D20">
            <v>4408</v>
          </cell>
          <cell r="E20">
            <v>4543</v>
          </cell>
          <cell r="F20">
            <v>4723</v>
          </cell>
          <cell r="G20">
            <v>4757</v>
          </cell>
          <cell r="H20">
            <v>4719</v>
          </cell>
          <cell r="I20">
            <v>4820</v>
          </cell>
          <cell r="J20">
            <v>4873</v>
          </cell>
          <cell r="K20">
            <v>4969</v>
          </cell>
          <cell r="L20">
            <v>5074</v>
          </cell>
          <cell r="M20">
            <v>5229</v>
          </cell>
          <cell r="N20">
            <v>5405</v>
          </cell>
          <cell r="O20">
            <v>5580</v>
          </cell>
          <cell r="P20">
            <v>5710</v>
          </cell>
        </row>
        <row r="21">
          <cell r="C21">
            <v>450.99930999999998</v>
          </cell>
          <cell r="D21">
            <v>448.44592</v>
          </cell>
          <cell r="E21">
            <v>455.0485875</v>
          </cell>
          <cell r="F21">
            <v>465.57317</v>
          </cell>
          <cell r="G21">
            <v>474.18921749999998</v>
          </cell>
          <cell r="H21">
            <v>492.215087890625</v>
          </cell>
          <cell r="I21">
            <v>490.00733947753912</v>
          </cell>
          <cell r="J21">
            <v>507.99241638183588</v>
          </cell>
          <cell r="K21">
            <v>529.42794799804687</v>
          </cell>
          <cell r="L21">
            <v>552.64372253417969</v>
          </cell>
          <cell r="M21">
            <v>568.07441711425781</v>
          </cell>
          <cell r="N21">
            <v>580.31120300292969</v>
          </cell>
          <cell r="O21">
            <v>569.69020080566406</v>
          </cell>
          <cell r="P21">
            <v>575.8892822265625</v>
          </cell>
        </row>
        <row r="22">
          <cell r="C22">
            <v>470.2000000000001</v>
          </cell>
          <cell r="D22">
            <v>484.5</v>
          </cell>
          <cell r="E22">
            <v>500.5</v>
          </cell>
          <cell r="F22">
            <v>523.40000000000009</v>
          </cell>
          <cell r="G22">
            <v>536.1</v>
          </cell>
          <cell r="H22">
            <v>572.6</v>
          </cell>
          <cell r="I22">
            <v>598.70000000000005</v>
          </cell>
          <cell r="J22">
            <v>598.41000000000008</v>
          </cell>
          <cell r="K22">
            <v>599.178</v>
          </cell>
          <cell r="L22">
            <v>560.54600000000005</v>
          </cell>
          <cell r="M22">
            <v>552.40899999999999</v>
          </cell>
          <cell r="N22">
            <v>528.38</v>
          </cell>
          <cell r="O22">
            <v>529.99900000000002</v>
          </cell>
          <cell r="P22">
            <v>526.04501342773437</v>
          </cell>
        </row>
        <row r="23">
          <cell r="C23">
            <v>14.943</v>
          </cell>
          <cell r="D23">
            <v>15.116</v>
          </cell>
          <cell r="E23">
            <v>15.803000000000001</v>
          </cell>
          <cell r="F23">
            <v>16.006</v>
          </cell>
          <cell r="G23">
            <v>16.39</v>
          </cell>
          <cell r="H23">
            <v>16.783000000000001</v>
          </cell>
          <cell r="I23">
            <v>17.8</v>
          </cell>
          <cell r="J23">
            <v>18.376000000000001</v>
          </cell>
          <cell r="K23">
            <v>18.837</v>
          </cell>
          <cell r="L23">
            <v>19.521999999999998</v>
          </cell>
          <cell r="M23">
            <v>19.079053900000002</v>
          </cell>
          <cell r="N23">
            <v>18.983000000000001</v>
          </cell>
          <cell r="O23">
            <v>19.235685650000001</v>
          </cell>
          <cell r="P23">
            <v>19.52476692199707</v>
          </cell>
        </row>
        <row r="24">
          <cell r="C24">
            <v>150.40000152587891</v>
          </cell>
          <cell r="D24">
            <v>154.2999992370606</v>
          </cell>
          <cell r="E24">
            <v>159.39999771118161</v>
          </cell>
          <cell r="F24">
            <v>163.20000457763669</v>
          </cell>
          <cell r="G24">
            <v>171.80000305175781</v>
          </cell>
          <cell r="H24">
            <v>177.59999847412109</v>
          </cell>
          <cell r="I24">
            <v>182.90000152587891</v>
          </cell>
          <cell r="J24">
            <v>191</v>
          </cell>
          <cell r="K24">
            <v>195.70000457763669</v>
          </cell>
          <cell r="L24">
            <v>197.40000152587891</v>
          </cell>
          <cell r="M24">
            <v>201</v>
          </cell>
          <cell r="N24">
            <v>205.80000305175781</v>
          </cell>
          <cell r="O24">
            <v>207.09999847412109</v>
          </cell>
          <cell r="P24">
            <v>216.3999938964844</v>
          </cell>
        </row>
        <row r="25">
          <cell r="C25">
            <v>253.54</v>
          </cell>
          <cell r="D25">
            <v>265.411</v>
          </cell>
          <cell r="E25">
            <v>271.642</v>
          </cell>
          <cell r="F25">
            <v>271.7</v>
          </cell>
          <cell r="G25">
            <v>275.99400000000003</v>
          </cell>
          <cell r="H25">
            <v>278.48</v>
          </cell>
          <cell r="I25">
            <v>285.17500000000001</v>
          </cell>
          <cell r="J25">
            <v>288.976</v>
          </cell>
          <cell r="K25">
            <v>287.15499999999997</v>
          </cell>
          <cell r="L25">
            <v>303.48500000000001</v>
          </cell>
          <cell r="M25">
            <v>311.39600000000002</v>
          </cell>
          <cell r="N25">
            <v>313.10000000000002</v>
          </cell>
          <cell r="O25">
            <v>313.5</v>
          </cell>
          <cell r="P25">
            <v>313.80000305175781</v>
          </cell>
        </row>
        <row r="26">
          <cell r="C26">
            <v>2360.1860000000001</v>
          </cell>
          <cell r="D26">
            <v>2488.3159999999998</v>
          </cell>
          <cell r="E26">
            <v>2542</v>
          </cell>
          <cell r="F26">
            <v>2633.8519999999999</v>
          </cell>
          <cell r="G26">
            <v>2502</v>
          </cell>
          <cell r="H26">
            <v>2564</v>
          </cell>
          <cell r="I26">
            <v>2652.7</v>
          </cell>
          <cell r="J26">
            <v>2738.433</v>
          </cell>
          <cell r="K26">
            <v>2841.98</v>
          </cell>
          <cell r="L26">
            <v>2886.36</v>
          </cell>
          <cell r="M26">
            <v>2956</v>
          </cell>
          <cell r="N26">
            <v>3070</v>
          </cell>
          <cell r="O26">
            <v>3194.17</v>
          </cell>
          <cell r="P26">
            <v>3276.35205078125</v>
          </cell>
        </row>
        <row r="27">
          <cell r="C27">
            <v>8530</v>
          </cell>
          <cell r="D27">
            <v>9010</v>
          </cell>
          <cell r="E27">
            <v>8780</v>
          </cell>
          <cell r="F27">
            <v>8300</v>
          </cell>
          <cell r="G27">
            <v>7740</v>
          </cell>
          <cell r="H27">
            <v>7300</v>
          </cell>
          <cell r="I27">
            <v>7020</v>
          </cell>
          <cell r="J27">
            <v>6760</v>
          </cell>
          <cell r="K27">
            <v>6570</v>
          </cell>
          <cell r="L27">
            <v>6530</v>
          </cell>
          <cell r="M27">
            <v>6450</v>
          </cell>
          <cell r="N27">
            <v>6060</v>
          </cell>
          <cell r="O27">
            <v>6450</v>
          </cell>
          <cell r="P27">
            <v>6570</v>
          </cell>
        </row>
        <row r="28">
          <cell r="C28">
            <v>1706.3</v>
          </cell>
          <cell r="D28">
            <v>1755.7</v>
          </cell>
          <cell r="E28">
            <v>1832.3</v>
          </cell>
          <cell r="F28">
            <v>1871.3</v>
          </cell>
          <cell r="G28">
            <v>1969.5</v>
          </cell>
          <cell r="H28">
            <v>2180.6</v>
          </cell>
          <cell r="I28">
            <v>2361</v>
          </cell>
          <cell r="J28">
            <v>2535</v>
          </cell>
          <cell r="K28">
            <v>2682</v>
          </cell>
          <cell r="L28">
            <v>2826</v>
          </cell>
          <cell r="M28">
            <v>2975</v>
          </cell>
          <cell r="N28">
            <v>3092.8</v>
          </cell>
          <cell r="O28">
            <v>3192.8</v>
          </cell>
          <cell r="P28">
            <v>3274.400024414063</v>
          </cell>
        </row>
        <row r="29">
          <cell r="C29">
            <v>18.13935</v>
          </cell>
          <cell r="D29">
            <v>18.445530000000002</v>
          </cell>
          <cell r="E29">
            <v>19.549589999999998</v>
          </cell>
          <cell r="F29">
            <v>19.98939</v>
          </cell>
          <cell r="G29">
            <v>21.260380000000001</v>
          </cell>
          <cell r="H29">
            <v>22.699350357055661</v>
          </cell>
          <cell r="I29">
            <v>23.979880332946781</v>
          </cell>
          <cell r="J29">
            <v>24.015839576721191</v>
          </cell>
          <cell r="K29">
            <v>24.919962882995609</v>
          </cell>
          <cell r="L29">
            <v>25.630624771118161</v>
          </cell>
          <cell r="M29">
            <v>26.679594993591309</v>
          </cell>
          <cell r="N29">
            <v>28.176287651062012</v>
          </cell>
          <cell r="O29">
            <v>30.190524101257321</v>
          </cell>
          <cell r="P29">
            <v>31.159912109375</v>
          </cell>
        </row>
        <row r="30">
          <cell r="C30">
            <v>2285.7000122070308</v>
          </cell>
          <cell r="D30">
            <v>2432.5000610351558</v>
          </cell>
          <cell r="E30">
            <v>2573.400024414063</v>
          </cell>
          <cell r="F30">
            <v>2669.199951171875</v>
          </cell>
          <cell r="G30">
            <v>2934.1000366210942</v>
          </cell>
          <cell r="H30">
            <v>3009.411987304688</v>
          </cell>
          <cell r="I30">
            <v>3064.369018554688</v>
          </cell>
          <cell r="J30">
            <v>3269.988037109375</v>
          </cell>
          <cell r="K30">
            <v>3327.524169921875</v>
          </cell>
          <cell r="L30">
            <v>3575.39208984375</v>
          </cell>
          <cell r="M30">
            <v>3800.018920898438</v>
          </cell>
          <cell r="N30">
            <v>3940.080932617188</v>
          </cell>
          <cell r="O30">
            <v>4246.280029296875</v>
          </cell>
          <cell r="P30">
            <v>4373.5528564453134</v>
          </cell>
        </row>
        <row r="31">
          <cell r="C31">
            <v>846</v>
          </cell>
          <cell r="D31">
            <v>840</v>
          </cell>
          <cell r="E31">
            <v>839</v>
          </cell>
          <cell r="F31">
            <v>843</v>
          </cell>
          <cell r="G31">
            <v>855</v>
          </cell>
          <cell r="H31">
            <v>878</v>
          </cell>
          <cell r="I31">
            <v>890</v>
          </cell>
          <cell r="J31">
            <v>911</v>
          </cell>
          <cell r="K31">
            <v>938</v>
          </cell>
          <cell r="L31">
            <v>959</v>
          </cell>
          <cell r="M31">
            <v>983</v>
          </cell>
          <cell r="N31">
            <v>995</v>
          </cell>
          <cell r="O31">
            <v>1022.617</v>
          </cell>
          <cell r="P31">
            <v>1043.393981933594</v>
          </cell>
        </row>
        <row r="32">
          <cell r="C32">
            <v>195.7</v>
          </cell>
          <cell r="D32">
            <v>203</v>
          </cell>
          <cell r="E32">
            <v>204.4</v>
          </cell>
          <cell r="F32">
            <v>206.7</v>
          </cell>
          <cell r="G32">
            <v>212.3</v>
          </cell>
          <cell r="H32">
            <v>218</v>
          </cell>
          <cell r="I32">
            <v>225.6</v>
          </cell>
          <cell r="J32">
            <v>229.9</v>
          </cell>
          <cell r="K32">
            <v>237.4</v>
          </cell>
          <cell r="L32">
            <v>244</v>
          </cell>
          <cell r="M32">
            <v>251.8</v>
          </cell>
          <cell r="N32">
            <v>258.39999999999998</v>
          </cell>
          <cell r="O32">
            <v>263.7</v>
          </cell>
          <cell r="P32">
            <v>271.5</v>
          </cell>
        </row>
        <row r="33">
          <cell r="C33">
            <v>264</v>
          </cell>
          <cell r="D33">
            <v>257</v>
          </cell>
          <cell r="E33">
            <v>255</v>
          </cell>
          <cell r="F33">
            <v>253</v>
          </cell>
          <cell r="G33">
            <v>253</v>
          </cell>
          <cell r="H33">
            <v>258.488</v>
          </cell>
          <cell r="I33">
            <v>257.8</v>
          </cell>
          <cell r="J33">
            <v>261.5</v>
          </cell>
          <cell r="K33">
            <v>267.7</v>
          </cell>
          <cell r="L33">
            <v>272.3</v>
          </cell>
          <cell r="M33">
            <v>274.10000000000002</v>
          </cell>
          <cell r="N33">
            <v>274.5</v>
          </cell>
          <cell r="O33">
            <v>277.3</v>
          </cell>
          <cell r="P33">
            <v>279.19999694824219</v>
          </cell>
        </row>
        <row r="34">
          <cell r="C34">
            <v>1746</v>
          </cell>
          <cell r="D34">
            <v>1812</v>
          </cell>
          <cell r="E34">
            <v>1865.9</v>
          </cell>
          <cell r="F34">
            <v>1867</v>
          </cell>
          <cell r="G34">
            <v>1932.2</v>
          </cell>
          <cell r="H34">
            <v>2028.1</v>
          </cell>
          <cell r="I34">
            <v>2009</v>
          </cell>
          <cell r="J34">
            <v>2050.9</v>
          </cell>
          <cell r="K34">
            <v>2119.6999999999998</v>
          </cell>
          <cell r="L34">
            <v>2166.3000000000002</v>
          </cell>
          <cell r="M34">
            <v>2176.5</v>
          </cell>
          <cell r="N34">
            <v>2118.5</v>
          </cell>
          <cell r="O34">
            <v>2063.1999999999998</v>
          </cell>
          <cell r="P34">
            <v>1964.100036621094</v>
          </cell>
        </row>
        <row r="35">
          <cell r="C35">
            <v>470.60000610351562</v>
          </cell>
          <cell r="D35">
            <v>493.60000610351562</v>
          </cell>
          <cell r="E35">
            <v>505.00001525878912</v>
          </cell>
          <cell r="F35">
            <v>509</v>
          </cell>
          <cell r="G35">
            <v>514.80001831054687</v>
          </cell>
          <cell r="H35">
            <v>531.70001220703125</v>
          </cell>
          <cell r="I35">
            <v>545</v>
          </cell>
          <cell r="J35">
            <v>546.39999389648437</v>
          </cell>
          <cell r="K35">
            <v>560.20001220703125</v>
          </cell>
          <cell r="L35">
            <v>567.70001220703125</v>
          </cell>
          <cell r="M35">
            <v>589.30001831054687</v>
          </cell>
          <cell r="N35">
            <v>587.10000610351562</v>
          </cell>
          <cell r="O35">
            <v>605.5</v>
          </cell>
          <cell r="P35">
            <v>614.60000610351562</v>
          </cell>
        </row>
        <row r="36">
          <cell r="C36">
            <v>251.2</v>
          </cell>
          <cell r="D36">
            <v>278.5</v>
          </cell>
          <cell r="E36">
            <v>283.10000000000002</v>
          </cell>
          <cell r="F36">
            <v>285.39999999999998</v>
          </cell>
          <cell r="G36">
            <v>319.39999999999998</v>
          </cell>
          <cell r="H36">
            <v>331.9</v>
          </cell>
          <cell r="I36">
            <v>341.3</v>
          </cell>
          <cell r="J36">
            <v>339.28699999999998</v>
          </cell>
          <cell r="K36">
            <v>346.88400000000001</v>
          </cell>
          <cell r="L36">
            <v>343.29500000000002</v>
          </cell>
          <cell r="M36">
            <v>338.48099999999999</v>
          </cell>
          <cell r="N36">
            <v>339.9007568359375</v>
          </cell>
          <cell r="O36">
            <v>330.03349304199219</v>
          </cell>
          <cell r="P36">
            <v>323.81100463867187</v>
          </cell>
        </row>
        <row r="37">
          <cell r="E37">
            <v>98.467259999999996</v>
          </cell>
          <cell r="F37">
            <v>104.0243725</v>
          </cell>
          <cell r="G37">
            <v>110.80183</v>
          </cell>
          <cell r="H37">
            <v>114.6383819580078</v>
          </cell>
          <cell r="I37">
            <v>120.029468536377</v>
          </cell>
          <cell r="J37">
            <v>118.9069747924805</v>
          </cell>
          <cell r="K37">
            <v>122.6479187011719</v>
          </cell>
          <cell r="L37">
            <v>127.2799835205078</v>
          </cell>
          <cell r="M37">
            <v>125.547046661377</v>
          </cell>
          <cell r="N37">
            <v>123.7310791015625</v>
          </cell>
          <cell r="O37">
            <v>122.5494766235352</v>
          </cell>
          <cell r="P37">
            <v>125.33790588378911</v>
          </cell>
        </row>
        <row r="38">
          <cell r="C38">
            <v>1515.8</v>
          </cell>
          <cell r="D38">
            <v>1536.8</v>
          </cell>
          <cell r="E38">
            <v>1608.130004882813</v>
          </cell>
          <cell r="F38">
            <v>1670.659973144531</v>
          </cell>
          <cell r="G38">
            <v>1735.239990234375</v>
          </cell>
          <cell r="H38">
            <v>1810.56005859375</v>
          </cell>
          <cell r="I38">
            <v>1900.990051269531</v>
          </cell>
          <cell r="J38">
            <v>2028.869995117188</v>
          </cell>
          <cell r="K38">
            <v>2133.700073242188</v>
          </cell>
          <cell r="L38">
            <v>2246.280029296875</v>
          </cell>
          <cell r="M38">
            <v>2389.150024414063</v>
          </cell>
          <cell r="N38">
            <v>2494.18994140625</v>
          </cell>
          <cell r="O38">
            <v>2579.430053710938</v>
          </cell>
          <cell r="P38">
            <v>2640.599975585938</v>
          </cell>
        </row>
        <row r="39">
          <cell r="C39">
            <v>573</v>
          </cell>
          <cell r="D39">
            <v>554</v>
          </cell>
          <cell r="E39">
            <v>539</v>
          </cell>
          <cell r="F39">
            <v>527</v>
          </cell>
          <cell r="G39">
            <v>509.4</v>
          </cell>
          <cell r="H39">
            <v>506.4</v>
          </cell>
          <cell r="I39">
            <v>510.5</v>
          </cell>
          <cell r="J39">
            <v>512.5</v>
          </cell>
          <cell r="K39">
            <v>514.20000000000005</v>
          </cell>
          <cell r="L39">
            <v>515.80999999999995</v>
          </cell>
          <cell r="M39">
            <v>517</v>
          </cell>
          <cell r="N39">
            <v>523.4</v>
          </cell>
          <cell r="O39">
            <v>527.9</v>
          </cell>
          <cell r="P39">
            <v>535.5</v>
          </cell>
        </row>
        <row r="40">
          <cell r="C40">
            <v>398.48300170898437</v>
          </cell>
          <cell r="D40">
            <v>412.34100341796881</v>
          </cell>
          <cell r="E40">
            <v>423.33099365234381</v>
          </cell>
          <cell r="F40">
            <v>422.24699401855469</v>
          </cell>
          <cell r="G40">
            <v>421.33999633789062</v>
          </cell>
          <cell r="H40">
            <v>426.02299499511719</v>
          </cell>
          <cell r="I40">
            <v>428.74800109863281</v>
          </cell>
          <cell r="J40">
            <v>444.35099792480469</v>
          </cell>
          <cell r="K40">
            <v>457.66999816894531</v>
          </cell>
          <cell r="L40">
            <v>478.98898315429687</v>
          </cell>
          <cell r="M40">
            <v>494.72198486328131</v>
          </cell>
          <cell r="N40">
            <v>511.14300537109381</v>
          </cell>
          <cell r="O40">
            <v>523.3070068359375</v>
          </cell>
          <cell r="P40">
            <v>541.63801574707031</v>
          </cell>
        </row>
        <row r="41">
          <cell r="C41">
            <v>1206</v>
          </cell>
          <cell r="D41">
            <v>1239</v>
          </cell>
          <cell r="E41">
            <v>1283</v>
          </cell>
          <cell r="F41">
            <v>1334</v>
          </cell>
          <cell r="G41">
            <v>1243</v>
          </cell>
          <cell r="H41">
            <v>1317</v>
          </cell>
          <cell r="I41">
            <v>1383</v>
          </cell>
          <cell r="J41">
            <v>1410</v>
          </cell>
          <cell r="K41">
            <v>1500</v>
          </cell>
          <cell r="L41">
            <v>1594</v>
          </cell>
          <cell r="M41">
            <v>1702</v>
          </cell>
          <cell r="N41">
            <v>1848</v>
          </cell>
          <cell r="O41">
            <v>1937</v>
          </cell>
          <cell r="P41">
            <v>2013</v>
          </cell>
        </row>
        <row r="42">
          <cell r="C42">
            <v>3166</v>
          </cell>
          <cell r="D42">
            <v>3177</v>
          </cell>
          <cell r="E42">
            <v>3091</v>
          </cell>
          <cell r="F42">
            <v>3034</v>
          </cell>
          <cell r="G42">
            <v>2988</v>
          </cell>
          <cell r="H42">
            <v>2984</v>
          </cell>
          <cell r="I42">
            <v>3023</v>
          </cell>
          <cell r="J42">
            <v>3061</v>
          </cell>
          <cell r="K42">
            <v>3128</v>
          </cell>
          <cell r="L42">
            <v>3207</v>
          </cell>
          <cell r="M42">
            <v>3279</v>
          </cell>
          <cell r="N42">
            <v>3392</v>
          </cell>
          <cell r="O42">
            <v>3488.0680000000002</v>
          </cell>
          <cell r="P42">
            <v>3608.7109375</v>
          </cell>
        </row>
        <row r="43">
          <cell r="C43">
            <v>14164</v>
          </cell>
          <cell r="D43">
            <v>14678</v>
          </cell>
          <cell r="E43">
            <v>14931</v>
          </cell>
          <cell r="F43">
            <v>15189</v>
          </cell>
          <cell r="G43">
            <v>15448</v>
          </cell>
          <cell r="H43">
            <v>15841</v>
          </cell>
          <cell r="I43">
            <v>16340</v>
          </cell>
          <cell r="J43">
            <v>16794</v>
          </cell>
          <cell r="K43">
            <v>17133</v>
          </cell>
          <cell r="L43">
            <v>17402</v>
          </cell>
          <cell r="M43">
            <v>17500</v>
          </cell>
          <cell r="N43">
            <v>17459</v>
          </cell>
          <cell r="O43">
            <v>17597</v>
          </cell>
          <cell r="P43">
            <v>17503</v>
          </cell>
        </row>
      </sheetData>
      <sheetData sheetId="9">
        <row r="10">
          <cell r="C10">
            <v>845.447998046875</v>
          </cell>
          <cell r="D10">
            <v>893.78398895263672</v>
          </cell>
          <cell r="E10">
            <v>972.22198486328125</v>
          </cell>
          <cell r="F10">
            <v>1048.9380187988279</v>
          </cell>
          <cell r="G10">
            <v>1118.072998046875</v>
          </cell>
          <cell r="H10">
            <v>1197.820983886719</v>
          </cell>
          <cell r="I10">
            <v>1282.4480133056641</v>
          </cell>
          <cell r="J10">
            <v>1343.393005371094</v>
          </cell>
          <cell r="K10">
            <v>1404.297988891602</v>
          </cell>
          <cell r="L10">
            <v>1493.508010864258</v>
          </cell>
          <cell r="M10">
            <v>1568.6870422363279</v>
          </cell>
          <cell r="N10">
            <v>1618.703002929688</v>
          </cell>
          <cell r="O10">
            <v>1649.9040222167971</v>
          </cell>
          <cell r="P10">
            <v>1684.27099609375</v>
          </cell>
        </row>
        <row r="11">
          <cell r="C11">
            <v>267.20699999999999</v>
          </cell>
          <cell r="D11">
            <v>268.04599999999999</v>
          </cell>
          <cell r="E11">
            <v>287.26900000000001</v>
          </cell>
          <cell r="F11">
            <v>306.05599999999998</v>
          </cell>
          <cell r="G11">
            <v>288.3</v>
          </cell>
          <cell r="H11">
            <v>311.7</v>
          </cell>
          <cell r="I11">
            <v>342.9</v>
          </cell>
          <cell r="J11">
            <v>367.37400000000002</v>
          </cell>
          <cell r="K11">
            <v>388.6</v>
          </cell>
          <cell r="L11">
            <v>392.3</v>
          </cell>
          <cell r="M11">
            <v>411.22</v>
          </cell>
          <cell r="N11">
            <v>422.30399999999997</v>
          </cell>
          <cell r="O11">
            <v>444.81758000000002</v>
          </cell>
          <cell r="P11">
            <v>470.39138412475592</v>
          </cell>
        </row>
        <row r="12">
          <cell r="C12">
            <v>268.97460000000001</v>
          </cell>
          <cell r="D12">
            <v>272.03255000000001</v>
          </cell>
          <cell r="E12">
            <v>297.94239499999998</v>
          </cell>
          <cell r="F12">
            <v>318.6664275</v>
          </cell>
          <cell r="G12">
            <v>350.98848750000002</v>
          </cell>
          <cell r="H12">
            <v>387.9421501159668</v>
          </cell>
          <cell r="I12">
            <v>405.08043479919428</v>
          </cell>
          <cell r="J12">
            <v>447.97279357910162</v>
          </cell>
          <cell r="K12">
            <v>462.56560897827148</v>
          </cell>
          <cell r="L12">
            <v>486.19126129150391</v>
          </cell>
          <cell r="M12">
            <v>523.9918212890625</v>
          </cell>
          <cell r="N12">
            <v>548.18572616577148</v>
          </cell>
          <cell r="O12">
            <v>566.50302505493164</v>
          </cell>
          <cell r="P12">
            <v>610.9069709777832</v>
          </cell>
        </row>
        <row r="13">
          <cell r="C13">
            <v>1407.3</v>
          </cell>
          <cell r="D13">
            <v>1471.7</v>
          </cell>
          <cell r="E13">
            <v>1623.7</v>
          </cell>
          <cell r="F13">
            <v>1809.1</v>
          </cell>
          <cell r="G13">
            <v>1916.7</v>
          </cell>
          <cell r="H13">
            <v>2018.7</v>
          </cell>
          <cell r="I13">
            <v>2127.1</v>
          </cell>
          <cell r="J13">
            <v>2260.6999999999998</v>
          </cell>
          <cell r="K13">
            <v>2369.4</v>
          </cell>
          <cell r="L13">
            <v>2498.5</v>
          </cell>
          <cell r="M13">
            <v>2617.1</v>
          </cell>
          <cell r="N13">
            <v>2715.4</v>
          </cell>
          <cell r="O13">
            <v>2818.5</v>
          </cell>
          <cell r="P13">
            <v>2927.800048828125</v>
          </cell>
        </row>
        <row r="14">
          <cell r="C14">
            <v>574.82799999999997</v>
          </cell>
          <cell r="D14">
            <v>589.976</v>
          </cell>
          <cell r="E14">
            <v>615.21500000000003</v>
          </cell>
          <cell r="F14">
            <v>655.68200000000002</v>
          </cell>
          <cell r="G14">
            <v>695.69800000000009</v>
          </cell>
          <cell r="H14">
            <v>729.43299999999999</v>
          </cell>
          <cell r="I14">
            <v>753.90599999999995</v>
          </cell>
          <cell r="J14">
            <v>805.03399999999999</v>
          </cell>
          <cell r="K14">
            <v>893.54500000000007</v>
          </cell>
          <cell r="L14">
            <v>944.4559999999999</v>
          </cell>
          <cell r="M14">
            <v>1031.1867500000001</v>
          </cell>
          <cell r="N14">
            <v>1092.0999999999999</v>
          </cell>
          <cell r="O14">
            <v>1187.58</v>
          </cell>
          <cell r="P14">
            <v>1265.401992797852</v>
          </cell>
        </row>
        <row r="15">
          <cell r="C15">
            <v>417.10819797499801</v>
          </cell>
          <cell r="D15">
            <v>444.29695094999869</v>
          </cell>
          <cell r="E15">
            <v>512.28149907</v>
          </cell>
          <cell r="F15">
            <v>560</v>
          </cell>
          <cell r="G15">
            <v>593.20000000000005</v>
          </cell>
          <cell r="H15">
            <v>639.79999999999995</v>
          </cell>
          <cell r="I15">
            <v>668.5</v>
          </cell>
          <cell r="J15">
            <v>693.76099999999997</v>
          </cell>
          <cell r="K15">
            <v>724.80000000000007</v>
          </cell>
          <cell r="L15">
            <v>733.76</v>
          </cell>
          <cell r="M15">
            <v>741.47299999999996</v>
          </cell>
          <cell r="N15">
            <v>754.04099999999994</v>
          </cell>
          <cell r="O15">
            <v>775.01600000000008</v>
          </cell>
          <cell r="P15">
            <v>796.28197479248047</v>
          </cell>
        </row>
        <row r="16">
          <cell r="C16">
            <v>332.62252000000001</v>
          </cell>
          <cell r="D16">
            <v>359.13114000000002</v>
          </cell>
          <cell r="E16">
            <v>392.60331000000002</v>
          </cell>
          <cell r="F16">
            <v>428.49678249999999</v>
          </cell>
          <cell r="G16">
            <v>439.01323500000001</v>
          </cell>
          <cell r="H16">
            <v>440.93722915649408</v>
          </cell>
          <cell r="I16">
            <v>446.2376823425293</v>
          </cell>
          <cell r="J16">
            <v>444.68713760375982</v>
          </cell>
          <cell r="K16">
            <v>438.02433013916021</v>
          </cell>
          <cell r="L16">
            <v>441.70735931396479</v>
          </cell>
          <cell r="M16">
            <v>446.56238174438482</v>
          </cell>
          <cell r="N16">
            <v>446.40009307861328</v>
          </cell>
          <cell r="O16">
            <v>450.09996032714838</v>
          </cell>
          <cell r="P16">
            <v>451.46646881103521</v>
          </cell>
        </row>
        <row r="17">
          <cell r="C17">
            <v>78.03900146484375</v>
          </cell>
          <cell r="D17">
            <v>76.877001762390137</v>
          </cell>
          <cell r="E17">
            <v>84.48699951171875</v>
          </cell>
          <cell r="F17">
            <v>83.947002410888672</v>
          </cell>
          <cell r="G17">
            <v>84.673999786376953</v>
          </cell>
          <cell r="H17">
            <v>88.612000465393066</v>
          </cell>
          <cell r="I17">
            <v>92.594998359680176</v>
          </cell>
          <cell r="J17">
            <v>93.465001106262207</v>
          </cell>
          <cell r="K17">
            <v>99.454999923706055</v>
          </cell>
          <cell r="L17">
            <v>104.80199813842771</v>
          </cell>
          <cell r="M17">
            <v>104.43799781799321</v>
          </cell>
          <cell r="N17">
            <v>108.86699867248539</v>
          </cell>
          <cell r="O17">
            <v>110.18400192260739</v>
          </cell>
          <cell r="P17">
            <v>113.5380020141602</v>
          </cell>
        </row>
        <row r="18">
          <cell r="C18">
            <v>256</v>
          </cell>
          <cell r="D18">
            <v>293</v>
          </cell>
          <cell r="E18">
            <v>320</v>
          </cell>
          <cell r="F18">
            <v>349</v>
          </cell>
          <cell r="G18">
            <v>370</v>
          </cell>
          <cell r="H18">
            <v>394</v>
          </cell>
          <cell r="I18">
            <v>420</v>
          </cell>
          <cell r="J18">
            <v>433</v>
          </cell>
          <cell r="K18">
            <v>455</v>
          </cell>
          <cell r="L18">
            <v>460</v>
          </cell>
          <cell r="M18">
            <v>476</v>
          </cell>
          <cell r="N18">
            <v>477</v>
          </cell>
          <cell r="O18">
            <v>481</v>
          </cell>
          <cell r="P18">
            <v>480</v>
          </cell>
        </row>
        <row r="19">
          <cell r="C19">
            <v>1714.9459999999999</v>
          </cell>
          <cell r="D19">
            <v>1779.82</v>
          </cell>
          <cell r="E19">
            <v>2027.819</v>
          </cell>
          <cell r="F19">
            <v>2359.7190000000001</v>
          </cell>
          <cell r="G19">
            <v>2532.3702499999999</v>
          </cell>
          <cell r="H19">
            <v>2719.9169921875</v>
          </cell>
          <cell r="I19">
            <v>2825.5143127441411</v>
          </cell>
          <cell r="J19">
            <v>2923.874145507813</v>
          </cell>
          <cell r="K19">
            <v>3007.1245422363281</v>
          </cell>
          <cell r="L19">
            <v>3201.6412963867192</v>
          </cell>
          <cell r="M19">
            <v>3366.1744689941411</v>
          </cell>
          <cell r="N19">
            <v>3552.5532531738281</v>
          </cell>
          <cell r="O19">
            <v>3824.7582702636719</v>
          </cell>
          <cell r="P19">
            <v>3905.597900390625</v>
          </cell>
        </row>
        <row r="20">
          <cell r="C20">
            <v>4855</v>
          </cell>
          <cell r="D20">
            <v>4703</v>
          </cell>
          <cell r="E20">
            <v>4669</v>
          </cell>
          <cell r="F20">
            <v>4609</v>
          </cell>
          <cell r="G20">
            <v>4934</v>
          </cell>
          <cell r="H20">
            <v>5078</v>
          </cell>
          <cell r="I20">
            <v>5299</v>
          </cell>
          <cell r="J20">
            <v>5539</v>
          </cell>
          <cell r="K20">
            <v>5707</v>
          </cell>
          <cell r="L20">
            <v>5947</v>
          </cell>
          <cell r="M20">
            <v>6225</v>
          </cell>
          <cell r="N20">
            <v>6631</v>
          </cell>
          <cell r="O20">
            <v>6950</v>
          </cell>
          <cell r="P20">
            <v>7352</v>
          </cell>
        </row>
        <row r="21">
          <cell r="C21">
            <v>513.28366000000005</v>
          </cell>
          <cell r="D21">
            <v>513.11091999999996</v>
          </cell>
          <cell r="E21">
            <v>487.50746249999997</v>
          </cell>
          <cell r="F21">
            <v>512.43260750000002</v>
          </cell>
          <cell r="G21">
            <v>495.95927499999988</v>
          </cell>
          <cell r="H21">
            <v>521.63505172729492</v>
          </cell>
          <cell r="I21">
            <v>539.46460723876953</v>
          </cell>
          <cell r="J21">
            <v>554.78376007080078</v>
          </cell>
          <cell r="K21">
            <v>568.78739166259766</v>
          </cell>
          <cell r="L21">
            <v>580.73618316650391</v>
          </cell>
          <cell r="M21">
            <v>600.27857971191406</v>
          </cell>
          <cell r="N21">
            <v>578.34854888916016</v>
          </cell>
          <cell r="O21">
            <v>570.03833770751953</v>
          </cell>
          <cell r="P21">
            <v>581.38663482666016</v>
          </cell>
        </row>
        <row r="22">
          <cell r="C22">
            <v>251.4</v>
          </cell>
          <cell r="D22">
            <v>271.89999999999998</v>
          </cell>
          <cell r="E22">
            <v>299.89999999999998</v>
          </cell>
          <cell r="F22">
            <v>344.1</v>
          </cell>
          <cell r="G22">
            <v>378.3</v>
          </cell>
          <cell r="H22">
            <v>408.4</v>
          </cell>
          <cell r="I22">
            <v>423.2</v>
          </cell>
          <cell r="J22">
            <v>420.66599999999988</v>
          </cell>
          <cell r="K22">
            <v>414.14600000000002</v>
          </cell>
          <cell r="L22">
            <v>451.05599999999998</v>
          </cell>
          <cell r="M22">
            <v>498.17899999999997</v>
          </cell>
          <cell r="N22">
            <v>541.93100000000004</v>
          </cell>
          <cell r="O22">
            <v>549.37100000000009</v>
          </cell>
          <cell r="P22">
            <v>573.24800109863281</v>
          </cell>
        </row>
        <row r="23">
          <cell r="C23">
            <v>18.7</v>
          </cell>
          <cell r="D23">
            <v>19.942</v>
          </cell>
          <cell r="E23">
            <v>20.946000000000002</v>
          </cell>
          <cell r="F23">
            <v>21.259</v>
          </cell>
          <cell r="G23">
            <v>22.058</v>
          </cell>
          <cell r="H23">
            <v>23.698</v>
          </cell>
          <cell r="I23">
            <v>25</v>
          </cell>
          <cell r="J23">
            <v>26.172000000000001</v>
          </cell>
          <cell r="K23">
            <v>26.870999999999999</v>
          </cell>
          <cell r="L23">
            <v>27.417999999999999</v>
          </cell>
          <cell r="M23">
            <v>28.273462575</v>
          </cell>
          <cell r="N23">
            <v>28.978999999999999</v>
          </cell>
          <cell r="O23">
            <v>29.364727500000001</v>
          </cell>
          <cell r="P23">
            <v>30.727609157562259</v>
          </cell>
        </row>
        <row r="24">
          <cell r="C24">
            <v>151.1000003814697</v>
          </cell>
          <cell r="D24">
            <v>163.09999752044681</v>
          </cell>
          <cell r="E24">
            <v>173.4999980926514</v>
          </cell>
          <cell r="F24">
            <v>185.69999694824219</v>
          </cell>
          <cell r="G24">
            <v>193.90000343322751</v>
          </cell>
          <cell r="H24">
            <v>210.0000019073486</v>
          </cell>
          <cell r="I24">
            <v>221.09999847412109</v>
          </cell>
          <cell r="J24">
            <v>232.70000076293951</v>
          </cell>
          <cell r="K24">
            <v>242.09999847412109</v>
          </cell>
          <cell r="L24">
            <v>245.10000228881839</v>
          </cell>
          <cell r="M24">
            <v>251.20000076293951</v>
          </cell>
          <cell r="N24">
            <v>257.09999847412109</v>
          </cell>
          <cell r="O24">
            <v>257.80000686645508</v>
          </cell>
          <cell r="P24">
            <v>270.19999694824219</v>
          </cell>
        </row>
        <row r="25">
          <cell r="C25">
            <v>208.548</v>
          </cell>
          <cell r="D25">
            <v>227.16800000000001</v>
          </cell>
          <cell r="E25">
            <v>244.22499999999999</v>
          </cell>
          <cell r="F25">
            <v>263.22800000000001</v>
          </cell>
          <cell r="G25">
            <v>284.846</v>
          </cell>
          <cell r="H25">
            <v>303.26</v>
          </cell>
          <cell r="I25">
            <v>332.59500000000003</v>
          </cell>
          <cell r="J25">
            <v>363.10300000000001</v>
          </cell>
          <cell r="K25">
            <v>388.54599999999999</v>
          </cell>
          <cell r="L25">
            <v>419.41500000000002</v>
          </cell>
          <cell r="M25">
            <v>440.14699999999999</v>
          </cell>
          <cell r="N25">
            <v>458.1</v>
          </cell>
          <cell r="O25">
            <v>490.6</v>
          </cell>
          <cell r="P25">
            <v>512.69999694824219</v>
          </cell>
        </row>
        <row r="26">
          <cell r="C26">
            <v>1959.7860000000001</v>
          </cell>
          <cell r="D26">
            <v>1969.9680000000001</v>
          </cell>
          <cell r="E26">
            <v>2044</v>
          </cell>
          <cell r="F26">
            <v>2132.5360000000001</v>
          </cell>
          <cell r="G26">
            <v>2210</v>
          </cell>
          <cell r="H26">
            <v>2274</v>
          </cell>
          <cell r="I26">
            <v>2345.4</v>
          </cell>
          <cell r="J26">
            <v>2449.7190000000001</v>
          </cell>
          <cell r="K26">
            <v>2545.3200000000002</v>
          </cell>
          <cell r="L26">
            <v>2682.39</v>
          </cell>
          <cell r="M26">
            <v>2799</v>
          </cell>
          <cell r="N26">
            <v>2957</v>
          </cell>
          <cell r="O26">
            <v>3196</v>
          </cell>
          <cell r="P26">
            <v>3399.993041992188</v>
          </cell>
        </row>
        <row r="27">
          <cell r="C27">
            <v>10930</v>
          </cell>
          <cell r="D27">
            <v>10630</v>
          </cell>
          <cell r="E27">
            <v>10880</v>
          </cell>
          <cell r="F27">
            <v>11400</v>
          </cell>
          <cell r="G27">
            <v>11970</v>
          </cell>
          <cell r="H27">
            <v>12400</v>
          </cell>
          <cell r="I27">
            <v>12650</v>
          </cell>
          <cell r="J27">
            <v>12940</v>
          </cell>
          <cell r="K27">
            <v>12940</v>
          </cell>
          <cell r="L27">
            <v>12770</v>
          </cell>
          <cell r="M27">
            <v>12780</v>
          </cell>
          <cell r="N27">
            <v>12190</v>
          </cell>
          <cell r="O27">
            <v>12530</v>
          </cell>
          <cell r="P27">
            <v>12180</v>
          </cell>
        </row>
        <row r="28">
          <cell r="C28">
            <v>2276.6</v>
          </cell>
          <cell r="D28">
            <v>2309.5</v>
          </cell>
          <cell r="E28">
            <v>2392.8000000000002</v>
          </cell>
          <cell r="F28">
            <v>2390</v>
          </cell>
          <cell r="G28">
            <v>2474.9</v>
          </cell>
          <cell r="H28">
            <v>2563.5</v>
          </cell>
          <cell r="I28">
            <v>2652</v>
          </cell>
          <cell r="J28">
            <v>2776</v>
          </cell>
          <cell r="K28">
            <v>2833</v>
          </cell>
          <cell r="L28">
            <v>2956</v>
          </cell>
          <cell r="M28">
            <v>3166</v>
          </cell>
          <cell r="N28">
            <v>3402.5</v>
          </cell>
          <cell r="O28">
            <v>3637.8</v>
          </cell>
          <cell r="P28">
            <v>3860.89990234375</v>
          </cell>
        </row>
        <row r="29">
          <cell r="C29">
            <v>11.881790000000001</v>
          </cell>
          <cell r="D29">
            <v>10.59089</v>
          </cell>
          <cell r="E29">
            <v>12.13682</v>
          </cell>
          <cell r="F29">
            <v>13.777509999999999</v>
          </cell>
          <cell r="G29">
            <v>14.13383</v>
          </cell>
          <cell r="H29">
            <v>15.19608998298645</v>
          </cell>
          <cell r="I29">
            <v>16.374429941177372</v>
          </cell>
          <cell r="J29">
            <v>15.71887516975403</v>
          </cell>
          <cell r="K29">
            <v>17.100619912147518</v>
          </cell>
          <cell r="L29">
            <v>20.041010022163391</v>
          </cell>
          <cell r="M29">
            <v>21.4325977563858</v>
          </cell>
          <cell r="N29">
            <v>22.129537105560299</v>
          </cell>
          <cell r="O29">
            <v>23.86146712303162</v>
          </cell>
          <cell r="P29">
            <v>24.607700347900391</v>
          </cell>
        </row>
        <row r="30">
          <cell r="C30">
            <v>2763.2999877929692</v>
          </cell>
          <cell r="D30">
            <v>2860.700073242188</v>
          </cell>
          <cell r="E30">
            <v>3081.5000305175781</v>
          </cell>
          <cell r="F30">
            <v>3314.2000427246089</v>
          </cell>
          <cell r="G30">
            <v>3432.199951171875</v>
          </cell>
          <cell r="H30">
            <v>3517.0259704589839</v>
          </cell>
          <cell r="I30">
            <v>3706.6530151367192</v>
          </cell>
          <cell r="J30">
            <v>3792.7850036621089</v>
          </cell>
          <cell r="K30">
            <v>3907.9739379882808</v>
          </cell>
          <cell r="L30">
            <v>3967.4590148925781</v>
          </cell>
          <cell r="M30">
            <v>4438.7579345703134</v>
          </cell>
          <cell r="N30">
            <v>4506.2840576171884</v>
          </cell>
          <cell r="O30">
            <v>4939.4310302734384</v>
          </cell>
          <cell r="P30">
            <v>5004.0469970703134</v>
          </cell>
        </row>
        <row r="31">
          <cell r="C31">
            <v>611</v>
          </cell>
          <cell r="D31">
            <v>629</v>
          </cell>
          <cell r="E31">
            <v>748</v>
          </cell>
          <cell r="F31">
            <v>805</v>
          </cell>
          <cell r="G31">
            <v>862</v>
          </cell>
          <cell r="H31">
            <v>913</v>
          </cell>
          <cell r="I31">
            <v>956</v>
          </cell>
          <cell r="J31">
            <v>1041</v>
          </cell>
          <cell r="K31">
            <v>1118</v>
          </cell>
          <cell r="L31">
            <v>1169</v>
          </cell>
          <cell r="M31">
            <v>1212</v>
          </cell>
          <cell r="N31">
            <v>1266</v>
          </cell>
          <cell r="O31">
            <v>1322.548</v>
          </cell>
          <cell r="P31">
            <v>1380.6979827880859</v>
          </cell>
        </row>
        <row r="32">
          <cell r="C32">
            <v>201.1</v>
          </cell>
          <cell r="D32">
            <v>219.3</v>
          </cell>
          <cell r="E32">
            <v>240.7</v>
          </cell>
          <cell r="F32">
            <v>257.60000000000002</v>
          </cell>
          <cell r="G32">
            <v>276.39999999999998</v>
          </cell>
          <cell r="H32">
            <v>295</v>
          </cell>
          <cell r="I32">
            <v>306.7</v>
          </cell>
          <cell r="J32">
            <v>320.39999999999998</v>
          </cell>
          <cell r="K32">
            <v>331.9</v>
          </cell>
          <cell r="L32">
            <v>347.7000000000001</v>
          </cell>
          <cell r="M32">
            <v>364.1</v>
          </cell>
          <cell r="N32">
            <v>375</v>
          </cell>
          <cell r="O32">
            <v>384.4</v>
          </cell>
          <cell r="P32">
            <v>393.40000152587891</v>
          </cell>
        </row>
        <row r="33">
          <cell r="C33">
            <v>298</v>
          </cell>
          <cell r="D33">
            <v>319</v>
          </cell>
          <cell r="E33">
            <v>338</v>
          </cell>
          <cell r="F33">
            <v>354</v>
          </cell>
          <cell r="G33">
            <v>361</v>
          </cell>
          <cell r="H33">
            <v>372.94200000000001</v>
          </cell>
          <cell r="I33">
            <v>374.8</v>
          </cell>
          <cell r="J33">
            <v>392.5</v>
          </cell>
          <cell r="K33">
            <v>403.6</v>
          </cell>
          <cell r="L33">
            <v>405.6</v>
          </cell>
          <cell r="M33">
            <v>409.9</v>
          </cell>
          <cell r="N33">
            <v>416.6</v>
          </cell>
          <cell r="O33">
            <v>424.5</v>
          </cell>
          <cell r="P33">
            <v>428.19999694824219</v>
          </cell>
        </row>
        <row r="34">
          <cell r="C34">
            <v>1036</v>
          </cell>
          <cell r="D34">
            <v>1082</v>
          </cell>
          <cell r="E34">
            <v>1087.5</v>
          </cell>
          <cell r="F34">
            <v>1164</v>
          </cell>
          <cell r="G34">
            <v>1197</v>
          </cell>
          <cell r="H34">
            <v>1301.3</v>
          </cell>
          <cell r="I34">
            <v>1243</v>
          </cell>
          <cell r="J34">
            <v>1365.8</v>
          </cell>
          <cell r="K34">
            <v>1511.5</v>
          </cell>
          <cell r="L34">
            <v>1648.6</v>
          </cell>
          <cell r="M34">
            <v>1834.6</v>
          </cell>
          <cell r="N34">
            <v>2061.4</v>
          </cell>
          <cell r="O34">
            <v>2224.4</v>
          </cell>
          <cell r="P34">
            <v>2379.400039672852</v>
          </cell>
        </row>
        <row r="35">
          <cell r="C35">
            <v>583.89999389648437</v>
          </cell>
          <cell r="D35">
            <v>580.49999237060547</v>
          </cell>
          <cell r="E35">
            <v>601.19999694824219</v>
          </cell>
          <cell r="F35">
            <v>614.79998779296875</v>
          </cell>
          <cell r="G35">
            <v>614.69999694824219</v>
          </cell>
          <cell r="H35">
            <v>631.09999847412109</v>
          </cell>
          <cell r="I35">
            <v>641.59999847412109</v>
          </cell>
          <cell r="J35">
            <v>670.80000305175781</v>
          </cell>
          <cell r="K35">
            <v>680.00001525878906</v>
          </cell>
          <cell r="L35">
            <v>683</v>
          </cell>
          <cell r="M35">
            <v>699.30000305175781</v>
          </cell>
          <cell r="N35">
            <v>698.30001068115234</v>
          </cell>
          <cell r="O35">
            <v>703.59999847412109</v>
          </cell>
          <cell r="P35">
            <v>723.59999084472656</v>
          </cell>
        </row>
        <row r="36">
          <cell r="C36">
            <v>114.3</v>
          </cell>
          <cell r="D36">
            <v>120.6</v>
          </cell>
          <cell r="E36">
            <v>127.5</v>
          </cell>
          <cell r="F36">
            <v>134.9</v>
          </cell>
          <cell r="G36">
            <v>161.19999999999999</v>
          </cell>
          <cell r="H36">
            <v>184.9</v>
          </cell>
          <cell r="I36">
            <v>206</v>
          </cell>
          <cell r="J36">
            <v>222.39699999999999</v>
          </cell>
          <cell r="K36">
            <v>251.71899999999999</v>
          </cell>
          <cell r="L36">
            <v>271.22300000000001</v>
          </cell>
          <cell r="M36">
            <v>296.4905</v>
          </cell>
          <cell r="N36">
            <v>315.92350006103521</v>
          </cell>
          <cell r="O36">
            <v>344.87874412536621</v>
          </cell>
          <cell r="P36">
            <v>358.50799369812012</v>
          </cell>
        </row>
        <row r="37">
          <cell r="E37">
            <v>54.741895</v>
          </cell>
          <cell r="F37">
            <v>52.880254999999998</v>
          </cell>
          <cell r="G37">
            <v>66.858405000000005</v>
          </cell>
          <cell r="H37">
            <v>70.882908821105957</v>
          </cell>
          <cell r="I37">
            <v>77.330876350402832</v>
          </cell>
          <cell r="J37">
            <v>84.067827224731445</v>
          </cell>
          <cell r="K37">
            <v>85.580356597900391</v>
          </cell>
          <cell r="L37">
            <v>91.984937191009521</v>
          </cell>
          <cell r="M37">
            <v>97.323314189910889</v>
          </cell>
          <cell r="N37">
            <v>93.502503395080566</v>
          </cell>
          <cell r="O37">
            <v>101.9518141746521</v>
          </cell>
          <cell r="P37">
            <v>105.227014541626</v>
          </cell>
        </row>
        <row r="38">
          <cell r="C38">
            <v>1620.8</v>
          </cell>
          <cell r="D38">
            <v>1679.5</v>
          </cell>
          <cell r="E38">
            <v>1762.7600250244141</v>
          </cell>
          <cell r="F38">
            <v>1865.7599945068359</v>
          </cell>
          <cell r="G38">
            <v>1972.349975585938</v>
          </cell>
          <cell r="H38">
            <v>2097.7400054931641</v>
          </cell>
          <cell r="I38">
            <v>2177.1199645996089</v>
          </cell>
          <cell r="J38">
            <v>2270.2300415039058</v>
          </cell>
          <cell r="K38">
            <v>2406.2300415039058</v>
          </cell>
          <cell r="L38">
            <v>2484.6499938964839</v>
          </cell>
          <cell r="M38">
            <v>2552.339965820313</v>
          </cell>
          <cell r="N38">
            <v>2678.9400939941411</v>
          </cell>
          <cell r="O38">
            <v>2792.0000610351558</v>
          </cell>
          <cell r="P38">
            <v>2869.1799011230469</v>
          </cell>
        </row>
        <row r="39">
          <cell r="C39">
            <v>703</v>
          </cell>
          <cell r="D39">
            <v>747</v>
          </cell>
          <cell r="E39">
            <v>792</v>
          </cell>
          <cell r="F39">
            <v>827</v>
          </cell>
          <cell r="G39">
            <v>856.6</v>
          </cell>
          <cell r="H39">
            <v>870.4</v>
          </cell>
          <cell r="I39">
            <v>887.5</v>
          </cell>
          <cell r="J39">
            <v>892.2</v>
          </cell>
          <cell r="K39">
            <v>891.2</v>
          </cell>
          <cell r="L39">
            <v>894.35</v>
          </cell>
          <cell r="M39">
            <v>894</v>
          </cell>
          <cell r="N39">
            <v>897.9</v>
          </cell>
          <cell r="O39">
            <v>897.6</v>
          </cell>
          <cell r="P39">
            <v>895.60000610351562</v>
          </cell>
        </row>
        <row r="40">
          <cell r="C40">
            <v>504.6619987487793</v>
          </cell>
          <cell r="D40">
            <v>543.16100311279297</v>
          </cell>
          <cell r="E40">
            <v>537.93500518798828</v>
          </cell>
          <cell r="F40">
            <v>566.87499237060547</v>
          </cell>
          <cell r="G40">
            <v>582.19999694824219</v>
          </cell>
          <cell r="H40">
            <v>597.72898101806641</v>
          </cell>
          <cell r="I40">
            <v>611.43601226806641</v>
          </cell>
          <cell r="J40">
            <v>632.81499481201172</v>
          </cell>
          <cell r="K40">
            <v>647.72300720214844</v>
          </cell>
          <cell r="L40">
            <v>652.74099731445312</v>
          </cell>
          <cell r="M40">
            <v>662.91999816894531</v>
          </cell>
          <cell r="N40">
            <v>683.36699676513672</v>
          </cell>
          <cell r="O40">
            <v>696.57801818847656</v>
          </cell>
          <cell r="P40">
            <v>718.63799285888672</v>
          </cell>
        </row>
        <row r="41">
          <cell r="C41">
            <v>1490</v>
          </cell>
          <cell r="D41">
            <v>1494</v>
          </cell>
          <cell r="E41">
            <v>1508</v>
          </cell>
          <cell r="F41">
            <v>1424</v>
          </cell>
          <cell r="G41">
            <v>1291</v>
          </cell>
          <cell r="H41">
            <v>1273</v>
          </cell>
          <cell r="I41">
            <v>1312</v>
          </cell>
          <cell r="J41">
            <v>1336</v>
          </cell>
          <cell r="K41">
            <v>1417</v>
          </cell>
          <cell r="L41">
            <v>1547</v>
          </cell>
          <cell r="M41">
            <v>1682</v>
          </cell>
          <cell r="N41">
            <v>1852</v>
          </cell>
          <cell r="O41">
            <v>1967</v>
          </cell>
          <cell r="P41">
            <v>2040</v>
          </cell>
        </row>
        <row r="42">
          <cell r="C42">
            <v>3205</v>
          </cell>
          <cell r="D42">
            <v>3344</v>
          </cell>
          <cell r="E42">
            <v>3542</v>
          </cell>
          <cell r="F42">
            <v>3818</v>
          </cell>
          <cell r="G42">
            <v>3957</v>
          </cell>
          <cell r="H42">
            <v>4058</v>
          </cell>
          <cell r="I42">
            <v>4189</v>
          </cell>
          <cell r="J42">
            <v>4257</v>
          </cell>
          <cell r="K42">
            <v>4328</v>
          </cell>
          <cell r="L42">
            <v>4386</v>
          </cell>
          <cell r="M42">
            <v>4343</v>
          </cell>
          <cell r="N42">
            <v>4347</v>
          </cell>
          <cell r="O42">
            <v>4391.7280000000001</v>
          </cell>
          <cell r="P42">
            <v>4478.9478759765634</v>
          </cell>
        </row>
        <row r="43">
          <cell r="C43">
            <v>14357</v>
          </cell>
          <cell r="D43">
            <v>15103</v>
          </cell>
          <cell r="E43">
            <v>16308</v>
          </cell>
          <cell r="F43">
            <v>17312</v>
          </cell>
          <cell r="G43">
            <v>18012</v>
          </cell>
          <cell r="H43">
            <v>18980</v>
          </cell>
          <cell r="I43">
            <v>19984</v>
          </cell>
          <cell r="J43">
            <v>20751</v>
          </cell>
          <cell r="K43">
            <v>21615</v>
          </cell>
          <cell r="L43">
            <v>22505</v>
          </cell>
          <cell r="M43">
            <v>23297</v>
          </cell>
          <cell r="N43">
            <v>23764</v>
          </cell>
          <cell r="O43">
            <v>24710</v>
          </cell>
          <cell r="P43">
            <v>25117</v>
          </cell>
        </row>
      </sheetData>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
    </sheetNames>
    <sheetDataSet>
      <sheetData sheetId="0">
        <row r="46">
          <cell r="C46">
            <v>2001</v>
          </cell>
          <cell r="D46">
            <v>2009</v>
          </cell>
          <cell r="E46">
            <v>2011</v>
          </cell>
        </row>
        <row r="47">
          <cell r="B47" t="str">
            <v>Denmark</v>
          </cell>
          <cell r="C47">
            <v>54.19</v>
          </cell>
          <cell r="D47">
            <v>58.09</v>
          </cell>
          <cell r="E47">
            <v>57.63</v>
          </cell>
        </row>
        <row r="48">
          <cell r="B48" t="str">
            <v>France</v>
          </cell>
          <cell r="C48">
            <v>51.66</v>
          </cell>
          <cell r="D48">
            <v>56.77</v>
          </cell>
          <cell r="E48">
            <v>55.89</v>
          </cell>
        </row>
        <row r="49">
          <cell r="B49" t="str">
            <v>Finland</v>
          </cell>
          <cell r="C49">
            <v>47.95</v>
          </cell>
          <cell r="D49">
            <v>56.12</v>
          </cell>
          <cell r="E49">
            <v>55.16</v>
          </cell>
        </row>
        <row r="50">
          <cell r="B50" t="str">
            <v>Belgium</v>
          </cell>
          <cell r="C50">
            <v>49.11</v>
          </cell>
          <cell r="D50">
            <v>53.72</v>
          </cell>
          <cell r="E50">
            <v>53.35</v>
          </cell>
        </row>
        <row r="51">
          <cell r="B51" t="str">
            <v>Greece</v>
          </cell>
          <cell r="C51">
            <v>45.78</v>
          </cell>
          <cell r="D51">
            <v>53.95</v>
          </cell>
          <cell r="E51">
            <v>51.96</v>
          </cell>
        </row>
        <row r="52">
          <cell r="B52" t="str">
            <v>Sweden</v>
          </cell>
          <cell r="C52">
            <v>54.52</v>
          </cell>
          <cell r="D52">
            <v>54.94</v>
          </cell>
          <cell r="E52">
            <v>51.2</v>
          </cell>
        </row>
        <row r="53">
          <cell r="B53" t="str">
            <v>Slovenia</v>
          </cell>
          <cell r="C53">
            <v>47.31</v>
          </cell>
          <cell r="D53">
            <v>49.35</v>
          </cell>
          <cell r="E53">
            <v>50.76</v>
          </cell>
        </row>
        <row r="54">
          <cell r="B54" t="str">
            <v>Austria</v>
          </cell>
          <cell r="C54">
            <v>51.29</v>
          </cell>
          <cell r="D54">
            <v>52.61</v>
          </cell>
          <cell r="E54">
            <v>50.74</v>
          </cell>
        </row>
        <row r="55">
          <cell r="B55" t="str">
            <v>Netherlands</v>
          </cell>
          <cell r="C55">
            <v>45.35</v>
          </cell>
          <cell r="D55">
            <v>51.42</v>
          </cell>
          <cell r="E55">
            <v>49.87</v>
          </cell>
        </row>
        <row r="56">
          <cell r="B56" t="str">
            <v>Italy</v>
          </cell>
          <cell r="C56">
            <v>47.71</v>
          </cell>
          <cell r="D56">
            <v>51.88</v>
          </cell>
          <cell r="E56">
            <v>49.86</v>
          </cell>
        </row>
        <row r="57">
          <cell r="B57" t="str">
            <v>Hungary</v>
          </cell>
          <cell r="C57">
            <v>47.84</v>
          </cell>
          <cell r="D57">
            <v>51.45</v>
          </cell>
          <cell r="E57">
            <v>49.58</v>
          </cell>
        </row>
        <row r="58">
          <cell r="B58" t="str">
            <v>New Zealand</v>
          </cell>
          <cell r="C58">
            <v>37.1</v>
          </cell>
          <cell r="D58">
            <v>42.89</v>
          </cell>
          <cell r="E58">
            <v>49.48</v>
          </cell>
        </row>
        <row r="59">
          <cell r="B59" t="str">
            <v>Portugal</v>
          </cell>
          <cell r="C59">
            <v>43.16</v>
          </cell>
          <cell r="D59">
            <v>49.77</v>
          </cell>
          <cell r="E59">
            <v>49.38</v>
          </cell>
        </row>
        <row r="60">
          <cell r="B60" t="str">
            <v>United Kingdom</v>
          </cell>
          <cell r="C60">
            <v>40.24</v>
          </cell>
          <cell r="D60">
            <v>51.3</v>
          </cell>
          <cell r="E60">
            <v>48.62</v>
          </cell>
        </row>
        <row r="61">
          <cell r="B61" t="str">
            <v>Ireland</v>
          </cell>
          <cell r="C61">
            <v>33.159999999999997</v>
          </cell>
          <cell r="D61">
            <v>48.6</v>
          </cell>
          <cell r="E61">
            <v>48.15</v>
          </cell>
        </row>
        <row r="62">
          <cell r="B62" t="str">
            <v>Iceland</v>
          </cell>
          <cell r="C62">
            <v>42.6</v>
          </cell>
          <cell r="D62">
            <v>50.96</v>
          </cell>
          <cell r="E62">
            <v>47.29</v>
          </cell>
        </row>
        <row r="63">
          <cell r="B63" t="str">
            <v>OECD</v>
          </cell>
          <cell r="C63">
            <v>42.326696919180378</v>
          </cell>
          <cell r="D63">
            <v>46.828125</v>
          </cell>
          <cell r="E63">
            <v>45.435625000000002</v>
          </cell>
        </row>
        <row r="64">
          <cell r="B64" t="str">
            <v>Germany</v>
          </cell>
          <cell r="C64">
            <v>47.61</v>
          </cell>
          <cell r="D64">
            <v>48.21</v>
          </cell>
          <cell r="E64">
            <v>45.3</v>
          </cell>
        </row>
        <row r="65">
          <cell r="B65" t="str">
            <v>Spain</v>
          </cell>
          <cell r="C65">
            <v>38.659999999999997</v>
          </cell>
          <cell r="D65">
            <v>46.25</v>
          </cell>
          <cell r="E65">
            <v>45.15</v>
          </cell>
        </row>
        <row r="66">
          <cell r="B66" t="str">
            <v>Israel</v>
          </cell>
          <cell r="C66">
            <v>53.89</v>
          </cell>
          <cell r="D66">
            <v>45.77</v>
          </cell>
          <cell r="E66">
            <v>44.62</v>
          </cell>
        </row>
        <row r="67">
          <cell r="B67" t="str">
            <v>Canada</v>
          </cell>
          <cell r="C67">
            <v>41.99</v>
          </cell>
          <cell r="D67">
            <v>44.37</v>
          </cell>
          <cell r="E67">
            <v>44.08</v>
          </cell>
        </row>
        <row r="68">
          <cell r="B68" t="str">
            <v>Norway</v>
          </cell>
          <cell r="C68">
            <v>44.11</v>
          </cell>
          <cell r="D68">
            <v>46.22</v>
          </cell>
          <cell r="E68">
            <v>43.92</v>
          </cell>
        </row>
        <row r="69">
          <cell r="B69" t="str">
            <v>Poland</v>
          </cell>
          <cell r="C69">
            <v>43.8</v>
          </cell>
          <cell r="D69">
            <v>44.61</v>
          </cell>
          <cell r="E69">
            <v>43.4</v>
          </cell>
        </row>
        <row r="70">
          <cell r="B70" t="str">
            <v>Czech Republic</v>
          </cell>
          <cell r="C70">
            <v>43.9</v>
          </cell>
          <cell r="D70">
            <v>44.68</v>
          </cell>
          <cell r="E70">
            <v>43.23</v>
          </cell>
        </row>
        <row r="71">
          <cell r="B71" t="str">
            <v>Japan</v>
          </cell>
          <cell r="C71">
            <v>36.217696211265164</v>
          </cell>
          <cell r="D71">
            <v>41.9</v>
          </cell>
          <cell r="E71">
            <v>42.02</v>
          </cell>
        </row>
        <row r="72">
          <cell r="B72" t="str">
            <v>Luxembourg</v>
          </cell>
          <cell r="C72">
            <v>38.130000000000003</v>
          </cell>
          <cell r="D72">
            <v>44.62</v>
          </cell>
          <cell r="E72">
            <v>41.77</v>
          </cell>
        </row>
        <row r="73">
          <cell r="B73" t="str">
            <v>United States</v>
          </cell>
          <cell r="C73">
            <v>34.979999999999997</v>
          </cell>
          <cell r="D73">
            <v>42.85</v>
          </cell>
          <cell r="E73">
            <v>41.7</v>
          </cell>
        </row>
        <row r="74">
          <cell r="B74" t="str">
            <v>Slovak Republic</v>
          </cell>
          <cell r="C74">
            <v>44.46</v>
          </cell>
          <cell r="D74">
            <v>41.56</v>
          </cell>
          <cell r="E74">
            <v>38.33</v>
          </cell>
        </row>
        <row r="75">
          <cell r="B75" t="str">
            <v>Estonia</v>
          </cell>
          <cell r="C75">
            <v>34.799999999999997</v>
          </cell>
          <cell r="D75">
            <v>45.48</v>
          </cell>
          <cell r="E75">
            <v>38.299999999999997</v>
          </cell>
        </row>
        <row r="76">
          <cell r="B76" t="str">
            <v>Turkey</v>
          </cell>
          <cell r="D76">
            <v>43.11</v>
          </cell>
          <cell r="E76">
            <v>37.369999999999997</v>
          </cell>
        </row>
        <row r="77">
          <cell r="B77" t="str">
            <v>Australia</v>
          </cell>
          <cell r="C77">
            <v>35.200000000000003</v>
          </cell>
          <cell r="D77">
            <v>37.68</v>
          </cell>
          <cell r="E77">
            <v>36.31</v>
          </cell>
        </row>
        <row r="78">
          <cell r="B78" t="str">
            <v>Switzerland</v>
          </cell>
          <cell r="C78">
            <v>34.82</v>
          </cell>
          <cell r="D78">
            <v>34.14</v>
          </cell>
          <cell r="E78">
            <v>33.9</v>
          </cell>
        </row>
        <row r="79">
          <cell r="B79" t="str">
            <v>Korea</v>
          </cell>
          <cell r="C79">
            <v>23.92</v>
          </cell>
          <cell r="D79">
            <v>33.08</v>
          </cell>
          <cell r="E79">
            <v>30.22</v>
          </cell>
        </row>
        <row r="80">
          <cell r="B80" t="str">
            <v>Mexico</v>
          </cell>
          <cell r="C80">
            <v>18.996605202506785</v>
          </cell>
          <cell r="D80">
            <v>23.26</v>
          </cell>
          <cell r="E80">
            <v>22.77</v>
          </cell>
        </row>
        <row r="82">
          <cell r="B82" t="str">
            <v>Ukraine</v>
          </cell>
          <cell r="C82">
            <v>36.534999999999997</v>
          </cell>
          <cell r="D82">
            <v>48.554000000000002</v>
          </cell>
          <cell r="E82">
            <v>45.627000000000002</v>
          </cell>
        </row>
        <row r="83">
          <cell r="B83" t="str">
            <v>Russian Federation</v>
          </cell>
          <cell r="C83">
            <v>42.28</v>
          </cell>
          <cell r="D83">
            <v>41.56</v>
          </cell>
          <cell r="E83">
            <v>38.24</v>
          </cell>
        </row>
        <row r="84">
          <cell r="B84" t="str">
            <v>Brazil</v>
          </cell>
          <cell r="C84">
            <v>36.482999999999997</v>
          </cell>
          <cell r="D84">
            <v>37.994999999999997</v>
          </cell>
          <cell r="E84">
            <v>39.121000000000002</v>
          </cell>
        </row>
        <row r="85">
          <cell r="B85" t="str">
            <v>South Africa</v>
          </cell>
          <cell r="C85">
            <v>25.856000000000002</v>
          </cell>
          <cell r="D85">
            <v>32.898000000000003</v>
          </cell>
          <cell r="E85">
            <v>32.075000000000003</v>
          </cell>
        </row>
        <row r="86">
          <cell r="B86" t="str">
            <v>India</v>
          </cell>
          <cell r="C86">
            <v>26.373999999999999</v>
          </cell>
          <cell r="D86">
            <v>29.381</v>
          </cell>
          <cell r="E86">
            <v>27.187999999999999</v>
          </cell>
        </row>
        <row r="87">
          <cell r="B87" t="str">
            <v>China</v>
          </cell>
          <cell r="C87">
            <v>17.908000000000001</v>
          </cell>
          <cell r="D87">
            <v>23.248999999999999</v>
          </cell>
          <cell r="E87">
            <v>23.888000000000002</v>
          </cell>
        </row>
        <row r="88">
          <cell r="B88" t="str">
            <v>Indonesia</v>
          </cell>
          <cell r="C88">
            <v>21.995999999999999</v>
          </cell>
          <cell r="D88">
            <v>18.254999999999999</v>
          </cell>
          <cell r="E88">
            <v>18.454000000000001</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tats.oecd.org/OECDStat_Metadata/ShowMetadata.ashx?Dataset=BLI2014&amp;Coords=%5bINDICATOR%5d.%5bIW_HNFW%5d&amp;ShowOnWeb=true&amp;Lang=en" TargetMode="External"/><Relationship Id="rId2" Type="http://schemas.openxmlformats.org/officeDocument/2006/relationships/hyperlink" Target="http://stats.oecd.org/OECDStat_Metadata/ShowMetadata.ashx?Dataset=BLI2014&amp;Coords=%5bINDICATOR%5d.%5bIW_HADI%5d&amp;ShowOnWeb=true&amp;Lang=en" TargetMode="External"/><Relationship Id="rId1" Type="http://schemas.openxmlformats.org/officeDocument/2006/relationships/hyperlink" Target="http://stats.oecd.org/OECDStat_Metadata/ShowMetadata.ashx?Dataset=BLI2014&amp;Coords=%5bLOCATION%5d.%5bISR%5d&amp;ShowOnWeb=true&amp;Lang=en"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tats.oecd.org/OECDStat_Metadata/ShowMetadata.ashx?Dataset=BLI2014&amp;Coords=%5bINDICATOR%5d.%5bJE_EMPL%5d&amp;ShowOnWeb=true&amp;Lang=en" TargetMode="External"/><Relationship Id="rId7" Type="http://schemas.openxmlformats.org/officeDocument/2006/relationships/vmlDrawing" Target="../drawings/vmlDrawing2.vml"/><Relationship Id="rId2" Type="http://schemas.openxmlformats.org/officeDocument/2006/relationships/hyperlink" Target="http://stats.oecd.org/OECDStat_Metadata/ShowMetadata.ashx?Dataset=BLI2014&amp;Coords=%5bLOCATION%5d.%5bISR%5d&amp;ShowOnWeb=true&amp;Lang=en" TargetMode="External"/><Relationship Id="rId1" Type="http://schemas.openxmlformats.org/officeDocument/2006/relationships/hyperlink" Target="http://stats.oecd.org/OECDStat_Metadata/ShowMetadata.ashx?Dataset=BLI2014&amp;Coords=%5bLOCATION%5d.%5bDEU%5d&amp;ShowOnWeb=true&amp;Lang=en" TargetMode="External"/><Relationship Id="rId6" Type="http://schemas.openxmlformats.org/officeDocument/2006/relationships/printerSettings" Target="../printerSettings/printerSettings14.bin"/><Relationship Id="rId5" Type="http://schemas.openxmlformats.org/officeDocument/2006/relationships/hyperlink" Target="http://stats.oecd.org/OECDStat_Metadata/ShowMetadata.ashx?Dataset=BLI2014&amp;Coords=%5bINDICATOR%5d.%5bJE_LTUR%5d&amp;ShowOnWeb=true&amp;Lang=en" TargetMode="External"/><Relationship Id="rId4" Type="http://schemas.openxmlformats.org/officeDocument/2006/relationships/hyperlink" Target="http://stats.oecd.org/OECDStat_Metadata/ShowMetadata.ashx?Dataset=BLI2014&amp;Coords=%5bINDICATOR%5d.%5bJE_JT%5d&amp;ShowOnWeb=true&amp;Lang=en"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OECDStat_Metadata\OECDStat_Metadata\ShowMetadata.ashx?Dataset=BLI&amp;Coords=%5bINDICATOR%5d.%5bHS_LEB%5d&amp;ShowOnWeb=true&amp;Lang=en" TargetMode="External"/><Relationship Id="rId2" Type="http://schemas.openxmlformats.org/officeDocument/2006/relationships/hyperlink" Target="OECDStat_Metadata/OECDStat_Metadata/ShowMetadata.ashx?Dataset=BLI&amp;Coords=%5bLOCATION%5d.%5bDEU%5d&amp;ShowOnWeb=true&amp;Lang=en" TargetMode="External"/><Relationship Id="rId1" Type="http://schemas.openxmlformats.org/officeDocument/2006/relationships/hyperlink" Target="OECDStat_Metadata/OECDStat_Metadata/ShowMetadata.ashx?Dataset=BLI&amp;Coords=%5bLOCATION%5d.%5bISR%5d&amp;ShowOnWeb=true&amp;Lang=en" TargetMode="External"/><Relationship Id="rId5" Type="http://schemas.openxmlformats.org/officeDocument/2006/relationships/printerSettings" Target="../printerSettings/printerSettings15.bin"/><Relationship Id="rId4" Type="http://schemas.openxmlformats.org/officeDocument/2006/relationships/hyperlink" Target="OECDStat_Metadata/OECDStat_Metadata/ShowMetadata.ashx?Dataset=BLI&amp;Coords=%5bINDICATOR%5d.%5bHS_SFRH%5d&amp;ShowOnWeb=true&amp;Lang=en"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OECDStat_Metadata\OECDStat_Metadata\ShowMetadata.ashx?Dataset=BLI&amp;Coords=%5bINDICATOR%5d.%5bPS_SFRV%5d&amp;ShowOnWeb=true&amp;Lang=en" TargetMode="External"/><Relationship Id="rId2" Type="http://schemas.openxmlformats.org/officeDocument/2006/relationships/hyperlink" Target="OECDStat_Metadata/OECDStat_Metadata/ShowMetadata.ashx?Dataset=BLI&amp;Coords=%5bLOCATION%5d.%5bDEU%5d&amp;ShowOnWeb=true&amp;Lang=en" TargetMode="External"/><Relationship Id="rId1" Type="http://schemas.openxmlformats.org/officeDocument/2006/relationships/hyperlink" Target="OECDStat_Metadata/OECDStat_Metadata/ShowMetadata.ashx?Dataset=BLI&amp;Coords=%5bLOCATION%5d.%5bISR%5d&amp;ShowOnWeb=true&amp;Lang=en" TargetMode="External"/><Relationship Id="rId5" Type="http://schemas.openxmlformats.org/officeDocument/2006/relationships/printerSettings" Target="../printerSettings/printerSettings16.bin"/><Relationship Id="rId4" Type="http://schemas.openxmlformats.org/officeDocument/2006/relationships/hyperlink" Target="OECDStat_Metadata/OECDStat_Metadata/ShowMetadata.ashx?Dataset=BLI&amp;Coords=%5bINDICATOR%5d.%5bPS_REPH%5d&amp;ShowOnWeb=true&amp;Lang=en"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stats.oecd.org/OECDStat_Metadata/ShowMetadata.ashx?Dataset=IDD&amp;Coords=%5bDEFINITION%5d&amp;ShowOnWeb=true&amp;Lang=en" TargetMode="External"/><Relationship Id="rId7" Type="http://schemas.openxmlformats.org/officeDocument/2006/relationships/hyperlink" Target="http://stats.oecd.org/" TargetMode="External"/><Relationship Id="rId2" Type="http://schemas.openxmlformats.org/officeDocument/2006/relationships/hyperlink" Target="http://stats.oecd.org/OECDStat_Metadata/ShowMetadata.ashx?Dataset=IDD&amp;Coords=%5bMEASURE%5d.%5bGINI%5d&amp;ShowOnWeb=true&amp;Lang=en" TargetMode="External"/><Relationship Id="rId1" Type="http://schemas.openxmlformats.org/officeDocument/2006/relationships/hyperlink" Target="http://stats.oecd.org/OECDStat_Metadata/ShowMetadata.ashx?Dataset=IDD&amp;ShowOnWeb=true&amp;Lang=en" TargetMode="External"/><Relationship Id="rId6" Type="http://schemas.openxmlformats.org/officeDocument/2006/relationships/hyperlink" Target="http://stats.oecd.org/OECDStat_Metadata/ShowMetadata.ashx?Dataset=IDD&amp;Coords=%5bLOCATION%5d.%5bISR%5d&amp;ShowOnWeb=true&amp;Lang=en" TargetMode="External"/><Relationship Id="rId5" Type="http://schemas.openxmlformats.org/officeDocument/2006/relationships/hyperlink" Target="http://stats.oecd.org/OECDStat_Metadata/ShowMetadata.ashx?Dataset=IDD&amp;Coords=%5bLOCATION%5d.%5bDEU%5d&amp;ShowOnWeb=true&amp;Lang=en" TargetMode="External"/><Relationship Id="rId4" Type="http://schemas.openxmlformats.org/officeDocument/2006/relationships/hyperlink" Target="http://stats.oecd.org/OECDStat_Metadata/ShowMetadata.ashx?Dataset=IDD&amp;Coords=%5bDEFINITION%5d.%5bCURRENT%5d&amp;ShowOnWeb=true&amp;Lang=en"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hyperlink" Target="http://ec.europa.eu/economy_finance/publications/european_economy/2012/pdf/ee-2012-8_en.pdf" TargetMode="External"/><Relationship Id="rId13" Type="http://schemas.openxmlformats.org/officeDocument/2006/relationships/hyperlink" Target="http://www.oecd.org/edu/education-at-a-glance-2014-indicators-by-chapter.htm" TargetMode="External"/><Relationship Id="rId18" Type="http://schemas.openxmlformats.org/officeDocument/2006/relationships/printerSettings" Target="../printerSettings/printerSettings2.bin"/><Relationship Id="rId3" Type="http://schemas.openxmlformats.org/officeDocument/2006/relationships/hyperlink" Target="http://www.oecd.org/edu/education-at-a-glance-2014-indicators-by-chapter.htm" TargetMode="External"/><Relationship Id="rId7" Type="http://schemas.openxmlformats.org/officeDocument/2006/relationships/hyperlink" Target="http://ec.europa.eu/economy_finance/indicators/economic_reforms/Quantitative/laf/GrowthAccounting/byCountry/index.cfm?appName=laf_ga&amp;appSid=2" TargetMode="External"/><Relationship Id="rId12" Type="http://schemas.openxmlformats.org/officeDocument/2006/relationships/hyperlink" Target="http://www.oecd-ilibrary.org/docserver/download/8111101ec054.pdf?expires=1423730915&amp;id=id&amp;accname=guest&amp;checksum=474397268A74EBD86E614FB85AE3B6C1" TargetMode="External"/><Relationship Id="rId17" Type="http://schemas.openxmlformats.org/officeDocument/2006/relationships/hyperlink" Target="http://www.oecd.org/ctp/tax-policy/taxing-wages-tax-burden-trends-latest-year.htm" TargetMode="External"/><Relationship Id="rId2" Type="http://schemas.openxmlformats.org/officeDocument/2006/relationships/hyperlink" Target="http://ec.europa.eu/economy_finance/publications/european_economy/2012/pdf/ee-2012-8_en.pdf" TargetMode="External"/><Relationship Id="rId16" Type="http://schemas.openxmlformats.org/officeDocument/2006/relationships/hyperlink" Target="http://www.oecd-ilibrary.org/urban-rural-and-regional-development/oecd-regions-at-a-glance-2013/regional-economic-disparities_reg_glance-2013-21-en" TargetMode="External"/><Relationship Id="rId1" Type="http://schemas.openxmlformats.org/officeDocument/2006/relationships/hyperlink" Target="http://ec.europa.eu/economy_finance/indicators/economic_reforms/Quantitative/laf/GrowthAccounting/byCountry/index.cfm?appName=laf_ga&amp;appSid=2" TargetMode="External"/><Relationship Id="rId6" Type="http://schemas.openxmlformats.org/officeDocument/2006/relationships/hyperlink" Target="http://ec.europa.eu/economy_finance/indicators/economic_reforms/Quantitative/laf/GrowthAccounting/byCountry/index.cfm?appName=laf_ga&amp;appSid=2" TargetMode="External"/><Relationship Id="rId11" Type="http://schemas.openxmlformats.org/officeDocument/2006/relationships/hyperlink" Target="http://stats.oecd.org/Index.aspx?DataSetCode=BLI" TargetMode="External"/><Relationship Id="rId5" Type="http://schemas.openxmlformats.org/officeDocument/2006/relationships/hyperlink" Target="http://stats.oecd.org/" TargetMode="External"/><Relationship Id="rId15" Type="http://schemas.openxmlformats.org/officeDocument/2006/relationships/hyperlink" Target="http://www.oecd-ilibrary.org/urban-rural-and-regional-development/oecd-regions-at-a-glance-2013/regional-economic-disparities_reg_glance-2013-21-en" TargetMode="External"/><Relationship Id="rId10" Type="http://schemas.openxmlformats.org/officeDocument/2006/relationships/hyperlink" Target="http://stats.oecd.org/Index.aspx?DataSetCode=BLI" TargetMode="External"/><Relationship Id="rId4" Type="http://schemas.openxmlformats.org/officeDocument/2006/relationships/hyperlink" Target="http://stats.oecd.org/" TargetMode="External"/><Relationship Id="rId9" Type="http://schemas.openxmlformats.org/officeDocument/2006/relationships/hyperlink" Target="http://epi.yale.edu/downloads" TargetMode="External"/><Relationship Id="rId14" Type="http://schemas.openxmlformats.org/officeDocument/2006/relationships/hyperlink" Target="http://www.oecd.org/edu/education-at-a-glance-2014-indicators-by-chapte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tats.oecd.org/OECDStat_Metadata/ShowMetadata.ashx?Dataset=STLABOUR&amp;Coords=%5bLOCATION%5d.%5bDEU%5d&amp;ShowOnWeb=true&amp;Lang=en" TargetMode="External"/><Relationship Id="rId7" Type="http://schemas.openxmlformats.org/officeDocument/2006/relationships/printerSettings" Target="../printerSettings/printerSettings20.bin"/><Relationship Id="rId2" Type="http://schemas.openxmlformats.org/officeDocument/2006/relationships/hyperlink" Target="http://stats.oecd.org/OECDStat_Metadata/ShowMetadata.ashx?Dataset=STLABOUR&amp;Coords=%5b%5bSUBJECT%5d.%5bLRUN24TT%5d%2c%5bMEASURE%5d.%5bSTSA%5d%2c%5bLOCATION%5d.%5bFRA%5d%5d&amp;ShowOnWeb=true&amp;Lang=en" TargetMode="External"/><Relationship Id="rId1" Type="http://schemas.openxmlformats.org/officeDocument/2006/relationships/hyperlink" Target="http://stats.oecd.org/OECDStat_Metadata/ShowMetadata.ashx?Dataset=CHAPTER_B_EAG2014_BACKUP&amp;Coords=%5bGPSCODE%5d.%5bB005%5d&amp;ShowOnWeb=true&amp;Lang=en" TargetMode="External"/><Relationship Id="rId6" Type="http://schemas.openxmlformats.org/officeDocument/2006/relationships/hyperlink" Target="http://stats.oecd.org/OECDStat_Metadata/ShowMetadata.ashx?Dataset=STLABOUR&amp;Coords=%5b%5bSUBJECT%5d.%5bLRUN24TT%5d%2c%5bMEASURE%5d.%5bSTSA%5d%2c%5bLOCATION%5d.%5bSVK%5d%5d&amp;ShowOnWeb=true&amp;Lang=en" TargetMode="External"/><Relationship Id="rId5" Type="http://schemas.openxmlformats.org/officeDocument/2006/relationships/hyperlink" Target="http://stats.oecd.org/OECDStat_Metadata/ShowMetadata.ashx?Dataset=STLABOUR&amp;Coords=%5b%5bSUBJECT%5d.%5bLRUN24TT%5d%2c%5bMEASURE%5d.%5bSTSA%5d%2c%5bLOCATION%5d.%5bISR%5d%5d&amp;ShowOnWeb=true&amp;Lang=en" TargetMode="External"/><Relationship Id="rId4" Type="http://schemas.openxmlformats.org/officeDocument/2006/relationships/hyperlink" Target="http://stats.oecd.org/OECDStat_Metadata/ShowMetadata.ashx?Dataset=STLABOUR&amp;Coords=%5bLOCATION%5d.%5bISR%5d&amp;ShowOnWeb=true&amp;Lang=en" TargetMode="External"/><Relationship Id="rId9" Type="http://schemas.openxmlformats.org/officeDocument/2006/relationships/comments" Target="../comments3.xml"/></Relationships>
</file>

<file path=xl/worksheets/_rels/sheet22.xml.rels><?xml version="1.0" encoding="UTF-8" standalone="yes"?>
<Relationships xmlns="http://schemas.openxmlformats.org/package/2006/relationships"><Relationship Id="rId26" Type="http://schemas.openxmlformats.org/officeDocument/2006/relationships/hyperlink" Target="http://stats.oecd.org/OECDStat_Metadata/ShowMetadata.ashx?Dataset=LFS_D&amp;Coords=%5bSERIES%5d.%5bU%5d,%5bSEX%5d.%5bMW%5d,%5bAGE%5d.%5b1564%5d,%5bFREQUENCY%5d.%5bA%5d,%5bFAKEUNITDIM%5d.%5bFAKEUNITMEMBERCODE%5d,%5bCOUNTRY%5d.%5bSWE%5d,%5bTIME%5d.%5b2004%5d&amp;ShowOnWeb=true" TargetMode="External"/><Relationship Id="rId117" Type="http://schemas.openxmlformats.org/officeDocument/2006/relationships/hyperlink" Target="http://stats.oecd.org/OECDStat_Metadata/ShowMetadata.ashx?Dataset=LFS_D&amp;Coords=%5bSERIES%5d.%5bL%5d,%5bSEX%5d.%5bMW%5d,%5bAGE%5d.%5b1524%5d,%5bFREQUENCY%5d.%5bA%5d,%5bFAKEUNITDIM%5d.%5bFAKEUNITMEMBERCODE%5d,%5bCOUNTRY%5d.%5bKOR%5d,%5bTIME%5d.%5b2005%5d&amp;ShowOnWeb=true" TargetMode="External"/><Relationship Id="rId21" Type="http://schemas.openxmlformats.org/officeDocument/2006/relationships/hyperlink" Target="http://stats.oecd.org/OECDStat_Metadata/ShowMetadata.ashx?Dataset=LFS_D&amp;Coords=%5bSERIES%5d.%5bU%5d,%5bSEX%5d.%5bMW%5d,%5bAGE%5d.%5b1564%5d,%5bFREQUENCY%5d.%5bA%5d,%5bFAKEUNITDIM%5d.%5bFAKEUNITMEMBERCODE%5d,%5bCOUNTRY%5d.%5bSVK%5d,%5bTIME%5d.%5b2002%5d&amp;ShowOnWeb=true" TargetMode="External"/><Relationship Id="rId42" Type="http://schemas.openxmlformats.org/officeDocument/2006/relationships/hyperlink" Target="http://stats.oecd.org/OECDStat_Metadata/ShowMetadata.ashx?Dataset=LFS_D&amp;Coords=%5bSERIES%5d.%5bU%5d,%5bSEX%5d.%5bMW%5d,%5bAGE%5d.%5b1524%5d,%5bFREQUENCY%5d.%5bA%5d,%5bFAKEUNITDIM%5d.%5bFAKEUNITMEMBERCODE%5d,%5bCOUNTRY%5d.%5bLUX%5d,%5bTIME%5d.%5b2002%5d&amp;ShowOnWeb=true" TargetMode="External"/><Relationship Id="rId47" Type="http://schemas.openxmlformats.org/officeDocument/2006/relationships/hyperlink" Target="http://stats.oecd.org/OECDStat_Metadata/ShowMetadata.ashx?Dataset=LFS_D&amp;Coords=%5bSERIES%5d.%5bU%5d,%5bSEX%5d.%5bMW%5d,%5bAGE%5d.%5b1524%5d,%5bFREQUENCY%5d.%5bA%5d,%5bFAKEUNITDIM%5d.%5bFAKEUNITMEMBERCODE%5d,%5bCOUNTRY%5d.%5bSVK%5d,%5bTIME%5d.%5b2002%5d&amp;ShowOnWeb=true" TargetMode="External"/><Relationship Id="rId63" Type="http://schemas.openxmlformats.org/officeDocument/2006/relationships/hyperlink" Target="http://stats.oecd.org/OECDStat_Metadata/ShowMetadata.ashx?Dataset=LFS_D&amp;Coords=%5bSERIES%5d.%5bU%5d,%5bSEX%5d.%5bMW%5d,%5bAGE%5d.%5b2529%5d,%5bFREQUENCY%5d.%5bA%5d,%5bFAKEUNITDIM%5d.%5bFAKEUNITMEMBERCODE%5d,%5bCOUNTRY%5d.%5bISL%5d,%5bTIME%5d.%5b2001%5d&amp;ShowOnWeb=true" TargetMode="External"/><Relationship Id="rId68" Type="http://schemas.openxmlformats.org/officeDocument/2006/relationships/hyperlink" Target="http://stats.oecd.org/OECDStat_Metadata/ShowMetadata.ashx?Dataset=LFS_D&amp;Coords=%5bSERIES%5d.%5bU%5d,%5bSEX%5d.%5bMW%5d,%5bAGE%5d.%5b2529%5d,%5bFREQUENCY%5d.%5bA%5d,%5bFAKEUNITDIM%5d.%5bFAKEUNITMEMBERCODE%5d,%5bCOUNTRY%5d.%5bLUX%5d,%5bTIME%5d.%5b2002%5d&amp;ShowOnWeb=true" TargetMode="External"/><Relationship Id="rId84" Type="http://schemas.openxmlformats.org/officeDocument/2006/relationships/hyperlink" Target="http://stats.oecd.org/OECDStat_Metadata/ShowMetadata.ashx?Dataset=LFS_D&amp;Coords=%5bSERIES%5d.%5bL%5d,%5bSEX%5d.%5bMW%5d,%5bAGE%5d.%5b1564%5d,%5bFREQUENCY%5d.%5bA%5d,%5bFAKEUNITDIM%5d.%5bFAKEUNITMEMBERCODE%5d,%5bCOUNTRY%5d.%5bEST%5d,%5bTIME%5d.%5b2000%5d&amp;ShowOnWeb=true" TargetMode="External"/><Relationship Id="rId89" Type="http://schemas.openxmlformats.org/officeDocument/2006/relationships/hyperlink" Target="http://stats.oecd.org/OECDStat_Metadata/ShowMetadata.ashx?Dataset=LFS_D&amp;Coords=%5bSERIES%5d.%5bL%5d,%5bSEX%5d.%5bMW%5d,%5bAGE%5d.%5b1564%5d,%5bFREQUENCY%5d.%5bA%5d,%5bFAKEUNITDIM%5d.%5bFAKEUNITMEMBERCODE%5d,%5bCOUNTRY%5d.%5bISL%5d,%5bTIME%5d.%5b2003%5d&amp;ShowOnWeb=true" TargetMode="External"/><Relationship Id="rId112" Type="http://schemas.openxmlformats.org/officeDocument/2006/relationships/hyperlink" Target="http://stats.oecd.org/OECDStat_Metadata/ShowMetadata.ashx?Dataset=LFS_D&amp;Coords=%5bSERIES%5d.%5bL%5d,%5bSEX%5d.%5bMW%5d,%5bAGE%5d.%5b1524%5d,%5bFREQUENCY%5d.%5bA%5d,%5bFAKEUNITDIM%5d.%5bFAKEUNITMEMBERCODE%5d,%5bCOUNTRY%5d.%5bDEU%5d,%5bTIME%5d.%5b2010%5d&amp;ShowOnWeb=true" TargetMode="External"/><Relationship Id="rId133" Type="http://schemas.openxmlformats.org/officeDocument/2006/relationships/hyperlink" Target="http://stats.oecd.org/OECDStat_Metadata/ShowMetadata.ashx?Dataset=LFS_D&amp;Coords=%5bSERIES%5d.%5bL%5d,%5bSEX%5d.%5bMW%5d,%5bAGE%5d.%5b2529%5d,%5bFREQUENCY%5d.%5bA%5d,%5bFAKEUNITDIM%5d.%5bFAKEUNITMEMBERCODE%5d,%5bCOUNTRY%5d.%5bAUT%5d,%5bTIME%5d.%5b2003%5d&amp;ShowOnWeb=true" TargetMode="External"/><Relationship Id="rId138" Type="http://schemas.openxmlformats.org/officeDocument/2006/relationships/hyperlink" Target="http://stats.oecd.org/OECDStat_Metadata/ShowMetadata.ashx?Dataset=LFS_D&amp;Coords=%5bSERIES%5d.%5bL%5d,%5bSEX%5d.%5bMW%5d,%5bAGE%5d.%5b2529%5d,%5bFREQUENCY%5d.%5bA%5d,%5bFAKEUNITDIM%5d.%5bFAKEUNITMEMBERCODE%5d,%5bCOUNTRY%5d.%5bHUN%5d,%5bTIME%5d.%5b2002%5d&amp;ShowOnWeb=true" TargetMode="External"/><Relationship Id="rId154" Type="http://schemas.openxmlformats.org/officeDocument/2006/relationships/hyperlink" Target="http://stats.oecd.org/OECDStat_Metadata/ShowMetadata.ashx?Dataset=LFS_D&amp;Coords=%5bSERIES%5d.%5bL%5d,%5bSEX%5d.%5bMW%5d,%5bAGE%5d.%5b2529%5d,%5bFREQUENCY%5d.%5bA%5d,%5bFAKEUNITDIM%5d.%5bFAKEUNITMEMBERCODE%5d,%5bCOUNTRY%5d.%5bTUR%5d,%5bTIME%5d.%5b2000%5d&amp;ShowOnWeb=true" TargetMode="External"/><Relationship Id="rId16" Type="http://schemas.openxmlformats.org/officeDocument/2006/relationships/hyperlink" Target="http://stats.oecd.org/OECDStat_Metadata/ShowMetadata.ashx?Dataset=LFS_D&amp;Coords=%5bSERIES%5d.%5bU%5d,%5bSEX%5d.%5bMW%5d,%5bAGE%5d.%5b1564%5d,%5bFREQUENCY%5d.%5bA%5d,%5bFAKEUNITDIM%5d.%5bFAKEUNITMEMBERCODE%5d,%5bCOUNTRY%5d.%5bLUX%5d,%5bTIME%5d.%5b2002%5d&amp;ShowOnWeb=true" TargetMode="External"/><Relationship Id="rId107" Type="http://schemas.openxmlformats.org/officeDocument/2006/relationships/hyperlink" Target="http://stats.oecd.org/OECDStat_Metadata/ShowMetadata.ashx?Dataset=LFS_D&amp;Coords=%5bSERIES%5d.%5bL%5d,%5bSEX%5d.%5bMW%5d,%5bAGE%5d.%5b1524%5d,%5bFREQUENCY%5d.%5bA%5d,%5bFAKEUNITDIM%5d.%5bFAKEUNITMEMBERCODE%5d,%5bCOUNTRY%5d.%5bAUT%5d,%5bTIME%5d.%5b2000%5d&amp;ShowOnWeb=true" TargetMode="External"/><Relationship Id="rId11" Type="http://schemas.openxmlformats.org/officeDocument/2006/relationships/hyperlink" Target="http://stats.oecd.org/OECDStat_Metadata/ShowMetadata.ashx?Dataset=LFS_D&amp;Coords=%5bSERIES%5d.%5bU%5d,%5bSEX%5d.%5bMW%5d,%5bAGE%5d.%5b1564%5d,%5bFREQUENCY%5d.%5bA%5d,%5bFAKEUNITDIM%5d.%5bFAKEUNITMEMBERCODE%5d,%5bCOUNTRY%5d.%5bISL%5d,%5bTIME%5d.%5b2001%5d&amp;ShowOnWeb=true" TargetMode="External"/><Relationship Id="rId32" Type="http://schemas.openxmlformats.org/officeDocument/2006/relationships/hyperlink" Target="http://stats.oecd.org/OECDStat_Metadata/ShowMetadata.ashx?Dataset=LFS_D&amp;Coords=%5bSERIES%5d.%5bU%5d,%5bSEX%5d.%5bMW%5d,%5bAGE%5d.%5b1524%5d,%5bFREQUENCY%5d.%5bA%5d,%5bFAKEUNITDIM%5d.%5bFAKEUNITMEMBERCODE%5d,%5bCOUNTRY%5d.%5bEST%5d,%5bTIME%5d.%5b2000%5d&amp;ShowOnWeb=true" TargetMode="External"/><Relationship Id="rId37" Type="http://schemas.openxmlformats.org/officeDocument/2006/relationships/hyperlink" Target="http://stats.oecd.org/OECDStat_Metadata/ShowMetadata.ashx?Dataset=LFS_D&amp;Coords=%5bSERIES%5d.%5bU%5d,%5bSEX%5d.%5bMW%5d,%5bAGE%5d.%5b1524%5d,%5bFREQUENCY%5d.%5bA%5d,%5bFAKEUNITDIM%5d.%5bFAKEUNITMEMBERCODE%5d,%5bCOUNTRY%5d.%5bISL%5d,%5bTIME%5d.%5b2001%5d&amp;ShowOnWeb=true" TargetMode="External"/><Relationship Id="rId53" Type="http://schemas.openxmlformats.org/officeDocument/2006/relationships/hyperlink" Target="http://stats.oecd.org/OECDStat_Metadata/ShowMetadata.ashx?Dataset=LFS_D&amp;Coords=%5bSERIES%5d.%5bU%5d,%5bSEX%5d.%5bMW%5d,%5bAGE%5d.%5b1524%5d,%5bFREQUENCY%5d.%5bA%5d,%5bFAKEUNITDIM%5d.%5bFAKEUNITMEMBERCODE%5d,%5bCOUNTRY%5d.%5bTUR%5d,%5bTIME%5d.%5b2000%5d&amp;ShowOnWeb=true" TargetMode="External"/><Relationship Id="rId58" Type="http://schemas.openxmlformats.org/officeDocument/2006/relationships/hyperlink" Target="http://stats.oecd.org/OECDStat_Metadata/ShowMetadata.ashx?Dataset=LFS_D&amp;Coords=%5bSERIES%5d.%5bU%5d,%5bSEX%5d.%5bMW%5d,%5bAGE%5d.%5b2529%5d,%5bFREQUENCY%5d.%5bA%5d,%5bFAKEUNITDIM%5d.%5bFAKEUNITMEMBERCODE%5d,%5bCOUNTRY%5d.%5bEST%5d,%5bTIME%5d.%5b2000%5d&amp;ShowOnWeb=true" TargetMode="External"/><Relationship Id="rId74" Type="http://schemas.openxmlformats.org/officeDocument/2006/relationships/hyperlink" Target="http://stats.oecd.org/OECDStat_Metadata/ShowMetadata.ashx?Dataset=LFS_D&amp;Coords=%5bSERIES%5d.%5bU%5d,%5bSEX%5d.%5bMW%5d,%5bAGE%5d.%5b2529%5d,%5bFREQUENCY%5d.%5bA%5d,%5bFAKEUNITDIM%5d.%5bFAKEUNITMEMBERCODE%5d,%5bCOUNTRY%5d.%5bESP%5d,%5bTIME%5d.%5b2000%5d&amp;ShowOnWeb=true" TargetMode="External"/><Relationship Id="rId79" Type="http://schemas.openxmlformats.org/officeDocument/2006/relationships/hyperlink" Target="http://stats.oecd.org/OECDStat_Metadata/ShowMetadata.ashx?Dataset=LFS_D&amp;Coords=%5bSERIES%5d.%5bU%5d,%5bSEX%5d.%5bMW%5d,%5bAGE%5d.%5b2529%5d,%5bFREQUENCY%5d.%5bA%5d,%5bFAKEUNITDIM%5d.%5bFAKEUNITMEMBERCODE%5d,%5bCOUNTRY%5d.%5bTUR%5d,%5bTIME%5d.%5b2000%5d&amp;ShowOnWeb=true" TargetMode="External"/><Relationship Id="rId102" Type="http://schemas.openxmlformats.org/officeDocument/2006/relationships/hyperlink" Target="http://stats.oecd.org/OECDStat_Metadata/ShowMetadata.ashx?Dataset=LFS_D&amp;Coords=%5bSERIES%5d.%5bL%5d,%5bSEX%5d.%5bMW%5d,%5bAGE%5d.%5b1564%5d,%5bFREQUENCY%5d.%5bA%5d,%5bFAKEUNITDIM%5d.%5bFAKEUNITMEMBERCODE%5d,%5bCOUNTRY%5d.%5bESP%5d,%5bTIME%5d.%5b2009%5d&amp;ShowOnWeb=true" TargetMode="External"/><Relationship Id="rId123" Type="http://schemas.openxmlformats.org/officeDocument/2006/relationships/hyperlink" Target="http://stats.oecd.org/OECDStat_Metadata/ShowMetadata.ashx?Dataset=LFS_D&amp;Coords=%5bSERIES%5d.%5bL%5d,%5bSEX%5d.%5bMW%5d,%5bAGE%5d.%5b1524%5d,%5bFREQUENCY%5d.%5bA%5d,%5bFAKEUNITDIM%5d.%5bFAKEUNITMEMBERCODE%5d,%5bCOUNTRY%5d.%5bSVK%5d,%5bTIME%5d.%5b2002%5d&amp;ShowOnWeb=true" TargetMode="External"/><Relationship Id="rId128" Type="http://schemas.openxmlformats.org/officeDocument/2006/relationships/hyperlink" Target="http://stats.oecd.org/OECDStat_Metadata/ShowMetadata.ashx?Dataset=LFS_D&amp;Coords=%5bSERIES%5d.%5bL%5d,%5bSEX%5d.%5bMW%5d,%5bAGE%5d.%5b1524%5d,%5bFREQUENCY%5d.%5bA%5d,%5bFAKEUNITDIM%5d.%5bFAKEUNITMEMBERCODE%5d,%5bCOUNTRY%5d.%5bSWE%5d,%5bTIME%5d.%5b2004%5d&amp;ShowOnWeb=true" TargetMode="External"/><Relationship Id="rId144" Type="http://schemas.openxmlformats.org/officeDocument/2006/relationships/hyperlink" Target="http://stats.oecd.org/OECDStat_Metadata/ShowMetadata.ashx?Dataset=LFS_D&amp;Coords=%5bSERIES%5d.%5bL%5d,%5bSEX%5d.%5bMW%5d,%5bAGE%5d.%5b2529%5d,%5bFREQUENCY%5d.%5bA%5d,%5bFAKEUNITDIM%5d.%5bFAKEUNITMEMBERCODE%5d,%5bCOUNTRY%5d.%5bLUX%5d,%5bTIME%5d.%5b2003%5d&amp;ShowOnWeb=true" TargetMode="External"/><Relationship Id="rId149" Type="http://schemas.openxmlformats.org/officeDocument/2006/relationships/hyperlink" Target="http://stats.oecd.org/OECDStat_Metadata/ShowMetadata.ashx?Dataset=LFS_D&amp;Coords=%5bSERIES%5d.%5bL%5d,%5bSEX%5d.%5bMW%5d,%5bAGE%5d.%5b2529%5d,%5bFREQUENCY%5d.%5bA%5d,%5bFAKEUNITDIM%5d.%5bFAKEUNITMEMBERCODE%5d,%5bCOUNTRY%5d.%5bESP%5d,%5bTIME%5d.%5b2000%5d&amp;ShowOnWeb=true" TargetMode="External"/><Relationship Id="rId5" Type="http://schemas.openxmlformats.org/officeDocument/2006/relationships/hyperlink" Target="http://stats.oecd.org/OECDStat_Metadata/ShowMetadata.ashx?Dataset=LFS_D&amp;Coords=%5bSERIES%5d.%5bU%5d,%5bSEX%5d.%5bMW%5d,%5bAGE%5d.%5b1564%5d,%5bFREQUENCY%5d.%5bA%5d,%5bFAKEUNITDIM%5d.%5bFAKEUNITMEMBERCODE%5d,%5bCOUNTRY%5d.%5bAUT%5d,%5bTIME%5d.%5b2003%5d&amp;ShowOnWeb=true" TargetMode="External"/><Relationship Id="rId90" Type="http://schemas.openxmlformats.org/officeDocument/2006/relationships/hyperlink" Target="http://stats.oecd.org/OECDStat_Metadata/ShowMetadata.ashx?Dataset=LFS_D&amp;Coords=%5bSERIES%5d.%5bL%5d,%5bSEX%5d.%5bMW%5d,%5bAGE%5d.%5b1564%5d,%5bFREQUENCY%5d.%5bA%5d,%5bFAKEUNITDIM%5d.%5bFAKEUNITMEMBERCODE%5d,%5bCOUNTRY%5d.%5bITA%5d,%5bTIME%5d.%5b2003%5d&amp;ShowOnWeb=true" TargetMode="External"/><Relationship Id="rId95" Type="http://schemas.openxmlformats.org/officeDocument/2006/relationships/hyperlink" Target="http://stats.oecd.org/OECDStat_Metadata/ShowMetadata.ashx?Dataset=LFS_D&amp;Coords=%5bSERIES%5d.%5bL%5d,%5bSEX%5d.%5bMW%5d,%5bAGE%5d.%5b1564%5d,%5bFREQUENCY%5d.%5bA%5d,%5bFAKEUNITDIM%5d.%5bFAKEUNITMEMBERCODE%5d,%5bCOUNTRY%5d.%5bMEX%5d,%5bTIME%5d.%5b2000%5d&amp;ShowOnWeb=true" TargetMode="External"/><Relationship Id="rId22" Type="http://schemas.openxmlformats.org/officeDocument/2006/relationships/hyperlink" Target="http://stats.oecd.org/OECDStat_Metadata/ShowMetadata.ashx?Dataset=LFS_D&amp;Coords=%5bSERIES%5d.%5bU%5d,%5bSEX%5d.%5bMW%5d,%5bAGE%5d.%5b1564%5d,%5bFREQUENCY%5d.%5bA%5d,%5bFAKEUNITDIM%5d.%5bFAKEUNITMEMBERCODE%5d,%5bCOUNTRY%5d.%5bESP%5d,%5bTIME%5d.%5b2000%5d&amp;ShowOnWeb=true" TargetMode="External"/><Relationship Id="rId27" Type="http://schemas.openxmlformats.org/officeDocument/2006/relationships/hyperlink" Target="http://stats.oecd.org/OECDStat_Metadata/ShowMetadata.ashx?Dataset=LFS_D&amp;Coords=%5bSERIES%5d.%5bU%5d,%5bSEX%5d.%5bMW%5d,%5bAGE%5d.%5b1564%5d,%5bFREQUENCY%5d.%5bA%5d,%5bFAKEUNITDIM%5d.%5bFAKEUNITMEMBERCODE%5d,%5bCOUNTRY%5d.%5bTUR%5d,%5bTIME%5d.%5b2000%5d&amp;ShowOnWeb=true" TargetMode="External"/><Relationship Id="rId43" Type="http://schemas.openxmlformats.org/officeDocument/2006/relationships/hyperlink" Target="http://stats.oecd.org/OECDStat_Metadata/ShowMetadata.ashx?Dataset=LFS_D&amp;Coords=%5bSERIES%5d.%5bU%5d,%5bSEX%5d.%5bMW%5d,%5bAGE%5d.%5b1524%5d,%5bFREQUENCY%5d.%5bA%5d,%5bFAKEUNITDIM%5d.%5bFAKEUNITMEMBERCODE%5d,%5bCOUNTRY%5d.%5bLUX%5d,%5bTIME%5d.%5b2003%5d&amp;ShowOnWeb=true" TargetMode="External"/><Relationship Id="rId48" Type="http://schemas.openxmlformats.org/officeDocument/2006/relationships/hyperlink" Target="http://stats.oecd.org/OECDStat_Metadata/ShowMetadata.ashx?Dataset=LFS_D&amp;Coords=%5bSERIES%5d.%5bU%5d,%5bSEX%5d.%5bMW%5d,%5bAGE%5d.%5b1524%5d,%5bFREQUENCY%5d.%5bA%5d,%5bFAKEUNITDIM%5d.%5bFAKEUNITMEMBERCODE%5d,%5bCOUNTRY%5d.%5bESP%5d,%5bTIME%5d.%5b2000%5d&amp;ShowOnWeb=true" TargetMode="External"/><Relationship Id="rId64" Type="http://schemas.openxmlformats.org/officeDocument/2006/relationships/hyperlink" Target="http://stats.oecd.org/OECDStat_Metadata/ShowMetadata.ashx?Dataset=LFS_D&amp;Coords=%5bSERIES%5d.%5bU%5d,%5bSEX%5d.%5bMW%5d,%5bAGE%5d.%5b2529%5d,%5bFREQUENCY%5d.%5bA%5d,%5bFAKEUNITDIM%5d.%5bFAKEUNITMEMBERCODE%5d,%5bCOUNTRY%5d.%5bISL%5d,%5bTIME%5d.%5b2003%5d&amp;ShowOnWeb=true" TargetMode="External"/><Relationship Id="rId69" Type="http://schemas.openxmlformats.org/officeDocument/2006/relationships/hyperlink" Target="http://stats.oecd.org/OECDStat_Metadata/ShowMetadata.ashx?Dataset=LFS_D&amp;Coords=%5bSERIES%5d.%5bU%5d,%5bSEX%5d.%5bMW%5d,%5bAGE%5d.%5b2529%5d,%5bFREQUENCY%5d.%5bA%5d,%5bFAKEUNITDIM%5d.%5bFAKEUNITMEMBERCODE%5d,%5bCOUNTRY%5d.%5bLUX%5d,%5bTIME%5d.%5b2003%5d&amp;ShowOnWeb=true" TargetMode="External"/><Relationship Id="rId113" Type="http://schemas.openxmlformats.org/officeDocument/2006/relationships/hyperlink" Target="http://stats.oecd.org/OECDStat_Metadata/ShowMetadata.ashx?Dataset=LFS_D&amp;Coords=%5bSERIES%5d.%5bL%5d,%5bSEX%5d.%5bMW%5d,%5bAGE%5d.%5b1524%5d,%5bFREQUENCY%5d.%5bA%5d,%5bFAKEUNITDIM%5d.%5bFAKEUNITMEMBERCODE%5d,%5bCOUNTRY%5d.%5bHUN%5d,%5bTIME%5d.%5b2002%5d&amp;ShowOnWeb=true" TargetMode="External"/><Relationship Id="rId118" Type="http://schemas.openxmlformats.org/officeDocument/2006/relationships/hyperlink" Target="http://stats.oecd.org/OECDStat_Metadata/ShowMetadata.ashx?Dataset=LFS_D&amp;Coords=%5bSERIES%5d.%5bL%5d,%5bSEX%5d.%5bMW%5d,%5bAGE%5d.%5b1524%5d,%5bFREQUENCY%5d.%5bA%5d,%5bFAKEUNITDIM%5d.%5bFAKEUNITMEMBERCODE%5d,%5bCOUNTRY%5d.%5bLUX%5d,%5bTIME%5d.%5b2002%5d&amp;ShowOnWeb=true" TargetMode="External"/><Relationship Id="rId134" Type="http://schemas.openxmlformats.org/officeDocument/2006/relationships/hyperlink" Target="http://stats.oecd.org/OECDStat_Metadata/ShowMetadata.ashx?Dataset=LFS_D&amp;Coords=%5bSERIES%5d.%5bL%5d,%5bSEX%5d.%5bMW%5d,%5bAGE%5d.%5b2529%5d,%5bFREQUENCY%5d.%5bA%5d,%5bFAKEUNITDIM%5d.%5bFAKEUNITMEMBERCODE%5d,%5bCOUNTRY%5d.%5bEST%5d,%5bTIME%5d.%5b2000%5d&amp;ShowOnWeb=true" TargetMode="External"/><Relationship Id="rId139" Type="http://schemas.openxmlformats.org/officeDocument/2006/relationships/hyperlink" Target="http://stats.oecd.org/OECDStat_Metadata/ShowMetadata.ashx?Dataset=LFS_D&amp;Coords=%5bSERIES%5d.%5bL%5d,%5bSEX%5d.%5bMW%5d,%5bAGE%5d.%5b2529%5d,%5bFREQUENCY%5d.%5bA%5d,%5bFAKEUNITDIM%5d.%5bFAKEUNITMEMBERCODE%5d,%5bCOUNTRY%5d.%5bISL%5d,%5bTIME%5d.%5b2003%5d&amp;ShowOnWeb=true" TargetMode="External"/><Relationship Id="rId80" Type="http://schemas.openxmlformats.org/officeDocument/2006/relationships/hyperlink" Target="http://stats.oecd.org/OECDStat_Metadata/ShowMetadata.ashx?Dataset=LFS_D&amp;Coords=%5bSERIES%5d.%5bU%5d,%5bSEX%5d.%5bMW%5d,%5bAGE%5d.%5b2529%5d,%5bFREQUENCY%5d.%5bA%5d,%5bFAKEUNITDIM%5d.%5bFAKEUNITMEMBERCODE%5d,%5bCOUNTRY%5d.%5bUSA%5d,%5bTIME%5d.%5b2000%5d&amp;ShowOnWeb=true" TargetMode="External"/><Relationship Id="rId85" Type="http://schemas.openxmlformats.org/officeDocument/2006/relationships/hyperlink" Target="http://stats.oecd.org/OECDStat_Metadata/ShowMetadata.ashx?Dataset=LFS_D&amp;Coords=%5bSERIES%5d.%5bL%5d,%5bSEX%5d.%5bMW%5d,%5bAGE%5d.%5b1564%5d,%5bFREQUENCY%5d.%5bA%5d,%5bFAKEUNITDIM%5d.%5bFAKEUNITMEMBERCODE%5d,%5bCOUNTRY%5d.%5bFRA%5d,%5bTIME%5d.%5b2002%5d&amp;ShowOnWeb=true" TargetMode="External"/><Relationship Id="rId150" Type="http://schemas.openxmlformats.org/officeDocument/2006/relationships/hyperlink" Target="http://stats.oecd.org/OECDStat_Metadata/ShowMetadata.ashx?Dataset=LFS_D&amp;Coords=%5bSERIES%5d.%5bL%5d,%5bSEX%5d.%5bMW%5d,%5bAGE%5d.%5b2529%5d,%5bFREQUENCY%5d.%5bA%5d,%5bFAKEUNITDIM%5d.%5bFAKEUNITMEMBERCODE%5d,%5bCOUNTRY%5d.%5bESP%5d,%5bTIME%5d.%5b2004%5d&amp;ShowOnWeb=true" TargetMode="External"/><Relationship Id="rId155" Type="http://schemas.openxmlformats.org/officeDocument/2006/relationships/hyperlink" Target="http://stats.oecd.org/OECDStat_Metadata/ShowMetadata.ashx?Dataset=LFS_D&amp;Coords=%5bSERIES%5d.%5bL%5d,%5bSEX%5d.%5bMW%5d,%5bAGE%5d.%5b2529%5d,%5bFREQUENCY%5d.%5bA%5d,%5bFAKEUNITDIM%5d.%5bFAKEUNITMEMBERCODE%5d,%5bCOUNTRY%5d.%5bUSA%5d,%5bTIME%5d.%5b2000%5d&amp;ShowOnWeb=true" TargetMode="External"/><Relationship Id="rId12" Type="http://schemas.openxmlformats.org/officeDocument/2006/relationships/hyperlink" Target="http://stats.oecd.org/OECDStat_Metadata/ShowMetadata.ashx?Dataset=LFS_D&amp;Coords=%5bSERIES%5d.%5bU%5d,%5bSEX%5d.%5bMW%5d,%5bAGE%5d.%5b1564%5d,%5bFREQUENCY%5d.%5bA%5d,%5bFAKEUNITDIM%5d.%5bFAKEUNITMEMBERCODE%5d,%5bCOUNTRY%5d.%5bISL%5d,%5bTIME%5d.%5b2003%5d&amp;ShowOnWeb=true" TargetMode="External"/><Relationship Id="rId17" Type="http://schemas.openxmlformats.org/officeDocument/2006/relationships/hyperlink" Target="http://stats.oecd.org/OECDStat_Metadata/ShowMetadata.ashx?Dataset=LFS_D&amp;Coords=%5bSERIES%5d.%5bU%5d,%5bSEX%5d.%5bMW%5d,%5bAGE%5d.%5b1564%5d,%5bFREQUENCY%5d.%5bA%5d,%5bFAKEUNITDIM%5d.%5bFAKEUNITMEMBERCODE%5d,%5bCOUNTRY%5d.%5bLUX%5d,%5bTIME%5d.%5b2003%5d&amp;ShowOnWeb=true" TargetMode="External"/><Relationship Id="rId25" Type="http://schemas.openxmlformats.org/officeDocument/2006/relationships/hyperlink" Target="http://stats.oecd.org/OECDStat_Metadata/ShowMetadata.ashx?Dataset=LFS_D&amp;Coords=%5bSERIES%5d.%5bU%5d,%5bSEX%5d.%5bMW%5d,%5bAGE%5d.%5b1564%5d,%5bFREQUENCY%5d.%5bA%5d,%5bFAKEUNITDIM%5d.%5bFAKEUNITMEMBERCODE%5d,%5bCOUNTRY%5d.%5bESP%5d,%5bTIME%5d.%5b2009%5d&amp;ShowOnWeb=true" TargetMode="External"/><Relationship Id="rId33" Type="http://schemas.openxmlformats.org/officeDocument/2006/relationships/hyperlink" Target="http://stats.oecd.org/OECDStat_Metadata/ShowMetadata.ashx?Dataset=LFS_D&amp;Coords=%5bSERIES%5d.%5bU%5d,%5bSEX%5d.%5bMW%5d,%5bAGE%5d.%5b1524%5d,%5bFREQUENCY%5d.%5bA%5d,%5bFAKEUNITDIM%5d.%5bFAKEUNITMEMBERCODE%5d,%5bCOUNTRY%5d.%5bFRA%5d,%5bTIME%5d.%5b2002%5d&amp;ShowOnWeb=true" TargetMode="External"/><Relationship Id="rId38" Type="http://schemas.openxmlformats.org/officeDocument/2006/relationships/hyperlink" Target="http://stats.oecd.org/OECDStat_Metadata/ShowMetadata.ashx?Dataset=LFS_D&amp;Coords=%5bSERIES%5d.%5bU%5d,%5bSEX%5d.%5bMW%5d,%5bAGE%5d.%5b1524%5d,%5bFREQUENCY%5d.%5bA%5d,%5bFAKEUNITDIM%5d.%5bFAKEUNITMEMBERCODE%5d,%5bCOUNTRY%5d.%5bISL%5d,%5bTIME%5d.%5b2003%5d&amp;ShowOnWeb=true" TargetMode="External"/><Relationship Id="rId46" Type="http://schemas.openxmlformats.org/officeDocument/2006/relationships/hyperlink" Target="http://stats.oecd.org/OECDStat_Metadata/ShowMetadata.ashx?Dataset=LFS_D&amp;Coords=%5bSERIES%5d.%5bU%5d,%5bSEX%5d.%5bMW%5d,%5bAGE%5d.%5b1524%5d,%5bFREQUENCY%5d.%5bA%5d,%5bFAKEUNITDIM%5d.%5bFAKEUNITMEMBERCODE%5d,%5bCOUNTRY%5d.%5bPOL%5d,%5bTIME%5d.%5b2002%5d&amp;ShowOnWeb=true" TargetMode="External"/><Relationship Id="rId59" Type="http://schemas.openxmlformats.org/officeDocument/2006/relationships/hyperlink" Target="http://stats.oecd.org/OECDStat_Metadata/ShowMetadata.ashx?Dataset=LFS_D&amp;Coords=%5bSERIES%5d.%5bU%5d,%5bSEX%5d.%5bMW%5d,%5bAGE%5d.%5b2529%5d,%5bFREQUENCY%5d.%5bA%5d,%5bFAKEUNITDIM%5d.%5bFAKEUNITMEMBERCODE%5d,%5bCOUNTRY%5d.%5bFRA%5d,%5bTIME%5d.%5b2002%5d&amp;ShowOnWeb=true" TargetMode="External"/><Relationship Id="rId67" Type="http://schemas.openxmlformats.org/officeDocument/2006/relationships/hyperlink" Target="http://stats.oecd.org/OECDStat_Metadata/ShowMetadata.ashx?Dataset=LFS_D&amp;Coords=%5bSERIES%5d.%5bU%5d,%5bSEX%5d.%5bMW%5d,%5bAGE%5d.%5b2529%5d,%5bFREQUENCY%5d.%5bA%5d,%5bFAKEUNITDIM%5d.%5bFAKEUNITMEMBERCODE%5d,%5bCOUNTRY%5d.%5bKOR%5d,%5bTIME%5d.%5b2005%5d&amp;ShowOnWeb=true" TargetMode="External"/><Relationship Id="rId103" Type="http://schemas.openxmlformats.org/officeDocument/2006/relationships/hyperlink" Target="http://stats.oecd.org/OECDStat_Metadata/ShowMetadata.ashx?Dataset=LFS_D&amp;Coords=%5bSERIES%5d.%5bL%5d,%5bSEX%5d.%5bMW%5d,%5bAGE%5d.%5b1564%5d,%5bFREQUENCY%5d.%5bA%5d,%5bFAKEUNITDIM%5d.%5bFAKEUNITMEMBERCODE%5d,%5bCOUNTRY%5d.%5bSWE%5d,%5bTIME%5d.%5b2004%5d&amp;ShowOnWeb=true" TargetMode="External"/><Relationship Id="rId108" Type="http://schemas.openxmlformats.org/officeDocument/2006/relationships/hyperlink" Target="http://stats.oecd.org/OECDStat_Metadata/ShowMetadata.ashx?Dataset=LFS_D&amp;Coords=%5bSERIES%5d.%5bL%5d,%5bSEX%5d.%5bMW%5d,%5bAGE%5d.%5b1524%5d,%5bFREQUENCY%5d.%5bA%5d,%5bFAKEUNITDIM%5d.%5bFAKEUNITMEMBERCODE%5d,%5bCOUNTRY%5d.%5bAUT%5d,%5bTIME%5d.%5b2003%5d&amp;ShowOnWeb=true" TargetMode="External"/><Relationship Id="rId116" Type="http://schemas.openxmlformats.org/officeDocument/2006/relationships/hyperlink" Target="http://stats.oecd.org/OECDStat_Metadata/ShowMetadata.ashx?Dataset=LFS_D&amp;Coords=%5bSERIES%5d.%5bL%5d,%5bSEX%5d.%5bMW%5d,%5bAGE%5d.%5b1524%5d,%5bFREQUENCY%5d.%5bA%5d,%5bFAKEUNITDIM%5d.%5bFAKEUNITMEMBERCODE%5d,%5bCOUNTRY%5d.%5bITA%5d,%5bTIME%5d.%5b2004%5d&amp;ShowOnWeb=true" TargetMode="External"/><Relationship Id="rId124" Type="http://schemas.openxmlformats.org/officeDocument/2006/relationships/hyperlink" Target="http://stats.oecd.org/OECDStat_Metadata/ShowMetadata.ashx?Dataset=LFS_D&amp;Coords=%5bSERIES%5d.%5bL%5d,%5bSEX%5d.%5bMW%5d,%5bAGE%5d.%5b1524%5d,%5bFREQUENCY%5d.%5bA%5d,%5bFAKEUNITDIM%5d.%5bFAKEUNITMEMBERCODE%5d,%5bCOUNTRY%5d.%5bESP%5d,%5bTIME%5d.%5b2000%5d&amp;ShowOnWeb=true" TargetMode="External"/><Relationship Id="rId129" Type="http://schemas.openxmlformats.org/officeDocument/2006/relationships/hyperlink" Target="http://stats.oecd.org/OECDStat_Metadata/ShowMetadata.ashx?Dataset=LFS_D&amp;Coords=%5bSERIES%5d.%5bL%5d,%5bSEX%5d.%5bMW%5d,%5bAGE%5d.%5b1524%5d,%5bFREQUENCY%5d.%5bA%5d,%5bFAKEUNITDIM%5d.%5bFAKEUNITMEMBERCODE%5d,%5bCOUNTRY%5d.%5bTUR%5d,%5bTIME%5d.%5b2000%5d&amp;ShowOnWeb=true" TargetMode="External"/><Relationship Id="rId137" Type="http://schemas.openxmlformats.org/officeDocument/2006/relationships/hyperlink" Target="http://stats.oecd.org/OECDStat_Metadata/ShowMetadata.ashx?Dataset=LFS_D&amp;Coords=%5bSERIES%5d.%5bL%5d,%5bSEX%5d.%5bMW%5d,%5bAGE%5d.%5b2529%5d,%5bFREQUENCY%5d.%5bA%5d,%5bFAKEUNITDIM%5d.%5bFAKEUNITMEMBERCODE%5d,%5bCOUNTRY%5d.%5bDEU%5d,%5bTIME%5d.%5b2010%5d&amp;ShowOnWeb=true" TargetMode="External"/><Relationship Id="rId20" Type="http://schemas.openxmlformats.org/officeDocument/2006/relationships/hyperlink" Target="http://stats.oecd.org/OECDStat_Metadata/ShowMetadata.ashx?Dataset=LFS_D&amp;Coords=%5bSERIES%5d.%5bU%5d,%5bSEX%5d.%5bMW%5d,%5bAGE%5d.%5b1564%5d,%5bFREQUENCY%5d.%5bA%5d,%5bFAKEUNITDIM%5d.%5bFAKEUNITMEMBERCODE%5d,%5bCOUNTRY%5d.%5bPOL%5d,%5bTIME%5d.%5b2002%5d&amp;ShowOnWeb=true" TargetMode="External"/><Relationship Id="rId41" Type="http://schemas.openxmlformats.org/officeDocument/2006/relationships/hyperlink" Target="http://stats.oecd.org/OECDStat_Metadata/ShowMetadata.ashx?Dataset=LFS_D&amp;Coords=%5bSERIES%5d.%5bU%5d,%5bSEX%5d.%5bMW%5d,%5bAGE%5d.%5b1524%5d,%5bFREQUENCY%5d.%5bA%5d,%5bFAKEUNITDIM%5d.%5bFAKEUNITMEMBERCODE%5d,%5bCOUNTRY%5d.%5bKOR%5d,%5bTIME%5d.%5b2005%5d&amp;ShowOnWeb=true" TargetMode="External"/><Relationship Id="rId54" Type="http://schemas.openxmlformats.org/officeDocument/2006/relationships/hyperlink" Target="http://stats.oecd.org/OECDStat_Metadata/ShowMetadata.ashx?Dataset=LFS_D&amp;Coords=%5bSERIES%5d.%5bU%5d,%5bSEX%5d.%5bMW%5d,%5bAGE%5d.%5b1524%5d,%5bFREQUENCY%5d.%5bA%5d,%5bFAKEUNITDIM%5d.%5bFAKEUNITMEMBERCODE%5d,%5bCOUNTRY%5d.%5bUSA%5d,%5bTIME%5d.%5b2000%5d&amp;ShowOnWeb=true" TargetMode="External"/><Relationship Id="rId62" Type="http://schemas.openxmlformats.org/officeDocument/2006/relationships/hyperlink" Target="http://stats.oecd.org/OECDStat_Metadata/ShowMetadata.ashx?Dataset=LFS_D&amp;Coords=%5bSERIES%5d.%5bU%5d,%5bSEX%5d.%5bMW%5d,%5bAGE%5d.%5b2529%5d,%5bFREQUENCY%5d.%5bA%5d,%5bFAKEUNITDIM%5d.%5bFAKEUNITMEMBERCODE%5d,%5bCOUNTRY%5d.%5bHUN%5d,%5bTIME%5d.%5b2002%5d&amp;ShowOnWeb=true" TargetMode="External"/><Relationship Id="rId70" Type="http://schemas.openxmlformats.org/officeDocument/2006/relationships/hyperlink" Target="http://stats.oecd.org/OECDStat_Metadata/ShowMetadata.ashx?Dataset=LFS_D&amp;Coords=%5bSERIES%5d.%5bU%5d,%5bSEX%5d.%5bMW%5d,%5bAGE%5d.%5b2529%5d,%5bFREQUENCY%5d.%5bA%5d,%5bFAKEUNITDIM%5d.%5bFAKEUNITMEMBERCODE%5d,%5bCOUNTRY%5d.%5bMEX%5d,%5bTIME%5d.%5b2000%5d&amp;ShowOnWeb=true" TargetMode="External"/><Relationship Id="rId75" Type="http://schemas.openxmlformats.org/officeDocument/2006/relationships/hyperlink" Target="http://stats.oecd.org/OECDStat_Metadata/ShowMetadata.ashx?Dataset=LFS_D&amp;Coords=%5bSERIES%5d.%5bU%5d,%5bSEX%5d.%5bMW%5d,%5bAGE%5d.%5b2529%5d,%5bFREQUENCY%5d.%5bA%5d,%5bFAKEUNITDIM%5d.%5bFAKEUNITMEMBERCODE%5d,%5bCOUNTRY%5d.%5bESP%5d,%5bTIME%5d.%5b2004%5d&amp;ShowOnWeb=true" TargetMode="External"/><Relationship Id="rId83" Type="http://schemas.openxmlformats.org/officeDocument/2006/relationships/hyperlink" Target="http://stats.oecd.org/OECDStat_Metadata/ShowMetadata.ashx?Dataset=LFS_D&amp;Coords=%5bSERIES%5d.%5bL%5d,%5bSEX%5d.%5bMW%5d,%5bAGE%5d.%5b1564%5d,%5bFREQUENCY%5d.%5bA%5d,%5bFAKEUNITDIM%5d.%5bFAKEUNITMEMBERCODE%5d,%5bCOUNTRY%5d.%5bAUT%5d,%5bTIME%5d.%5b2003%5d&amp;ShowOnWeb=true" TargetMode="External"/><Relationship Id="rId88" Type="http://schemas.openxmlformats.org/officeDocument/2006/relationships/hyperlink" Target="http://stats.oecd.org/OECDStat_Metadata/ShowMetadata.ashx?Dataset=LFS_D&amp;Coords=%5bSERIES%5d.%5bL%5d,%5bSEX%5d.%5bMW%5d,%5bAGE%5d.%5b1564%5d,%5bFREQUENCY%5d.%5bA%5d,%5bFAKEUNITDIM%5d.%5bFAKEUNITMEMBERCODE%5d,%5bCOUNTRY%5d.%5bHUN%5d,%5bTIME%5d.%5b2002%5d&amp;ShowOnWeb=true" TargetMode="External"/><Relationship Id="rId91" Type="http://schemas.openxmlformats.org/officeDocument/2006/relationships/hyperlink" Target="http://stats.oecd.org/OECDStat_Metadata/ShowMetadata.ashx?Dataset=LFS_D&amp;Coords=%5bSERIES%5d.%5bL%5d,%5bSEX%5d.%5bMW%5d,%5bAGE%5d.%5b1564%5d,%5bFREQUENCY%5d.%5bA%5d,%5bFAKEUNITDIM%5d.%5bFAKEUNITMEMBERCODE%5d,%5bCOUNTRY%5d.%5bITA%5d,%5bTIME%5d.%5b2004%5d&amp;ShowOnWeb=true" TargetMode="External"/><Relationship Id="rId96" Type="http://schemas.openxmlformats.org/officeDocument/2006/relationships/hyperlink" Target="http://stats.oecd.org/OECDStat_Metadata/ShowMetadata.ashx?Dataset=LFS_D&amp;Coords=%5bSERIES%5d.%5bL%5d,%5bSEX%5d.%5bMW%5d,%5bAGE%5d.%5b1564%5d,%5bFREQUENCY%5d.%5bA%5d,%5bFAKEUNITDIM%5d.%5bFAKEUNITMEMBERCODE%5d,%5bCOUNTRY%5d.%5bPOL%5d,%5bTIME%5d.%5b2000%5d&amp;ShowOnWeb=true" TargetMode="External"/><Relationship Id="rId111" Type="http://schemas.openxmlformats.org/officeDocument/2006/relationships/hyperlink" Target="http://stats.oecd.org/OECDStat_Metadata/ShowMetadata.ashx?Dataset=LFS_D&amp;Coords=%5bSERIES%5d.%5bL%5d,%5bSEX%5d.%5bMW%5d,%5bAGE%5d.%5b1524%5d,%5bFREQUENCY%5d.%5bA%5d,%5bFAKEUNITDIM%5d.%5bFAKEUNITMEMBERCODE%5d,%5bCOUNTRY%5d.%5bDEU%5d,%5bTIME%5d.%5b2004%5d&amp;ShowOnWeb=true" TargetMode="External"/><Relationship Id="rId132" Type="http://schemas.openxmlformats.org/officeDocument/2006/relationships/hyperlink" Target="http://stats.oecd.org/OECDStat_Metadata/ShowMetadata.ashx?Dataset=LFS_D&amp;Coords=%5bSERIES%5d.%5bL%5d,%5bSEX%5d.%5bMW%5d,%5bAGE%5d.%5b2529%5d,%5bFREQUENCY%5d.%5bA%5d,%5bFAKEUNITDIM%5d.%5bFAKEUNITMEMBERCODE%5d,%5bCOUNTRY%5d.%5bAUT%5d,%5bTIME%5d.%5b2000%5d&amp;ShowOnWeb=true" TargetMode="External"/><Relationship Id="rId140" Type="http://schemas.openxmlformats.org/officeDocument/2006/relationships/hyperlink" Target="http://stats.oecd.org/OECDStat_Metadata/ShowMetadata.ashx?Dataset=LFS_D&amp;Coords=%5bSERIES%5d.%5bL%5d,%5bSEX%5d.%5bMW%5d,%5bAGE%5d.%5b2529%5d,%5bFREQUENCY%5d.%5bA%5d,%5bFAKEUNITDIM%5d.%5bFAKEUNITMEMBERCODE%5d,%5bCOUNTRY%5d.%5bITA%5d,%5bTIME%5d.%5b2003%5d&amp;ShowOnWeb=true" TargetMode="External"/><Relationship Id="rId145" Type="http://schemas.openxmlformats.org/officeDocument/2006/relationships/hyperlink" Target="http://stats.oecd.org/OECDStat_Metadata/ShowMetadata.ashx?Dataset=LFS_D&amp;Coords=%5bSERIES%5d.%5bL%5d,%5bSEX%5d.%5bMW%5d,%5bAGE%5d.%5b2529%5d,%5bFREQUENCY%5d.%5bA%5d,%5bFAKEUNITDIM%5d.%5bFAKEUNITMEMBERCODE%5d,%5bCOUNTRY%5d.%5bMEX%5d,%5bTIME%5d.%5b2000%5d&amp;ShowOnWeb=true" TargetMode="External"/><Relationship Id="rId153" Type="http://schemas.openxmlformats.org/officeDocument/2006/relationships/hyperlink" Target="http://stats.oecd.org/OECDStat_Metadata/ShowMetadata.ashx?Dataset=LFS_D&amp;Coords=%5bSERIES%5d.%5bL%5d,%5bSEX%5d.%5bMW%5d,%5bAGE%5d.%5b2529%5d,%5bFREQUENCY%5d.%5bA%5d,%5bFAKEUNITDIM%5d.%5bFAKEUNITMEMBERCODE%5d,%5bCOUNTRY%5d.%5bSWE%5d,%5bTIME%5d.%5b2004%5d&amp;ShowOnWeb=true" TargetMode="External"/><Relationship Id="rId1" Type="http://schemas.openxmlformats.org/officeDocument/2006/relationships/hyperlink" Target="http://stats.oecd.org/OECDStat_Metadata/ShowMetadata.ashx?Dataset=LFS_D&amp;ShowOnWeb=true&amp;Lang=en" TargetMode="External"/><Relationship Id="rId6" Type="http://schemas.openxmlformats.org/officeDocument/2006/relationships/hyperlink" Target="http://stats.oecd.org/OECDStat_Metadata/ShowMetadata.ashx?Dataset=LFS_D&amp;Coords=%5bSERIES%5d.%5bU%5d,%5bSEX%5d.%5bMW%5d,%5bAGE%5d.%5b1564%5d,%5bFREQUENCY%5d.%5bA%5d,%5bFAKEUNITDIM%5d.%5bFAKEUNITMEMBERCODE%5d,%5bCOUNTRY%5d.%5bEST%5d,%5bTIME%5d.%5b2000%5d&amp;ShowOnWeb=true" TargetMode="External"/><Relationship Id="rId15" Type="http://schemas.openxmlformats.org/officeDocument/2006/relationships/hyperlink" Target="http://stats.oecd.org/OECDStat_Metadata/ShowMetadata.ashx?Dataset=LFS_D&amp;Coords=%5bSERIES%5d.%5bU%5d,%5bSEX%5d.%5bMW%5d,%5bAGE%5d.%5b1564%5d,%5bFREQUENCY%5d.%5bA%5d,%5bFAKEUNITDIM%5d.%5bFAKEUNITMEMBERCODE%5d,%5bCOUNTRY%5d.%5bKOR%5d,%5bTIME%5d.%5b2005%5d&amp;ShowOnWeb=true" TargetMode="External"/><Relationship Id="rId23" Type="http://schemas.openxmlformats.org/officeDocument/2006/relationships/hyperlink" Target="http://stats.oecd.org/OECDStat_Metadata/ShowMetadata.ashx?Dataset=LFS_D&amp;Coords=%5bSERIES%5d.%5bU%5d,%5bSEX%5d.%5bMW%5d,%5bAGE%5d.%5b1564%5d,%5bFREQUENCY%5d.%5bA%5d,%5bFAKEUNITDIM%5d.%5bFAKEUNITMEMBERCODE%5d,%5bCOUNTRY%5d.%5bESP%5d,%5bTIME%5d.%5b2004%5d&amp;ShowOnWeb=true" TargetMode="External"/><Relationship Id="rId28" Type="http://schemas.openxmlformats.org/officeDocument/2006/relationships/hyperlink" Target="http://stats.oecd.org/OECDStat_Metadata/ShowMetadata.ashx?Dataset=LFS_D&amp;Coords=%5bSERIES%5d.%5bU%5d,%5bSEX%5d.%5bMW%5d,%5bAGE%5d.%5b1564%5d,%5bFREQUENCY%5d.%5bA%5d,%5bFAKEUNITDIM%5d.%5bFAKEUNITMEMBERCODE%5d,%5bCOUNTRY%5d.%5bUSA%5d,%5bTIME%5d.%5b2000%5d&amp;ShowOnWeb=true" TargetMode="External"/><Relationship Id="rId36" Type="http://schemas.openxmlformats.org/officeDocument/2006/relationships/hyperlink" Target="http://stats.oecd.org/OECDStat_Metadata/ShowMetadata.ashx?Dataset=LFS_D&amp;Coords=%5bSERIES%5d.%5bU%5d,%5bSEX%5d.%5bMW%5d,%5bAGE%5d.%5b1524%5d,%5bFREQUENCY%5d.%5bA%5d,%5bFAKEUNITDIM%5d.%5bFAKEUNITMEMBERCODE%5d,%5bCOUNTRY%5d.%5bHUN%5d,%5bTIME%5d.%5b2002%5d&amp;ShowOnWeb=true" TargetMode="External"/><Relationship Id="rId49" Type="http://schemas.openxmlformats.org/officeDocument/2006/relationships/hyperlink" Target="http://stats.oecd.org/OECDStat_Metadata/ShowMetadata.ashx?Dataset=LFS_D&amp;Coords=%5bSERIES%5d.%5bU%5d,%5bSEX%5d.%5bMW%5d,%5bAGE%5d.%5b1524%5d,%5bFREQUENCY%5d.%5bA%5d,%5bFAKEUNITDIM%5d.%5bFAKEUNITMEMBERCODE%5d,%5bCOUNTRY%5d.%5bESP%5d,%5bTIME%5d.%5b2004%5d&amp;ShowOnWeb=true" TargetMode="External"/><Relationship Id="rId57" Type="http://schemas.openxmlformats.org/officeDocument/2006/relationships/hyperlink" Target="http://stats.oecd.org/OECDStat_Metadata/ShowMetadata.ashx?Dataset=LFS_D&amp;Coords=%5bSERIES%5d.%5bU%5d,%5bSEX%5d.%5bMW%5d,%5bAGE%5d.%5b2529%5d,%5bFREQUENCY%5d.%5bA%5d,%5bFAKEUNITDIM%5d.%5bFAKEUNITMEMBERCODE%5d,%5bCOUNTRY%5d.%5bAUT%5d,%5bTIME%5d.%5b2003%5d&amp;ShowOnWeb=true" TargetMode="External"/><Relationship Id="rId106" Type="http://schemas.openxmlformats.org/officeDocument/2006/relationships/hyperlink" Target="http://stats.oecd.org/OECDStat_Metadata/ShowMetadata.ashx?Dataset=LFS_D&amp;Coords=%5bSERIES%5d.%5bL%5d,%5bSEX%5d.%5bMW%5d,%5bAGE%5d.%5b1524%5d,%5bFREQUENCY%5d.%5bA%5d,%5bFAKEUNITDIM%5d.%5bFAKEUNITMEMBERCODE%5d,%5bCOUNTRY%5d.%5bAUS%5d,%5bTIME%5d.%5b2001%5d&amp;ShowOnWeb=true" TargetMode="External"/><Relationship Id="rId114" Type="http://schemas.openxmlformats.org/officeDocument/2006/relationships/hyperlink" Target="http://stats.oecd.org/OECDStat_Metadata/ShowMetadata.ashx?Dataset=LFS_D&amp;Coords=%5bSERIES%5d.%5bL%5d,%5bSEX%5d.%5bMW%5d,%5bAGE%5d.%5b1524%5d,%5bFREQUENCY%5d.%5bA%5d,%5bFAKEUNITDIM%5d.%5bFAKEUNITMEMBERCODE%5d,%5bCOUNTRY%5d.%5bISL%5d,%5bTIME%5d.%5b2003%5d&amp;ShowOnWeb=true" TargetMode="External"/><Relationship Id="rId119" Type="http://schemas.openxmlformats.org/officeDocument/2006/relationships/hyperlink" Target="http://stats.oecd.org/OECDStat_Metadata/ShowMetadata.ashx?Dataset=LFS_D&amp;Coords=%5bSERIES%5d.%5bL%5d,%5bSEX%5d.%5bMW%5d,%5bAGE%5d.%5b1524%5d,%5bFREQUENCY%5d.%5bA%5d,%5bFAKEUNITDIM%5d.%5bFAKEUNITMEMBERCODE%5d,%5bCOUNTRY%5d.%5bLUX%5d,%5bTIME%5d.%5b2003%5d&amp;ShowOnWeb=true" TargetMode="External"/><Relationship Id="rId127" Type="http://schemas.openxmlformats.org/officeDocument/2006/relationships/hyperlink" Target="http://stats.oecd.org/OECDStat_Metadata/ShowMetadata.ashx?Dataset=LFS_D&amp;Coords=%5bSERIES%5d.%5bL%5d,%5bSEX%5d.%5bMW%5d,%5bAGE%5d.%5b1524%5d,%5bFREQUENCY%5d.%5bA%5d,%5bFAKEUNITDIM%5d.%5bFAKEUNITMEMBERCODE%5d,%5bCOUNTRY%5d.%5bESP%5d,%5bTIME%5d.%5b2009%5d&amp;ShowOnWeb=true" TargetMode="External"/><Relationship Id="rId10" Type="http://schemas.openxmlformats.org/officeDocument/2006/relationships/hyperlink" Target="http://stats.oecd.org/OECDStat_Metadata/ShowMetadata.ashx?Dataset=LFS_D&amp;Coords=%5bSERIES%5d.%5bU%5d,%5bSEX%5d.%5bMW%5d,%5bAGE%5d.%5b1564%5d,%5bFREQUENCY%5d.%5bA%5d,%5bFAKEUNITDIM%5d.%5bFAKEUNITMEMBERCODE%5d,%5bCOUNTRY%5d.%5bHUN%5d,%5bTIME%5d.%5b2002%5d&amp;ShowOnWeb=true" TargetMode="External"/><Relationship Id="rId31" Type="http://schemas.openxmlformats.org/officeDocument/2006/relationships/hyperlink" Target="http://stats.oecd.org/OECDStat_Metadata/ShowMetadata.ashx?Dataset=LFS_D&amp;Coords=%5bSERIES%5d.%5bU%5d,%5bSEX%5d.%5bMW%5d,%5bAGE%5d.%5b1524%5d,%5bFREQUENCY%5d.%5bA%5d,%5bFAKEUNITDIM%5d.%5bFAKEUNITMEMBERCODE%5d,%5bCOUNTRY%5d.%5bAUT%5d,%5bTIME%5d.%5b2003%5d&amp;ShowOnWeb=true" TargetMode="External"/><Relationship Id="rId44" Type="http://schemas.openxmlformats.org/officeDocument/2006/relationships/hyperlink" Target="http://stats.oecd.org/OECDStat_Metadata/ShowMetadata.ashx?Dataset=LFS_D&amp;Coords=%5bSERIES%5d.%5bU%5d,%5bSEX%5d.%5bMW%5d,%5bAGE%5d.%5b1524%5d,%5bFREQUENCY%5d.%5bA%5d,%5bFAKEUNITDIM%5d.%5bFAKEUNITMEMBERCODE%5d,%5bCOUNTRY%5d.%5bMEX%5d,%5bTIME%5d.%5b2000%5d&amp;ShowOnWeb=true" TargetMode="External"/><Relationship Id="rId52" Type="http://schemas.openxmlformats.org/officeDocument/2006/relationships/hyperlink" Target="http://stats.oecd.org/OECDStat_Metadata/ShowMetadata.ashx?Dataset=LFS_D&amp;Coords=%5bSERIES%5d.%5bU%5d,%5bSEX%5d.%5bMW%5d,%5bAGE%5d.%5b1524%5d,%5bFREQUENCY%5d.%5bA%5d,%5bFAKEUNITDIM%5d.%5bFAKEUNITMEMBERCODE%5d,%5bCOUNTRY%5d.%5bSWE%5d,%5bTIME%5d.%5b2004%5d&amp;ShowOnWeb=true" TargetMode="External"/><Relationship Id="rId60" Type="http://schemas.openxmlformats.org/officeDocument/2006/relationships/hyperlink" Target="http://stats.oecd.org/OECDStat_Metadata/ShowMetadata.ashx?Dataset=LFS_D&amp;Coords=%5bSERIES%5d.%5bU%5d,%5bSEX%5d.%5bMW%5d,%5bAGE%5d.%5b2529%5d,%5bFREQUENCY%5d.%5bA%5d,%5bFAKEUNITDIM%5d.%5bFAKEUNITMEMBERCODE%5d,%5bCOUNTRY%5d.%5bDEU%5d,%5bTIME%5d.%5b2004%5d&amp;ShowOnWeb=true" TargetMode="External"/><Relationship Id="rId65" Type="http://schemas.openxmlformats.org/officeDocument/2006/relationships/hyperlink" Target="http://stats.oecd.org/OECDStat_Metadata/ShowMetadata.ashx?Dataset=LFS_D&amp;Coords=%5bSERIES%5d.%5bU%5d,%5bSEX%5d.%5bMW%5d,%5bAGE%5d.%5b2529%5d,%5bFREQUENCY%5d.%5bA%5d,%5bFAKEUNITDIM%5d.%5bFAKEUNITMEMBERCODE%5d,%5bCOUNTRY%5d.%5bITA%5d,%5bTIME%5d.%5b2003%5d&amp;ShowOnWeb=true" TargetMode="External"/><Relationship Id="rId73" Type="http://schemas.openxmlformats.org/officeDocument/2006/relationships/hyperlink" Target="http://stats.oecd.org/OECDStat_Metadata/ShowMetadata.ashx?Dataset=LFS_D&amp;Coords=%5bSERIES%5d.%5bU%5d,%5bSEX%5d.%5bMW%5d,%5bAGE%5d.%5b2529%5d,%5bFREQUENCY%5d.%5bA%5d,%5bFAKEUNITDIM%5d.%5bFAKEUNITMEMBERCODE%5d,%5bCOUNTRY%5d.%5bSVK%5d,%5bTIME%5d.%5b2002%5d&amp;ShowOnWeb=true" TargetMode="External"/><Relationship Id="rId78" Type="http://schemas.openxmlformats.org/officeDocument/2006/relationships/hyperlink" Target="http://stats.oecd.org/OECDStat_Metadata/ShowMetadata.ashx?Dataset=LFS_D&amp;Coords=%5bSERIES%5d.%5bU%5d,%5bSEX%5d.%5bMW%5d,%5bAGE%5d.%5b2529%5d,%5bFREQUENCY%5d.%5bA%5d,%5bFAKEUNITDIM%5d.%5bFAKEUNITMEMBERCODE%5d,%5bCOUNTRY%5d.%5bSWE%5d,%5bTIME%5d.%5b2004%5d&amp;ShowOnWeb=true" TargetMode="External"/><Relationship Id="rId81" Type="http://schemas.openxmlformats.org/officeDocument/2006/relationships/hyperlink" Target="http://stats.oecd.org/OECDStat_Metadata/ShowMetadata.ashx?Dataset=LFS_D&amp;Coords=%5bSERIES%5d.%5bL%5d,%5bSEX%5d.%5bMW%5d,%5bAGE%5d.%5b1564%5d,%5bFREQUENCY%5d.%5bA%5d,%5bFAKEUNITDIM%5d.%5bFAKEUNITMEMBERCODE%5d,%5bCOUNTRY%5d.%5bAUS%5d,%5bTIME%5d.%5b2001%5d&amp;ShowOnWeb=true" TargetMode="External"/><Relationship Id="rId86" Type="http://schemas.openxmlformats.org/officeDocument/2006/relationships/hyperlink" Target="http://stats.oecd.org/OECDStat_Metadata/ShowMetadata.ashx?Dataset=LFS_D&amp;Coords=%5bSERIES%5d.%5bL%5d,%5bSEX%5d.%5bMW%5d,%5bAGE%5d.%5b1564%5d,%5bFREQUENCY%5d.%5bA%5d,%5bFAKEUNITDIM%5d.%5bFAKEUNITMEMBERCODE%5d,%5bCOUNTRY%5d.%5bDEU%5d,%5bTIME%5d.%5b2004%5d&amp;ShowOnWeb=true" TargetMode="External"/><Relationship Id="rId94" Type="http://schemas.openxmlformats.org/officeDocument/2006/relationships/hyperlink" Target="http://stats.oecd.org/OECDStat_Metadata/ShowMetadata.ashx?Dataset=LFS_D&amp;Coords=%5bSERIES%5d.%5bL%5d,%5bSEX%5d.%5bMW%5d,%5bAGE%5d.%5b1564%5d,%5bFREQUENCY%5d.%5bA%5d,%5bFAKEUNITDIM%5d.%5bFAKEUNITMEMBERCODE%5d,%5bCOUNTRY%5d.%5bLUX%5d,%5bTIME%5d.%5b2003%5d&amp;ShowOnWeb=true" TargetMode="External"/><Relationship Id="rId99" Type="http://schemas.openxmlformats.org/officeDocument/2006/relationships/hyperlink" Target="http://stats.oecd.org/OECDStat_Metadata/ShowMetadata.ashx?Dataset=LFS_D&amp;Coords=%5bSERIES%5d.%5bL%5d,%5bSEX%5d.%5bMW%5d,%5bAGE%5d.%5b1564%5d,%5bFREQUENCY%5d.%5bA%5d,%5bFAKEUNITDIM%5d.%5bFAKEUNITMEMBERCODE%5d,%5bCOUNTRY%5d.%5bESP%5d,%5bTIME%5d.%5b2000%5d&amp;ShowOnWeb=true" TargetMode="External"/><Relationship Id="rId101" Type="http://schemas.openxmlformats.org/officeDocument/2006/relationships/hyperlink" Target="http://stats.oecd.org/OECDStat_Metadata/ShowMetadata.ashx?Dataset=LFS_D&amp;Coords=%5bSERIES%5d.%5bL%5d,%5bSEX%5d.%5bMW%5d,%5bAGE%5d.%5b1564%5d,%5bFREQUENCY%5d.%5bA%5d,%5bFAKEUNITDIM%5d.%5bFAKEUNITMEMBERCODE%5d,%5bCOUNTRY%5d.%5bESP%5d,%5bTIME%5d.%5b2008%5d&amp;ShowOnWeb=true" TargetMode="External"/><Relationship Id="rId122" Type="http://schemas.openxmlformats.org/officeDocument/2006/relationships/hyperlink" Target="http://stats.oecd.org/OECDStat_Metadata/ShowMetadata.ashx?Dataset=LFS_D&amp;Coords=%5bSERIES%5d.%5bL%5d,%5bSEX%5d.%5bMW%5d,%5bAGE%5d.%5b1524%5d,%5bFREQUENCY%5d.%5bA%5d,%5bFAKEUNITDIM%5d.%5bFAKEUNITMEMBERCODE%5d,%5bCOUNTRY%5d.%5bPOL%5d,%5bTIME%5d.%5b2002%5d&amp;ShowOnWeb=true" TargetMode="External"/><Relationship Id="rId130" Type="http://schemas.openxmlformats.org/officeDocument/2006/relationships/hyperlink" Target="http://stats.oecd.org/OECDStat_Metadata/ShowMetadata.ashx?Dataset=LFS_D&amp;Coords=%5bSERIES%5d.%5bL%5d,%5bSEX%5d.%5bMW%5d,%5bAGE%5d.%5b1524%5d,%5bFREQUENCY%5d.%5bA%5d,%5bFAKEUNITDIM%5d.%5bFAKEUNITMEMBERCODE%5d,%5bCOUNTRY%5d.%5bUSA%5d,%5bTIME%5d.%5b2000%5d&amp;ShowOnWeb=true" TargetMode="External"/><Relationship Id="rId135" Type="http://schemas.openxmlformats.org/officeDocument/2006/relationships/hyperlink" Target="http://stats.oecd.org/OECDStat_Metadata/ShowMetadata.ashx?Dataset=LFS_D&amp;Coords=%5bSERIES%5d.%5bL%5d,%5bSEX%5d.%5bMW%5d,%5bAGE%5d.%5b2529%5d,%5bFREQUENCY%5d.%5bA%5d,%5bFAKEUNITDIM%5d.%5bFAKEUNITMEMBERCODE%5d,%5bCOUNTRY%5d.%5bFRA%5d,%5bTIME%5d.%5b2002%5d&amp;ShowOnWeb=true" TargetMode="External"/><Relationship Id="rId143" Type="http://schemas.openxmlformats.org/officeDocument/2006/relationships/hyperlink" Target="http://stats.oecd.org/OECDStat_Metadata/ShowMetadata.ashx?Dataset=LFS_D&amp;Coords=%5bSERIES%5d.%5bL%5d,%5bSEX%5d.%5bMW%5d,%5bAGE%5d.%5b2529%5d,%5bFREQUENCY%5d.%5bA%5d,%5bFAKEUNITDIM%5d.%5bFAKEUNITMEMBERCODE%5d,%5bCOUNTRY%5d.%5bLUX%5d,%5bTIME%5d.%5b2002%5d&amp;ShowOnWeb=true" TargetMode="External"/><Relationship Id="rId148" Type="http://schemas.openxmlformats.org/officeDocument/2006/relationships/hyperlink" Target="http://stats.oecd.org/OECDStat_Metadata/ShowMetadata.ashx?Dataset=LFS_D&amp;Coords=%5bSERIES%5d.%5bL%5d,%5bSEX%5d.%5bMW%5d,%5bAGE%5d.%5b2529%5d,%5bFREQUENCY%5d.%5bA%5d,%5bFAKEUNITDIM%5d.%5bFAKEUNITMEMBERCODE%5d,%5bCOUNTRY%5d.%5bSVK%5d,%5bTIME%5d.%5b2002%5d&amp;ShowOnWeb=true" TargetMode="External"/><Relationship Id="rId151" Type="http://schemas.openxmlformats.org/officeDocument/2006/relationships/hyperlink" Target="http://stats.oecd.org/OECDStat_Metadata/ShowMetadata.ashx?Dataset=LFS_D&amp;Coords=%5bSERIES%5d.%5bL%5d,%5bSEX%5d.%5bMW%5d,%5bAGE%5d.%5b2529%5d,%5bFREQUENCY%5d.%5bA%5d,%5bFAKEUNITDIM%5d.%5bFAKEUNITMEMBERCODE%5d,%5bCOUNTRY%5d.%5bESP%5d,%5bTIME%5d.%5b2008%5d&amp;ShowOnWeb=true" TargetMode="External"/><Relationship Id="rId156" Type="http://schemas.openxmlformats.org/officeDocument/2006/relationships/printerSettings" Target="../printerSettings/printerSettings21.bin"/><Relationship Id="rId4" Type="http://schemas.openxmlformats.org/officeDocument/2006/relationships/hyperlink" Target="http://stats.oecd.org/OECDStat_Metadata/ShowMetadata.ashx?Dataset=LFS_D&amp;Coords=%5bSERIES%5d.%5bU%5d,%5bSEX%5d.%5bMW%5d,%5bAGE%5d.%5b1564%5d,%5bFREQUENCY%5d.%5bA%5d,%5bFAKEUNITDIM%5d.%5bFAKEUNITMEMBERCODE%5d,%5bCOUNTRY%5d.%5bAUT%5d,%5bTIME%5d.%5b2000%5d&amp;ShowOnWeb=true" TargetMode="External"/><Relationship Id="rId9" Type="http://schemas.openxmlformats.org/officeDocument/2006/relationships/hyperlink" Target="http://stats.oecd.org/OECDStat_Metadata/ShowMetadata.ashx?Dataset=LFS_D&amp;Coords=%5bSERIES%5d.%5bU%5d,%5bSEX%5d.%5bMW%5d,%5bAGE%5d.%5b1564%5d,%5bFREQUENCY%5d.%5bA%5d,%5bFAKEUNITDIM%5d.%5bFAKEUNITMEMBERCODE%5d,%5bCOUNTRY%5d.%5bDEU%5d,%5bTIME%5d.%5b2010%5d&amp;ShowOnWeb=true" TargetMode="External"/><Relationship Id="rId13" Type="http://schemas.openxmlformats.org/officeDocument/2006/relationships/hyperlink" Target="http://stats.oecd.org/OECDStat_Metadata/ShowMetadata.ashx?Dataset=LFS_D&amp;Coords=%5bSERIES%5d.%5bU%5d,%5bSEX%5d.%5bMW%5d,%5bAGE%5d.%5b1564%5d,%5bFREQUENCY%5d.%5bA%5d,%5bFAKEUNITDIM%5d.%5bFAKEUNITMEMBERCODE%5d,%5bCOUNTRY%5d.%5bITA%5d,%5bTIME%5d.%5b2003%5d&amp;ShowOnWeb=true" TargetMode="External"/><Relationship Id="rId18" Type="http://schemas.openxmlformats.org/officeDocument/2006/relationships/hyperlink" Target="http://stats.oecd.org/OECDStat_Metadata/ShowMetadata.ashx?Dataset=LFS_D&amp;Coords=%5bSERIES%5d.%5bU%5d,%5bSEX%5d.%5bMW%5d,%5bAGE%5d.%5b1564%5d,%5bFREQUENCY%5d.%5bA%5d,%5bFAKEUNITDIM%5d.%5bFAKEUNITMEMBERCODE%5d,%5bCOUNTRY%5d.%5bMEX%5d,%5bTIME%5d.%5b2000%5d&amp;ShowOnWeb=true" TargetMode="External"/><Relationship Id="rId39" Type="http://schemas.openxmlformats.org/officeDocument/2006/relationships/hyperlink" Target="http://stats.oecd.org/OECDStat_Metadata/ShowMetadata.ashx?Dataset=LFS_D&amp;Coords=%5bSERIES%5d.%5bU%5d,%5bSEX%5d.%5bMW%5d,%5bAGE%5d.%5b1524%5d,%5bFREQUENCY%5d.%5bA%5d,%5bFAKEUNITDIM%5d.%5bFAKEUNITMEMBERCODE%5d,%5bCOUNTRY%5d.%5bITA%5d,%5bTIME%5d.%5b2003%5d&amp;ShowOnWeb=true" TargetMode="External"/><Relationship Id="rId109" Type="http://schemas.openxmlformats.org/officeDocument/2006/relationships/hyperlink" Target="http://stats.oecd.org/OECDStat_Metadata/ShowMetadata.ashx?Dataset=LFS_D&amp;Coords=%5bSERIES%5d.%5bL%5d,%5bSEX%5d.%5bMW%5d,%5bAGE%5d.%5b1524%5d,%5bFREQUENCY%5d.%5bA%5d,%5bFAKEUNITDIM%5d.%5bFAKEUNITMEMBERCODE%5d,%5bCOUNTRY%5d.%5bEST%5d,%5bTIME%5d.%5b2000%5d&amp;ShowOnWeb=true" TargetMode="External"/><Relationship Id="rId34" Type="http://schemas.openxmlformats.org/officeDocument/2006/relationships/hyperlink" Target="http://stats.oecd.org/OECDStat_Metadata/ShowMetadata.ashx?Dataset=LFS_D&amp;Coords=%5bSERIES%5d.%5bU%5d,%5bSEX%5d.%5bMW%5d,%5bAGE%5d.%5b1524%5d,%5bFREQUENCY%5d.%5bA%5d,%5bFAKEUNITDIM%5d.%5bFAKEUNITMEMBERCODE%5d,%5bCOUNTRY%5d.%5bDEU%5d,%5bTIME%5d.%5b2004%5d&amp;ShowOnWeb=true" TargetMode="External"/><Relationship Id="rId50" Type="http://schemas.openxmlformats.org/officeDocument/2006/relationships/hyperlink" Target="http://stats.oecd.org/OECDStat_Metadata/ShowMetadata.ashx?Dataset=LFS_D&amp;Coords=%5bSERIES%5d.%5bU%5d,%5bSEX%5d.%5bMW%5d,%5bAGE%5d.%5b1524%5d,%5bFREQUENCY%5d.%5bA%5d,%5bFAKEUNITDIM%5d.%5bFAKEUNITMEMBERCODE%5d,%5bCOUNTRY%5d.%5bESP%5d,%5bTIME%5d.%5b2008%5d&amp;ShowOnWeb=true" TargetMode="External"/><Relationship Id="rId55" Type="http://schemas.openxmlformats.org/officeDocument/2006/relationships/hyperlink" Target="http://stats.oecd.org/OECDStat_Metadata/ShowMetadata.ashx?Dataset=LFS_D&amp;Coords=%5bSERIES%5d.%5bU%5d,%5bSEX%5d.%5bMW%5d,%5bAGE%5d.%5b2529%5d,%5bFREQUENCY%5d.%5bA%5d,%5bFAKEUNITDIM%5d.%5bFAKEUNITMEMBERCODE%5d,%5bCOUNTRY%5d.%5bAUS%5d,%5bTIME%5d.%5b2001%5d&amp;ShowOnWeb=true" TargetMode="External"/><Relationship Id="rId76" Type="http://schemas.openxmlformats.org/officeDocument/2006/relationships/hyperlink" Target="http://stats.oecd.org/OECDStat_Metadata/ShowMetadata.ashx?Dataset=LFS_D&amp;Coords=%5bSERIES%5d.%5bU%5d,%5bSEX%5d.%5bMW%5d,%5bAGE%5d.%5b2529%5d,%5bFREQUENCY%5d.%5bA%5d,%5bFAKEUNITDIM%5d.%5bFAKEUNITMEMBERCODE%5d,%5bCOUNTRY%5d.%5bESP%5d,%5bTIME%5d.%5b2008%5d&amp;ShowOnWeb=true" TargetMode="External"/><Relationship Id="rId97" Type="http://schemas.openxmlformats.org/officeDocument/2006/relationships/hyperlink" Target="http://stats.oecd.org/OECDStat_Metadata/ShowMetadata.ashx?Dataset=LFS_D&amp;Coords=%5bSERIES%5d.%5bL%5d,%5bSEX%5d.%5bMW%5d,%5bAGE%5d.%5b1564%5d,%5bFREQUENCY%5d.%5bA%5d,%5bFAKEUNITDIM%5d.%5bFAKEUNITMEMBERCODE%5d,%5bCOUNTRY%5d.%5bPOL%5d,%5bTIME%5d.%5b2002%5d&amp;ShowOnWeb=true" TargetMode="External"/><Relationship Id="rId104" Type="http://schemas.openxmlformats.org/officeDocument/2006/relationships/hyperlink" Target="http://stats.oecd.org/OECDStat_Metadata/ShowMetadata.ashx?Dataset=LFS_D&amp;Coords=%5bSERIES%5d.%5bL%5d,%5bSEX%5d.%5bMW%5d,%5bAGE%5d.%5b1564%5d,%5bFREQUENCY%5d.%5bA%5d,%5bFAKEUNITDIM%5d.%5bFAKEUNITMEMBERCODE%5d,%5bCOUNTRY%5d.%5bTUR%5d,%5bTIME%5d.%5b2000%5d&amp;ShowOnWeb=true" TargetMode="External"/><Relationship Id="rId120" Type="http://schemas.openxmlformats.org/officeDocument/2006/relationships/hyperlink" Target="http://stats.oecd.org/OECDStat_Metadata/ShowMetadata.ashx?Dataset=LFS_D&amp;Coords=%5bSERIES%5d.%5bL%5d,%5bSEX%5d.%5bMW%5d,%5bAGE%5d.%5b1524%5d,%5bFREQUENCY%5d.%5bA%5d,%5bFAKEUNITDIM%5d.%5bFAKEUNITMEMBERCODE%5d,%5bCOUNTRY%5d.%5bMEX%5d,%5bTIME%5d.%5b2000%5d&amp;ShowOnWeb=true" TargetMode="External"/><Relationship Id="rId125" Type="http://schemas.openxmlformats.org/officeDocument/2006/relationships/hyperlink" Target="http://stats.oecd.org/OECDStat_Metadata/ShowMetadata.ashx?Dataset=LFS_D&amp;Coords=%5bSERIES%5d.%5bL%5d,%5bSEX%5d.%5bMW%5d,%5bAGE%5d.%5b1524%5d,%5bFREQUENCY%5d.%5bA%5d,%5bFAKEUNITDIM%5d.%5bFAKEUNITMEMBERCODE%5d,%5bCOUNTRY%5d.%5bESP%5d,%5bTIME%5d.%5b2004%5d&amp;ShowOnWeb=true" TargetMode="External"/><Relationship Id="rId141" Type="http://schemas.openxmlformats.org/officeDocument/2006/relationships/hyperlink" Target="http://stats.oecd.org/OECDStat_Metadata/ShowMetadata.ashx?Dataset=LFS_D&amp;Coords=%5bSERIES%5d.%5bL%5d,%5bSEX%5d.%5bMW%5d,%5bAGE%5d.%5b2529%5d,%5bFREQUENCY%5d.%5bA%5d,%5bFAKEUNITDIM%5d.%5bFAKEUNITMEMBERCODE%5d,%5bCOUNTRY%5d.%5bITA%5d,%5bTIME%5d.%5b2004%5d&amp;ShowOnWeb=true" TargetMode="External"/><Relationship Id="rId146" Type="http://schemas.openxmlformats.org/officeDocument/2006/relationships/hyperlink" Target="http://stats.oecd.org/OECDStat_Metadata/ShowMetadata.ashx?Dataset=LFS_D&amp;Coords=%5bSERIES%5d.%5bL%5d,%5bSEX%5d.%5bMW%5d,%5bAGE%5d.%5b2529%5d,%5bFREQUENCY%5d.%5bA%5d,%5bFAKEUNITDIM%5d.%5bFAKEUNITMEMBERCODE%5d,%5bCOUNTRY%5d.%5bPOL%5d,%5bTIME%5d.%5b2000%5d&amp;ShowOnWeb=true" TargetMode="External"/><Relationship Id="rId7" Type="http://schemas.openxmlformats.org/officeDocument/2006/relationships/hyperlink" Target="http://stats.oecd.org/OECDStat_Metadata/ShowMetadata.ashx?Dataset=LFS_D&amp;Coords=%5bSERIES%5d.%5bU%5d,%5bSEX%5d.%5bMW%5d,%5bAGE%5d.%5b1564%5d,%5bFREQUENCY%5d.%5bA%5d,%5bFAKEUNITDIM%5d.%5bFAKEUNITMEMBERCODE%5d,%5bCOUNTRY%5d.%5bFRA%5d,%5bTIME%5d.%5b2002%5d&amp;ShowOnWeb=true" TargetMode="External"/><Relationship Id="rId71" Type="http://schemas.openxmlformats.org/officeDocument/2006/relationships/hyperlink" Target="http://stats.oecd.org/OECDStat_Metadata/ShowMetadata.ashx?Dataset=LFS_D&amp;Coords=%5bSERIES%5d.%5bU%5d,%5bSEX%5d.%5bMW%5d,%5bAGE%5d.%5b2529%5d,%5bFREQUENCY%5d.%5bA%5d,%5bFAKEUNITDIM%5d.%5bFAKEUNITMEMBERCODE%5d,%5bCOUNTRY%5d.%5bPOL%5d,%5bTIME%5d.%5b2000%5d&amp;ShowOnWeb=true" TargetMode="External"/><Relationship Id="rId92" Type="http://schemas.openxmlformats.org/officeDocument/2006/relationships/hyperlink" Target="http://stats.oecd.org/OECDStat_Metadata/ShowMetadata.ashx?Dataset=LFS_D&amp;Coords=%5bSERIES%5d.%5bL%5d,%5bSEX%5d.%5bMW%5d,%5bAGE%5d.%5b1564%5d,%5bFREQUENCY%5d.%5bA%5d,%5bFAKEUNITDIM%5d.%5bFAKEUNITMEMBERCODE%5d,%5bCOUNTRY%5d.%5bKOR%5d,%5bTIME%5d.%5b2005%5d&amp;ShowOnWeb=true" TargetMode="External"/><Relationship Id="rId2" Type="http://schemas.openxmlformats.org/officeDocument/2006/relationships/hyperlink" Target="http://stats.oecd.org/OECDStat_Metadata/ShowMetadata.ashx?Dataset=LFS_D&amp;ShowOnWeb=true&amp;Lang=en" TargetMode="External"/><Relationship Id="rId29" Type="http://schemas.openxmlformats.org/officeDocument/2006/relationships/hyperlink" Target="http://stats.oecd.org/OECDStat_Metadata/ShowMetadata.ashx?Dataset=LFS_D&amp;Coords=%5bSERIES%5d.%5bU%5d,%5bSEX%5d.%5bMW%5d,%5bAGE%5d.%5b1524%5d,%5bFREQUENCY%5d.%5bA%5d,%5bFAKEUNITDIM%5d.%5bFAKEUNITMEMBERCODE%5d,%5bCOUNTRY%5d.%5bAUS%5d,%5bTIME%5d.%5b2001%5d&amp;ShowOnWeb=true" TargetMode="External"/><Relationship Id="rId24" Type="http://schemas.openxmlformats.org/officeDocument/2006/relationships/hyperlink" Target="http://stats.oecd.org/OECDStat_Metadata/ShowMetadata.ashx?Dataset=LFS_D&amp;Coords=%5bSERIES%5d.%5bU%5d,%5bSEX%5d.%5bMW%5d,%5bAGE%5d.%5b1564%5d,%5bFREQUENCY%5d.%5bA%5d,%5bFAKEUNITDIM%5d.%5bFAKEUNITMEMBERCODE%5d,%5bCOUNTRY%5d.%5bESP%5d,%5bTIME%5d.%5b2008%5d&amp;ShowOnWeb=true" TargetMode="External"/><Relationship Id="rId40" Type="http://schemas.openxmlformats.org/officeDocument/2006/relationships/hyperlink" Target="http://stats.oecd.org/OECDStat_Metadata/ShowMetadata.ashx?Dataset=LFS_D&amp;Coords=%5bSERIES%5d.%5bU%5d,%5bSEX%5d.%5bMW%5d,%5bAGE%5d.%5b1524%5d,%5bFREQUENCY%5d.%5bA%5d,%5bFAKEUNITDIM%5d.%5bFAKEUNITMEMBERCODE%5d,%5bCOUNTRY%5d.%5bITA%5d,%5bTIME%5d.%5b2004%5d&amp;ShowOnWeb=true" TargetMode="External"/><Relationship Id="rId45" Type="http://schemas.openxmlformats.org/officeDocument/2006/relationships/hyperlink" Target="http://stats.oecd.org/OECDStat_Metadata/ShowMetadata.ashx?Dataset=LFS_D&amp;Coords=%5bSERIES%5d.%5bU%5d,%5bSEX%5d.%5bMW%5d,%5bAGE%5d.%5b1524%5d,%5bFREQUENCY%5d.%5bA%5d,%5bFAKEUNITDIM%5d.%5bFAKEUNITMEMBERCODE%5d,%5bCOUNTRY%5d.%5bPOL%5d,%5bTIME%5d.%5b2000%5d&amp;ShowOnWeb=true" TargetMode="External"/><Relationship Id="rId66" Type="http://schemas.openxmlformats.org/officeDocument/2006/relationships/hyperlink" Target="http://stats.oecd.org/OECDStat_Metadata/ShowMetadata.ashx?Dataset=LFS_D&amp;Coords=%5bSERIES%5d.%5bU%5d,%5bSEX%5d.%5bMW%5d,%5bAGE%5d.%5b2529%5d,%5bFREQUENCY%5d.%5bA%5d,%5bFAKEUNITDIM%5d.%5bFAKEUNITMEMBERCODE%5d,%5bCOUNTRY%5d.%5bITA%5d,%5bTIME%5d.%5b2004%5d&amp;ShowOnWeb=true" TargetMode="External"/><Relationship Id="rId87" Type="http://schemas.openxmlformats.org/officeDocument/2006/relationships/hyperlink" Target="http://stats.oecd.org/OECDStat_Metadata/ShowMetadata.ashx?Dataset=LFS_D&amp;Coords=%5bSERIES%5d.%5bL%5d,%5bSEX%5d.%5bMW%5d,%5bAGE%5d.%5b1564%5d,%5bFREQUENCY%5d.%5bA%5d,%5bFAKEUNITDIM%5d.%5bFAKEUNITMEMBERCODE%5d,%5bCOUNTRY%5d.%5bDEU%5d,%5bTIME%5d.%5b2010%5d&amp;ShowOnWeb=true" TargetMode="External"/><Relationship Id="rId110" Type="http://schemas.openxmlformats.org/officeDocument/2006/relationships/hyperlink" Target="http://stats.oecd.org/OECDStat_Metadata/ShowMetadata.ashx?Dataset=LFS_D&amp;Coords=%5bSERIES%5d.%5bL%5d,%5bSEX%5d.%5bMW%5d,%5bAGE%5d.%5b1524%5d,%5bFREQUENCY%5d.%5bA%5d,%5bFAKEUNITDIM%5d.%5bFAKEUNITMEMBERCODE%5d,%5bCOUNTRY%5d.%5bFRA%5d,%5bTIME%5d.%5b2002%5d&amp;ShowOnWeb=true" TargetMode="External"/><Relationship Id="rId115" Type="http://schemas.openxmlformats.org/officeDocument/2006/relationships/hyperlink" Target="http://stats.oecd.org/OECDStat_Metadata/ShowMetadata.ashx?Dataset=LFS_D&amp;Coords=%5bSERIES%5d.%5bL%5d,%5bSEX%5d.%5bMW%5d,%5bAGE%5d.%5b1524%5d,%5bFREQUENCY%5d.%5bA%5d,%5bFAKEUNITDIM%5d.%5bFAKEUNITMEMBERCODE%5d,%5bCOUNTRY%5d.%5bITA%5d,%5bTIME%5d.%5b2003%5d&amp;ShowOnWeb=true" TargetMode="External"/><Relationship Id="rId131" Type="http://schemas.openxmlformats.org/officeDocument/2006/relationships/hyperlink" Target="http://stats.oecd.org/OECDStat_Metadata/ShowMetadata.ashx?Dataset=LFS_D&amp;Coords=%5bSERIES%5d.%5bL%5d,%5bSEX%5d.%5bMW%5d,%5bAGE%5d.%5b2529%5d,%5bFREQUENCY%5d.%5bA%5d,%5bFAKEUNITDIM%5d.%5bFAKEUNITMEMBERCODE%5d,%5bCOUNTRY%5d.%5bAUS%5d,%5bTIME%5d.%5b2001%5d&amp;ShowOnWeb=true" TargetMode="External"/><Relationship Id="rId136" Type="http://schemas.openxmlformats.org/officeDocument/2006/relationships/hyperlink" Target="http://stats.oecd.org/OECDStat_Metadata/ShowMetadata.ashx?Dataset=LFS_D&amp;Coords=%5bSERIES%5d.%5bL%5d,%5bSEX%5d.%5bMW%5d,%5bAGE%5d.%5b2529%5d,%5bFREQUENCY%5d.%5bA%5d,%5bFAKEUNITDIM%5d.%5bFAKEUNITMEMBERCODE%5d,%5bCOUNTRY%5d.%5bDEU%5d,%5bTIME%5d.%5b2004%5d&amp;ShowOnWeb=true" TargetMode="External"/><Relationship Id="rId61" Type="http://schemas.openxmlformats.org/officeDocument/2006/relationships/hyperlink" Target="http://stats.oecd.org/OECDStat_Metadata/ShowMetadata.ashx?Dataset=LFS_D&amp;Coords=%5bSERIES%5d.%5bU%5d,%5bSEX%5d.%5bMW%5d,%5bAGE%5d.%5b2529%5d,%5bFREQUENCY%5d.%5bA%5d,%5bFAKEUNITDIM%5d.%5bFAKEUNITMEMBERCODE%5d,%5bCOUNTRY%5d.%5bDEU%5d,%5bTIME%5d.%5b2010%5d&amp;ShowOnWeb=true" TargetMode="External"/><Relationship Id="rId82" Type="http://schemas.openxmlformats.org/officeDocument/2006/relationships/hyperlink" Target="http://stats.oecd.org/OECDStat_Metadata/ShowMetadata.ashx?Dataset=LFS_D&amp;Coords=%5bSERIES%5d.%5bL%5d,%5bSEX%5d.%5bMW%5d,%5bAGE%5d.%5b1564%5d,%5bFREQUENCY%5d.%5bA%5d,%5bFAKEUNITDIM%5d.%5bFAKEUNITMEMBERCODE%5d,%5bCOUNTRY%5d.%5bAUT%5d,%5bTIME%5d.%5b2000%5d&amp;ShowOnWeb=true" TargetMode="External"/><Relationship Id="rId152" Type="http://schemas.openxmlformats.org/officeDocument/2006/relationships/hyperlink" Target="http://stats.oecd.org/OECDStat_Metadata/ShowMetadata.ashx?Dataset=LFS_D&amp;Coords=%5bSERIES%5d.%5bL%5d,%5bSEX%5d.%5bMW%5d,%5bAGE%5d.%5b2529%5d,%5bFREQUENCY%5d.%5bA%5d,%5bFAKEUNITDIM%5d.%5bFAKEUNITMEMBERCODE%5d,%5bCOUNTRY%5d.%5bESP%5d,%5bTIME%5d.%5b2009%5d&amp;ShowOnWeb=true" TargetMode="External"/><Relationship Id="rId19" Type="http://schemas.openxmlformats.org/officeDocument/2006/relationships/hyperlink" Target="http://stats.oecd.org/OECDStat_Metadata/ShowMetadata.ashx?Dataset=LFS_D&amp;Coords=%5bSERIES%5d.%5bU%5d,%5bSEX%5d.%5bMW%5d,%5bAGE%5d.%5b1564%5d,%5bFREQUENCY%5d.%5bA%5d,%5bFAKEUNITDIM%5d.%5bFAKEUNITMEMBERCODE%5d,%5bCOUNTRY%5d.%5bPOL%5d,%5bTIME%5d.%5b2000%5d&amp;ShowOnWeb=true" TargetMode="External"/><Relationship Id="rId14" Type="http://schemas.openxmlformats.org/officeDocument/2006/relationships/hyperlink" Target="http://stats.oecd.org/OECDStat_Metadata/ShowMetadata.ashx?Dataset=LFS_D&amp;Coords=%5bSERIES%5d.%5bU%5d,%5bSEX%5d.%5bMW%5d,%5bAGE%5d.%5b1564%5d,%5bFREQUENCY%5d.%5bA%5d,%5bFAKEUNITDIM%5d.%5bFAKEUNITMEMBERCODE%5d,%5bCOUNTRY%5d.%5bITA%5d,%5bTIME%5d.%5b2004%5d&amp;ShowOnWeb=true" TargetMode="External"/><Relationship Id="rId30" Type="http://schemas.openxmlformats.org/officeDocument/2006/relationships/hyperlink" Target="http://stats.oecd.org/OECDStat_Metadata/ShowMetadata.ashx?Dataset=LFS_D&amp;Coords=%5bSERIES%5d.%5bU%5d,%5bSEX%5d.%5bMW%5d,%5bAGE%5d.%5b1524%5d,%5bFREQUENCY%5d.%5bA%5d,%5bFAKEUNITDIM%5d.%5bFAKEUNITMEMBERCODE%5d,%5bCOUNTRY%5d.%5bAUT%5d,%5bTIME%5d.%5b2000%5d&amp;ShowOnWeb=true" TargetMode="External"/><Relationship Id="rId35" Type="http://schemas.openxmlformats.org/officeDocument/2006/relationships/hyperlink" Target="http://stats.oecd.org/OECDStat_Metadata/ShowMetadata.ashx?Dataset=LFS_D&amp;Coords=%5bSERIES%5d.%5bU%5d,%5bSEX%5d.%5bMW%5d,%5bAGE%5d.%5b1524%5d,%5bFREQUENCY%5d.%5bA%5d,%5bFAKEUNITDIM%5d.%5bFAKEUNITMEMBERCODE%5d,%5bCOUNTRY%5d.%5bDEU%5d,%5bTIME%5d.%5b2010%5d&amp;ShowOnWeb=true" TargetMode="External"/><Relationship Id="rId56" Type="http://schemas.openxmlformats.org/officeDocument/2006/relationships/hyperlink" Target="http://stats.oecd.org/OECDStat_Metadata/ShowMetadata.ashx?Dataset=LFS_D&amp;Coords=%5bSERIES%5d.%5bU%5d,%5bSEX%5d.%5bMW%5d,%5bAGE%5d.%5b2529%5d,%5bFREQUENCY%5d.%5bA%5d,%5bFAKEUNITDIM%5d.%5bFAKEUNITMEMBERCODE%5d,%5bCOUNTRY%5d.%5bAUT%5d,%5bTIME%5d.%5b2000%5d&amp;ShowOnWeb=true" TargetMode="External"/><Relationship Id="rId77" Type="http://schemas.openxmlformats.org/officeDocument/2006/relationships/hyperlink" Target="http://stats.oecd.org/OECDStat_Metadata/ShowMetadata.ashx?Dataset=LFS_D&amp;Coords=%5bSERIES%5d.%5bU%5d,%5bSEX%5d.%5bMW%5d,%5bAGE%5d.%5b2529%5d,%5bFREQUENCY%5d.%5bA%5d,%5bFAKEUNITDIM%5d.%5bFAKEUNITMEMBERCODE%5d,%5bCOUNTRY%5d.%5bESP%5d,%5bTIME%5d.%5b2009%5d&amp;ShowOnWeb=true" TargetMode="External"/><Relationship Id="rId100" Type="http://schemas.openxmlformats.org/officeDocument/2006/relationships/hyperlink" Target="http://stats.oecd.org/OECDStat_Metadata/ShowMetadata.ashx?Dataset=LFS_D&amp;Coords=%5bSERIES%5d.%5bL%5d,%5bSEX%5d.%5bMW%5d,%5bAGE%5d.%5b1564%5d,%5bFREQUENCY%5d.%5bA%5d,%5bFAKEUNITDIM%5d.%5bFAKEUNITMEMBERCODE%5d,%5bCOUNTRY%5d.%5bESP%5d,%5bTIME%5d.%5b2004%5d&amp;ShowOnWeb=true" TargetMode="External"/><Relationship Id="rId105" Type="http://schemas.openxmlformats.org/officeDocument/2006/relationships/hyperlink" Target="http://stats.oecd.org/OECDStat_Metadata/ShowMetadata.ashx?Dataset=LFS_D&amp;Coords=%5bSERIES%5d.%5bL%5d,%5bSEX%5d.%5bMW%5d,%5bAGE%5d.%5b1564%5d,%5bFREQUENCY%5d.%5bA%5d,%5bFAKEUNITDIM%5d.%5bFAKEUNITMEMBERCODE%5d,%5bCOUNTRY%5d.%5bUSA%5d,%5bTIME%5d.%5b2000%5d&amp;ShowOnWeb=true" TargetMode="External"/><Relationship Id="rId126" Type="http://schemas.openxmlformats.org/officeDocument/2006/relationships/hyperlink" Target="http://stats.oecd.org/OECDStat_Metadata/ShowMetadata.ashx?Dataset=LFS_D&amp;Coords=%5bSERIES%5d.%5bL%5d,%5bSEX%5d.%5bMW%5d,%5bAGE%5d.%5b1524%5d,%5bFREQUENCY%5d.%5bA%5d,%5bFAKEUNITDIM%5d.%5bFAKEUNITMEMBERCODE%5d,%5bCOUNTRY%5d.%5bESP%5d,%5bTIME%5d.%5b2008%5d&amp;ShowOnWeb=true" TargetMode="External"/><Relationship Id="rId147" Type="http://schemas.openxmlformats.org/officeDocument/2006/relationships/hyperlink" Target="http://stats.oecd.org/OECDStat_Metadata/ShowMetadata.ashx?Dataset=LFS_D&amp;Coords=%5bSERIES%5d.%5bL%5d,%5bSEX%5d.%5bMW%5d,%5bAGE%5d.%5b2529%5d,%5bFREQUENCY%5d.%5bA%5d,%5bFAKEUNITDIM%5d.%5bFAKEUNITMEMBERCODE%5d,%5bCOUNTRY%5d.%5bPOL%5d,%5bTIME%5d.%5b2002%5d&amp;ShowOnWeb=true" TargetMode="External"/><Relationship Id="rId8" Type="http://schemas.openxmlformats.org/officeDocument/2006/relationships/hyperlink" Target="http://stats.oecd.org/OECDStat_Metadata/ShowMetadata.ashx?Dataset=LFS_D&amp;Coords=%5bSERIES%5d.%5bU%5d,%5bSEX%5d.%5bMW%5d,%5bAGE%5d.%5b1564%5d,%5bFREQUENCY%5d.%5bA%5d,%5bFAKEUNITDIM%5d.%5bFAKEUNITMEMBERCODE%5d,%5bCOUNTRY%5d.%5bDEU%5d,%5bTIME%5d.%5b2004%5d&amp;ShowOnWeb=true" TargetMode="External"/><Relationship Id="rId51" Type="http://schemas.openxmlformats.org/officeDocument/2006/relationships/hyperlink" Target="http://stats.oecd.org/OECDStat_Metadata/ShowMetadata.ashx?Dataset=LFS_D&amp;Coords=%5bSERIES%5d.%5bU%5d,%5bSEX%5d.%5bMW%5d,%5bAGE%5d.%5b1524%5d,%5bFREQUENCY%5d.%5bA%5d,%5bFAKEUNITDIM%5d.%5bFAKEUNITMEMBERCODE%5d,%5bCOUNTRY%5d.%5bESP%5d,%5bTIME%5d.%5b2009%5d&amp;ShowOnWeb=true" TargetMode="External"/><Relationship Id="rId72" Type="http://schemas.openxmlformats.org/officeDocument/2006/relationships/hyperlink" Target="http://stats.oecd.org/OECDStat_Metadata/ShowMetadata.ashx?Dataset=LFS_D&amp;Coords=%5bSERIES%5d.%5bU%5d,%5bSEX%5d.%5bMW%5d,%5bAGE%5d.%5b2529%5d,%5bFREQUENCY%5d.%5bA%5d,%5bFAKEUNITDIM%5d.%5bFAKEUNITMEMBERCODE%5d,%5bCOUNTRY%5d.%5bPOL%5d,%5bTIME%5d.%5b2002%5d&amp;ShowOnWeb=true" TargetMode="External"/><Relationship Id="rId93" Type="http://schemas.openxmlformats.org/officeDocument/2006/relationships/hyperlink" Target="http://stats.oecd.org/OECDStat_Metadata/ShowMetadata.ashx?Dataset=LFS_D&amp;Coords=%5bSERIES%5d.%5bL%5d,%5bSEX%5d.%5bMW%5d,%5bAGE%5d.%5b1564%5d,%5bFREQUENCY%5d.%5bA%5d,%5bFAKEUNITDIM%5d.%5bFAKEUNITMEMBERCODE%5d,%5bCOUNTRY%5d.%5bLUX%5d,%5bTIME%5d.%5b2002%5d&amp;ShowOnWeb=true" TargetMode="External"/><Relationship Id="rId98" Type="http://schemas.openxmlformats.org/officeDocument/2006/relationships/hyperlink" Target="http://stats.oecd.org/OECDStat_Metadata/ShowMetadata.ashx?Dataset=LFS_D&amp;Coords=%5bSERIES%5d.%5bL%5d,%5bSEX%5d.%5bMW%5d,%5bAGE%5d.%5b1564%5d,%5bFREQUENCY%5d.%5bA%5d,%5bFAKEUNITDIM%5d.%5bFAKEUNITMEMBERCODE%5d,%5bCOUNTRY%5d.%5bSVK%5d,%5bTIME%5d.%5b2002%5d&amp;ShowOnWeb=true" TargetMode="External"/><Relationship Id="rId121" Type="http://schemas.openxmlformats.org/officeDocument/2006/relationships/hyperlink" Target="http://stats.oecd.org/OECDStat_Metadata/ShowMetadata.ashx?Dataset=LFS_D&amp;Coords=%5bSERIES%5d.%5bL%5d,%5bSEX%5d.%5bMW%5d,%5bAGE%5d.%5b1524%5d,%5bFREQUENCY%5d.%5bA%5d,%5bFAKEUNITDIM%5d.%5bFAKEUNITMEMBERCODE%5d,%5bCOUNTRY%5d.%5bPOL%5d,%5bTIME%5d.%5b2000%5d&amp;ShowOnWeb=true" TargetMode="External"/><Relationship Id="rId142" Type="http://schemas.openxmlformats.org/officeDocument/2006/relationships/hyperlink" Target="http://stats.oecd.org/OECDStat_Metadata/ShowMetadata.ashx?Dataset=LFS_D&amp;Coords=%5bSERIES%5d.%5bL%5d,%5bSEX%5d.%5bMW%5d,%5bAGE%5d.%5b2529%5d,%5bFREQUENCY%5d.%5bA%5d,%5bFAKEUNITDIM%5d.%5bFAKEUNITMEMBERCODE%5d,%5bCOUNTRY%5d.%5bKOR%5d,%5bTIME%5d.%5b2005%5d&amp;ShowOnWeb=true" TargetMode="External"/><Relationship Id="rId3" Type="http://schemas.openxmlformats.org/officeDocument/2006/relationships/hyperlink" Target="http://stats.oecd.org/OECDStat_Metadata/ShowMetadata.ashx?Dataset=LFS_D&amp;Coords=%5bSERIES%5d.%5bU%5d,%5bSEX%5d.%5bMW%5d,%5bAGE%5d.%5b1564%5d,%5bFREQUENCY%5d.%5bA%5d,%5bFAKEUNITDIM%5d.%5bFAKEUNITMEMBERCODE%5d,%5bCOUNTRY%5d.%5bAUS%5d,%5bTIME%5d.%5b2001%5d&amp;ShowOnWeb=true"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tats.oecd.org/OECDStat_Metadata/ShowMetadata.ashx?Dataset=LFS_D&amp;ShowOnWeb=true&amp;Lang=en"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tats.oecd.org/OECDStat_Metadata/ShowMetadata.ashx?Dataset=EPL_OV&amp;ShowOnWeb=true&amp;La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tats.oecd.org/OECDStat_Metadata/ShowMetadata.ashx?Dataset=AWCOMP&amp;Coords=%5bCOU%5d.%5bISR%5d&amp;ShowOnWeb=true&amp;Lang=en" TargetMode="External"/><Relationship Id="rId13" Type="http://schemas.openxmlformats.org/officeDocument/2006/relationships/hyperlink" Target="http://stats.oecd.org/OECDStat_Metadata/ShowMetadata.ashx?Dataset=AWCOMP&amp;Coords=%5bCOU%5d.%5bFRA%5d&amp;ShowOnWeb=true&amp;Lang=en" TargetMode="External"/><Relationship Id="rId3" Type="http://schemas.openxmlformats.org/officeDocument/2006/relationships/hyperlink" Target="http://stats.oecd.org/OECDStat_Metadata/ShowMetadata.ashx?Dataset=AWCOMP&amp;Coords=%5bCOU%5d.%5bDEU%5d&amp;ShowOnWeb=true&amp;Lang=en" TargetMode="External"/><Relationship Id="rId7" Type="http://schemas.openxmlformats.org/officeDocument/2006/relationships/hyperlink" Target="http://stats.oecd.org/OECDStat_Metadata/ShowMetadata.ashx?Dataset=AWCOMP&amp;Coords=%5bCOU%5d.%5bDEU%5d&amp;ShowOnWeb=true&amp;Lang=en" TargetMode="External"/><Relationship Id="rId12" Type="http://schemas.openxmlformats.org/officeDocument/2006/relationships/hyperlink" Target="http://stats.oecd.org/OECDStat_Metadata/ShowMetadata.ashx?Dataset=AWCOMP&amp;Coords=%5bCOU%5d.%5bISR%5d&amp;ShowOnWeb=true&amp;Lang=en" TargetMode="External"/><Relationship Id="rId17" Type="http://schemas.openxmlformats.org/officeDocument/2006/relationships/printerSettings" Target="../printerSettings/printerSettings28.bin"/><Relationship Id="rId2" Type="http://schemas.openxmlformats.org/officeDocument/2006/relationships/hyperlink" Target="http://stats.oecd.org/OECDStat_Metadata/ShowMetadata.ashx?Dataset=AWCOMP&amp;Coords=%5b%5bINDICATOR%5d.%5b2_6%5d%2c%5bFAM_TYPE%5d.%5bSINGLE1%5d%2c%5bCOU%5d.%5bFRA%5d%5d&amp;ShowOnWeb=true&amp;Lang=en" TargetMode="External"/><Relationship Id="rId16" Type="http://schemas.openxmlformats.org/officeDocument/2006/relationships/hyperlink" Target="http://stats.oecd.org/OECDStat_Metadata/ShowMetadata.ashx?Dataset=AWCOMP&amp;Coords=%5bCOU%5d.%5bISR%5d&amp;ShowOnWeb=true&amp;Lang=en" TargetMode="External"/><Relationship Id="rId1" Type="http://schemas.openxmlformats.org/officeDocument/2006/relationships/hyperlink" Target="http://stats.oecd.org/OECDStat_Metadata/ShowMetadata.ashx?Dataset=AWCOMP&amp;Coords=%5bCOU%5d.%5bFRA%5d&amp;ShowOnWeb=true&amp;Lang=en" TargetMode="External"/><Relationship Id="rId6" Type="http://schemas.openxmlformats.org/officeDocument/2006/relationships/hyperlink" Target="http://stats.oecd.org/OECDStat_Metadata/ShowMetadata.ashx?Dataset=AWCOMP&amp;Coords=%5b%5bINDICATOR%5d.%5b2_6%5d%2c%5bFAM_TYPE%5d.%5bMARRIED2%5d%2c%5bCOU%5d.%5bFRA%5d%5d&amp;ShowOnWeb=true&amp;Lang=en" TargetMode="External"/><Relationship Id="rId11" Type="http://schemas.openxmlformats.org/officeDocument/2006/relationships/hyperlink" Target="http://stats.oecd.org/OECDStat_Metadata/ShowMetadata.ashx?Dataset=AWCOMP&amp;Coords=%5bCOU%5d.%5bDEU%5d&amp;ShowOnWeb=true&amp;Lang=en" TargetMode="External"/><Relationship Id="rId5" Type="http://schemas.openxmlformats.org/officeDocument/2006/relationships/hyperlink" Target="http://stats.oecd.org/OECDStat_Metadata/ShowMetadata.ashx?Dataset=AWCOMP&amp;Coords=%5bCOU%5d.%5bFRA%5d&amp;ShowOnWeb=true&amp;Lang=en" TargetMode="External"/><Relationship Id="rId15" Type="http://schemas.openxmlformats.org/officeDocument/2006/relationships/hyperlink" Target="http://stats.oecd.org/OECDStat_Metadata/ShowMetadata.ashx?Dataset=AWCOMP&amp;Coords=%5bCOU%5d.%5bDEU%5d&amp;ShowOnWeb=true&amp;Lang=en" TargetMode="External"/><Relationship Id="rId10" Type="http://schemas.openxmlformats.org/officeDocument/2006/relationships/hyperlink" Target="http://stats.oecd.org/OECDStat_Metadata/ShowMetadata.ashx?Dataset=AWCOMP&amp;Coords=%5b%5bINDICATOR%5d.%5b2_6%5d%2c%5bFAM_TYPE%5d.%5bMARRIED4%5d%2c%5bCOU%5d.%5bFRA%5d%5d&amp;ShowOnWeb=true&amp;Lang=en" TargetMode="External"/><Relationship Id="rId4" Type="http://schemas.openxmlformats.org/officeDocument/2006/relationships/hyperlink" Target="http://stats.oecd.org/OECDStat_Metadata/ShowMetadata.ashx?Dataset=AWCOMP&amp;Coords=%5bCOU%5d.%5bISR%5d&amp;ShowOnWeb=true&amp;Lang=en" TargetMode="External"/><Relationship Id="rId9" Type="http://schemas.openxmlformats.org/officeDocument/2006/relationships/hyperlink" Target="http://stats.oecd.org/OECDStat_Metadata/ShowMetadata.ashx?Dataset=AWCOMP&amp;Coords=%5bCOU%5d.%5bFRA%5d&amp;ShowOnWeb=true&amp;Lang=en" TargetMode="External"/><Relationship Id="rId14" Type="http://schemas.openxmlformats.org/officeDocument/2006/relationships/hyperlink" Target="http://stats.oecd.org/OECDStat_Metadata/ShowMetadata.ashx?Dataset=AWCOMP&amp;Coords=%5b%5bINDICATOR%5d.%5b2_6%5d%2c%5bFAM_TYPE%5d.%5bMARRIED3%5d%2c%5bCOU%5d.%5bFRA%5d%5d&amp;ShowOnWeb=true&amp;Lang=en"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oecd.org/els/benefitsandwagesstatistics.htm"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3" Type="http://schemas.openxmlformats.org/officeDocument/2006/relationships/hyperlink" Target="http://stats.oecd.org/OECDStat_Metadata/ShowMetadata.ashx?Dataset=LMPEXP&amp;Coords=%5bFREQUENCY%5d.%5bA%5d,%5bMEAS%5d.%5bEXPPCT%5d,%5bPROG%5d.%5b20%5d,%5bLFS_COUNTRY%5d.%5bCHL%5d&amp;ShowOnWeb=true" TargetMode="External"/><Relationship Id="rId18" Type="http://schemas.openxmlformats.org/officeDocument/2006/relationships/hyperlink" Target="http://stats.oecd.org/OECDStat_Metadata/ShowMetadata.ashx?Dataset=LMPEXP&amp;Coords=%5bFREQUENCY%5d.%5bA%5d,%5bMEAS%5d.%5bEXPPCT%5d,%5bPROG%5d.%5b20%5d,%5bLFS_COUNTRY%5d.%5bFRA%5d&amp;ShowOnWeb=true" TargetMode="External"/><Relationship Id="rId26" Type="http://schemas.openxmlformats.org/officeDocument/2006/relationships/hyperlink" Target="http://stats.oecd.org/OECDStat_Metadata/ShowMetadata.ashx?Dataset=LMPEXP&amp;Coords=%5bFREQUENCY%5d.%5bA%5d,%5bMEAS%5d.%5bEXPPCT%5d,%5bPROG%5d.%5b20%5d,%5bLFS_COUNTRY%5d.%5bJPN%5d,%5bTIME%5d.%5b2004%5d&amp;ShowOnWeb=true" TargetMode="External"/><Relationship Id="rId39" Type="http://schemas.openxmlformats.org/officeDocument/2006/relationships/hyperlink" Target="http://stats.oecd.org/OECDStat_Metadata/ShowMetadata.ashx?Dataset=LMPEXP&amp;Coords=%5bFREQUENCY%5d.%5bA%5d,%5bMEAS%5d.%5bEXPPCT%5d,%5bPROG%5d.%5b20%5d,%5bLFS_COUNTRY%5d.%5bPRT%5d&amp;ShowOnWeb=true" TargetMode="External"/><Relationship Id="rId3" Type="http://schemas.openxmlformats.org/officeDocument/2006/relationships/hyperlink" Target="http://stats.oecd.org/OECDStat_Metadata/ShowMetadata.ashx?Dataset=LMPEXP&amp;Coords=%5bFREQUENCY%5d.%5bA%5d,%5bMEAS%5d.%5bEXPPCT%5d,%5bPROG%5d.%5b20%5d,%5bLFS_COUNTRY%5d.%5bAUS%5d&amp;ShowOnWeb=true" TargetMode="External"/><Relationship Id="rId21" Type="http://schemas.openxmlformats.org/officeDocument/2006/relationships/hyperlink" Target="http://stats.oecd.org/OECDStat_Metadata/ShowMetadata.ashx?Dataset=LMPEXP&amp;Coords=%5bFREQUENCY%5d.%5bA%5d,%5bMEAS%5d.%5bEXPPCT%5d,%5bPROG%5d.%5b20%5d,%5bLFS_COUNTRY%5d.%5bHUN%5d&amp;ShowOnWeb=true" TargetMode="External"/><Relationship Id="rId34" Type="http://schemas.openxmlformats.org/officeDocument/2006/relationships/hyperlink" Target="http://stats.oecd.org/OECDStat_Metadata/ShowMetadata.ashx?Dataset=LMPEXP&amp;Coords=%5bFREQUENCY%5d.%5bA%5d,%5bMEAS%5d.%5bEXPPCT%5d,%5bPROG%5d.%5b20%5d,%5bLFS_COUNTRY%5d.%5bNLD%5d&amp;ShowOnWeb=true" TargetMode="External"/><Relationship Id="rId42" Type="http://schemas.openxmlformats.org/officeDocument/2006/relationships/hyperlink" Target="http://stats.oecd.org/OECDStat_Metadata/ShowMetadata.ashx?Dataset=LMPEXP&amp;Coords=%5bLFS_COUNTRY%5d.%5bESP%5d&amp;ShowOnWeb=true&amp;Lang=en" TargetMode="External"/><Relationship Id="rId47" Type="http://schemas.openxmlformats.org/officeDocument/2006/relationships/hyperlink" Target="http://stats.oecd.org/OECDStat_Metadata/ShowMetadata.ashx?Dataset=LMPEXP&amp;Coords=%5bFREQUENCY%5d.%5bA%5d,%5bMEAS%5d.%5bEXPPCT%5d,%5bPROG%5d.%5b20%5d,%5bLFS_COUNTRY%5d.%5bGBR%5d&amp;ShowOnWeb=true" TargetMode="External"/><Relationship Id="rId50" Type="http://schemas.openxmlformats.org/officeDocument/2006/relationships/hyperlink" Target="http://stats.oecd.org/" TargetMode="External"/><Relationship Id="rId7" Type="http://schemas.openxmlformats.org/officeDocument/2006/relationships/hyperlink" Target="http://stats.oecd.org/OECDStat_Metadata/ShowMetadata.ashx?Dataset=LMPEXP&amp;Coords=%5bFREQUENCY%5d.%5bA%5d,%5bMEAS%5d.%5bEXPPCT%5d,%5bPROG%5d.%5b20%5d,%5bLFS_COUNTRY%5d.%5bCAN%5d&amp;ShowOnWeb=true" TargetMode="External"/><Relationship Id="rId12" Type="http://schemas.openxmlformats.org/officeDocument/2006/relationships/hyperlink" Target="http://stats.oecd.org/OECDStat_Metadata/ShowMetadata.ashx?Dataset=LMPEXP&amp;Coords=%5bFREQUENCY%5d.%5bA%5d,%5bMEAS%5d.%5bEXPPCT%5d,%5bPROG%5d.%5b20%5d,%5bLFS_COUNTRY%5d.%5bCAN%5d,%5bTIME%5d.%5b2012%5d&amp;ShowOnWeb=true" TargetMode="External"/><Relationship Id="rId17" Type="http://schemas.openxmlformats.org/officeDocument/2006/relationships/hyperlink" Target="http://stats.oecd.org/OECDStat_Metadata/ShowMetadata.ashx?Dataset=LMPEXP&amp;Coords=%5bFREQUENCY%5d.%5bA%5d,%5bMEAS%5d.%5bEXPPCT%5d,%5bPROG%5d.%5b20%5d,%5bLFS_COUNTRY%5d.%5bFIN%5d&amp;ShowOnWeb=true" TargetMode="External"/><Relationship Id="rId25" Type="http://schemas.openxmlformats.org/officeDocument/2006/relationships/hyperlink" Target="http://stats.oecd.org/OECDStat_Metadata/ShowMetadata.ashx?Dataset=LMPEXP&amp;Coords=%5bFREQUENCY%5d.%5bA%5d,%5bMEAS%5d.%5bEXPPCT%5d,%5bPROG%5d.%5b20%5d,%5bLFS_COUNTRY%5d.%5bITA%5d&amp;ShowOnWeb=true" TargetMode="External"/><Relationship Id="rId33" Type="http://schemas.openxmlformats.org/officeDocument/2006/relationships/hyperlink" Target="http://stats.oecd.org/OECDStat_Metadata/ShowMetadata.ashx?Dataset=LMPEXP&amp;Coords=%5bFREQUENCY%5d.%5bA%5d,%5bMEAS%5d.%5bEXPPCT%5d,%5bPROG%5d.%5b20%5d,%5bLFS_COUNTRY%5d.%5bMEX%5d&amp;ShowOnWeb=true" TargetMode="External"/><Relationship Id="rId38" Type="http://schemas.openxmlformats.org/officeDocument/2006/relationships/hyperlink" Target="http://stats.oecd.org/OECDStat_Metadata/ShowMetadata.ashx?Dataset=LMPEXP&amp;Coords=%5bFREQUENCY%5d.%5bA%5d,%5bMEAS%5d.%5bEXPPCT%5d,%5bPROG%5d.%5b20%5d,%5bLFS_COUNTRY%5d.%5bPOL%5d&amp;ShowOnWeb=true" TargetMode="External"/><Relationship Id="rId46" Type="http://schemas.openxmlformats.org/officeDocument/2006/relationships/hyperlink" Target="http://stats.oecd.org/OECDStat_Metadata/ShowMetadata.ashx?Dataset=LMPEXP&amp;Coords=%5bLFS_COUNTRY%5d.%5bGBR%5d&amp;ShowOnWeb=true&amp;Lang=en" TargetMode="External"/><Relationship Id="rId2" Type="http://schemas.openxmlformats.org/officeDocument/2006/relationships/hyperlink" Target="http://stats.oecd.org/OECDStat_Metadata/ShowMetadata.ashx?Dataset=LMPEXP&amp;Coords=%5bLFS_COUNTRY%5d.%5bAUS%5d&amp;ShowOnWeb=true&amp;Lang=en" TargetMode="External"/><Relationship Id="rId16" Type="http://schemas.openxmlformats.org/officeDocument/2006/relationships/hyperlink" Target="http://stats.oecd.org/OECDStat_Metadata/ShowMetadata.ashx?Dataset=LMPEXP&amp;Coords=%5bFREQUENCY%5d.%5bA%5d,%5bMEAS%5d.%5bEXPPCT%5d,%5bPROG%5d.%5b20%5d,%5bLFS_COUNTRY%5d.%5bEST%5d&amp;ShowOnWeb=true" TargetMode="External"/><Relationship Id="rId20" Type="http://schemas.openxmlformats.org/officeDocument/2006/relationships/hyperlink" Target="http://stats.oecd.org/OECDStat_Metadata/ShowMetadata.ashx?Dataset=LMPEXP&amp;Coords=%5bFREQUENCY%5d.%5bA%5d,%5bMEAS%5d.%5bEXPPCT%5d,%5bPROG%5d.%5b20%5d,%5bLFS_COUNTRY%5d.%5bGRC%5d&amp;ShowOnWeb=true" TargetMode="External"/><Relationship Id="rId29" Type="http://schemas.openxmlformats.org/officeDocument/2006/relationships/hyperlink" Target="http://stats.oecd.org/OECDStat_Metadata/ShowMetadata.ashx?Dataset=LMPEXP&amp;Coords=%5bFREQUENCY%5d.%5bA%5d,%5bMEAS%5d.%5bEXPPCT%5d,%5bPROG%5d.%5b20%5d,%5bLFS_COUNTRY%5d.%5bJPN%5d,%5bTIME%5d.%5b2007%5d&amp;ShowOnWeb=true" TargetMode="External"/><Relationship Id="rId41" Type="http://schemas.openxmlformats.org/officeDocument/2006/relationships/hyperlink" Target="http://stats.oecd.org/OECDStat_Metadata/ShowMetadata.ashx?Dataset=LMPEXP&amp;Coords=%5bFREQUENCY%5d.%5bA%5d,%5bMEAS%5d.%5bEXPPCT%5d,%5bPROG%5d.%5b20%5d,%5bLFS_COUNTRY%5d.%5bSVN%5d&amp;ShowOnWeb=true" TargetMode="External"/><Relationship Id="rId1" Type="http://schemas.openxmlformats.org/officeDocument/2006/relationships/hyperlink" Target="http://stats.oecd.org/OECDStat_Metadata/ShowMetadata.ashx?Dataset=LMPEXP&amp;ShowOnWeb=true&amp;Lang=en" TargetMode="External"/><Relationship Id="rId6" Type="http://schemas.openxmlformats.org/officeDocument/2006/relationships/hyperlink" Target="http://stats.oecd.org/OECDStat_Metadata/ShowMetadata.ashx?Dataset=LMPEXP&amp;Coords=%5bLFS_COUNTRY%5d.%5bCAN%5d&amp;ShowOnWeb=true&amp;Lang=en" TargetMode="External"/><Relationship Id="rId11" Type="http://schemas.openxmlformats.org/officeDocument/2006/relationships/hyperlink" Target="http://stats.oecd.org/OECDStat_Metadata/ShowMetadata.ashx?Dataset=LMPEXP&amp;Coords=%5bFREQUENCY%5d.%5bA%5d,%5bMEAS%5d.%5bEXPPCT%5d,%5bPROG%5d.%5b20%5d,%5bLFS_COUNTRY%5d.%5bCAN%5d,%5bTIME%5d.%5b2011%5d&amp;ShowOnWeb=true" TargetMode="External"/><Relationship Id="rId24" Type="http://schemas.openxmlformats.org/officeDocument/2006/relationships/hyperlink" Target="http://stats.oecd.org/OECDStat_Metadata/ShowMetadata.ashx?Dataset=LMPEXP&amp;Coords=%5bFREQUENCY%5d.%5bA%5d,%5bMEAS%5d.%5bEXPPCT%5d,%5bPROG%5d.%5b20%5d,%5bLFS_COUNTRY%5d.%5bISR%5d&amp;ShowOnWeb=true" TargetMode="External"/><Relationship Id="rId32" Type="http://schemas.openxmlformats.org/officeDocument/2006/relationships/hyperlink" Target="http://stats.oecd.org/OECDStat_Metadata/ShowMetadata.ashx?Dataset=LMPEXP&amp;Coords=%5bFREQUENCY%5d.%5bA%5d,%5bMEAS%5d.%5bEXPPCT%5d,%5bPROG%5d.%5b20%5d,%5bLFS_COUNTRY%5d.%5bLUX%5d&amp;ShowOnWeb=true" TargetMode="External"/><Relationship Id="rId37" Type="http://schemas.openxmlformats.org/officeDocument/2006/relationships/hyperlink" Target="http://stats.oecd.org/OECDStat_Metadata/ShowMetadata.ashx?Dataset=LMPEXP&amp;Coords=%5bFREQUENCY%5d.%5bA%5d,%5bMEAS%5d.%5bEXPPCT%5d,%5bPROG%5d.%5b20%5d,%5bLFS_COUNTRY%5d.%5bNOR%5d&amp;ShowOnWeb=true" TargetMode="External"/><Relationship Id="rId40" Type="http://schemas.openxmlformats.org/officeDocument/2006/relationships/hyperlink" Target="http://stats.oecd.org/OECDStat_Metadata/ShowMetadata.ashx?Dataset=LMPEXP&amp;Coords=%5bFREQUENCY%5d.%5bA%5d,%5bMEAS%5d.%5bEXPPCT%5d,%5bPROG%5d.%5b20%5d,%5bLFS_COUNTRY%5d.%5bSVK%5d&amp;ShowOnWeb=true" TargetMode="External"/><Relationship Id="rId45" Type="http://schemas.openxmlformats.org/officeDocument/2006/relationships/hyperlink" Target="http://stats.oecd.org/OECDStat_Metadata/ShowMetadata.ashx?Dataset=LMPEXP&amp;Coords=%5bFREQUENCY%5d.%5bA%5d,%5bMEAS%5d.%5bEXPPCT%5d,%5bPROG%5d.%5b20%5d,%5bLFS_COUNTRY%5d.%5bCHE%5d&amp;ShowOnWeb=true" TargetMode="External"/><Relationship Id="rId53" Type="http://schemas.openxmlformats.org/officeDocument/2006/relationships/comments" Target="../comments4.xml"/><Relationship Id="rId5" Type="http://schemas.openxmlformats.org/officeDocument/2006/relationships/hyperlink" Target="http://stats.oecd.org/OECDStat_Metadata/ShowMetadata.ashx?Dataset=LMPEXP&amp;Coords=%5bFREQUENCY%5d.%5bA%5d,%5bMEAS%5d.%5bEXPPCT%5d,%5bPROG%5d.%5b20%5d,%5bLFS_COUNTRY%5d.%5bBEL%5d&amp;ShowOnWeb=true" TargetMode="External"/><Relationship Id="rId15" Type="http://schemas.openxmlformats.org/officeDocument/2006/relationships/hyperlink" Target="http://stats.oecd.org/OECDStat_Metadata/ShowMetadata.ashx?Dataset=LMPEXP&amp;Coords=%5bFREQUENCY%5d.%5bA%5d,%5bMEAS%5d.%5bEXPPCT%5d,%5bPROG%5d.%5b20%5d,%5bLFS_COUNTRY%5d.%5bDNK%5d&amp;ShowOnWeb=true" TargetMode="External"/><Relationship Id="rId23" Type="http://schemas.openxmlformats.org/officeDocument/2006/relationships/hyperlink" Target="http://stats.oecd.org/OECDStat_Metadata/ShowMetadata.ashx?Dataset=LMPEXP&amp;Coords=%5bLFS_COUNTRY%5d.%5bISR%5d&amp;ShowOnWeb=true&amp;Lang=en" TargetMode="External"/><Relationship Id="rId28" Type="http://schemas.openxmlformats.org/officeDocument/2006/relationships/hyperlink" Target="http://stats.oecd.org/OECDStat_Metadata/ShowMetadata.ashx?Dataset=LMPEXP&amp;Coords=%5bFREQUENCY%5d.%5bA%5d,%5bMEAS%5d.%5bEXPPCT%5d,%5bPROG%5d.%5b20%5d,%5bLFS_COUNTRY%5d.%5bJPN%5d,%5bTIME%5d.%5b2006%5d&amp;ShowOnWeb=true" TargetMode="External"/><Relationship Id="rId36" Type="http://schemas.openxmlformats.org/officeDocument/2006/relationships/hyperlink" Target="http://stats.oecd.org/OECDStat_Metadata/ShowMetadata.ashx?Dataset=LMPEXP&amp;Coords=%5bFREQUENCY%5d.%5bA%5d,%5bMEAS%5d.%5bEXPPCT%5d,%5bPROG%5d.%5b20%5d,%5bLFS_COUNTRY%5d.%5bNZL%5d&amp;ShowOnWeb=true" TargetMode="External"/><Relationship Id="rId49" Type="http://schemas.openxmlformats.org/officeDocument/2006/relationships/hyperlink" Target="http://stats.oecd.org/OECDStat_Metadata/ShowMetadata.ashx?Dataset=LMPEXP&amp;Coords=%5bFREQUENCY%5d.%5bA%5d,%5bMEAS%5d.%5bEXPPCT%5d,%5bPROG%5d.%5b20%5d,%5bLFS_COUNTRY%5d.%5bUSA%5d&amp;ShowOnWeb=true" TargetMode="External"/><Relationship Id="rId10" Type="http://schemas.openxmlformats.org/officeDocument/2006/relationships/hyperlink" Target="http://stats.oecd.org/OECDStat_Metadata/ShowMetadata.ashx?Dataset=LMPEXP&amp;Coords=%5bFREQUENCY%5d.%5bA%5d,%5bMEAS%5d.%5bEXPPCT%5d,%5bPROG%5d.%5b20%5d,%5bLFS_COUNTRY%5d.%5bCAN%5d,%5bTIME%5d.%5b2010%5d&amp;ShowOnWeb=true" TargetMode="External"/><Relationship Id="rId19" Type="http://schemas.openxmlformats.org/officeDocument/2006/relationships/hyperlink" Target="http://stats.oecd.org/OECDStat_Metadata/ShowMetadata.ashx?Dataset=LMPEXP&amp;Coords=%5bFREQUENCY%5d.%5bA%5d,%5bMEAS%5d.%5bEXPPCT%5d,%5bPROG%5d.%5b20%5d,%5bLFS_COUNTRY%5d.%5bDEU%5d&amp;ShowOnWeb=true" TargetMode="External"/><Relationship Id="rId31" Type="http://schemas.openxmlformats.org/officeDocument/2006/relationships/hyperlink" Target="http://stats.oecd.org/OECDStat_Metadata/ShowMetadata.ashx?Dataset=LMPEXP&amp;Coords=%5bFREQUENCY%5d.%5bA%5d,%5bMEAS%5d.%5bEXPPCT%5d,%5bPROG%5d.%5b20%5d,%5bLFS_COUNTRY%5d.%5bKOR%5d&amp;ShowOnWeb=true" TargetMode="External"/><Relationship Id="rId44" Type="http://schemas.openxmlformats.org/officeDocument/2006/relationships/hyperlink" Target="http://stats.oecd.org/OECDStat_Metadata/ShowMetadata.ashx?Dataset=LMPEXP&amp;Coords=%5bFREQUENCY%5d.%5bA%5d,%5bMEAS%5d.%5bEXPPCT%5d,%5bPROG%5d.%5b20%5d,%5bLFS_COUNTRY%5d.%5bSWE%5d&amp;ShowOnWeb=true" TargetMode="External"/><Relationship Id="rId52" Type="http://schemas.openxmlformats.org/officeDocument/2006/relationships/vmlDrawing" Target="../drawings/vmlDrawing4.vml"/><Relationship Id="rId4" Type="http://schemas.openxmlformats.org/officeDocument/2006/relationships/hyperlink" Target="http://stats.oecd.org/OECDStat_Metadata/ShowMetadata.ashx?Dataset=LMPEXP&amp;Coords=%5bFREQUENCY%5d.%5bA%5d,%5bMEAS%5d.%5bEXPPCT%5d,%5bPROG%5d.%5b20%5d,%5bLFS_COUNTRY%5d.%5bAUT%5d&amp;ShowOnWeb=true" TargetMode="External"/><Relationship Id="rId9" Type="http://schemas.openxmlformats.org/officeDocument/2006/relationships/hyperlink" Target="http://stats.oecd.org/OECDStat_Metadata/ShowMetadata.ashx?Dataset=LMPEXP&amp;Coords=%5bFREQUENCY%5d.%5bA%5d,%5bMEAS%5d.%5bEXPPCT%5d,%5bPROG%5d.%5b20%5d,%5bLFS_COUNTRY%5d.%5bCAN%5d,%5bTIME%5d.%5b2009%5d&amp;ShowOnWeb=true" TargetMode="External"/><Relationship Id="rId14" Type="http://schemas.openxmlformats.org/officeDocument/2006/relationships/hyperlink" Target="http://stats.oecd.org/OECDStat_Metadata/ShowMetadata.ashx?Dataset=LMPEXP&amp;Coords=%5bFREQUENCY%5d.%5bA%5d,%5bMEAS%5d.%5bEXPPCT%5d,%5bPROG%5d.%5b20%5d,%5bLFS_COUNTRY%5d.%5bCZE%5d&amp;ShowOnWeb=true" TargetMode="External"/><Relationship Id="rId22" Type="http://schemas.openxmlformats.org/officeDocument/2006/relationships/hyperlink" Target="http://stats.oecd.org/OECDStat_Metadata/ShowMetadata.ashx?Dataset=LMPEXP&amp;Coords=%5bFREQUENCY%5d.%5bA%5d,%5bMEAS%5d.%5bEXPPCT%5d,%5bPROG%5d.%5b20%5d,%5bLFS_COUNTRY%5d.%5bIRL%5d&amp;ShowOnWeb=true" TargetMode="External"/><Relationship Id="rId27" Type="http://schemas.openxmlformats.org/officeDocument/2006/relationships/hyperlink" Target="http://stats.oecd.org/OECDStat_Metadata/ShowMetadata.ashx?Dataset=LMPEXP&amp;Coords=%5bFREQUENCY%5d.%5bA%5d,%5bMEAS%5d.%5bEXPPCT%5d,%5bPROG%5d.%5b20%5d,%5bLFS_COUNTRY%5d.%5bJPN%5d,%5bTIME%5d.%5b2005%5d&amp;ShowOnWeb=true" TargetMode="External"/><Relationship Id="rId30" Type="http://schemas.openxmlformats.org/officeDocument/2006/relationships/hyperlink" Target="http://stats.oecd.org/OECDStat_Metadata/ShowMetadata.ashx?Dataset=LMPEXP&amp;Coords=%5bLFS_COUNTRY%5d.%5bKOR%5d&amp;ShowOnWeb=true&amp;Lang=en" TargetMode="External"/><Relationship Id="rId35" Type="http://schemas.openxmlformats.org/officeDocument/2006/relationships/hyperlink" Target="http://stats.oecd.org/OECDStat_Metadata/ShowMetadata.ashx?Dataset=LMPEXP&amp;Coords=%5bLFS_COUNTRY%5d.%5bNZL%5d&amp;ShowOnWeb=true&amp;Lang=en" TargetMode="External"/><Relationship Id="rId43" Type="http://schemas.openxmlformats.org/officeDocument/2006/relationships/hyperlink" Target="http://stats.oecd.org/OECDStat_Metadata/ShowMetadata.ashx?Dataset=LMPEXP&amp;Coords=%5bFREQUENCY%5d.%5bA%5d,%5bMEAS%5d.%5bEXPPCT%5d,%5bPROG%5d.%5b20%5d,%5bLFS_COUNTRY%5d.%5bESP%5d&amp;ShowOnWeb=true" TargetMode="External"/><Relationship Id="rId48" Type="http://schemas.openxmlformats.org/officeDocument/2006/relationships/hyperlink" Target="http://stats.oecd.org/OECDStat_Metadata/ShowMetadata.ashx?Dataset=LMPEXP&amp;Coords=%5bLFS_COUNTRY%5d.%5bUSA%5d&amp;ShowOnWeb=true&amp;Lang=en" TargetMode="External"/><Relationship Id="rId8" Type="http://schemas.openxmlformats.org/officeDocument/2006/relationships/hyperlink" Target="http://stats.oecd.org/OECDStat_Metadata/ShowMetadata.ashx?Dataset=LMPEXP&amp;Coords=%5bFREQUENCY%5d.%5bA%5d,%5bMEAS%5d.%5bEXPPCT%5d,%5bPROG%5d.%5b20%5d,%5bLFS_COUNTRY%5d.%5bCAN%5d,%5bTIME%5d.%5b2008%5d&amp;ShowOnWeb=true" TargetMode="External"/><Relationship Id="rId5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6" Type="http://schemas.openxmlformats.org/officeDocument/2006/relationships/hyperlink" Target="http://stats.oecd.org/OECDStat_Metadata/ShowMetadata.ashx?Dataset=SHA&amp;Coords=%5bCOU%5d.%5bPRT%5d&amp;ShowOnWeb=true&amp;Lang=en" TargetMode="External"/><Relationship Id="rId21" Type="http://schemas.openxmlformats.org/officeDocument/2006/relationships/hyperlink" Target="http://stats.oecd.org/OECDStat_Metadata/ShowMetadata.ashx?Dataset=SHA&amp;Coords=%5bCOU%5d.%5bMEX%5d&amp;ShowOnWeb=true&amp;Lang=en" TargetMode="External"/><Relationship Id="rId42" Type="http://schemas.openxmlformats.org/officeDocument/2006/relationships/hyperlink" Target="http://stats.oecd.org/OECDStat_Metadata/ShowMetadata.ashx?Dataset=SHA&amp;Coords=%5bCOU%5d.%5bAUT%5d&amp;ShowOnWeb=true&amp;Lang=en" TargetMode="External"/><Relationship Id="rId47" Type="http://schemas.openxmlformats.org/officeDocument/2006/relationships/hyperlink" Target="http://stats.oecd.org/OECDStat_Metadata/ShowMetadata.ashx?Dataset=SHA&amp;Coords=%5bCOU%5d.%5bDNK%5d&amp;ShowOnWeb=true&amp;Lang=en" TargetMode="External"/><Relationship Id="rId63" Type="http://schemas.openxmlformats.org/officeDocument/2006/relationships/hyperlink" Target="http://stats.oecd.org/OECDStat_Metadata/ShowMetadata.ashx?Dataset=SHA&amp;Coords=%5bCOU%5d.%5bNZL%5d&amp;ShowOnWeb=true&amp;Lang=en" TargetMode="External"/><Relationship Id="rId68" Type="http://schemas.openxmlformats.org/officeDocument/2006/relationships/hyperlink" Target="http://stats.oecd.org/OECDStat_Metadata/ShowMetadata.ashx?Dataset=SHA&amp;Coords=%5bCOU%5d.%5bSVN%5d&amp;ShowOnWeb=true&amp;Lang=en" TargetMode="External"/><Relationship Id="rId84" Type="http://schemas.openxmlformats.org/officeDocument/2006/relationships/hyperlink" Target="http://stats.oecd.org/OECDStat_Metadata/ShowMetadata.ashx?Dataset=SHA&amp;Coords=%5bCOU%5d.%5bFIN%5d&amp;ShowOnWeb=true&amp;Lang=en" TargetMode="External"/><Relationship Id="rId89" Type="http://schemas.openxmlformats.org/officeDocument/2006/relationships/hyperlink" Target="http://stats.oecd.org/OECDStat_Metadata/ShowMetadata.ashx?Dataset=SHA&amp;Coords=%5bCOU%5d.%5bISL%5d&amp;ShowOnWeb=true&amp;Lang=en" TargetMode="External"/><Relationship Id="rId112" Type="http://schemas.openxmlformats.org/officeDocument/2006/relationships/hyperlink" Target="http://stats.oecd.org/OECDStat_Metadata/ShowMetadata.ashx?Dataset=HEALTH_LVNG&amp;Coords=%5bCOU%5d.%5bISR%5d&amp;ShowOnWeb=true&amp;Lang=en" TargetMode="External"/><Relationship Id="rId16" Type="http://schemas.openxmlformats.org/officeDocument/2006/relationships/hyperlink" Target="http://stats.oecd.org/OECDStat_Metadata/ShowMetadata.ashx?Dataset=SHA&amp;Coords=%5bCOU%5d.%5bISR%5d&amp;ShowOnWeb=true&amp;Lang=en" TargetMode="External"/><Relationship Id="rId107" Type="http://schemas.openxmlformats.org/officeDocument/2006/relationships/hyperlink" Target="http://stats.oecd.org/OECDStat_Metadata/ShowMetadata.ashx?Dataset=SHA&amp;Coords=%5bCOU%5d.%5bTUR%5d&amp;ShowOnWeb=true&amp;Lang=en" TargetMode="External"/><Relationship Id="rId11" Type="http://schemas.openxmlformats.org/officeDocument/2006/relationships/hyperlink" Target="http://stats.oecd.org/OECDStat_Metadata/ShowMetadata.ashx?Dataset=SHA&amp;Coords=%5bCOU%5d.%5bDEU%5d&amp;ShowOnWeb=true&amp;Lang=en" TargetMode="External"/><Relationship Id="rId24" Type="http://schemas.openxmlformats.org/officeDocument/2006/relationships/hyperlink" Target="http://stats.oecd.org/OECDStat_Metadata/ShowMetadata.ashx?Dataset=SHA&amp;Coords=%5bCOU%5d.%5bNOR%5d&amp;ShowOnWeb=true&amp;Lang=en" TargetMode="External"/><Relationship Id="rId32" Type="http://schemas.openxmlformats.org/officeDocument/2006/relationships/hyperlink" Target="http://stats.oecd.org/OECDStat_Metadata/ShowMetadata.ashx?Dataset=SHA&amp;Coords=%5bCOU%5d.%5bTUR%5d&amp;ShowOnWeb=true&amp;Lang=en" TargetMode="External"/><Relationship Id="rId37" Type="http://schemas.openxmlformats.org/officeDocument/2006/relationships/hyperlink" Target="http://stats.oecd.org/OECDStat_Metadata/ShowMetadata.ashx?Dataset=HEALTH_LVNG&amp;Coords=%5bCOU%5d.%5bDEU%5d&amp;ShowOnWeb=true&amp;Lang=en" TargetMode="External"/><Relationship Id="rId40" Type="http://schemas.openxmlformats.org/officeDocument/2006/relationships/hyperlink" Target="http://stats.oecd.org/OECDStat_Metadata/ShowMetadata.ashx?Dataset=SHA&amp;ShowOnWeb=true&amp;Lang=en" TargetMode="External"/><Relationship Id="rId45" Type="http://schemas.openxmlformats.org/officeDocument/2006/relationships/hyperlink" Target="http://stats.oecd.org/OECDStat_Metadata/ShowMetadata.ashx?Dataset=SHA&amp;Coords=%5bCOU%5d.%5bCHL%5d&amp;ShowOnWeb=true&amp;Lang=en" TargetMode="External"/><Relationship Id="rId53" Type="http://schemas.openxmlformats.org/officeDocument/2006/relationships/hyperlink" Target="http://stats.oecd.org/OECDStat_Metadata/ShowMetadata.ashx?Dataset=SHA&amp;Coords=%5bCOU%5d.%5bHUN%5d&amp;ShowOnWeb=true&amp;Lang=en" TargetMode="External"/><Relationship Id="rId58" Type="http://schemas.openxmlformats.org/officeDocument/2006/relationships/hyperlink" Target="http://stats.oecd.org/OECDStat_Metadata/ShowMetadata.ashx?Dataset=SHA&amp;Coords=%5bCOU%5d.%5bJPN%5d&amp;ShowOnWeb=true&amp;Lang=en" TargetMode="External"/><Relationship Id="rId66" Type="http://schemas.openxmlformats.org/officeDocument/2006/relationships/hyperlink" Target="http://stats.oecd.org/OECDStat_Metadata/ShowMetadata.ashx?Dataset=SHA&amp;Coords=%5bCOU%5d.%5bPRT%5d&amp;ShowOnWeb=true&amp;Lang=en" TargetMode="External"/><Relationship Id="rId74" Type="http://schemas.openxmlformats.org/officeDocument/2006/relationships/hyperlink" Target="http://stats.oecd.org/OECDStat_Metadata/ShowMetadata.ashx?Dataset=SHA&amp;Coords=%5bCOU%5d.%5bUSA%5d&amp;ShowOnWeb=true&amp;Lang=en" TargetMode="External"/><Relationship Id="rId79" Type="http://schemas.openxmlformats.org/officeDocument/2006/relationships/hyperlink" Target="http://stats.oecd.org/OECDStat_Metadata/ShowMetadata.ashx?Dataset=SHA&amp;Coords=%5bCOU%5d.%5bCAN%5d&amp;ShowOnWeb=true&amp;Lang=en" TargetMode="External"/><Relationship Id="rId87" Type="http://schemas.openxmlformats.org/officeDocument/2006/relationships/hyperlink" Target="http://stats.oecd.org/OECDStat_Metadata/ShowMetadata.ashx?Dataset=SHA&amp;Coords=%5bCOU%5d.%5bGRC%5d&amp;ShowOnWeb=true&amp;Lang=en" TargetMode="External"/><Relationship Id="rId102" Type="http://schemas.openxmlformats.org/officeDocument/2006/relationships/hyperlink" Target="http://stats.oecd.org/OECDStat_Metadata/ShowMetadata.ashx?Dataset=SHA&amp;Coords=%5bCOU%5d.%5bSVK%5d&amp;ShowOnWeb=true&amp;Lang=en" TargetMode="External"/><Relationship Id="rId110" Type="http://schemas.openxmlformats.org/officeDocument/2006/relationships/hyperlink" Target="http://stats.oecd.org/OECDStat_Metadata/ShowMetadata.ashx?Dataset=HEALTH_LVNG&amp;ShowOnWeb=true&amp;Lang=en" TargetMode="External"/><Relationship Id="rId115" Type="http://schemas.openxmlformats.org/officeDocument/2006/relationships/comments" Target="../comments5.xml"/><Relationship Id="rId5" Type="http://schemas.openxmlformats.org/officeDocument/2006/relationships/hyperlink" Target="http://stats.oecd.org/OECDStat_Metadata/ShowMetadata.ashx?Dataset=SHA&amp;Coords=%5bCOU%5d.%5bCHL%5d&amp;ShowOnWeb=true&amp;Lang=en" TargetMode="External"/><Relationship Id="rId61" Type="http://schemas.openxmlformats.org/officeDocument/2006/relationships/hyperlink" Target="http://stats.oecd.org/OECDStat_Metadata/ShowMetadata.ashx?Dataset=SHA&amp;Coords=%5bCOU%5d.%5bMEX%5d&amp;ShowOnWeb=true&amp;Lang=en" TargetMode="External"/><Relationship Id="rId82" Type="http://schemas.openxmlformats.org/officeDocument/2006/relationships/hyperlink" Target="http://stats.oecd.org/OECDStat_Metadata/ShowMetadata.ashx?Dataset=SHA&amp;Coords=%5bCOU%5d.%5bDNK%5d&amp;ShowOnWeb=true&amp;Lang=en" TargetMode="External"/><Relationship Id="rId90" Type="http://schemas.openxmlformats.org/officeDocument/2006/relationships/hyperlink" Target="http://stats.oecd.org/OECDStat_Metadata/ShowMetadata.ashx?Dataset=SHA&amp;Coords=%5bCOU%5d.%5bIRL%5d&amp;ShowOnWeb=true&amp;Lang=en" TargetMode="External"/><Relationship Id="rId95" Type="http://schemas.openxmlformats.org/officeDocument/2006/relationships/hyperlink" Target="http://stats.oecd.org/OECDStat_Metadata/ShowMetadata.ashx?Dataset=SHA&amp;Coords=%5bCOU%5d.%5bLUX%5d&amp;ShowOnWeb=true&amp;Lang=en" TargetMode="External"/><Relationship Id="rId19" Type="http://schemas.openxmlformats.org/officeDocument/2006/relationships/hyperlink" Target="http://stats.oecd.org/OECDStat_Metadata/ShowMetadata.ashx?Dataset=SHA&amp;Coords=%5bCOU%5d.%5bKOR%5d&amp;ShowOnWeb=true&amp;Lang=en" TargetMode="External"/><Relationship Id="rId14" Type="http://schemas.openxmlformats.org/officeDocument/2006/relationships/hyperlink" Target="http://stats.oecd.org/OECDStat_Metadata/ShowMetadata.ashx?Dataset=SHA&amp;Coords=%5bCOU%5d.%5bISL%5d&amp;ShowOnWeb=true&amp;Lang=en" TargetMode="External"/><Relationship Id="rId22" Type="http://schemas.openxmlformats.org/officeDocument/2006/relationships/hyperlink" Target="http://stats.oecd.org/OECDStat_Metadata/ShowMetadata.ashx?Dataset=SHA&amp;Coords=%5bCOU%5d.%5bNLD%5d&amp;ShowOnWeb=true&amp;Lang=en" TargetMode="External"/><Relationship Id="rId27" Type="http://schemas.openxmlformats.org/officeDocument/2006/relationships/hyperlink" Target="http://stats.oecd.org/OECDStat_Metadata/ShowMetadata.ashx?Dataset=SHA&amp;Coords=%5bCOU%5d.%5bSVK%5d&amp;ShowOnWeb=true&amp;Lang=en" TargetMode="External"/><Relationship Id="rId30" Type="http://schemas.openxmlformats.org/officeDocument/2006/relationships/hyperlink" Target="http://stats.oecd.org/OECDStat_Metadata/ShowMetadata.ashx?Dataset=SHA&amp;Coords=%5bCOU%5d.%5bSWE%5d&amp;ShowOnWeb=true&amp;Lang=en" TargetMode="External"/><Relationship Id="rId35" Type="http://schemas.openxmlformats.org/officeDocument/2006/relationships/hyperlink" Target="http://stats.oecd.org/OECDStat_Metadata/ShowMetadata.ashx?Dataset=HEALTH_LVNG&amp;ShowOnWeb=true&amp;Lang=en" TargetMode="External"/><Relationship Id="rId43" Type="http://schemas.openxmlformats.org/officeDocument/2006/relationships/hyperlink" Target="http://stats.oecd.org/OECDStat_Metadata/ShowMetadata.ashx?Dataset=SHA&amp;Coords=%5bCOU%5d.%5bBEL%5d&amp;ShowOnWeb=true&amp;Lang=en" TargetMode="External"/><Relationship Id="rId48" Type="http://schemas.openxmlformats.org/officeDocument/2006/relationships/hyperlink" Target="http://stats.oecd.org/OECDStat_Metadata/ShowMetadata.ashx?Dataset=SHA&amp;Coords=%5bCOU%5d.%5bEST%5d&amp;ShowOnWeb=true&amp;Lang=en" TargetMode="External"/><Relationship Id="rId56" Type="http://schemas.openxmlformats.org/officeDocument/2006/relationships/hyperlink" Target="http://stats.oecd.org/OECDStat_Metadata/ShowMetadata.ashx?Dataset=SHA&amp;Coords=%5bCOU%5d.%5bISR%5d&amp;ShowOnWeb=true&amp;Lang=en" TargetMode="External"/><Relationship Id="rId64" Type="http://schemas.openxmlformats.org/officeDocument/2006/relationships/hyperlink" Target="http://stats.oecd.org/OECDStat_Metadata/ShowMetadata.ashx?Dataset=SHA&amp;Coords=%5bCOU%5d.%5bNOR%5d&amp;ShowOnWeb=true&amp;Lang=en" TargetMode="External"/><Relationship Id="rId69" Type="http://schemas.openxmlformats.org/officeDocument/2006/relationships/hyperlink" Target="http://stats.oecd.org/OECDStat_Metadata/ShowMetadata.ashx?Dataset=SHA&amp;Coords=%5bCOU%5d.%5bESP%5d&amp;ShowOnWeb=true&amp;Lang=en" TargetMode="External"/><Relationship Id="rId77" Type="http://schemas.openxmlformats.org/officeDocument/2006/relationships/hyperlink" Target="http://stats.oecd.org/OECDStat_Metadata/ShowMetadata.ashx?Dataset=SHA&amp;Coords=%5bCOU%5d.%5bAUT%5d&amp;ShowOnWeb=true&amp;Lang=en" TargetMode="External"/><Relationship Id="rId100" Type="http://schemas.openxmlformats.org/officeDocument/2006/relationships/hyperlink" Target="http://stats.oecd.org/OECDStat_Metadata/ShowMetadata.ashx?Dataset=SHA&amp;Coords=%5bCOU%5d.%5bPOL%5d&amp;ShowOnWeb=true&amp;Lang=en" TargetMode="External"/><Relationship Id="rId105" Type="http://schemas.openxmlformats.org/officeDocument/2006/relationships/hyperlink" Target="http://stats.oecd.org/OECDStat_Metadata/ShowMetadata.ashx?Dataset=SHA&amp;Coords=%5bCOU%5d.%5bSWE%5d&amp;ShowOnWeb=true&amp;Lang=en" TargetMode="External"/><Relationship Id="rId113" Type="http://schemas.openxmlformats.org/officeDocument/2006/relationships/printerSettings" Target="../printerSettings/printerSettings32.bin"/><Relationship Id="rId8" Type="http://schemas.openxmlformats.org/officeDocument/2006/relationships/hyperlink" Target="http://stats.oecd.org/OECDStat_Metadata/ShowMetadata.ashx?Dataset=SHA&amp;Coords=%5bCOU%5d.%5bEST%5d&amp;ShowOnWeb=true&amp;Lang=en" TargetMode="External"/><Relationship Id="rId51" Type="http://schemas.openxmlformats.org/officeDocument/2006/relationships/hyperlink" Target="http://stats.oecd.org/OECDStat_Metadata/ShowMetadata.ashx?Dataset=SHA&amp;Coords=%5bCOU%5d.%5bDEU%5d&amp;ShowOnWeb=true&amp;Lang=en" TargetMode="External"/><Relationship Id="rId72" Type="http://schemas.openxmlformats.org/officeDocument/2006/relationships/hyperlink" Target="http://stats.oecd.org/OECDStat_Metadata/ShowMetadata.ashx?Dataset=SHA&amp;Coords=%5bCOU%5d.%5bTUR%5d&amp;ShowOnWeb=true&amp;Lang=en" TargetMode="External"/><Relationship Id="rId80" Type="http://schemas.openxmlformats.org/officeDocument/2006/relationships/hyperlink" Target="http://stats.oecd.org/OECDStat_Metadata/ShowMetadata.ashx?Dataset=SHA&amp;Coords=%5bCOU%5d.%5bCHL%5d&amp;ShowOnWeb=true&amp;Lang=en" TargetMode="External"/><Relationship Id="rId85" Type="http://schemas.openxmlformats.org/officeDocument/2006/relationships/hyperlink" Target="http://stats.oecd.org/OECDStat_Metadata/ShowMetadata.ashx?Dataset=SHA&amp;Coords=%5bCOU%5d.%5bFRA%5d&amp;ShowOnWeb=true&amp;Lang=en" TargetMode="External"/><Relationship Id="rId93" Type="http://schemas.openxmlformats.org/officeDocument/2006/relationships/hyperlink" Target="http://stats.oecd.org/OECDStat_Metadata/ShowMetadata.ashx?Dataset=SHA&amp;Coords=%5bCOU%5d.%5bJPN%5d&amp;ShowOnWeb=true&amp;Lang=en" TargetMode="External"/><Relationship Id="rId98" Type="http://schemas.openxmlformats.org/officeDocument/2006/relationships/hyperlink" Target="http://stats.oecd.org/OECDStat_Metadata/ShowMetadata.ashx?Dataset=SHA&amp;Coords=%5bCOU%5d.%5bNZL%5d&amp;ShowOnWeb=true&amp;Lang=en" TargetMode="External"/><Relationship Id="rId3" Type="http://schemas.openxmlformats.org/officeDocument/2006/relationships/hyperlink" Target="http://stats.oecd.org/OECDStat_Metadata/ShowMetadata.ashx?Dataset=SHA&amp;Coords=%5bCOU%5d.%5bBEL%5d&amp;ShowOnWeb=true&amp;Lang=en" TargetMode="External"/><Relationship Id="rId12" Type="http://schemas.openxmlformats.org/officeDocument/2006/relationships/hyperlink" Target="http://stats.oecd.org/OECDStat_Metadata/ShowMetadata.ashx?Dataset=SHA&amp;Coords=%5bCOU%5d.%5bGRC%5d&amp;ShowOnWeb=true&amp;Lang=en" TargetMode="External"/><Relationship Id="rId17" Type="http://schemas.openxmlformats.org/officeDocument/2006/relationships/hyperlink" Target="http://stats.oecd.org/OECDStat_Metadata/ShowMetadata.ashx?Dataset=SHA&amp;Coords=%5bCOU%5d.%5bITA%5d&amp;ShowOnWeb=true&amp;Lang=en" TargetMode="External"/><Relationship Id="rId25" Type="http://schemas.openxmlformats.org/officeDocument/2006/relationships/hyperlink" Target="http://stats.oecd.org/OECDStat_Metadata/ShowMetadata.ashx?Dataset=SHA&amp;Coords=%5bCOU%5d.%5bPOL%5d&amp;ShowOnWeb=true&amp;Lang=en" TargetMode="External"/><Relationship Id="rId33" Type="http://schemas.openxmlformats.org/officeDocument/2006/relationships/hyperlink" Target="http://stats.oecd.org/OECDStat_Metadata/ShowMetadata.ashx?Dataset=SHA&amp;Coords=%5bCOU%5d.%5bGBR%5d&amp;ShowOnWeb=true&amp;Lang=en" TargetMode="External"/><Relationship Id="rId38" Type="http://schemas.openxmlformats.org/officeDocument/2006/relationships/hyperlink" Target="http://stats.oecd.org/OECDStat_Metadata/ShowMetadata.ashx?Dataset=HEALTH_LVNG&amp;Coords=%5bCOU%5d.%5bISR%5d&amp;ShowOnWeb=true&amp;Lang=en" TargetMode="External"/><Relationship Id="rId46" Type="http://schemas.openxmlformats.org/officeDocument/2006/relationships/hyperlink" Target="http://stats.oecd.org/OECDStat_Metadata/ShowMetadata.ashx?Dataset=SHA&amp;Coords=%5bCOU%5d.%5bCZE%5d&amp;ShowOnWeb=true&amp;Lang=en" TargetMode="External"/><Relationship Id="rId59" Type="http://schemas.openxmlformats.org/officeDocument/2006/relationships/hyperlink" Target="http://stats.oecd.org/OECDStat_Metadata/ShowMetadata.ashx?Dataset=SHA&amp;Coords=%5bCOU%5d.%5bKOR%5d&amp;ShowOnWeb=true&amp;Lang=en" TargetMode="External"/><Relationship Id="rId67" Type="http://schemas.openxmlformats.org/officeDocument/2006/relationships/hyperlink" Target="http://stats.oecd.org/OECDStat_Metadata/ShowMetadata.ashx?Dataset=SHA&amp;Coords=%5bCOU%5d.%5bSVK%5d&amp;ShowOnWeb=true&amp;Lang=en" TargetMode="External"/><Relationship Id="rId103" Type="http://schemas.openxmlformats.org/officeDocument/2006/relationships/hyperlink" Target="http://stats.oecd.org/OECDStat_Metadata/ShowMetadata.ashx?Dataset=SHA&amp;Coords=%5bCOU%5d.%5bSVN%5d&amp;ShowOnWeb=true&amp;Lang=en" TargetMode="External"/><Relationship Id="rId108" Type="http://schemas.openxmlformats.org/officeDocument/2006/relationships/hyperlink" Target="http://stats.oecd.org/OECDStat_Metadata/ShowMetadata.ashx?Dataset=SHA&amp;Coords=%5bCOU%5d.%5bGBR%5d&amp;ShowOnWeb=true&amp;Lang=en" TargetMode="External"/><Relationship Id="rId20" Type="http://schemas.openxmlformats.org/officeDocument/2006/relationships/hyperlink" Target="http://stats.oecd.org/OECDStat_Metadata/ShowMetadata.ashx?Dataset=SHA&amp;Coords=%5bCOU%5d.%5bLUX%5d&amp;ShowOnWeb=true&amp;Lang=en" TargetMode="External"/><Relationship Id="rId41" Type="http://schemas.openxmlformats.org/officeDocument/2006/relationships/hyperlink" Target="http://stats.oecd.org/OECDStat_Metadata/ShowMetadata.ashx?Dataset=SHA&amp;Coords=%5bCOU%5d.%5bAUS%5d&amp;ShowOnWeb=true&amp;Lang=en" TargetMode="External"/><Relationship Id="rId54" Type="http://schemas.openxmlformats.org/officeDocument/2006/relationships/hyperlink" Target="http://stats.oecd.org/OECDStat_Metadata/ShowMetadata.ashx?Dataset=SHA&amp;Coords=%5bCOU%5d.%5bISL%5d&amp;ShowOnWeb=true&amp;Lang=en" TargetMode="External"/><Relationship Id="rId62" Type="http://schemas.openxmlformats.org/officeDocument/2006/relationships/hyperlink" Target="http://stats.oecd.org/OECDStat_Metadata/ShowMetadata.ashx?Dataset=SHA&amp;Coords=%5bCOU%5d.%5bNLD%5d&amp;ShowOnWeb=true&amp;Lang=en" TargetMode="External"/><Relationship Id="rId70" Type="http://schemas.openxmlformats.org/officeDocument/2006/relationships/hyperlink" Target="http://stats.oecd.org/OECDStat_Metadata/ShowMetadata.ashx?Dataset=SHA&amp;Coords=%5bCOU%5d.%5bSWE%5d&amp;ShowOnWeb=true&amp;Lang=en" TargetMode="External"/><Relationship Id="rId75" Type="http://schemas.openxmlformats.org/officeDocument/2006/relationships/hyperlink" Target="http://stats.oecd.org/OECDStat_Metadata/ShowMetadata.ashx?Dataset=SHA&amp;ShowOnWeb=true&amp;Lang=en" TargetMode="External"/><Relationship Id="rId83" Type="http://schemas.openxmlformats.org/officeDocument/2006/relationships/hyperlink" Target="http://stats.oecd.org/OECDStat_Metadata/ShowMetadata.ashx?Dataset=SHA&amp;Coords=%5bCOU%5d.%5bEST%5d&amp;ShowOnWeb=true&amp;Lang=en" TargetMode="External"/><Relationship Id="rId88" Type="http://schemas.openxmlformats.org/officeDocument/2006/relationships/hyperlink" Target="http://stats.oecd.org/OECDStat_Metadata/ShowMetadata.ashx?Dataset=SHA&amp;Coords=%5bCOU%5d.%5bHUN%5d&amp;ShowOnWeb=true&amp;Lang=en" TargetMode="External"/><Relationship Id="rId91" Type="http://schemas.openxmlformats.org/officeDocument/2006/relationships/hyperlink" Target="http://stats.oecd.org/OECDStat_Metadata/ShowMetadata.ashx?Dataset=SHA&amp;Coords=%5bCOU%5d.%5bISR%5d&amp;ShowOnWeb=true&amp;Lang=en" TargetMode="External"/><Relationship Id="rId96" Type="http://schemas.openxmlformats.org/officeDocument/2006/relationships/hyperlink" Target="http://stats.oecd.org/OECDStat_Metadata/ShowMetadata.ashx?Dataset=SHA&amp;Coords=%5bCOU%5d.%5bMEX%5d&amp;ShowOnWeb=true&amp;Lang=en" TargetMode="External"/><Relationship Id="rId111" Type="http://schemas.openxmlformats.org/officeDocument/2006/relationships/hyperlink" Target="http://stats.oecd.org/OECDStat_Metadata/ShowMetadata.ashx?Dataset=HEALTH_LVNG&amp;Coords=%5bCOU%5d.%5bDEU%5d&amp;ShowOnWeb=true&amp;Lang=en" TargetMode="External"/><Relationship Id="rId1" Type="http://schemas.openxmlformats.org/officeDocument/2006/relationships/hyperlink" Target="http://stats.oecd.org/OECDStat_Metadata/ShowMetadata.ashx?Dataset=SHA&amp;Coords=%5bCOU%5d.%5bAUS%5d&amp;ShowOnWeb=true&amp;Lang=en" TargetMode="External"/><Relationship Id="rId6" Type="http://schemas.openxmlformats.org/officeDocument/2006/relationships/hyperlink" Target="http://stats.oecd.org/OECDStat_Metadata/ShowMetadata.ashx?Dataset=SHA&amp;Coords=%5bCOU%5d.%5bCZE%5d&amp;ShowOnWeb=true&amp;Lang=en" TargetMode="External"/><Relationship Id="rId15" Type="http://schemas.openxmlformats.org/officeDocument/2006/relationships/hyperlink" Target="http://stats.oecd.org/OECDStat_Metadata/ShowMetadata.ashx?Dataset=SHA&amp;Coords=%5bCOU%5d.%5bIRL%5d&amp;ShowOnWeb=true&amp;Lang=en" TargetMode="External"/><Relationship Id="rId23" Type="http://schemas.openxmlformats.org/officeDocument/2006/relationships/hyperlink" Target="http://stats.oecd.org/OECDStat_Metadata/ShowMetadata.ashx?Dataset=SHA&amp;Coords=%5bCOU%5d.%5bNZL%5d&amp;ShowOnWeb=true&amp;Lang=en" TargetMode="External"/><Relationship Id="rId28" Type="http://schemas.openxmlformats.org/officeDocument/2006/relationships/hyperlink" Target="http://stats.oecd.org/OECDStat_Metadata/ShowMetadata.ashx?Dataset=SHA&amp;Coords=%5bCOU%5d.%5bSVN%5d&amp;ShowOnWeb=true&amp;Lang=en" TargetMode="External"/><Relationship Id="rId36" Type="http://schemas.openxmlformats.org/officeDocument/2006/relationships/hyperlink" Target="http://stats.oecd.org/OECDStat_Metadata/ShowMetadata.ashx?Dataset=HEALTH_LVNG&amp;Coords=%5bVAR%5d.%5bACOLALCT%5d&amp;ShowOnWeb=true&amp;Lang=en" TargetMode="External"/><Relationship Id="rId49" Type="http://schemas.openxmlformats.org/officeDocument/2006/relationships/hyperlink" Target="http://stats.oecd.org/OECDStat_Metadata/ShowMetadata.ashx?Dataset=SHA&amp;Coords=%5bCOU%5d.%5bFIN%5d&amp;ShowOnWeb=true&amp;Lang=en" TargetMode="External"/><Relationship Id="rId57" Type="http://schemas.openxmlformats.org/officeDocument/2006/relationships/hyperlink" Target="http://stats.oecd.org/OECDStat_Metadata/ShowMetadata.ashx?Dataset=SHA&amp;Coords=%5bCOU%5d.%5bITA%5d&amp;ShowOnWeb=true&amp;Lang=en" TargetMode="External"/><Relationship Id="rId106" Type="http://schemas.openxmlformats.org/officeDocument/2006/relationships/hyperlink" Target="http://stats.oecd.org/OECDStat_Metadata/ShowMetadata.ashx?Dataset=SHA&amp;Coords=%5bCOU%5d.%5bCHE%5d&amp;ShowOnWeb=true&amp;Lang=en" TargetMode="External"/><Relationship Id="rId114" Type="http://schemas.openxmlformats.org/officeDocument/2006/relationships/vmlDrawing" Target="../drawings/vmlDrawing5.vml"/><Relationship Id="rId10" Type="http://schemas.openxmlformats.org/officeDocument/2006/relationships/hyperlink" Target="http://stats.oecd.org/OECDStat_Metadata/ShowMetadata.ashx?Dataset=SHA&amp;Coords=%5bCOU%5d.%5bFRA%5d&amp;ShowOnWeb=true&amp;Lang=en" TargetMode="External"/><Relationship Id="rId31" Type="http://schemas.openxmlformats.org/officeDocument/2006/relationships/hyperlink" Target="http://stats.oecd.org/OECDStat_Metadata/ShowMetadata.ashx?Dataset=SHA&amp;Coords=%5bCOU%5d.%5bCHE%5d&amp;ShowOnWeb=true&amp;Lang=en" TargetMode="External"/><Relationship Id="rId44" Type="http://schemas.openxmlformats.org/officeDocument/2006/relationships/hyperlink" Target="http://stats.oecd.org/OECDStat_Metadata/ShowMetadata.ashx?Dataset=SHA&amp;Coords=%5bCOU%5d.%5bCAN%5d&amp;ShowOnWeb=true&amp;Lang=en" TargetMode="External"/><Relationship Id="rId52" Type="http://schemas.openxmlformats.org/officeDocument/2006/relationships/hyperlink" Target="http://stats.oecd.org/OECDStat_Metadata/ShowMetadata.ashx?Dataset=SHA&amp;Coords=%5bCOU%5d.%5bGRC%5d&amp;ShowOnWeb=true&amp;Lang=en" TargetMode="External"/><Relationship Id="rId60" Type="http://schemas.openxmlformats.org/officeDocument/2006/relationships/hyperlink" Target="http://stats.oecd.org/OECDStat_Metadata/ShowMetadata.ashx?Dataset=SHA&amp;Coords=%5bCOU%5d.%5bLUX%5d&amp;ShowOnWeb=true&amp;Lang=en" TargetMode="External"/><Relationship Id="rId65" Type="http://schemas.openxmlformats.org/officeDocument/2006/relationships/hyperlink" Target="http://stats.oecd.org/OECDStat_Metadata/ShowMetadata.ashx?Dataset=SHA&amp;Coords=%5bCOU%5d.%5bPOL%5d&amp;ShowOnWeb=true&amp;Lang=en" TargetMode="External"/><Relationship Id="rId73" Type="http://schemas.openxmlformats.org/officeDocument/2006/relationships/hyperlink" Target="http://stats.oecd.org/OECDStat_Metadata/ShowMetadata.ashx?Dataset=SHA&amp;Coords=%5bCOU%5d.%5bGBR%5d&amp;ShowOnWeb=true&amp;Lang=en" TargetMode="External"/><Relationship Id="rId78" Type="http://schemas.openxmlformats.org/officeDocument/2006/relationships/hyperlink" Target="http://stats.oecd.org/OECDStat_Metadata/ShowMetadata.ashx?Dataset=SHA&amp;Coords=%5bCOU%5d.%5bBEL%5d&amp;ShowOnWeb=true&amp;Lang=en" TargetMode="External"/><Relationship Id="rId81" Type="http://schemas.openxmlformats.org/officeDocument/2006/relationships/hyperlink" Target="http://stats.oecd.org/OECDStat_Metadata/ShowMetadata.ashx?Dataset=SHA&amp;Coords=%5bCOU%5d.%5bCZE%5d&amp;ShowOnWeb=true&amp;Lang=en" TargetMode="External"/><Relationship Id="rId86" Type="http://schemas.openxmlformats.org/officeDocument/2006/relationships/hyperlink" Target="http://stats.oecd.org/OECDStat_Metadata/ShowMetadata.ashx?Dataset=SHA&amp;Coords=%5bCOU%5d.%5bDEU%5d&amp;ShowOnWeb=true&amp;Lang=en" TargetMode="External"/><Relationship Id="rId94" Type="http://schemas.openxmlformats.org/officeDocument/2006/relationships/hyperlink" Target="http://stats.oecd.org/OECDStat_Metadata/ShowMetadata.ashx?Dataset=SHA&amp;Coords=%5bCOU%5d.%5bKOR%5d&amp;ShowOnWeb=true&amp;Lang=en" TargetMode="External"/><Relationship Id="rId99" Type="http://schemas.openxmlformats.org/officeDocument/2006/relationships/hyperlink" Target="http://stats.oecd.org/OECDStat_Metadata/ShowMetadata.ashx?Dataset=SHA&amp;Coords=%5bCOU%5d.%5bNOR%5d&amp;ShowOnWeb=true&amp;Lang=en" TargetMode="External"/><Relationship Id="rId101" Type="http://schemas.openxmlformats.org/officeDocument/2006/relationships/hyperlink" Target="http://stats.oecd.org/OECDStat_Metadata/ShowMetadata.ashx?Dataset=SHA&amp;Coords=%5bCOU%5d.%5bPRT%5d&amp;ShowOnWeb=true&amp;Lang=en" TargetMode="External"/><Relationship Id="rId4" Type="http://schemas.openxmlformats.org/officeDocument/2006/relationships/hyperlink" Target="http://stats.oecd.org/OECDStat_Metadata/ShowMetadata.ashx?Dataset=SHA&amp;Coords=%5bCOU%5d.%5bCAN%5d&amp;ShowOnWeb=true&amp;Lang=en" TargetMode="External"/><Relationship Id="rId9" Type="http://schemas.openxmlformats.org/officeDocument/2006/relationships/hyperlink" Target="http://stats.oecd.org/OECDStat_Metadata/ShowMetadata.ashx?Dataset=SHA&amp;Coords=%5bCOU%5d.%5bFIN%5d&amp;ShowOnWeb=true&amp;Lang=en" TargetMode="External"/><Relationship Id="rId13" Type="http://schemas.openxmlformats.org/officeDocument/2006/relationships/hyperlink" Target="http://stats.oecd.org/OECDStat_Metadata/ShowMetadata.ashx?Dataset=SHA&amp;Coords=%5bCOU%5d.%5bHUN%5d&amp;ShowOnWeb=true&amp;Lang=en" TargetMode="External"/><Relationship Id="rId18" Type="http://schemas.openxmlformats.org/officeDocument/2006/relationships/hyperlink" Target="http://stats.oecd.org/OECDStat_Metadata/ShowMetadata.ashx?Dataset=SHA&amp;Coords=%5bCOU%5d.%5bJPN%5d&amp;ShowOnWeb=true&amp;Lang=en" TargetMode="External"/><Relationship Id="rId39" Type="http://schemas.openxmlformats.org/officeDocument/2006/relationships/hyperlink" Target="http://stats.oecd.org/index.aspx?DatasetCode=HEALTH_LVNG" TargetMode="External"/><Relationship Id="rId109" Type="http://schemas.openxmlformats.org/officeDocument/2006/relationships/hyperlink" Target="http://stats.oecd.org/OECDStat_Metadata/ShowMetadata.ashx?Dataset=SHA&amp;Coords=%5bCOU%5d.%5bUSA%5d&amp;ShowOnWeb=true&amp;Lang=en" TargetMode="External"/><Relationship Id="rId34" Type="http://schemas.openxmlformats.org/officeDocument/2006/relationships/hyperlink" Target="http://stats.oecd.org/OECDStat_Metadata/ShowMetadata.ashx?Dataset=SHA&amp;Coords=%5bCOU%5d.%5bUSA%5d&amp;ShowOnWeb=true&amp;Lang=en" TargetMode="External"/><Relationship Id="rId50" Type="http://schemas.openxmlformats.org/officeDocument/2006/relationships/hyperlink" Target="http://stats.oecd.org/OECDStat_Metadata/ShowMetadata.ashx?Dataset=SHA&amp;Coords=%5bCOU%5d.%5bFRA%5d&amp;ShowOnWeb=true&amp;Lang=en" TargetMode="External"/><Relationship Id="rId55" Type="http://schemas.openxmlformats.org/officeDocument/2006/relationships/hyperlink" Target="http://stats.oecd.org/OECDStat_Metadata/ShowMetadata.ashx?Dataset=SHA&amp;Coords=%5bCOU%5d.%5bIRL%5d&amp;ShowOnWeb=true&amp;Lang=en" TargetMode="External"/><Relationship Id="rId76" Type="http://schemas.openxmlformats.org/officeDocument/2006/relationships/hyperlink" Target="http://stats.oecd.org/OECDStat_Metadata/ShowMetadata.ashx?Dataset=SHA&amp;Coords=%5bCOU%5d.%5bAUS%5d&amp;ShowOnWeb=true&amp;Lang=en" TargetMode="External"/><Relationship Id="rId97" Type="http://schemas.openxmlformats.org/officeDocument/2006/relationships/hyperlink" Target="http://stats.oecd.org/OECDStat_Metadata/ShowMetadata.ashx?Dataset=SHA&amp;Coords=%5bCOU%5d.%5bNLD%5d&amp;ShowOnWeb=true&amp;Lang=en" TargetMode="External"/><Relationship Id="rId104" Type="http://schemas.openxmlformats.org/officeDocument/2006/relationships/hyperlink" Target="http://stats.oecd.org/OECDStat_Metadata/ShowMetadata.ashx?Dataset=SHA&amp;Coords=%5bCOU%5d.%5bESP%5d&amp;ShowOnWeb=true&amp;Lang=en" TargetMode="External"/><Relationship Id="rId7" Type="http://schemas.openxmlformats.org/officeDocument/2006/relationships/hyperlink" Target="http://stats.oecd.org/OECDStat_Metadata/ShowMetadata.ashx?Dataset=SHA&amp;Coords=%5bCOU%5d.%5bDNK%5d&amp;ShowOnWeb=true&amp;Lang=en" TargetMode="External"/><Relationship Id="rId71" Type="http://schemas.openxmlformats.org/officeDocument/2006/relationships/hyperlink" Target="http://stats.oecd.org/OECDStat_Metadata/ShowMetadata.ashx?Dataset=SHA&amp;Coords=%5bCOU%5d.%5bCHE%5d&amp;ShowOnWeb=true&amp;Lang=en" TargetMode="External"/><Relationship Id="rId92" Type="http://schemas.openxmlformats.org/officeDocument/2006/relationships/hyperlink" Target="http://stats.oecd.org/OECDStat_Metadata/ShowMetadata.ashx?Dataset=SHA&amp;Coords=%5bCOU%5d.%5bITA%5d&amp;ShowOnWeb=true&amp;Lang=en" TargetMode="External"/><Relationship Id="rId2" Type="http://schemas.openxmlformats.org/officeDocument/2006/relationships/hyperlink" Target="http://stats.oecd.org/OECDStat_Metadata/ShowMetadata.ashx?Dataset=SHA&amp;Coords=%5bCOU%5d.%5bAUT%5d&amp;ShowOnWeb=true&amp;Lang=en" TargetMode="External"/><Relationship Id="rId29" Type="http://schemas.openxmlformats.org/officeDocument/2006/relationships/hyperlink" Target="http://stats.oecd.org/OECDStat_Metadata/ShowMetadata.ashx?Dataset=SHA&amp;Coords=%5bCOU%5d.%5bESP%5d&amp;ShowOnWeb=true&amp;Lang=en"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dx.doi.org/10.1787/eag-2014-en"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dx.doi.org/10.1787/eag-2014-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hyperlink" Target="http://dx.doi.org/10.1787/reg_glance-2013-en" TargetMode="External"/><Relationship Id="rId1" Type="http://schemas.openxmlformats.org/officeDocument/2006/relationships/hyperlink" Target="http://rag.oecd.org/"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dx.doi.org/10.1787/gov_glance-2013-en" TargetMode="External"/></Relationships>
</file>

<file path=xl/worksheets/_rels/sheet44.xml.rels><?xml version="1.0" encoding="UTF-8" standalone="yes"?>
<Relationships xmlns="http://schemas.openxmlformats.org/package/2006/relationships"><Relationship Id="rId8" Type="http://schemas.openxmlformats.org/officeDocument/2006/relationships/hyperlink" Target="http://stats.oecd.org/OECDStat_Metadata/ShowMetadata.ashx?Dataset=IDD&amp;Coords=%5bMEASURE%5d.%5bP50P10%5d,%5bAGE%5d.%5bTOT%5d,%5bDEFINITION%5d.%5bCURRENT%5d,%5bFAKEUNITDIM%5d.%5bFAKEUNITMEMBERCODE%5d,%5bLOCATION%5d.%5bCZE%5d&amp;ShowOnWeb=true" TargetMode="External"/><Relationship Id="rId13" Type="http://schemas.openxmlformats.org/officeDocument/2006/relationships/hyperlink" Target="http://stats.oecd.org/OECDStat_Metadata/ShowMetadata.ashx?Dataset=IDD&amp;Coords=%5bLOCATION%5d.%5bDEU%5d&amp;ShowOnWeb=true&amp;Lang=en" TargetMode="External"/><Relationship Id="rId18" Type="http://schemas.openxmlformats.org/officeDocument/2006/relationships/hyperlink" Target="http://stats.oecd.org/OECDStat_Metadata/ShowMetadata.ashx?Dataset=IDD&amp;Coords=%5bMEASURE%5d.%5bP50P10%5d,%5bAGE%5d.%5bTOT%5d,%5bDEFINITION%5d.%5bCURRENT%5d,%5bFAKEUNITDIM%5d.%5bFAKEUNITMEMBERCODE%5d,%5bLOCATION%5d.%5bIRL%5d&amp;ShowOnWeb=true" TargetMode="External"/><Relationship Id="rId26" Type="http://schemas.openxmlformats.org/officeDocument/2006/relationships/hyperlink" Target="http://stats.oecd.org/OECDStat_Metadata/ShowMetadata.ashx?Dataset=IDD&amp;Coords=%5bMEASURE%5d.%5bP50P10%5d,%5bAGE%5d.%5bTOT%5d,%5bDEFINITION%5d.%5bCURRENT%5d,%5bFAKEUNITDIM%5d.%5bFAKEUNITMEMBERCODE%5d,%5bLOCATION%5d.%5bNLD%5d&amp;ShowOnWeb=true" TargetMode="External"/><Relationship Id="rId39" Type="http://schemas.openxmlformats.org/officeDocument/2006/relationships/hyperlink" Target="http://stats.oecd.org/OECDStat_Metadata/ShowMetadata.ashx?Dataset=IDD&amp;Coords=%5bMEASURE%5d.%5bP50P10%5d,%5bAGE%5d.%5bTOT%5d,%5bDEFINITION%5d.%5bCURRENT%5d,%5bFAKEUNITDIM%5d.%5bFAKEUNITMEMBERCODE%5d,%5bLOCATION%5d.%5bRUS%5d&amp;ShowOnWeb=true" TargetMode="External"/><Relationship Id="rId3" Type="http://schemas.openxmlformats.org/officeDocument/2006/relationships/hyperlink" Target="http://stats.oecd.org/OECDStat_Metadata/ShowMetadata.ashx?Dataset=IDD&amp;Coords=%5bMEASURE%5d.%5bP50P10%5d,%5bAGE%5d.%5bTOT%5d,%5bDEFINITION%5d.%5bCURRENT%5d,%5bFAKEUNITDIM%5d.%5bFAKEUNITMEMBERCODE%5d,%5bLOCATION%5d.%5bAUS%5d&amp;ShowOnWeb=true" TargetMode="External"/><Relationship Id="rId21" Type="http://schemas.openxmlformats.org/officeDocument/2006/relationships/hyperlink" Target="http://stats.oecd.org/OECDStat_Metadata/ShowMetadata.ashx?Dataset=IDD&amp;Coords=%5bMEASURE%5d.%5bP50P10%5d,%5bAGE%5d.%5bTOT%5d,%5bDEFINITION%5d.%5bCURRENT%5d,%5bFAKEUNITDIM%5d.%5bFAKEUNITMEMBERCODE%5d,%5bLOCATION%5d.%5bITA%5d&amp;ShowOnWeb=true" TargetMode="External"/><Relationship Id="rId34" Type="http://schemas.openxmlformats.org/officeDocument/2006/relationships/hyperlink" Target="http://stats.oecd.org/OECDStat_Metadata/ShowMetadata.ashx?Dataset=IDD&amp;Coords=%5bMEASURE%5d.%5bP50P10%5d,%5bAGE%5d.%5bTOT%5d,%5bDEFINITION%5d.%5bCURRENT%5d,%5bFAKEUNITDIM%5d.%5bFAKEUNITMEMBERCODE%5d,%5bLOCATION%5d.%5bSWE%5d&amp;ShowOnWeb=true" TargetMode="External"/><Relationship Id="rId42" Type="http://schemas.openxmlformats.org/officeDocument/2006/relationships/comments" Target="../comments6.xml"/><Relationship Id="rId7" Type="http://schemas.openxmlformats.org/officeDocument/2006/relationships/hyperlink" Target="http://stats.oecd.org/OECDStat_Metadata/ShowMetadata.ashx?Dataset=IDD&amp;Coords=%5bMEASURE%5d.%5bP50P10%5d,%5bAGE%5d.%5bTOT%5d,%5bDEFINITION%5d.%5bCURRENT%5d,%5bFAKEUNITDIM%5d.%5bFAKEUNITMEMBERCODE%5d,%5bLOCATION%5d.%5bCHL%5d&amp;ShowOnWeb=true" TargetMode="External"/><Relationship Id="rId12" Type="http://schemas.openxmlformats.org/officeDocument/2006/relationships/hyperlink" Target="http://stats.oecd.org/OECDStat_Metadata/ShowMetadata.ashx?Dataset=IDD&amp;Coords=%5bMEASURE%5d.%5bP50P10%5d,%5bAGE%5d.%5bTOT%5d,%5bDEFINITION%5d.%5bCURRENT%5d,%5bFAKEUNITDIM%5d.%5bFAKEUNITMEMBERCODE%5d,%5bLOCATION%5d.%5bFRA%5d&amp;ShowOnWeb=true" TargetMode="External"/><Relationship Id="rId17" Type="http://schemas.openxmlformats.org/officeDocument/2006/relationships/hyperlink" Target="http://stats.oecd.org/OECDStat_Metadata/ShowMetadata.ashx?Dataset=IDD&amp;Coords=%5bMEASURE%5d.%5bP50P10%5d,%5bAGE%5d.%5bTOT%5d,%5bDEFINITION%5d.%5bCURRENT%5d,%5bFAKEUNITDIM%5d.%5bFAKEUNITMEMBERCODE%5d,%5bLOCATION%5d.%5bISL%5d&amp;ShowOnWeb=true" TargetMode="External"/><Relationship Id="rId25" Type="http://schemas.openxmlformats.org/officeDocument/2006/relationships/hyperlink" Target="http://stats.oecd.org/OECDStat_Metadata/ShowMetadata.ashx?Dataset=IDD&amp;Coords=%5bMEASURE%5d.%5bP50P10%5d,%5bAGE%5d.%5bTOT%5d,%5bDEFINITION%5d.%5bCURRENT%5d,%5bFAKEUNITDIM%5d.%5bFAKEUNITMEMBERCODE%5d,%5bLOCATION%5d.%5bMEX%5d&amp;ShowOnWeb=true" TargetMode="External"/><Relationship Id="rId33" Type="http://schemas.openxmlformats.org/officeDocument/2006/relationships/hyperlink" Target="http://stats.oecd.org/OECDStat_Metadata/ShowMetadata.ashx?Dataset=IDD&amp;Coords=%5bMEASURE%5d.%5bP50P10%5d,%5bAGE%5d.%5bTOT%5d,%5bDEFINITION%5d.%5bCURRENT%5d,%5bFAKEUNITDIM%5d.%5bFAKEUNITMEMBERCODE%5d,%5bLOCATION%5d.%5bESP%5d&amp;ShowOnWeb=true" TargetMode="External"/><Relationship Id="rId38" Type="http://schemas.openxmlformats.org/officeDocument/2006/relationships/hyperlink" Target="http://stats.oecd.org/OECDStat_Metadata/ShowMetadata.ashx?Dataset=IDD&amp;Coords=%5bMEASURE%5d.%5bP50P10%5d,%5bAGE%5d.%5bTOT%5d,%5bDEFINITION%5d.%5bCURRENT%5d,%5bFAKEUNITDIM%5d.%5bFAKEUNITMEMBERCODE%5d,%5bLOCATION%5d.%5bUSA%5d&amp;ShowOnWeb=true" TargetMode="External"/><Relationship Id="rId2" Type="http://schemas.openxmlformats.org/officeDocument/2006/relationships/hyperlink" Target="http://stats.oecd.org/OECDStat_Metadata/ShowMetadata.ashx?Dataset=IDD&amp;Coords=%5bDEFINITION%5d&amp;ShowOnWeb=true&amp;Lang=en" TargetMode="External"/><Relationship Id="rId16" Type="http://schemas.openxmlformats.org/officeDocument/2006/relationships/hyperlink" Target="http://stats.oecd.org/OECDStat_Metadata/ShowMetadata.ashx?Dataset=IDD&amp;Coords=%5bMEASURE%5d.%5bP50P10%5d,%5bAGE%5d.%5bTOT%5d,%5bDEFINITION%5d.%5bCURRENT%5d,%5bFAKEUNITDIM%5d.%5bFAKEUNITMEMBERCODE%5d,%5bLOCATION%5d.%5bHUN%5d&amp;ShowOnWeb=true" TargetMode="External"/><Relationship Id="rId20" Type="http://schemas.openxmlformats.org/officeDocument/2006/relationships/hyperlink" Target="http://stats.oecd.org/OECDStat_Metadata/ShowMetadata.ashx?Dataset=IDD&amp;Coords=%5bMEASURE%5d.%5bP50P10%5d,%5bAGE%5d.%5bTOT%5d,%5bDEFINITION%5d.%5bCURRENT%5d,%5bFAKEUNITDIM%5d.%5bFAKEUNITMEMBERCODE%5d,%5bLOCATION%5d.%5bISR%5d&amp;ShowOnWeb=true" TargetMode="External"/><Relationship Id="rId29" Type="http://schemas.openxmlformats.org/officeDocument/2006/relationships/hyperlink" Target="http://stats.oecd.org/OECDStat_Metadata/ShowMetadata.ashx?Dataset=IDD&amp;Coords=%5bMEASURE%5d.%5bP50P10%5d,%5bAGE%5d.%5bTOT%5d,%5bDEFINITION%5d.%5bCURRENT%5d,%5bFAKEUNITDIM%5d.%5bFAKEUNITMEMBERCODE%5d,%5bLOCATION%5d.%5bPOL%5d&amp;ShowOnWeb=true" TargetMode="External"/><Relationship Id="rId41" Type="http://schemas.openxmlformats.org/officeDocument/2006/relationships/vmlDrawing" Target="../drawings/vmlDrawing6.vml"/><Relationship Id="rId1" Type="http://schemas.openxmlformats.org/officeDocument/2006/relationships/hyperlink" Target="http://stats.oecd.org/OECDStat_Metadata/ShowMetadata.ashx?Dataset=IDD&amp;ShowOnWeb=true&amp;Lang=en" TargetMode="External"/><Relationship Id="rId6" Type="http://schemas.openxmlformats.org/officeDocument/2006/relationships/hyperlink" Target="http://stats.oecd.org/OECDStat_Metadata/ShowMetadata.ashx?Dataset=IDD&amp;Coords=%5bMEASURE%5d.%5bP50P10%5d,%5bAGE%5d.%5bTOT%5d,%5bDEFINITION%5d.%5bCURRENT%5d,%5bFAKEUNITDIM%5d.%5bFAKEUNITMEMBERCODE%5d,%5bLOCATION%5d.%5bCAN%5d&amp;ShowOnWeb=true" TargetMode="External"/><Relationship Id="rId11" Type="http://schemas.openxmlformats.org/officeDocument/2006/relationships/hyperlink" Target="http://stats.oecd.org/OECDStat_Metadata/ShowMetadata.ashx?Dataset=IDD&amp;Coords=%5bMEASURE%5d.%5bP50P10%5d,%5bAGE%5d.%5bTOT%5d,%5bDEFINITION%5d.%5bCURRENT%5d,%5bFAKEUNITDIM%5d.%5bFAKEUNITMEMBERCODE%5d,%5bLOCATION%5d.%5bFIN%5d&amp;ShowOnWeb=true" TargetMode="External"/><Relationship Id="rId24" Type="http://schemas.openxmlformats.org/officeDocument/2006/relationships/hyperlink" Target="http://stats.oecd.org/OECDStat_Metadata/ShowMetadata.ashx?Dataset=IDD&amp;Coords=%5bMEASURE%5d.%5bP50P10%5d,%5bAGE%5d.%5bTOT%5d,%5bDEFINITION%5d.%5bCURRENT%5d,%5bFAKEUNITDIM%5d.%5bFAKEUNITMEMBERCODE%5d,%5bLOCATION%5d.%5bLUX%5d&amp;ShowOnWeb=true" TargetMode="External"/><Relationship Id="rId32" Type="http://schemas.openxmlformats.org/officeDocument/2006/relationships/hyperlink" Target="http://stats.oecd.org/OECDStat_Metadata/ShowMetadata.ashx?Dataset=IDD&amp;Coords=%5bMEASURE%5d.%5bP50P10%5d,%5bAGE%5d.%5bTOT%5d,%5bDEFINITION%5d.%5bCURRENT%5d,%5bFAKEUNITDIM%5d.%5bFAKEUNITMEMBERCODE%5d,%5bLOCATION%5d.%5bSVN%5d&amp;ShowOnWeb=true" TargetMode="External"/><Relationship Id="rId37" Type="http://schemas.openxmlformats.org/officeDocument/2006/relationships/hyperlink" Target="http://stats.oecd.org/OECDStat_Metadata/ShowMetadata.ashx?Dataset=IDD&amp;Coords=%5bMEASURE%5d.%5bP50P10%5d,%5bAGE%5d.%5bTOT%5d,%5bDEFINITION%5d.%5bCURRENT%5d,%5bFAKEUNITDIM%5d.%5bFAKEUNITMEMBERCODE%5d,%5bLOCATION%5d.%5bGBR%5d&amp;ShowOnWeb=true" TargetMode="External"/><Relationship Id="rId40" Type="http://schemas.openxmlformats.org/officeDocument/2006/relationships/hyperlink" Target="http://stats.oecd.org/" TargetMode="External"/><Relationship Id="rId5" Type="http://schemas.openxmlformats.org/officeDocument/2006/relationships/hyperlink" Target="http://stats.oecd.org/OECDStat_Metadata/ShowMetadata.ashx?Dataset=IDD&amp;Coords=%5bMEASURE%5d.%5bP50P10%5d,%5bAGE%5d.%5bTOT%5d,%5bDEFINITION%5d.%5bCURRENT%5d,%5bFAKEUNITDIM%5d.%5bFAKEUNITMEMBERCODE%5d,%5bLOCATION%5d.%5bBEL%5d&amp;ShowOnWeb=true" TargetMode="External"/><Relationship Id="rId15" Type="http://schemas.openxmlformats.org/officeDocument/2006/relationships/hyperlink" Target="http://stats.oecd.org/OECDStat_Metadata/ShowMetadata.ashx?Dataset=IDD&amp;Coords=%5bMEASURE%5d.%5bP50P10%5d,%5bAGE%5d.%5bTOT%5d,%5bDEFINITION%5d.%5bCURRENT%5d,%5bFAKEUNITDIM%5d.%5bFAKEUNITMEMBERCODE%5d,%5bLOCATION%5d.%5bGRC%5d&amp;ShowOnWeb=true" TargetMode="External"/><Relationship Id="rId23" Type="http://schemas.openxmlformats.org/officeDocument/2006/relationships/hyperlink" Target="http://stats.oecd.org/OECDStat_Metadata/ShowMetadata.ashx?Dataset=IDD&amp;Coords=%5bMEASURE%5d.%5bP50P10%5d,%5bAGE%5d.%5bTOT%5d,%5bDEFINITION%5d.%5bCURRENT%5d,%5bFAKEUNITDIM%5d.%5bFAKEUNITMEMBERCODE%5d,%5bLOCATION%5d.%5bKOR%5d&amp;ShowOnWeb=true" TargetMode="External"/><Relationship Id="rId28" Type="http://schemas.openxmlformats.org/officeDocument/2006/relationships/hyperlink" Target="http://stats.oecd.org/OECDStat_Metadata/ShowMetadata.ashx?Dataset=IDD&amp;Coords=%5bMEASURE%5d.%5bP50P10%5d,%5bAGE%5d.%5bTOT%5d,%5bDEFINITION%5d.%5bCURRENT%5d,%5bFAKEUNITDIM%5d.%5bFAKEUNITMEMBERCODE%5d,%5bLOCATION%5d.%5bNOR%5d&amp;ShowOnWeb=true" TargetMode="External"/><Relationship Id="rId36" Type="http://schemas.openxmlformats.org/officeDocument/2006/relationships/hyperlink" Target="http://stats.oecd.org/OECDStat_Metadata/ShowMetadata.ashx?Dataset=IDD&amp;Coords=%5bMEASURE%5d.%5bP50P10%5d,%5bAGE%5d.%5bTOT%5d,%5bDEFINITION%5d.%5bCURRENT%5d,%5bFAKEUNITDIM%5d.%5bFAKEUNITMEMBERCODE%5d,%5bLOCATION%5d.%5bTUR%5d&amp;ShowOnWeb=true" TargetMode="External"/><Relationship Id="rId10" Type="http://schemas.openxmlformats.org/officeDocument/2006/relationships/hyperlink" Target="http://stats.oecd.org/OECDStat_Metadata/ShowMetadata.ashx?Dataset=IDD&amp;Coords=%5bMEASURE%5d.%5bP50P10%5d,%5bAGE%5d.%5bTOT%5d,%5bDEFINITION%5d.%5bCURRENT%5d,%5bFAKEUNITDIM%5d.%5bFAKEUNITMEMBERCODE%5d,%5bLOCATION%5d.%5bEST%5d&amp;ShowOnWeb=true" TargetMode="External"/><Relationship Id="rId19" Type="http://schemas.openxmlformats.org/officeDocument/2006/relationships/hyperlink" Target="http://stats.oecd.org/OECDStat_Metadata/ShowMetadata.ashx?Dataset=IDD&amp;Coords=%5bLOCATION%5d.%5bISR%5d&amp;ShowOnWeb=true&amp;Lang=en" TargetMode="External"/><Relationship Id="rId31" Type="http://schemas.openxmlformats.org/officeDocument/2006/relationships/hyperlink" Target="http://stats.oecd.org/OECDStat_Metadata/ShowMetadata.ashx?Dataset=IDD&amp;Coords=%5bMEASURE%5d.%5bP50P10%5d,%5bAGE%5d.%5bTOT%5d,%5bDEFINITION%5d.%5bCURRENT%5d,%5bFAKEUNITDIM%5d.%5bFAKEUNITMEMBERCODE%5d,%5bLOCATION%5d.%5bSVK%5d&amp;ShowOnWeb=true" TargetMode="External"/><Relationship Id="rId4" Type="http://schemas.openxmlformats.org/officeDocument/2006/relationships/hyperlink" Target="http://stats.oecd.org/OECDStat_Metadata/ShowMetadata.ashx?Dataset=IDD&amp;Coords=%5bMEASURE%5d.%5bP50P10%5d,%5bAGE%5d.%5bTOT%5d,%5bDEFINITION%5d.%5bCURRENT%5d,%5bFAKEUNITDIM%5d.%5bFAKEUNITMEMBERCODE%5d,%5bLOCATION%5d.%5bAUT%5d&amp;ShowOnWeb=true" TargetMode="External"/><Relationship Id="rId9" Type="http://schemas.openxmlformats.org/officeDocument/2006/relationships/hyperlink" Target="http://stats.oecd.org/OECDStat_Metadata/ShowMetadata.ashx?Dataset=IDD&amp;Coords=%5bMEASURE%5d.%5bP50P10%5d,%5bAGE%5d.%5bTOT%5d,%5bDEFINITION%5d.%5bCURRENT%5d,%5bFAKEUNITDIM%5d.%5bFAKEUNITMEMBERCODE%5d,%5bLOCATION%5d.%5bDNK%5d&amp;ShowOnWeb=true" TargetMode="External"/><Relationship Id="rId14" Type="http://schemas.openxmlformats.org/officeDocument/2006/relationships/hyperlink" Target="http://stats.oecd.org/OECDStat_Metadata/ShowMetadata.ashx?Dataset=IDD&amp;Coords=%5bMEASURE%5d.%5bP50P10%5d,%5bAGE%5d.%5bTOT%5d,%5bDEFINITION%5d.%5bCURRENT%5d,%5bFAKEUNITDIM%5d.%5bFAKEUNITMEMBERCODE%5d,%5bLOCATION%5d.%5bDEU%5d&amp;ShowOnWeb=true" TargetMode="External"/><Relationship Id="rId22" Type="http://schemas.openxmlformats.org/officeDocument/2006/relationships/hyperlink" Target="http://stats.oecd.org/OECDStat_Metadata/ShowMetadata.ashx?Dataset=IDD&amp;Coords=%5bMEASURE%5d.%5bP50P10%5d,%5bAGE%5d.%5bTOT%5d,%5bDEFINITION%5d.%5bCURRENT%5d,%5bFAKEUNITDIM%5d.%5bFAKEUNITMEMBERCODE%5d,%5bLOCATION%5d.%5bJPN%5d&amp;ShowOnWeb=true" TargetMode="External"/><Relationship Id="rId27" Type="http://schemas.openxmlformats.org/officeDocument/2006/relationships/hyperlink" Target="http://stats.oecd.org/OECDStat_Metadata/ShowMetadata.ashx?Dataset=IDD&amp;Coords=%5bMEASURE%5d.%5bP50P10%5d,%5bAGE%5d.%5bTOT%5d,%5bDEFINITION%5d.%5bCURRENT%5d,%5bFAKEUNITDIM%5d.%5bFAKEUNITMEMBERCODE%5d,%5bLOCATION%5d.%5bNZL%5d&amp;ShowOnWeb=true" TargetMode="External"/><Relationship Id="rId30" Type="http://schemas.openxmlformats.org/officeDocument/2006/relationships/hyperlink" Target="http://stats.oecd.org/OECDStat_Metadata/ShowMetadata.ashx?Dataset=IDD&amp;Coords=%5bMEASURE%5d.%5bP50P10%5d,%5bAGE%5d.%5bTOT%5d,%5bDEFINITION%5d.%5bCURRENT%5d,%5bFAKEUNITDIM%5d.%5bFAKEUNITMEMBERCODE%5d,%5bLOCATION%5d.%5bPRT%5d&amp;ShowOnWeb=true" TargetMode="External"/><Relationship Id="rId35" Type="http://schemas.openxmlformats.org/officeDocument/2006/relationships/hyperlink" Target="http://stats.oecd.org/OECDStat_Metadata/ShowMetadata.ashx?Dataset=IDD&amp;Coords=%5bMEASURE%5d.%5bP50P10%5d,%5bAGE%5d.%5bTOT%5d,%5bDEFINITION%5d.%5bCURRENT%5d,%5bFAKEUNITDIM%5d.%5bFAKEUNITMEMBERCODE%5d,%5bLOCATION%5d.%5bCHE%5d&amp;ShowOnWeb=true"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stats.oecd.org/OECDStat_Metadata/ShowMetadata.ashx?Dataset=IDD&amp;Coords=%5bMEASURE%5d.%5bP90P50%5d,%5bAGE%5d.%5bTOT%5d,%5bDEFINITION%5d.%5bCURRENT%5d,%5bFAKEUNITDIM%5d.%5bFAKEUNITMEMBERCODE%5d,%5bLOCATION%5d.%5bCZE%5d&amp;ShowOnWeb=true" TargetMode="External"/><Relationship Id="rId13" Type="http://schemas.openxmlformats.org/officeDocument/2006/relationships/hyperlink" Target="http://stats.oecd.org/OECDStat_Metadata/ShowMetadata.ashx?Dataset=IDD&amp;Coords=%5bLOCATION%5d.%5bDEU%5d&amp;ShowOnWeb=true&amp;Lang=en" TargetMode="External"/><Relationship Id="rId18" Type="http://schemas.openxmlformats.org/officeDocument/2006/relationships/hyperlink" Target="http://stats.oecd.org/OECDStat_Metadata/ShowMetadata.ashx?Dataset=IDD&amp;Coords=%5bMEASURE%5d.%5bP90P50%5d,%5bAGE%5d.%5bTOT%5d,%5bDEFINITION%5d.%5bCURRENT%5d,%5bFAKEUNITDIM%5d.%5bFAKEUNITMEMBERCODE%5d,%5bLOCATION%5d.%5bIRL%5d&amp;ShowOnWeb=true" TargetMode="External"/><Relationship Id="rId26" Type="http://schemas.openxmlformats.org/officeDocument/2006/relationships/hyperlink" Target="http://stats.oecd.org/OECDStat_Metadata/ShowMetadata.ashx?Dataset=IDD&amp;Coords=%5bMEASURE%5d.%5bP90P50%5d,%5bAGE%5d.%5bTOT%5d,%5bDEFINITION%5d.%5bCURRENT%5d,%5bFAKEUNITDIM%5d.%5bFAKEUNITMEMBERCODE%5d,%5bLOCATION%5d.%5bNLD%5d&amp;ShowOnWeb=true" TargetMode="External"/><Relationship Id="rId39" Type="http://schemas.openxmlformats.org/officeDocument/2006/relationships/hyperlink" Target="http://stats.oecd.org/OECDStat_Metadata/ShowMetadata.ashx?Dataset=IDD&amp;Coords=%5bMEASURE%5d.%5bP90P50%5d,%5bAGE%5d.%5bTOT%5d,%5bDEFINITION%5d.%5bCURRENT%5d,%5bFAKEUNITDIM%5d.%5bFAKEUNITMEMBERCODE%5d,%5bLOCATION%5d.%5bRUS%5d&amp;ShowOnWeb=true" TargetMode="External"/><Relationship Id="rId3" Type="http://schemas.openxmlformats.org/officeDocument/2006/relationships/hyperlink" Target="http://stats.oecd.org/OECDStat_Metadata/ShowMetadata.ashx?Dataset=IDD&amp;Coords=%5bMEASURE%5d.%5bP90P50%5d,%5bAGE%5d.%5bTOT%5d,%5bDEFINITION%5d.%5bCURRENT%5d,%5bFAKEUNITDIM%5d.%5bFAKEUNITMEMBERCODE%5d,%5bLOCATION%5d.%5bAUS%5d&amp;ShowOnWeb=true" TargetMode="External"/><Relationship Id="rId21" Type="http://schemas.openxmlformats.org/officeDocument/2006/relationships/hyperlink" Target="http://stats.oecd.org/OECDStat_Metadata/ShowMetadata.ashx?Dataset=IDD&amp;Coords=%5bMEASURE%5d.%5bP90P50%5d,%5bAGE%5d.%5bTOT%5d,%5bDEFINITION%5d.%5bCURRENT%5d,%5bFAKEUNITDIM%5d.%5bFAKEUNITMEMBERCODE%5d,%5bLOCATION%5d.%5bITA%5d&amp;ShowOnWeb=true" TargetMode="External"/><Relationship Id="rId34" Type="http://schemas.openxmlformats.org/officeDocument/2006/relationships/hyperlink" Target="http://stats.oecd.org/OECDStat_Metadata/ShowMetadata.ashx?Dataset=IDD&amp;Coords=%5bMEASURE%5d.%5bP90P50%5d,%5bAGE%5d.%5bTOT%5d,%5bDEFINITION%5d.%5bCURRENT%5d,%5bFAKEUNITDIM%5d.%5bFAKEUNITMEMBERCODE%5d,%5bLOCATION%5d.%5bSWE%5d&amp;ShowOnWeb=true" TargetMode="External"/><Relationship Id="rId42" Type="http://schemas.openxmlformats.org/officeDocument/2006/relationships/comments" Target="../comments7.xml"/><Relationship Id="rId7" Type="http://schemas.openxmlformats.org/officeDocument/2006/relationships/hyperlink" Target="http://stats.oecd.org/OECDStat_Metadata/ShowMetadata.ashx?Dataset=IDD&amp;Coords=%5bMEASURE%5d.%5bP90P50%5d,%5bAGE%5d.%5bTOT%5d,%5bDEFINITION%5d.%5bCURRENT%5d,%5bFAKEUNITDIM%5d.%5bFAKEUNITMEMBERCODE%5d,%5bLOCATION%5d.%5bCHL%5d&amp;ShowOnWeb=true" TargetMode="External"/><Relationship Id="rId12" Type="http://schemas.openxmlformats.org/officeDocument/2006/relationships/hyperlink" Target="http://stats.oecd.org/OECDStat_Metadata/ShowMetadata.ashx?Dataset=IDD&amp;Coords=%5bMEASURE%5d.%5bP90P50%5d,%5bAGE%5d.%5bTOT%5d,%5bDEFINITION%5d.%5bCURRENT%5d,%5bFAKEUNITDIM%5d.%5bFAKEUNITMEMBERCODE%5d,%5bLOCATION%5d.%5bFRA%5d&amp;ShowOnWeb=true" TargetMode="External"/><Relationship Id="rId17" Type="http://schemas.openxmlformats.org/officeDocument/2006/relationships/hyperlink" Target="http://stats.oecd.org/OECDStat_Metadata/ShowMetadata.ashx?Dataset=IDD&amp;Coords=%5bMEASURE%5d.%5bP90P50%5d,%5bAGE%5d.%5bTOT%5d,%5bDEFINITION%5d.%5bCURRENT%5d,%5bFAKEUNITDIM%5d.%5bFAKEUNITMEMBERCODE%5d,%5bLOCATION%5d.%5bISL%5d&amp;ShowOnWeb=true" TargetMode="External"/><Relationship Id="rId25" Type="http://schemas.openxmlformats.org/officeDocument/2006/relationships/hyperlink" Target="http://stats.oecd.org/OECDStat_Metadata/ShowMetadata.ashx?Dataset=IDD&amp;Coords=%5bMEASURE%5d.%5bP90P50%5d,%5bAGE%5d.%5bTOT%5d,%5bDEFINITION%5d.%5bCURRENT%5d,%5bFAKEUNITDIM%5d.%5bFAKEUNITMEMBERCODE%5d,%5bLOCATION%5d.%5bMEX%5d&amp;ShowOnWeb=true" TargetMode="External"/><Relationship Id="rId33" Type="http://schemas.openxmlformats.org/officeDocument/2006/relationships/hyperlink" Target="http://stats.oecd.org/OECDStat_Metadata/ShowMetadata.ashx?Dataset=IDD&amp;Coords=%5bMEASURE%5d.%5bP90P50%5d,%5bAGE%5d.%5bTOT%5d,%5bDEFINITION%5d.%5bCURRENT%5d,%5bFAKEUNITDIM%5d.%5bFAKEUNITMEMBERCODE%5d,%5bLOCATION%5d.%5bESP%5d&amp;ShowOnWeb=true" TargetMode="External"/><Relationship Id="rId38" Type="http://schemas.openxmlformats.org/officeDocument/2006/relationships/hyperlink" Target="http://stats.oecd.org/OECDStat_Metadata/ShowMetadata.ashx?Dataset=IDD&amp;Coords=%5bMEASURE%5d.%5bP90P50%5d,%5bAGE%5d.%5bTOT%5d,%5bDEFINITION%5d.%5bCURRENT%5d,%5bFAKEUNITDIM%5d.%5bFAKEUNITMEMBERCODE%5d,%5bLOCATION%5d.%5bUSA%5d&amp;ShowOnWeb=true" TargetMode="External"/><Relationship Id="rId2" Type="http://schemas.openxmlformats.org/officeDocument/2006/relationships/hyperlink" Target="http://stats.oecd.org/OECDStat_Metadata/ShowMetadata.ashx?Dataset=IDD&amp;Coords=%5bDEFINITION%5d&amp;ShowOnWeb=true&amp;Lang=en" TargetMode="External"/><Relationship Id="rId16" Type="http://schemas.openxmlformats.org/officeDocument/2006/relationships/hyperlink" Target="http://stats.oecd.org/OECDStat_Metadata/ShowMetadata.ashx?Dataset=IDD&amp;Coords=%5bMEASURE%5d.%5bP90P50%5d,%5bAGE%5d.%5bTOT%5d,%5bDEFINITION%5d.%5bCURRENT%5d,%5bFAKEUNITDIM%5d.%5bFAKEUNITMEMBERCODE%5d,%5bLOCATION%5d.%5bHUN%5d&amp;ShowOnWeb=true" TargetMode="External"/><Relationship Id="rId20" Type="http://schemas.openxmlformats.org/officeDocument/2006/relationships/hyperlink" Target="http://stats.oecd.org/OECDStat_Metadata/ShowMetadata.ashx?Dataset=IDD&amp;Coords=%5bMEASURE%5d.%5bP90P50%5d,%5bAGE%5d.%5bTOT%5d,%5bDEFINITION%5d.%5bCURRENT%5d,%5bFAKEUNITDIM%5d.%5bFAKEUNITMEMBERCODE%5d,%5bLOCATION%5d.%5bISR%5d&amp;ShowOnWeb=true" TargetMode="External"/><Relationship Id="rId29" Type="http://schemas.openxmlformats.org/officeDocument/2006/relationships/hyperlink" Target="http://stats.oecd.org/OECDStat_Metadata/ShowMetadata.ashx?Dataset=IDD&amp;Coords=%5bMEASURE%5d.%5bP90P50%5d,%5bAGE%5d.%5bTOT%5d,%5bDEFINITION%5d.%5bCURRENT%5d,%5bFAKEUNITDIM%5d.%5bFAKEUNITMEMBERCODE%5d,%5bLOCATION%5d.%5bPOL%5d&amp;ShowOnWeb=true" TargetMode="External"/><Relationship Id="rId41" Type="http://schemas.openxmlformats.org/officeDocument/2006/relationships/vmlDrawing" Target="../drawings/vmlDrawing7.vml"/><Relationship Id="rId1" Type="http://schemas.openxmlformats.org/officeDocument/2006/relationships/hyperlink" Target="http://stats.oecd.org/OECDStat_Metadata/ShowMetadata.ashx?Dataset=IDD&amp;ShowOnWeb=true&amp;Lang=en" TargetMode="External"/><Relationship Id="rId6" Type="http://schemas.openxmlformats.org/officeDocument/2006/relationships/hyperlink" Target="http://stats.oecd.org/OECDStat_Metadata/ShowMetadata.ashx?Dataset=IDD&amp;Coords=%5bMEASURE%5d.%5bP90P50%5d,%5bAGE%5d.%5bTOT%5d,%5bDEFINITION%5d.%5bCURRENT%5d,%5bFAKEUNITDIM%5d.%5bFAKEUNITMEMBERCODE%5d,%5bLOCATION%5d.%5bCAN%5d&amp;ShowOnWeb=true" TargetMode="External"/><Relationship Id="rId11" Type="http://schemas.openxmlformats.org/officeDocument/2006/relationships/hyperlink" Target="http://stats.oecd.org/OECDStat_Metadata/ShowMetadata.ashx?Dataset=IDD&amp;Coords=%5bMEASURE%5d.%5bP90P50%5d,%5bAGE%5d.%5bTOT%5d,%5bDEFINITION%5d.%5bCURRENT%5d,%5bFAKEUNITDIM%5d.%5bFAKEUNITMEMBERCODE%5d,%5bLOCATION%5d.%5bFIN%5d&amp;ShowOnWeb=true" TargetMode="External"/><Relationship Id="rId24" Type="http://schemas.openxmlformats.org/officeDocument/2006/relationships/hyperlink" Target="http://stats.oecd.org/OECDStat_Metadata/ShowMetadata.ashx?Dataset=IDD&amp;Coords=%5bMEASURE%5d.%5bP90P50%5d,%5bAGE%5d.%5bTOT%5d,%5bDEFINITION%5d.%5bCURRENT%5d,%5bFAKEUNITDIM%5d.%5bFAKEUNITMEMBERCODE%5d,%5bLOCATION%5d.%5bLUX%5d&amp;ShowOnWeb=true" TargetMode="External"/><Relationship Id="rId32" Type="http://schemas.openxmlformats.org/officeDocument/2006/relationships/hyperlink" Target="http://stats.oecd.org/OECDStat_Metadata/ShowMetadata.ashx?Dataset=IDD&amp;Coords=%5bMEASURE%5d.%5bP90P50%5d,%5bAGE%5d.%5bTOT%5d,%5bDEFINITION%5d.%5bCURRENT%5d,%5bFAKEUNITDIM%5d.%5bFAKEUNITMEMBERCODE%5d,%5bLOCATION%5d.%5bSVN%5d&amp;ShowOnWeb=true" TargetMode="External"/><Relationship Id="rId37" Type="http://schemas.openxmlformats.org/officeDocument/2006/relationships/hyperlink" Target="http://stats.oecd.org/OECDStat_Metadata/ShowMetadata.ashx?Dataset=IDD&amp;Coords=%5bMEASURE%5d.%5bP90P50%5d,%5bAGE%5d.%5bTOT%5d,%5bDEFINITION%5d.%5bCURRENT%5d,%5bFAKEUNITDIM%5d.%5bFAKEUNITMEMBERCODE%5d,%5bLOCATION%5d.%5bGBR%5d&amp;ShowOnWeb=true" TargetMode="External"/><Relationship Id="rId40" Type="http://schemas.openxmlformats.org/officeDocument/2006/relationships/hyperlink" Target="http://stats.oecd.org/" TargetMode="External"/><Relationship Id="rId5" Type="http://schemas.openxmlformats.org/officeDocument/2006/relationships/hyperlink" Target="http://stats.oecd.org/OECDStat_Metadata/ShowMetadata.ashx?Dataset=IDD&amp;Coords=%5bMEASURE%5d.%5bP90P50%5d,%5bAGE%5d.%5bTOT%5d,%5bDEFINITION%5d.%5bCURRENT%5d,%5bFAKEUNITDIM%5d.%5bFAKEUNITMEMBERCODE%5d,%5bLOCATION%5d.%5bBEL%5d&amp;ShowOnWeb=true" TargetMode="External"/><Relationship Id="rId15" Type="http://schemas.openxmlformats.org/officeDocument/2006/relationships/hyperlink" Target="http://stats.oecd.org/OECDStat_Metadata/ShowMetadata.ashx?Dataset=IDD&amp;Coords=%5bMEASURE%5d.%5bP90P50%5d,%5bAGE%5d.%5bTOT%5d,%5bDEFINITION%5d.%5bCURRENT%5d,%5bFAKEUNITDIM%5d.%5bFAKEUNITMEMBERCODE%5d,%5bLOCATION%5d.%5bGRC%5d&amp;ShowOnWeb=true" TargetMode="External"/><Relationship Id="rId23" Type="http://schemas.openxmlformats.org/officeDocument/2006/relationships/hyperlink" Target="http://stats.oecd.org/OECDStat_Metadata/ShowMetadata.ashx?Dataset=IDD&amp;Coords=%5bMEASURE%5d.%5bP90P50%5d,%5bAGE%5d.%5bTOT%5d,%5bDEFINITION%5d.%5bCURRENT%5d,%5bFAKEUNITDIM%5d.%5bFAKEUNITMEMBERCODE%5d,%5bLOCATION%5d.%5bKOR%5d&amp;ShowOnWeb=true" TargetMode="External"/><Relationship Id="rId28" Type="http://schemas.openxmlformats.org/officeDocument/2006/relationships/hyperlink" Target="http://stats.oecd.org/OECDStat_Metadata/ShowMetadata.ashx?Dataset=IDD&amp;Coords=%5bMEASURE%5d.%5bP90P50%5d,%5bAGE%5d.%5bTOT%5d,%5bDEFINITION%5d.%5bCURRENT%5d,%5bFAKEUNITDIM%5d.%5bFAKEUNITMEMBERCODE%5d,%5bLOCATION%5d.%5bNOR%5d&amp;ShowOnWeb=true" TargetMode="External"/><Relationship Id="rId36" Type="http://schemas.openxmlformats.org/officeDocument/2006/relationships/hyperlink" Target="http://stats.oecd.org/OECDStat_Metadata/ShowMetadata.ashx?Dataset=IDD&amp;Coords=%5bMEASURE%5d.%5bP90P50%5d,%5bAGE%5d.%5bTOT%5d,%5bDEFINITION%5d.%5bCURRENT%5d,%5bFAKEUNITDIM%5d.%5bFAKEUNITMEMBERCODE%5d,%5bLOCATION%5d.%5bTUR%5d&amp;ShowOnWeb=true" TargetMode="External"/><Relationship Id="rId10" Type="http://schemas.openxmlformats.org/officeDocument/2006/relationships/hyperlink" Target="http://stats.oecd.org/OECDStat_Metadata/ShowMetadata.ashx?Dataset=IDD&amp;Coords=%5bMEASURE%5d.%5bP90P50%5d,%5bAGE%5d.%5bTOT%5d,%5bDEFINITION%5d.%5bCURRENT%5d,%5bFAKEUNITDIM%5d.%5bFAKEUNITMEMBERCODE%5d,%5bLOCATION%5d.%5bEST%5d&amp;ShowOnWeb=true" TargetMode="External"/><Relationship Id="rId19" Type="http://schemas.openxmlformats.org/officeDocument/2006/relationships/hyperlink" Target="http://stats.oecd.org/OECDStat_Metadata/ShowMetadata.ashx?Dataset=IDD&amp;Coords=%5bLOCATION%5d.%5bISR%5d&amp;ShowOnWeb=true&amp;Lang=en" TargetMode="External"/><Relationship Id="rId31" Type="http://schemas.openxmlformats.org/officeDocument/2006/relationships/hyperlink" Target="http://stats.oecd.org/OECDStat_Metadata/ShowMetadata.ashx?Dataset=IDD&amp;Coords=%5bMEASURE%5d.%5bP90P50%5d,%5bAGE%5d.%5bTOT%5d,%5bDEFINITION%5d.%5bCURRENT%5d,%5bFAKEUNITDIM%5d.%5bFAKEUNITMEMBERCODE%5d,%5bLOCATION%5d.%5bSVK%5d&amp;ShowOnWeb=true" TargetMode="External"/><Relationship Id="rId4" Type="http://schemas.openxmlformats.org/officeDocument/2006/relationships/hyperlink" Target="http://stats.oecd.org/OECDStat_Metadata/ShowMetadata.ashx?Dataset=IDD&amp;Coords=%5bMEASURE%5d.%5bP90P50%5d,%5bAGE%5d.%5bTOT%5d,%5bDEFINITION%5d.%5bCURRENT%5d,%5bFAKEUNITDIM%5d.%5bFAKEUNITMEMBERCODE%5d,%5bLOCATION%5d.%5bAUT%5d&amp;ShowOnWeb=true" TargetMode="External"/><Relationship Id="rId9" Type="http://schemas.openxmlformats.org/officeDocument/2006/relationships/hyperlink" Target="http://stats.oecd.org/OECDStat_Metadata/ShowMetadata.ashx?Dataset=IDD&amp;Coords=%5bMEASURE%5d.%5bP90P50%5d,%5bAGE%5d.%5bTOT%5d,%5bDEFINITION%5d.%5bCURRENT%5d,%5bFAKEUNITDIM%5d.%5bFAKEUNITMEMBERCODE%5d,%5bLOCATION%5d.%5bDNK%5d&amp;ShowOnWeb=true" TargetMode="External"/><Relationship Id="rId14" Type="http://schemas.openxmlformats.org/officeDocument/2006/relationships/hyperlink" Target="http://stats.oecd.org/OECDStat_Metadata/ShowMetadata.ashx?Dataset=IDD&amp;Coords=%5bMEASURE%5d.%5bP90P50%5d,%5bAGE%5d.%5bTOT%5d,%5bDEFINITION%5d.%5bCURRENT%5d,%5bFAKEUNITDIM%5d.%5bFAKEUNITMEMBERCODE%5d,%5bLOCATION%5d.%5bDEU%5d&amp;ShowOnWeb=true" TargetMode="External"/><Relationship Id="rId22" Type="http://schemas.openxmlformats.org/officeDocument/2006/relationships/hyperlink" Target="http://stats.oecd.org/OECDStat_Metadata/ShowMetadata.ashx?Dataset=IDD&amp;Coords=%5bMEASURE%5d.%5bP90P50%5d,%5bAGE%5d.%5bTOT%5d,%5bDEFINITION%5d.%5bCURRENT%5d,%5bFAKEUNITDIM%5d.%5bFAKEUNITMEMBERCODE%5d,%5bLOCATION%5d.%5bJPN%5d&amp;ShowOnWeb=true" TargetMode="External"/><Relationship Id="rId27" Type="http://schemas.openxmlformats.org/officeDocument/2006/relationships/hyperlink" Target="http://stats.oecd.org/OECDStat_Metadata/ShowMetadata.ashx?Dataset=IDD&amp;Coords=%5bMEASURE%5d.%5bP90P50%5d,%5bAGE%5d.%5bTOT%5d,%5bDEFINITION%5d.%5bCURRENT%5d,%5bFAKEUNITDIM%5d.%5bFAKEUNITMEMBERCODE%5d,%5bLOCATION%5d.%5bNZL%5d&amp;ShowOnWeb=true" TargetMode="External"/><Relationship Id="rId30" Type="http://schemas.openxmlformats.org/officeDocument/2006/relationships/hyperlink" Target="http://stats.oecd.org/OECDStat_Metadata/ShowMetadata.ashx?Dataset=IDD&amp;Coords=%5bMEASURE%5d.%5bP90P50%5d,%5bAGE%5d.%5bTOT%5d,%5bDEFINITION%5d.%5bCURRENT%5d,%5bFAKEUNITDIM%5d.%5bFAKEUNITMEMBERCODE%5d,%5bLOCATION%5d.%5bPRT%5d&amp;ShowOnWeb=true" TargetMode="External"/><Relationship Id="rId35" Type="http://schemas.openxmlformats.org/officeDocument/2006/relationships/hyperlink" Target="http://stats.oecd.org/OECDStat_Metadata/ShowMetadata.ashx?Dataset=IDD&amp;Coords=%5bMEASURE%5d.%5bP90P50%5d,%5bAGE%5d.%5bTOT%5d,%5bDEFINITION%5d.%5bCURRENT%5d,%5bFAKEUNITDIM%5d.%5bFAKEUNITMEMBERCODE%5d,%5bLOCATION%5d.%5bCHE%5d&amp;ShowOnWeb=true" TargetMode="External"/></Relationships>
</file>

<file path=xl/worksheets/_rels/sheet46.xml.rels><?xml version="1.0" encoding="UTF-8" standalone="yes"?>
<Relationships xmlns="http://schemas.openxmlformats.org/package/2006/relationships"><Relationship Id="rId13" Type="http://schemas.openxmlformats.org/officeDocument/2006/relationships/hyperlink" Target="http://stats.oecd.org/OECDStat_Metadata/ShowMetadata.ashx?Dataset=DUR_I&amp;Coords=%5bCOUNTRY%5d.%5bFRA%5d&amp;ShowOnWeb=true&amp;Lang=en" TargetMode="External"/><Relationship Id="rId18" Type="http://schemas.openxmlformats.org/officeDocument/2006/relationships/hyperlink" Target="http://stats.oecd.org/OECDStat_Metadata/ShowMetadata.ashx?Dataset=DUR_I&amp;Coords=%5bSEX%5d.%5bMEN%5d,%5bAGE%5d.%5b900000%5d,%5bFREQUENCY%5d.%5bA%5d,%5bFAKEUNITDIM%5d.%5bFAKEUNITMEMBERCODE%5d,%5bDURATION%5d.%5bUN5%5d,%5bCOUNTRY%5d.%5bDEU%5d,%5bTIME%5d.%5b2005%5d&amp;ShowOnWeb=true" TargetMode="External"/><Relationship Id="rId26" Type="http://schemas.openxmlformats.org/officeDocument/2006/relationships/hyperlink" Target="http://stats.oecd.org/OECDStat_Metadata/ShowMetadata.ashx?Dataset=DUR_I&amp;Coords=%5bSEX%5d.%5bMEN%5d,%5bAGE%5d.%5b900000%5d,%5bFREQUENCY%5d.%5bA%5d,%5bFAKEUNITDIM%5d.%5bFAKEUNITMEMBERCODE%5d,%5bDURATION%5d.%5bUN5%5d,%5bCOUNTRY%5d.%5bISL%5d,%5bTIME%5d.%5b2003%5d&amp;ShowOnWeb=true" TargetMode="External"/><Relationship Id="rId39" Type="http://schemas.openxmlformats.org/officeDocument/2006/relationships/hyperlink" Target="http://stats.oecd.org/OECDStat_Metadata/ShowMetadata.ashx?Dataset=DUR_I&amp;Coords=%5bSEX%5d.%5bMEN%5d,%5bAGE%5d.%5b900000%5d,%5bFREQUENCY%5d.%5bA%5d,%5bFAKEUNITDIM%5d.%5bFAKEUNITMEMBERCODE%5d,%5bDURATION%5d.%5bUN5%5d,%5bCOUNTRY%5d.%5bLUX%5d,%5bTIME%5d.%5b2002%5d&amp;ShowOnWeb=true" TargetMode="External"/><Relationship Id="rId21" Type="http://schemas.openxmlformats.org/officeDocument/2006/relationships/hyperlink" Target="http://stats.oecd.org/OECDStat_Metadata/ShowMetadata.ashx?Dataset=DUR_I&amp;Coords=%5bSEX%5d.%5bMEN%5d,%5bAGE%5d.%5b900000%5d,%5bFREQUENCY%5d.%5bA%5d,%5bFAKEUNITDIM%5d.%5bFAKEUNITMEMBERCODE%5d,%5bDURATION%5d.%5bUN5%5d,%5bCOUNTRY%5d.%5bHUN%5d,%5bTIME%5d.%5b2003%5d&amp;ShowOnWeb=true" TargetMode="External"/><Relationship Id="rId34" Type="http://schemas.openxmlformats.org/officeDocument/2006/relationships/hyperlink" Target="http://stats.oecd.org/OECDStat_Metadata/ShowMetadata.ashx?Dataset=DUR_I&amp;Coords=%5bSEX%5d.%5bMEN%5d,%5bAGE%5d.%5b900000%5d,%5bFREQUENCY%5d.%5bA%5d,%5bFAKEUNITDIM%5d.%5bFAKEUNITMEMBERCODE%5d,%5bDURATION%5d.%5bUN5%5d,%5bCOUNTRY%5d.%5bJPN%5d,%5bTIME%5d.%5b2001%5d&amp;ShowOnWeb=true" TargetMode="External"/><Relationship Id="rId42" Type="http://schemas.openxmlformats.org/officeDocument/2006/relationships/hyperlink" Target="http://stats.oecd.org/OECDStat_Metadata/ShowMetadata.ashx?Dataset=DUR_I&amp;Coords=%5bSEX%5d.%5bMEN%5d,%5bAGE%5d.%5b900000%5d,%5bFREQUENCY%5d.%5bA%5d,%5bFAKEUNITDIM%5d.%5bFAKEUNITMEMBERCODE%5d,%5bDURATION%5d.%5bUN5%5d,%5bCOUNTRY%5d.%5bMEX%5d,%5bTIME%5d.%5b2005%5d&amp;ShowOnWeb=true" TargetMode="External"/><Relationship Id="rId47" Type="http://schemas.openxmlformats.org/officeDocument/2006/relationships/hyperlink" Target="http://stats.oecd.org/OECDStat_Metadata/ShowMetadata.ashx?Dataset=DUR_I&amp;Coords=%5bSEX%5d.%5bMEN%5d,%5bAGE%5d.%5b900000%5d,%5bFREQUENCY%5d.%5bA%5d,%5bFAKEUNITDIM%5d.%5bFAKEUNITMEMBERCODE%5d,%5bDURATION%5d.%5bUN5%5d,%5bCOUNTRY%5d.%5bPOL%5d,%5bTIME%5d.%5b2000%5d&amp;ShowOnWeb=true" TargetMode="External"/><Relationship Id="rId50" Type="http://schemas.openxmlformats.org/officeDocument/2006/relationships/hyperlink" Target="http://stats.oecd.org/OECDStat_Metadata/ShowMetadata.ashx?Dataset=DUR_I&amp;Coords=%5bSEX%5d.%5bMEN%5d,%5bAGE%5d.%5b900000%5d,%5bFREQUENCY%5d.%5bA%5d,%5bFAKEUNITDIM%5d.%5bFAKEUNITMEMBERCODE%5d,%5bDURATION%5d.%5bUN5%5d,%5bCOUNTRY%5d.%5bSVK%5d,%5bTIME%5d.%5b2000%5d&amp;ShowOnWeb=true" TargetMode="External"/><Relationship Id="rId55" Type="http://schemas.openxmlformats.org/officeDocument/2006/relationships/hyperlink" Target="http://stats.oecd.org/OECDStat_Metadata/ShowMetadata.ashx?Dataset=DUR_I&amp;Coords=%5bSEX%5d.%5bMEN%5d,%5bAGE%5d.%5b900000%5d,%5bFREQUENCY%5d.%5bA%5d,%5bFAKEUNITDIM%5d.%5bFAKEUNITMEMBERCODE%5d,%5bDURATION%5d.%5bUN5%5d,%5bCOUNTRY%5d.%5bESP%5d,%5bTIME%5d.%5b2005%5d&amp;ShowOnWeb=true" TargetMode="External"/><Relationship Id="rId63" Type="http://schemas.openxmlformats.org/officeDocument/2006/relationships/hyperlink" Target="http://stats.oecd.org/OECDStat_Metadata/ShowMetadata.ashx?Dataset=DUR_I&amp;Coords=%5bCOUNTRY%5d.%5bRUS%5d&amp;ShowOnWeb=true&amp;Lang=en" TargetMode="External"/><Relationship Id="rId7" Type="http://schemas.openxmlformats.org/officeDocument/2006/relationships/hyperlink" Target="http://stats.oecd.org/OECDStat_Metadata/ShowMetadata.ashx?Dataset=DUR_I&amp;Coords=%5bCOUNTRY%5d.%5bCAN%5d&amp;ShowOnWeb=true&amp;Lang=en" TargetMode="External"/><Relationship Id="rId2" Type="http://schemas.openxmlformats.org/officeDocument/2006/relationships/hyperlink" Target="http://stats.oecd.org/OECDStat_Metadata/ShowMetadata.ashx?Dataset=DUR_I&amp;Coords=%5bCOUNTRY%5d.%5bAUS%5d&amp;ShowOnWeb=true&amp;Lang=en" TargetMode="External"/><Relationship Id="rId16" Type="http://schemas.openxmlformats.org/officeDocument/2006/relationships/hyperlink" Target="http://stats.oecd.org/OECDStat_Metadata/ShowMetadata.ashx?Dataset=DUR_I&amp;Coords=%5bCOUNTRY%5d.%5bDEU%5d&amp;ShowOnWeb=true&amp;Lang=en" TargetMode="External"/><Relationship Id="rId20" Type="http://schemas.openxmlformats.org/officeDocument/2006/relationships/hyperlink" Target="http://stats.oecd.org/OECDStat_Metadata/ShowMetadata.ashx?Dataset=DUR_I&amp;Coords=%5bCOUNTRY%5d.%5bHUN%5d&amp;ShowOnWeb=true&amp;Lang=en" TargetMode="External"/><Relationship Id="rId29" Type="http://schemas.openxmlformats.org/officeDocument/2006/relationships/hyperlink" Target="http://stats.oecd.org/OECDStat_Metadata/ShowMetadata.ashx?Dataset=DUR_I&amp;Coords=%5bCOUNTRY%5d.%5bISR%5d&amp;ShowOnWeb=true&amp;Lang=en" TargetMode="External"/><Relationship Id="rId41" Type="http://schemas.openxmlformats.org/officeDocument/2006/relationships/hyperlink" Target="http://stats.oecd.org/OECDStat_Metadata/ShowMetadata.ashx?Dataset=DUR_I&amp;Coords=%5bCOUNTRY%5d.%5bMEX%5d&amp;ShowOnWeb=true&amp;Lang=en" TargetMode="External"/><Relationship Id="rId54" Type="http://schemas.openxmlformats.org/officeDocument/2006/relationships/hyperlink" Target="http://stats.oecd.org/OECDStat_Metadata/ShowMetadata.ashx?Dataset=DUR_I&amp;Coords=%5bSEX%5d.%5bMEN%5d,%5bAGE%5d.%5b900000%5d,%5bFREQUENCY%5d.%5bA%5d,%5bFAKEUNITDIM%5d.%5bFAKEUNITMEMBERCODE%5d,%5bDURATION%5d.%5bUN5%5d,%5bCOUNTRY%5d.%5bESP%5d,%5bTIME%5d.%5b2000%5d&amp;ShowOnWeb=true" TargetMode="External"/><Relationship Id="rId62" Type="http://schemas.openxmlformats.org/officeDocument/2006/relationships/hyperlink" Target="http://stats.oecd.org/OECDStat_Metadata/ShowMetadata.ashx?Dataset=DUR_I&amp;Coords=%5bSEX%5d.%5bMEN%5d,%5bAGE%5d.%5b900000%5d,%5bFREQUENCY%5d.%5bA%5d,%5bFAKEUNITDIM%5d.%5bFAKEUNITMEMBERCODE%5d,%5bDURATION%5d.%5bUN5%5d,%5bCOUNTRY%5d.%5bUSA%5d,%5bTIME%5d.%5b2000%5d&amp;ShowOnWeb=true" TargetMode="External"/><Relationship Id="rId1" Type="http://schemas.openxmlformats.org/officeDocument/2006/relationships/hyperlink" Target="http://stats.oecd.org/OECDStat_Metadata/ShowMetadata.ashx?Dataset=DUR_I&amp;ShowOnWeb=true&amp;Lang=en" TargetMode="External"/><Relationship Id="rId6" Type="http://schemas.openxmlformats.org/officeDocument/2006/relationships/hyperlink" Target="http://stats.oecd.org/OECDStat_Metadata/ShowMetadata.ashx?Dataset=DUR_I&amp;Coords=%5bCOUNTRY%5d.%5bBEL%5d&amp;ShowOnWeb=true&amp;Lang=en" TargetMode="External"/><Relationship Id="rId11" Type="http://schemas.openxmlformats.org/officeDocument/2006/relationships/hyperlink" Target="http://stats.oecd.org/OECDStat_Metadata/ShowMetadata.ashx?Dataset=DUR_I&amp;Coords=%5bCOUNTRY%5d.%5bFIN%5d&amp;ShowOnWeb=true&amp;Lang=en" TargetMode="External"/><Relationship Id="rId24" Type="http://schemas.openxmlformats.org/officeDocument/2006/relationships/hyperlink" Target="http://stats.oecd.org/OECDStat_Metadata/ShowMetadata.ashx?Dataset=DUR_I&amp;Coords=%5bSEX%5d.%5bMEN%5d,%5bAGE%5d.%5b900000%5d,%5bFREQUENCY%5d.%5bA%5d,%5bFAKEUNITDIM%5d.%5bFAKEUNITMEMBERCODE%5d,%5bDURATION%5d.%5bUN5%5d,%5bCOUNTRY%5d.%5bISL%5d,%5bTIME%5d.%5b2001%5d&amp;ShowOnWeb=true" TargetMode="External"/><Relationship Id="rId32" Type="http://schemas.openxmlformats.org/officeDocument/2006/relationships/hyperlink" Target="http://stats.oecd.org/OECDStat_Metadata/ShowMetadata.ashx?Dataset=DUR_I&amp;Coords=%5bSEX%5d.%5bMEN%5d,%5bAGE%5d.%5b900000%5d,%5bFREQUENCY%5d.%5bA%5d,%5bFAKEUNITDIM%5d.%5bFAKEUNITMEMBERCODE%5d,%5bDURATION%5d.%5bUN5%5d,%5bCOUNTRY%5d.%5bITA%5d,%5bTIME%5d.%5b2004%5d&amp;ShowOnWeb=true" TargetMode="External"/><Relationship Id="rId37" Type="http://schemas.openxmlformats.org/officeDocument/2006/relationships/hyperlink" Target="http://stats.oecd.org/OECDStat_Metadata/ShowMetadata.ashx?Dataset=DUR_I&amp;Coords=%5bSEX%5d.%5bMEN%5d,%5bAGE%5d.%5b900000%5d,%5bFREQUENCY%5d.%5bA%5d,%5bFAKEUNITDIM%5d.%5bFAKEUNITMEMBERCODE%5d,%5bDURATION%5d.%5bUN5%5d,%5bCOUNTRY%5d.%5bKOR%5d,%5bTIME%5d.%5b2005%5d&amp;ShowOnWeb=true" TargetMode="External"/><Relationship Id="rId40" Type="http://schemas.openxmlformats.org/officeDocument/2006/relationships/hyperlink" Target="http://stats.oecd.org/OECDStat_Metadata/ShowMetadata.ashx?Dataset=DUR_I&amp;Coords=%5bSEX%5d.%5bMEN%5d,%5bAGE%5d.%5b900000%5d,%5bFREQUENCY%5d.%5bA%5d,%5bFAKEUNITDIM%5d.%5bFAKEUNITMEMBERCODE%5d,%5bDURATION%5d.%5bUN5%5d,%5bCOUNTRY%5d.%5bLUX%5d,%5bTIME%5d.%5b2003%5d&amp;ShowOnWeb=true" TargetMode="External"/><Relationship Id="rId45" Type="http://schemas.openxmlformats.org/officeDocument/2006/relationships/hyperlink" Target="http://stats.oecd.org/OECDStat_Metadata/ShowMetadata.ashx?Dataset=DUR_I&amp;Coords=%5bCOUNTRY%5d.%5bNOR%5d&amp;ShowOnWeb=true&amp;Lang=en" TargetMode="External"/><Relationship Id="rId53" Type="http://schemas.openxmlformats.org/officeDocument/2006/relationships/hyperlink" Target="http://stats.oecd.org/OECDStat_Metadata/ShowMetadata.ashx?Dataset=DUR_I&amp;Coords=%5bCOUNTRY%5d.%5bESP%5d&amp;ShowOnWeb=true&amp;Lang=en" TargetMode="External"/><Relationship Id="rId58" Type="http://schemas.openxmlformats.org/officeDocument/2006/relationships/hyperlink" Target="http://stats.oecd.org/OECDStat_Metadata/ShowMetadata.ashx?Dataset=DUR_I&amp;Coords=%5bCOUNTRY%5d.%5bCHE%5d&amp;ShowOnWeb=true&amp;Lang=en" TargetMode="External"/><Relationship Id="rId5" Type="http://schemas.openxmlformats.org/officeDocument/2006/relationships/hyperlink" Target="http://stats.oecd.org/OECDStat_Metadata/ShowMetadata.ashx?Dataset=DUR_I&amp;Coords=%5bSEX%5d.%5bMEN%5d,%5bAGE%5d.%5b900000%5d,%5bFREQUENCY%5d.%5bA%5d,%5bFAKEUNITDIM%5d.%5bFAKEUNITMEMBERCODE%5d,%5bDURATION%5d.%5bUN5%5d,%5bCOUNTRY%5d.%5bAUT%5d,%5bTIME%5d.%5b2004%5d&amp;ShowOnWeb=true" TargetMode="External"/><Relationship Id="rId15" Type="http://schemas.openxmlformats.org/officeDocument/2006/relationships/hyperlink" Target="http://stats.oecd.org/OECDStat_Metadata/ShowMetadata.ashx?Dataset=DUR_I&amp;Coords=%5bSEX%5d.%5bMEN%5d,%5bAGE%5d.%5b900000%5d,%5bFREQUENCY%5d.%5bA%5d,%5bFAKEUNITDIM%5d.%5bFAKEUNITMEMBERCODE%5d,%5bDURATION%5d.%5bUN5%5d,%5bCOUNTRY%5d.%5bFRA%5d,%5bTIME%5d.%5b2003%5d&amp;ShowOnWeb=true" TargetMode="External"/><Relationship Id="rId23" Type="http://schemas.openxmlformats.org/officeDocument/2006/relationships/hyperlink" Target="http://stats.oecd.org/OECDStat_Metadata/ShowMetadata.ashx?Dataset=DUR_I&amp;Coords=%5bCOUNTRY%5d.%5bISL%5d&amp;ShowOnWeb=true&amp;Lang=en" TargetMode="External"/><Relationship Id="rId28" Type="http://schemas.openxmlformats.org/officeDocument/2006/relationships/hyperlink" Target="http://stats.oecd.org/OECDStat_Metadata/ShowMetadata.ashx?Dataset=DUR_I&amp;Coords=%5bCOUNTRY%5d.%5bIRL%5d&amp;ShowOnWeb=true&amp;Lang=en" TargetMode="External"/><Relationship Id="rId36" Type="http://schemas.openxmlformats.org/officeDocument/2006/relationships/hyperlink" Target="http://stats.oecd.org/OECDStat_Metadata/ShowMetadata.ashx?Dataset=DUR_I&amp;Coords=%5bCOUNTRY%5d.%5bKOR%5d&amp;ShowOnWeb=true&amp;Lang=en" TargetMode="External"/><Relationship Id="rId49" Type="http://schemas.openxmlformats.org/officeDocument/2006/relationships/hyperlink" Target="http://stats.oecd.org/OECDStat_Metadata/ShowMetadata.ashx?Dataset=DUR_I&amp;Coords=%5bCOUNTRY%5d.%5bSVK%5d&amp;ShowOnWeb=true&amp;Lang=en" TargetMode="External"/><Relationship Id="rId57" Type="http://schemas.openxmlformats.org/officeDocument/2006/relationships/hyperlink" Target="http://stats.oecd.org/OECDStat_Metadata/ShowMetadata.ashx?Dataset=DUR_I&amp;Coords=%5bSEX%5d.%5bMEN%5d,%5bAGE%5d.%5b900000%5d,%5bFREQUENCY%5d.%5bA%5d,%5bFAKEUNITDIM%5d.%5bFAKEUNITMEMBERCODE%5d,%5bDURATION%5d.%5bUN5%5d,%5bCOUNTRY%5d.%5bSWE%5d,%5bTIME%5d.%5b2004%5d&amp;ShowOnWeb=true" TargetMode="External"/><Relationship Id="rId61" Type="http://schemas.openxmlformats.org/officeDocument/2006/relationships/hyperlink" Target="http://stats.oecd.org/OECDStat_Metadata/ShowMetadata.ashx?Dataset=DUR_I&amp;Coords=%5bCOUNTRY%5d.%5bUSA%5d&amp;ShowOnWeb=true&amp;Lang=en" TargetMode="External"/><Relationship Id="rId10" Type="http://schemas.openxmlformats.org/officeDocument/2006/relationships/hyperlink" Target="http://stats.oecd.org/OECDStat_Metadata/ShowMetadata.ashx?Dataset=DUR_I&amp;Coords=%5bCOUNTRY%5d.%5bEST%5d&amp;ShowOnWeb=true&amp;Lang=en" TargetMode="External"/><Relationship Id="rId19" Type="http://schemas.openxmlformats.org/officeDocument/2006/relationships/hyperlink" Target="http://stats.oecd.org/OECDStat_Metadata/ShowMetadata.ashx?Dataset=DUR_I&amp;Coords=%5bCOUNTRY%5d.%5bGRC%5d&amp;ShowOnWeb=true&amp;Lang=en" TargetMode="External"/><Relationship Id="rId31" Type="http://schemas.openxmlformats.org/officeDocument/2006/relationships/hyperlink" Target="http://stats.oecd.org/OECDStat_Metadata/ShowMetadata.ashx?Dataset=DUR_I&amp;Coords=%5bSEX%5d.%5bMEN%5d,%5bAGE%5d.%5b900000%5d,%5bFREQUENCY%5d.%5bA%5d,%5bFAKEUNITDIM%5d.%5bFAKEUNITMEMBERCODE%5d,%5bDURATION%5d.%5bUN5%5d,%5bCOUNTRY%5d.%5bITA%5d,%5bTIME%5d.%5b2003%5d&amp;ShowOnWeb=true" TargetMode="External"/><Relationship Id="rId44" Type="http://schemas.openxmlformats.org/officeDocument/2006/relationships/hyperlink" Target="http://stats.oecd.org/OECDStat_Metadata/ShowMetadata.ashx?Dataset=DUR_I&amp;Coords=%5bCOUNTRY%5d.%5bNZL%5d&amp;ShowOnWeb=true&amp;Lang=en" TargetMode="External"/><Relationship Id="rId52" Type="http://schemas.openxmlformats.org/officeDocument/2006/relationships/hyperlink" Target="http://stats.oecd.org/OECDStat_Metadata/ShowMetadata.ashx?Dataset=DUR_I&amp;Coords=%5bCOUNTRY%5d.%5bSVN%5d&amp;ShowOnWeb=true&amp;Lang=en" TargetMode="External"/><Relationship Id="rId60" Type="http://schemas.openxmlformats.org/officeDocument/2006/relationships/hyperlink" Target="http://stats.oecd.org/OECDStat_Metadata/ShowMetadata.ashx?Dataset=DUR_I&amp;Coords=%5bCOUNTRY%5d.%5bGBR%5d&amp;ShowOnWeb=true&amp;Lang=en" TargetMode="External"/><Relationship Id="rId4" Type="http://schemas.openxmlformats.org/officeDocument/2006/relationships/hyperlink" Target="http://stats.oecd.org/OECDStat_Metadata/ShowMetadata.ashx?Dataset=DUR_I&amp;Coords=%5bCOUNTRY%5d.%5bAUT%5d&amp;ShowOnWeb=true&amp;Lang=en" TargetMode="External"/><Relationship Id="rId9" Type="http://schemas.openxmlformats.org/officeDocument/2006/relationships/hyperlink" Target="http://stats.oecd.org/OECDStat_Metadata/ShowMetadata.ashx?Dataset=DUR_I&amp;Coords=%5bCOUNTRY%5d.%5bDNK%5d&amp;ShowOnWeb=true&amp;Lang=en" TargetMode="External"/><Relationship Id="rId14" Type="http://schemas.openxmlformats.org/officeDocument/2006/relationships/hyperlink" Target="http://stats.oecd.org/OECDStat_Metadata/ShowMetadata.ashx?Dataset=DUR_I&amp;Coords=%5bSEX%5d.%5bMEN%5d,%5bAGE%5d.%5b900000%5d,%5bFREQUENCY%5d.%5bA%5d,%5bFAKEUNITDIM%5d.%5bFAKEUNITMEMBERCODE%5d,%5bDURATION%5d.%5bUN5%5d,%5bCOUNTRY%5d.%5bFRA%5d,%5bTIME%5d.%5b2002%5d&amp;ShowOnWeb=true" TargetMode="External"/><Relationship Id="rId22" Type="http://schemas.openxmlformats.org/officeDocument/2006/relationships/hyperlink" Target="http://stats.oecd.org/OECDStat_Metadata/ShowMetadata.ashx?Dataset=DUR_I&amp;Coords=%5bSEX%5d.%5bMEN%5d,%5bAGE%5d.%5b900000%5d,%5bFREQUENCY%5d.%5bA%5d,%5bFAKEUNITDIM%5d.%5bFAKEUNITMEMBERCODE%5d,%5bDURATION%5d.%5bUN5%5d,%5bCOUNTRY%5d.%5bHUN%5d,%5bTIME%5d.%5b2004%5d&amp;ShowOnWeb=true" TargetMode="External"/><Relationship Id="rId27" Type="http://schemas.openxmlformats.org/officeDocument/2006/relationships/hyperlink" Target="http://stats.oecd.org/OECDStat_Metadata/ShowMetadata.ashx?Dataset=DUR_I&amp;Coords=%5bSEX%5d.%5bMEN%5d,%5bAGE%5d.%5b900000%5d,%5bFREQUENCY%5d.%5bA%5d,%5bFAKEUNITDIM%5d.%5bFAKEUNITMEMBERCODE%5d,%5bDURATION%5d.%5bUN5%5d,%5bCOUNTRY%5d.%5bISL%5d,%5bTIME%5d.%5b2004%5d&amp;ShowOnWeb=true" TargetMode="External"/><Relationship Id="rId30" Type="http://schemas.openxmlformats.org/officeDocument/2006/relationships/hyperlink" Target="http://stats.oecd.org/OECDStat_Metadata/ShowMetadata.ashx?Dataset=DUR_I&amp;Coords=%5bCOUNTRY%5d.%5bITA%5d&amp;ShowOnWeb=true&amp;Lang=en" TargetMode="External"/><Relationship Id="rId35" Type="http://schemas.openxmlformats.org/officeDocument/2006/relationships/hyperlink" Target="http://stats.oecd.org/OECDStat_Metadata/ShowMetadata.ashx?Dataset=DUR_I&amp;Coords=%5bSEX%5d.%5bMEN%5d,%5bAGE%5d.%5b900000%5d,%5bFREQUENCY%5d.%5bA%5d,%5bFAKEUNITDIM%5d.%5bFAKEUNITMEMBERCODE%5d,%5bDURATION%5d.%5bUN5%5d,%5bCOUNTRY%5d.%5bJPN%5d,%5bTIME%5d.%5b2002%5d&amp;ShowOnWeb=true" TargetMode="External"/><Relationship Id="rId43" Type="http://schemas.openxmlformats.org/officeDocument/2006/relationships/hyperlink" Target="http://stats.oecd.org/OECDStat_Metadata/ShowMetadata.ashx?Dataset=DUR_I&amp;Coords=%5bCOUNTRY%5d.%5bNLD%5d&amp;ShowOnWeb=true&amp;Lang=en" TargetMode="External"/><Relationship Id="rId48" Type="http://schemas.openxmlformats.org/officeDocument/2006/relationships/hyperlink" Target="http://stats.oecd.org/OECDStat_Metadata/ShowMetadata.ashx?Dataset=DUR_I&amp;Coords=%5bCOUNTRY%5d.%5bPRT%5d&amp;ShowOnWeb=true&amp;Lang=en" TargetMode="External"/><Relationship Id="rId56" Type="http://schemas.openxmlformats.org/officeDocument/2006/relationships/hyperlink" Target="http://stats.oecd.org/OECDStat_Metadata/ShowMetadata.ashx?Dataset=DUR_I&amp;Coords=%5bCOUNTRY%5d.%5bSWE%5d&amp;ShowOnWeb=true&amp;Lang=en" TargetMode="External"/><Relationship Id="rId8" Type="http://schemas.openxmlformats.org/officeDocument/2006/relationships/hyperlink" Target="http://stats.oecd.org/OECDStat_Metadata/ShowMetadata.ashx?Dataset=DUR_I&amp;Coords=%5bCOUNTRY%5d.%5bCZE%5d&amp;ShowOnWeb=true&amp;Lang=en" TargetMode="External"/><Relationship Id="rId51" Type="http://schemas.openxmlformats.org/officeDocument/2006/relationships/hyperlink" Target="http://stats.oecd.org/OECDStat_Metadata/ShowMetadata.ashx?Dataset=DUR_I&amp;Coords=%5bSEX%5d.%5bMEN%5d,%5bAGE%5d.%5b900000%5d,%5bFREQUENCY%5d.%5bA%5d,%5bFAKEUNITDIM%5d.%5bFAKEUNITMEMBERCODE%5d,%5bDURATION%5d.%5bUN5%5d,%5bCOUNTRY%5d.%5bSVK%5d,%5bTIME%5d.%5b2001%5d&amp;ShowOnWeb=true" TargetMode="External"/><Relationship Id="rId3" Type="http://schemas.openxmlformats.org/officeDocument/2006/relationships/hyperlink" Target="http://stats.oecd.org/OECDStat_Metadata/ShowMetadata.ashx?Dataset=DUR_I&amp;Coords=%5bSEX%5d.%5bMEN%5d,%5bAGE%5d.%5b900000%5d,%5bFREQUENCY%5d.%5bA%5d,%5bFAKEUNITDIM%5d.%5bFAKEUNITMEMBERCODE%5d,%5bDURATION%5d.%5bUN5%5d,%5bCOUNTRY%5d.%5bAUS%5d,%5bTIME%5d.%5b2001%5d&amp;ShowOnWeb=true" TargetMode="External"/><Relationship Id="rId12" Type="http://schemas.openxmlformats.org/officeDocument/2006/relationships/hyperlink" Target="http://stats.oecd.org/OECDStat_Metadata/ShowMetadata.ashx?Dataset=DUR_I&amp;Coords=%5bSEX%5d.%5bMEN%5d,%5bAGE%5d.%5b900000%5d,%5bFREQUENCY%5d.%5bA%5d,%5bFAKEUNITDIM%5d.%5bFAKEUNITMEMBERCODE%5d,%5bDURATION%5d.%5bUN5%5d,%5bCOUNTRY%5d.%5bFIN%5d,%5bTIME%5d.%5b2000%5d&amp;ShowOnWeb=true" TargetMode="External"/><Relationship Id="rId17" Type="http://schemas.openxmlformats.org/officeDocument/2006/relationships/hyperlink" Target="http://stats.oecd.org/OECDStat_Metadata/ShowMetadata.ashx?Dataset=DUR_I&amp;Coords=%5bSEX%5d.%5bMEN%5d,%5bAGE%5d.%5b900000%5d,%5bFREQUENCY%5d.%5bA%5d,%5bFAKEUNITDIM%5d.%5bFAKEUNITMEMBERCODE%5d,%5bDURATION%5d.%5bUN5%5d,%5bCOUNTRY%5d.%5bDEU%5d,%5bTIME%5d.%5b2004%5d&amp;ShowOnWeb=true" TargetMode="External"/><Relationship Id="rId25" Type="http://schemas.openxmlformats.org/officeDocument/2006/relationships/hyperlink" Target="http://stats.oecd.org/OECDStat_Metadata/ShowMetadata.ashx?Dataset=DUR_I&amp;Coords=%5bSEX%5d.%5bMEN%5d,%5bAGE%5d.%5b900000%5d,%5bFREQUENCY%5d.%5bA%5d,%5bFAKEUNITDIM%5d.%5bFAKEUNITMEMBERCODE%5d,%5bDURATION%5d.%5bUN5%5d,%5bCOUNTRY%5d.%5bISL%5d,%5bTIME%5d.%5b2002%5d&amp;ShowOnWeb=true" TargetMode="External"/><Relationship Id="rId33" Type="http://schemas.openxmlformats.org/officeDocument/2006/relationships/hyperlink" Target="http://stats.oecd.org/OECDStat_Metadata/ShowMetadata.ashx?Dataset=DUR_I&amp;Coords=%5bCOUNTRY%5d.%5bJPN%5d&amp;ShowOnWeb=true&amp;Lang=en" TargetMode="External"/><Relationship Id="rId38" Type="http://schemas.openxmlformats.org/officeDocument/2006/relationships/hyperlink" Target="http://stats.oecd.org/OECDStat_Metadata/ShowMetadata.ashx?Dataset=DUR_I&amp;Coords=%5bCOUNTRY%5d.%5bLUX%5d&amp;ShowOnWeb=true&amp;Lang=en" TargetMode="External"/><Relationship Id="rId46" Type="http://schemas.openxmlformats.org/officeDocument/2006/relationships/hyperlink" Target="http://stats.oecd.org/OECDStat_Metadata/ShowMetadata.ashx?Dataset=DUR_I&amp;Coords=%5bCOUNTRY%5d.%5bPOL%5d&amp;ShowOnWeb=true&amp;Lang=en" TargetMode="External"/><Relationship Id="rId59" Type="http://schemas.openxmlformats.org/officeDocument/2006/relationships/hyperlink" Target="http://stats.oecd.org/OECDStat_Metadata/ShowMetadata.ashx?Dataset=DUR_I&amp;Coords=%5bCOUNTRY%5d.%5bTUR%5d&amp;ShowOnWeb=true&amp;Lang=en"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tats.oecd.org/OECDStat_Metadata/ShowMetadata.ashx?Dataset=GENDER_EDU&amp;Coords=%5bIND%5d.%5bEDU_13%5d&amp;ShowOnWeb=true&amp;Lang=en"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tats.oecd.org/OECDStat_Metadata/ShowMetadata.ashx?Dataset=BLI2014&amp;Coords=%5bLOCATION%5d.%5bISR%5d&amp;ShowOnWeb=true&amp;Lang=en" TargetMode="External"/><Relationship Id="rId1" Type="http://schemas.openxmlformats.org/officeDocument/2006/relationships/hyperlink" Target="http://stats.oecd.org/OECDStat_Metadata/ShowMetadata.ashx?Dataset=BLI2014&amp;Coords=%5bLOCATION%5d.%5bDEU%5d&amp;ShowOnWeb=true&amp;Lang=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5"/>
  <sheetViews>
    <sheetView tabSelected="1" topLeftCell="B62" zoomScale="120" zoomScaleNormal="120" workbookViewId="0">
      <selection activeCell="B81" sqref="B81"/>
    </sheetView>
  </sheetViews>
  <sheetFormatPr defaultRowHeight="16.5"/>
  <cols>
    <col min="1" max="1" width="0" hidden="1" customWidth="1"/>
    <col min="2" max="2" width="19" style="74" customWidth="1"/>
    <col min="3" max="3" width="7.5703125" style="48" customWidth="1"/>
    <col min="4" max="4" width="7.5703125" style="68" hidden="1" customWidth="1"/>
    <col min="5" max="5" width="47.85546875" customWidth="1"/>
    <col min="6" max="6" width="8.5703125" style="48" customWidth="1"/>
    <col min="7" max="7" width="9" hidden="1" customWidth="1"/>
    <col min="8" max="8" width="9" style="68" hidden="1" customWidth="1"/>
    <col min="9" max="9" width="9.140625" style="105"/>
  </cols>
  <sheetData>
    <row r="1" spans="1:9" ht="27.75" customHeight="1">
      <c r="A1" s="633" t="s">
        <v>0</v>
      </c>
      <c r="B1" s="634" t="s">
        <v>334</v>
      </c>
      <c r="C1" s="645" t="s">
        <v>844</v>
      </c>
      <c r="D1" s="635" t="s">
        <v>482</v>
      </c>
      <c r="E1" s="636" t="s">
        <v>881</v>
      </c>
      <c r="F1" s="645" t="s">
        <v>844</v>
      </c>
      <c r="G1" s="605" t="s">
        <v>2</v>
      </c>
      <c r="H1" s="604" t="s">
        <v>482</v>
      </c>
      <c r="I1" s="642"/>
    </row>
    <row r="2" spans="1:9" s="284" customFormat="1" ht="16.5" customHeight="1">
      <c r="A2" s="786"/>
      <c r="B2" s="810" t="s">
        <v>980</v>
      </c>
      <c r="C2" s="643">
        <f>Indicators!$D$23</f>
        <v>-0.73803211081484243</v>
      </c>
      <c r="D2" s="787"/>
      <c r="E2" s="789" t="s">
        <v>983</v>
      </c>
      <c r="F2" s="643">
        <f>Indicators!D76</f>
        <v>-1.7158644657058255</v>
      </c>
      <c r="G2" s="605"/>
      <c r="H2" s="788"/>
      <c r="I2" s="642"/>
    </row>
    <row r="3" spans="1:9" s="284" customFormat="1" ht="16.5" customHeight="1">
      <c r="A3" s="786"/>
      <c r="B3" s="811"/>
      <c r="C3" s="643">
        <f>Indicators!$D$23</f>
        <v>-0.73803211081484243</v>
      </c>
      <c r="D3" s="787"/>
      <c r="E3" s="789" t="s">
        <v>984</v>
      </c>
      <c r="F3" s="643">
        <f>Indicators!D77</f>
        <v>-1.4488883526302996</v>
      </c>
      <c r="G3" s="605"/>
      <c r="H3" s="788"/>
      <c r="I3" s="642"/>
    </row>
    <row r="4" spans="1:9" s="284" customFormat="1" ht="16.5" customHeight="1">
      <c r="A4" s="786"/>
      <c r="B4" s="811"/>
      <c r="C4" s="643">
        <f>Indicators!$D$23</f>
        <v>-0.73803211081484243</v>
      </c>
      <c r="D4" s="787"/>
      <c r="E4" s="789" t="s">
        <v>985</v>
      </c>
      <c r="F4" s="643">
        <f>Indicators!D78</f>
        <v>-1.0709249234196461</v>
      </c>
      <c r="G4" s="605"/>
      <c r="H4" s="788"/>
      <c r="I4" s="642"/>
    </row>
    <row r="5" spans="1:9" s="284" customFormat="1" ht="16.5" customHeight="1">
      <c r="A5" s="786"/>
      <c r="B5" s="811"/>
      <c r="C5" s="643">
        <f>Indicators!$D$23</f>
        <v>-0.73803211081484243</v>
      </c>
      <c r="D5" s="787"/>
      <c r="E5" s="789" t="s">
        <v>986</v>
      </c>
      <c r="F5" s="643">
        <f>Indicators!D79</f>
        <v>-0.91100163198272688</v>
      </c>
      <c r="G5" s="605"/>
      <c r="H5" s="788"/>
      <c r="I5" s="642"/>
    </row>
    <row r="6" spans="1:9" s="284" customFormat="1" ht="16.5" customHeight="1">
      <c r="A6" s="786"/>
      <c r="B6" s="811"/>
      <c r="C6" s="643">
        <f>Indicators!$D$23</f>
        <v>-0.73803211081484243</v>
      </c>
      <c r="D6" s="787"/>
      <c r="E6" s="789" t="s">
        <v>987</v>
      </c>
      <c r="F6" s="643">
        <f>Indicators!D80</f>
        <v>-0.8929613627245937</v>
      </c>
      <c r="G6" s="605"/>
      <c r="H6" s="788"/>
      <c r="I6" s="642"/>
    </row>
    <row r="7" spans="1:9" s="284" customFormat="1" ht="16.5" customHeight="1">
      <c r="A7" s="786"/>
      <c r="B7" s="811"/>
      <c r="C7" s="643">
        <f>Indicators!$D$23</f>
        <v>-0.73803211081484243</v>
      </c>
      <c r="D7" s="787"/>
      <c r="E7" s="789" t="s">
        <v>988</v>
      </c>
      <c r="F7" s="643">
        <f>Indicators!D81</f>
        <v>-0.78685700612869081</v>
      </c>
      <c r="G7" s="605"/>
      <c r="H7" s="788"/>
      <c r="I7" s="642"/>
    </row>
    <row r="8" spans="1:9" s="284" customFormat="1" ht="16.5" customHeight="1">
      <c r="A8" s="786"/>
      <c r="B8" s="811"/>
      <c r="C8" s="643">
        <f>Indicators!$D$23</f>
        <v>-0.73803211081484243</v>
      </c>
      <c r="D8" s="787"/>
      <c r="E8" s="789" t="s">
        <v>989</v>
      </c>
      <c r="F8" s="643">
        <f>Indicators!D82</f>
        <v>-0.51234068434690205</v>
      </c>
      <c r="G8" s="605"/>
      <c r="H8" s="788"/>
      <c r="I8" s="642"/>
    </row>
    <row r="9" spans="1:9" s="284" customFormat="1" ht="16.5" customHeight="1">
      <c r="A9" s="786"/>
      <c r="B9" s="811"/>
      <c r="C9" s="643">
        <f>Indicators!$D$23</f>
        <v>-0.73803211081484243</v>
      </c>
      <c r="D9" s="787"/>
      <c r="E9" s="789" t="s">
        <v>990</v>
      </c>
      <c r="F9" s="643">
        <f>Indicators!D83</f>
        <v>-0.35871804565064691</v>
      </c>
      <c r="G9" s="605"/>
      <c r="H9" s="788"/>
      <c r="I9" s="642"/>
    </row>
    <row r="10" spans="1:9" s="284" customFormat="1" ht="16.5" customHeight="1">
      <c r="A10" s="786"/>
      <c r="B10" s="811"/>
      <c r="C10" s="643">
        <f>Indicators!$D$23</f>
        <v>-0.73803211081484243</v>
      </c>
      <c r="D10" s="787"/>
      <c r="E10" s="789" t="s">
        <v>991</v>
      </c>
      <c r="F10" s="643">
        <f>Indicators!D84</f>
        <v>0.16083538673829098</v>
      </c>
      <c r="G10" s="605"/>
      <c r="H10" s="788"/>
      <c r="I10" s="642"/>
    </row>
    <row r="11" spans="1:9" s="284" customFormat="1" ht="16.5" customHeight="1">
      <c r="A11" s="786"/>
      <c r="B11" s="812"/>
      <c r="C11" s="653">
        <f>Indicators!$D$23</f>
        <v>-0.73803211081484243</v>
      </c>
      <c r="D11" s="790"/>
      <c r="E11" s="791" t="s">
        <v>992</v>
      </c>
      <c r="F11" s="653">
        <f>Indicators!D85</f>
        <v>1.2569804197727759</v>
      </c>
      <c r="G11" s="605"/>
      <c r="H11" s="788"/>
      <c r="I11" s="642"/>
    </row>
    <row r="12" spans="1:9" ht="18.75" customHeight="1">
      <c r="A12" s="813" t="s">
        <v>3</v>
      </c>
      <c r="B12" s="811" t="s">
        <v>993</v>
      </c>
      <c r="C12" s="643">
        <f>Indicators!D2</f>
        <v>-0.31210383949642467</v>
      </c>
      <c r="D12" s="606" t="str">
        <f>Indicators!G2</f>
        <v>EÚ28</v>
      </c>
      <c r="E12" s="667" t="s">
        <v>472</v>
      </c>
      <c r="F12" s="643">
        <f>Indicators!D24</f>
        <v>-0.83906077759942232</v>
      </c>
      <c r="G12" s="607" t="str">
        <f>Indicators!F24</f>
        <v>Eurostat</v>
      </c>
      <c r="H12" s="606" t="str">
        <f>Indicators!G24</f>
        <v>EÚ28</v>
      </c>
      <c r="I12" s="308"/>
    </row>
    <row r="13" spans="1:9" ht="18.75" customHeight="1">
      <c r="A13" s="813"/>
      <c r="B13" s="812"/>
      <c r="C13" s="653">
        <f>Indicators!D2</f>
        <v>-0.31210383949642467</v>
      </c>
      <c r="D13" s="654" t="str">
        <f>Indicators!G2</f>
        <v>EÚ28</v>
      </c>
      <c r="E13" s="666" t="s">
        <v>845</v>
      </c>
      <c r="F13" s="656">
        <f>Indicators!D28</f>
        <v>-1.0723072894435979</v>
      </c>
      <c r="G13" s="609" t="str">
        <f>Indicators!F28</f>
        <v>Eurostat</v>
      </c>
      <c r="H13" s="608" t="str">
        <f>Indicators!G28</f>
        <v>EÚ28</v>
      </c>
      <c r="I13" s="308"/>
    </row>
    <row r="14" spans="1:9" s="284" customFormat="1" ht="18.75" customHeight="1">
      <c r="A14" s="813"/>
      <c r="B14" s="811" t="s">
        <v>994</v>
      </c>
      <c r="C14" s="643">
        <f>Indicators!D3</f>
        <v>-0.79293330874097645</v>
      </c>
      <c r="D14" s="608" t="str">
        <f>Indicators!G3</f>
        <v>EÚ28</v>
      </c>
      <c r="E14" s="624" t="s">
        <v>679</v>
      </c>
      <c r="F14" s="646">
        <f>Indicators!D66</f>
        <v>1.1164967660115279</v>
      </c>
      <c r="G14" s="609"/>
      <c r="H14" s="608" t="s">
        <v>13</v>
      </c>
      <c r="I14" s="308"/>
    </row>
    <row r="15" spans="1:9" ht="18.75" customHeight="1">
      <c r="A15" s="813"/>
      <c r="B15" s="811"/>
      <c r="C15" s="643">
        <f>Indicators!D3</f>
        <v>-0.79293330874097645</v>
      </c>
      <c r="D15" s="608" t="str">
        <f>Indicators!G3</f>
        <v>EÚ28</v>
      </c>
      <c r="E15" s="624" t="s">
        <v>36</v>
      </c>
      <c r="F15" s="646">
        <f>Indicators!D26</f>
        <v>-0.60460183430372461</v>
      </c>
      <c r="G15" s="609" t="str">
        <f>Indicators!F26</f>
        <v>Eurostat</v>
      </c>
      <c r="H15" s="608" t="str">
        <f>Indicators!G26</f>
        <v>EÚ28</v>
      </c>
      <c r="I15" s="308"/>
    </row>
    <row r="16" spans="1:9" ht="18.75" customHeight="1">
      <c r="A16" s="813"/>
      <c r="B16" s="812"/>
      <c r="C16" s="653">
        <f>Indicators!D3</f>
        <v>-0.79293330874097645</v>
      </c>
      <c r="D16" s="654" t="str">
        <f>Indicators!G3</f>
        <v>EÚ28</v>
      </c>
      <c r="E16" s="655" t="s">
        <v>471</v>
      </c>
      <c r="F16" s="656">
        <f>Indicators!D25</f>
        <v>-0.86625099660316818</v>
      </c>
      <c r="G16" s="609" t="str">
        <f>Indicators!F25</f>
        <v>Eurostat</v>
      </c>
      <c r="H16" s="608" t="str">
        <f>Indicators!G25</f>
        <v>EÚ28</v>
      </c>
      <c r="I16" s="308"/>
    </row>
    <row r="17" spans="1:9" s="284" customFormat="1" ht="18.75" customHeight="1">
      <c r="A17" s="813"/>
      <c r="B17" s="811" t="s">
        <v>866</v>
      </c>
      <c r="C17" s="643">
        <f>Indicators!D4</f>
        <v>-0.96021684173315736</v>
      </c>
      <c r="D17" s="608" t="s">
        <v>13</v>
      </c>
      <c r="E17" s="624" t="s">
        <v>699</v>
      </c>
      <c r="F17" s="646">
        <f>'20_Teachers_wages'!S42</f>
        <v>-1.6256152751865185</v>
      </c>
      <c r="G17" s="609"/>
      <c r="H17" s="608" t="s">
        <v>13</v>
      </c>
      <c r="I17" s="308"/>
    </row>
    <row r="18" spans="1:9" ht="18.75" customHeight="1">
      <c r="A18" s="813"/>
      <c r="B18" s="818"/>
      <c r="C18" s="644">
        <f>Indicators!D4</f>
        <v>-0.96021684173315736</v>
      </c>
      <c r="D18" s="614" t="str">
        <f>Indicators!G4</f>
        <v>OECD</v>
      </c>
      <c r="E18" s="687" t="s">
        <v>867</v>
      </c>
      <c r="F18" s="644">
        <f>Indicators!D27</f>
        <v>-0.56473010834833037</v>
      </c>
      <c r="G18" s="607" t="str">
        <f>Indicators!F27</f>
        <v>OECD</v>
      </c>
      <c r="H18" s="606" t="str">
        <f>Indicators!G27</f>
        <v>OECD</v>
      </c>
      <c r="I18" s="308"/>
    </row>
    <row r="19" spans="1:9" s="284" customFormat="1" ht="10.5" customHeight="1">
      <c r="A19" s="641"/>
      <c r="B19" s="621"/>
      <c r="C19" s="647"/>
      <c r="D19" s="610"/>
      <c r="E19" s="621"/>
      <c r="F19" s="647"/>
      <c r="G19" s="607"/>
      <c r="H19" s="606"/>
      <c r="I19" s="308"/>
    </row>
    <row r="20" spans="1:9" s="284" customFormat="1" ht="18.75" customHeight="1">
      <c r="A20" s="641"/>
      <c r="B20" s="634" t="s">
        <v>334</v>
      </c>
      <c r="C20" s="645" t="s">
        <v>844</v>
      </c>
      <c r="D20" s="635" t="s">
        <v>482</v>
      </c>
      <c r="E20" s="636" t="s">
        <v>881</v>
      </c>
      <c r="F20" s="645" t="s">
        <v>844</v>
      </c>
      <c r="G20" s="607"/>
      <c r="H20" s="606"/>
      <c r="I20" s="308"/>
    </row>
    <row r="21" spans="1:9" ht="18.75" customHeight="1">
      <c r="A21" s="814" t="s">
        <v>5</v>
      </c>
      <c r="B21" s="810" t="s">
        <v>6</v>
      </c>
      <c r="C21" s="643">
        <f>Indicators!D9</f>
        <v>-0.97129984712031914</v>
      </c>
      <c r="D21" s="606" t="str">
        <f>Indicators!G9</f>
        <v>EÚ24</v>
      </c>
      <c r="E21" s="667" t="s">
        <v>410</v>
      </c>
      <c r="F21" s="643">
        <f>Indicators!D31</f>
        <v>-0.78169819768472637</v>
      </c>
      <c r="G21" s="611" t="str">
        <f>Indicators!F31</f>
        <v>EK</v>
      </c>
      <c r="H21" s="610" t="str">
        <f>Indicators!G31</f>
        <v>EÚ24</v>
      </c>
      <c r="I21" s="308"/>
    </row>
    <row r="22" spans="1:9" ht="18.75" customHeight="1">
      <c r="A22" s="813"/>
      <c r="B22" s="811"/>
      <c r="C22" s="648">
        <f>Indicators!D9</f>
        <v>-0.97129984712031914</v>
      </c>
      <c r="D22" s="612" t="str">
        <f>Indicators!G9</f>
        <v>EÚ24</v>
      </c>
      <c r="E22" s="629" t="s">
        <v>411</v>
      </c>
      <c r="F22" s="648">
        <f>Indicators!D32</f>
        <v>-0.84794038387097981</v>
      </c>
      <c r="G22" s="613" t="str">
        <f>Indicators!F32</f>
        <v>EK</v>
      </c>
      <c r="H22" s="612" t="str">
        <f>Indicators!G32</f>
        <v>EÚ24</v>
      </c>
      <c r="I22" s="308"/>
    </row>
    <row r="23" spans="1:9" ht="18.75" customHeight="1">
      <c r="A23" s="813"/>
      <c r="B23" s="811"/>
      <c r="C23" s="643">
        <f>Indicators!D9</f>
        <v>-0.97129984712031914</v>
      </c>
      <c r="D23" s="606" t="str">
        <f>Indicators!G9</f>
        <v>EÚ24</v>
      </c>
      <c r="E23" s="667" t="s">
        <v>852</v>
      </c>
      <c r="F23" s="643">
        <f>Indicators!D33</f>
        <v>-9.4272805272749241E-2</v>
      </c>
      <c r="G23" s="607" t="str">
        <f>Indicators!F33</f>
        <v>EK</v>
      </c>
      <c r="H23" s="606" t="str">
        <f>Indicators!G33</f>
        <v>EÚ24</v>
      </c>
      <c r="I23" s="308"/>
    </row>
    <row r="24" spans="1:9" s="284" customFormat="1" ht="18.75" customHeight="1">
      <c r="A24" s="813"/>
      <c r="B24" s="811"/>
      <c r="C24" s="643">
        <f>Indicators!D9</f>
        <v>-0.97129984712031914</v>
      </c>
      <c r="D24" s="606"/>
      <c r="E24" s="714" t="s">
        <v>853</v>
      </c>
      <c r="F24" s="643">
        <f>Indicators!D34</f>
        <v>-0.19624364624764706</v>
      </c>
      <c r="G24" s="607"/>
      <c r="H24" s="606"/>
      <c r="I24" s="308"/>
    </row>
    <row r="25" spans="1:9" s="284" customFormat="1" ht="18.75" customHeight="1">
      <c r="A25" s="813"/>
      <c r="B25" s="812"/>
      <c r="C25" s="653">
        <f>Indicators!D9</f>
        <v>-0.97129984712031914</v>
      </c>
      <c r="D25" s="805"/>
      <c r="E25" s="792" t="s">
        <v>1004</v>
      </c>
      <c r="F25" s="653">
        <f>Indicators!D75</f>
        <v>-0.95441552203367075</v>
      </c>
      <c r="G25" s="607"/>
      <c r="H25" s="606"/>
      <c r="I25" s="308"/>
    </row>
    <row r="26" spans="1:9" s="284" customFormat="1" ht="18.75" customHeight="1">
      <c r="A26" s="813"/>
      <c r="B26" s="819" t="s">
        <v>982</v>
      </c>
      <c r="C26" s="643">
        <f>Indicators!D22</f>
        <v>0.88096853796373442</v>
      </c>
      <c r="D26" s="640" t="s">
        <v>13</v>
      </c>
      <c r="E26" s="629" t="s">
        <v>827</v>
      </c>
      <c r="F26" s="643">
        <f>Indicators!D70</f>
        <v>-0.93470579308691426</v>
      </c>
      <c r="G26" s="607"/>
      <c r="H26" s="606"/>
      <c r="I26" s="308"/>
    </row>
    <row r="27" spans="1:9" s="284" customFormat="1" ht="18.75" customHeight="1">
      <c r="A27" s="813"/>
      <c r="B27" s="819"/>
      <c r="C27" s="643">
        <f>Indicators!D22</f>
        <v>0.88096853796373442</v>
      </c>
      <c r="D27" s="640" t="s">
        <v>13</v>
      </c>
      <c r="E27" s="629" t="s">
        <v>874</v>
      </c>
      <c r="F27" s="643">
        <f>Indicators!D69</f>
        <v>-1.5201686268725731</v>
      </c>
      <c r="G27" s="607"/>
      <c r="H27" s="606"/>
      <c r="I27" s="308"/>
    </row>
    <row r="28" spans="1:9" s="284" customFormat="1" ht="18.75" customHeight="1">
      <c r="A28" s="813"/>
      <c r="B28" s="819"/>
      <c r="C28" s="643">
        <f>Indicators!D22</f>
        <v>0.88096853796373442</v>
      </c>
      <c r="D28" s="640" t="s">
        <v>13</v>
      </c>
      <c r="E28" s="629" t="s">
        <v>839</v>
      </c>
      <c r="F28" s="652">
        <f>Indicators!D71</f>
        <v>0.71500360391248752</v>
      </c>
      <c r="G28" s="607"/>
      <c r="H28" s="606"/>
      <c r="I28" s="308"/>
    </row>
    <row r="29" spans="1:9" s="284" customFormat="1" ht="18.75" customHeight="1">
      <c r="A29" s="813"/>
      <c r="B29" s="821"/>
      <c r="C29" s="653">
        <f>Indicators!D22</f>
        <v>0.88096853796373442</v>
      </c>
      <c r="D29" s="793" t="s">
        <v>13</v>
      </c>
      <c r="E29" s="794" t="s">
        <v>840</v>
      </c>
      <c r="F29" s="795">
        <f>Indicators!D72</f>
        <v>0.54204828349883472</v>
      </c>
      <c r="G29" s="607"/>
      <c r="H29" s="606"/>
      <c r="I29" s="308"/>
    </row>
    <row r="30" spans="1:9" ht="18.75" customHeight="1">
      <c r="A30" s="813"/>
      <c r="B30" s="811" t="s">
        <v>9</v>
      </c>
      <c r="C30" s="643">
        <f>Indicators!D5</f>
        <v>-0.17502283112937844</v>
      </c>
      <c r="D30" s="606" t="str">
        <f>Indicators!G35</f>
        <v>EÚ28</v>
      </c>
      <c r="E30" s="624" t="s">
        <v>893</v>
      </c>
      <c r="F30" s="643">
        <f>Indicators!D35</f>
        <v>-1.4229849273147948</v>
      </c>
      <c r="G30" s="607" t="str">
        <f>Indicators!F35</f>
        <v>Eurostat</v>
      </c>
      <c r="H30" s="606" t="str">
        <f>Indicators!G35</f>
        <v>EÚ28</v>
      </c>
      <c r="I30" s="308"/>
    </row>
    <row r="31" spans="1:9" ht="18.75" customHeight="1">
      <c r="A31" s="813"/>
      <c r="B31" s="811"/>
      <c r="C31" s="643">
        <f>Indicators!D5</f>
        <v>-0.17502283112937844</v>
      </c>
      <c r="D31" s="606" t="str">
        <f>Indicators!G36</f>
        <v>EÚ28</v>
      </c>
      <c r="E31" s="624" t="s">
        <v>868</v>
      </c>
      <c r="F31" s="643">
        <f>Indicators!D36</f>
        <v>-0.44267665728444794</v>
      </c>
      <c r="G31" s="607" t="str">
        <f>Indicators!F36</f>
        <v>Eurostat</v>
      </c>
      <c r="H31" s="606" t="str">
        <f>Indicators!G36</f>
        <v>EÚ28</v>
      </c>
      <c r="I31" s="308"/>
    </row>
    <row r="32" spans="1:9" s="284" customFormat="1" ht="18.75" customHeight="1">
      <c r="A32" s="813"/>
      <c r="B32" s="811"/>
      <c r="C32" s="643">
        <f>Indicators!D5</f>
        <v>-0.17502283112937844</v>
      </c>
      <c r="D32" s="606" t="s">
        <v>329</v>
      </c>
      <c r="E32" s="624" t="s">
        <v>728</v>
      </c>
      <c r="F32" s="643">
        <f>'23_Trains_buses'!L158</f>
        <v>0.94091417580570047</v>
      </c>
      <c r="G32" s="607"/>
      <c r="H32" s="606" t="s">
        <v>329</v>
      </c>
      <c r="I32" s="308"/>
    </row>
    <row r="33" spans="1:9" ht="18.75" customHeight="1">
      <c r="A33" s="813"/>
      <c r="B33" s="812"/>
      <c r="C33" s="653">
        <f>Indicators!D5</f>
        <v>-0.17502283112937844</v>
      </c>
      <c r="D33" s="805" t="str">
        <f>Indicators!G37</f>
        <v>EÚ28</v>
      </c>
      <c r="E33" s="792" t="s">
        <v>456</v>
      </c>
      <c r="F33" s="653">
        <f>Indicators!D37</f>
        <v>1.0215658634620979</v>
      </c>
      <c r="G33" s="615" t="str">
        <f>Indicators!F37</f>
        <v>Eurostat</v>
      </c>
      <c r="H33" s="614" t="str">
        <f>Indicators!G37</f>
        <v>EÚ28</v>
      </c>
      <c r="I33" s="308"/>
    </row>
    <row r="34" spans="1:9" ht="29.25" customHeight="1">
      <c r="A34" s="813"/>
      <c r="B34" s="806" t="s">
        <v>11</v>
      </c>
      <c r="C34" s="807">
        <f>Indicators!D10</f>
        <v>-0.35166066626129361</v>
      </c>
      <c r="D34" s="808" t="str">
        <f>Indicators!G10</f>
        <v>EÚ28</v>
      </c>
      <c r="E34" s="806" t="s">
        <v>863</v>
      </c>
      <c r="F34" s="809">
        <f>Indicators!D38</f>
        <v>0.13611879683458603</v>
      </c>
      <c r="G34" s="616" t="str">
        <f>Indicators!F38</f>
        <v>Eurostat</v>
      </c>
      <c r="H34" s="617" t="str">
        <f>Indicators!G38</f>
        <v>EÚ28</v>
      </c>
      <c r="I34" s="308"/>
    </row>
    <row r="35" spans="1:9" ht="22.5" customHeight="1">
      <c r="A35" s="815"/>
      <c r="B35" s="627" t="s">
        <v>997</v>
      </c>
      <c r="C35" s="644">
        <f>Indicators!D11</f>
        <v>-0.2445047202267723</v>
      </c>
      <c r="D35" s="614" t="str">
        <f>Indicators!G11</f>
        <v>EÚ28</v>
      </c>
      <c r="E35" s="637" t="s">
        <v>893</v>
      </c>
      <c r="F35" s="650">
        <f>Indicators!D35</f>
        <v>-1.4229849273147948</v>
      </c>
      <c r="G35" s="618" t="str">
        <f>Indicators!F35</f>
        <v>Eurostat</v>
      </c>
      <c r="H35" s="619" t="str">
        <f>Indicators!G35</f>
        <v>EÚ28</v>
      </c>
      <c r="I35" s="308"/>
    </row>
    <row r="36" spans="1:9" s="284" customFormat="1" ht="22.5" customHeight="1">
      <c r="A36" s="641"/>
      <c r="B36" s="624"/>
      <c r="C36" s="643"/>
      <c r="D36" s="606"/>
      <c r="E36" s="638"/>
      <c r="F36" s="649"/>
      <c r="G36" s="613"/>
      <c r="H36" s="612"/>
      <c r="I36" s="308"/>
    </row>
    <row r="37" spans="1:9" s="284" customFormat="1" ht="22.5" customHeight="1">
      <c r="A37" s="641"/>
      <c r="B37" s="634" t="s">
        <v>334</v>
      </c>
      <c r="C37" s="645" t="s">
        <v>844</v>
      </c>
      <c r="D37" s="635" t="s">
        <v>482</v>
      </c>
      <c r="E37" s="636" t="s">
        <v>881</v>
      </c>
      <c r="F37" s="645" t="s">
        <v>844</v>
      </c>
      <c r="G37" s="613"/>
      <c r="H37" s="612"/>
      <c r="I37" s="308"/>
    </row>
    <row r="38" spans="1:9" ht="18.75" customHeight="1">
      <c r="A38" s="816" t="s">
        <v>598</v>
      </c>
      <c r="B38" s="810" t="s">
        <v>368</v>
      </c>
      <c r="C38" s="647">
        <f>Indicators!D12</f>
        <v>-0.53627612324245211</v>
      </c>
      <c r="D38" s="620" t="str">
        <f>Indicators!G12</f>
        <v>EÚ27</v>
      </c>
      <c r="E38" s="621" t="s">
        <v>26</v>
      </c>
      <c r="F38" s="651">
        <f>Indicators!D39</f>
        <v>0.56844588738046697</v>
      </c>
      <c r="G38" s="621" t="str">
        <f>Indicators!F39</f>
        <v>Eurostat</v>
      </c>
      <c r="H38" s="622" t="str">
        <f>Indicators!G39</f>
        <v>EÚ28</v>
      </c>
      <c r="I38" s="308"/>
    </row>
    <row r="39" spans="1:9" ht="18.75" customHeight="1">
      <c r="A39" s="817"/>
      <c r="B39" s="811"/>
      <c r="C39" s="643">
        <f>Indicators!D12</f>
        <v>-0.53627612324245211</v>
      </c>
      <c r="D39" s="623" t="str">
        <f>Indicators!G12</f>
        <v>EÚ27</v>
      </c>
      <c r="E39" s="624" t="s">
        <v>27</v>
      </c>
      <c r="F39" s="649">
        <f>Indicators!D40</f>
        <v>-0.91284725980599712</v>
      </c>
      <c r="G39" s="624" t="str">
        <f>Indicators!F40</f>
        <v>Eurostat</v>
      </c>
      <c r="H39" s="625" t="str">
        <f>Indicators!G40</f>
        <v>EÚ28</v>
      </c>
      <c r="I39" s="308"/>
    </row>
    <row r="40" spans="1:9" ht="18.75" customHeight="1">
      <c r="A40" s="817"/>
      <c r="B40" s="818"/>
      <c r="C40" s="644">
        <f>Indicators!D12</f>
        <v>-0.53627612324245211</v>
      </c>
      <c r="D40" s="626" t="str">
        <f>Indicators!G12</f>
        <v>EÚ27</v>
      </c>
      <c r="E40" s="679" t="s">
        <v>28</v>
      </c>
      <c r="F40" s="650">
        <f>Indicators!D41</f>
        <v>-0.75454184267644875</v>
      </c>
      <c r="G40" s="627" t="str">
        <f>Indicators!F41</f>
        <v>Eurostat</v>
      </c>
      <c r="H40" s="628" t="str">
        <f>Indicators!G41</f>
        <v>EÚ28</v>
      </c>
      <c r="I40" s="308"/>
    </row>
    <row r="41" spans="1:9" ht="18.75" customHeight="1">
      <c r="A41" s="817"/>
      <c r="B41" s="810" t="s">
        <v>14</v>
      </c>
      <c r="C41" s="647">
        <f>Indicators!D13</f>
        <v>-1.2362661233270571</v>
      </c>
      <c r="D41" s="610" t="str">
        <f>Indicators!G13</f>
        <v>OECD</v>
      </c>
      <c r="E41" s="704" t="s">
        <v>855</v>
      </c>
      <c r="F41" s="706">
        <f>Indicators!D42</f>
        <v>-0.32635249865489802</v>
      </c>
      <c r="G41" s="621"/>
      <c r="H41" s="610" t="s">
        <v>13</v>
      </c>
      <c r="I41" s="308"/>
    </row>
    <row r="42" spans="1:9" ht="18.75" customHeight="1">
      <c r="A42" s="817"/>
      <c r="B42" s="811"/>
      <c r="C42" s="643">
        <f>Indicators!D13</f>
        <v>-1.2362661233270571</v>
      </c>
      <c r="D42" s="606" t="str">
        <f>Indicators!G14</f>
        <v>OECD</v>
      </c>
      <c r="E42" s="705" t="s">
        <v>854</v>
      </c>
      <c r="F42" s="649">
        <f>Indicators!D43</f>
        <v>2.9419999625846835E-2</v>
      </c>
      <c r="G42" s="624"/>
      <c r="H42" s="606" t="s">
        <v>13</v>
      </c>
      <c r="I42" s="308"/>
    </row>
    <row r="43" spans="1:9" ht="18.75" customHeight="1">
      <c r="A43" s="817"/>
      <c r="B43" s="811"/>
      <c r="C43" s="648">
        <f>Indicators!D13</f>
        <v>-1.2362661233270571</v>
      </c>
      <c r="D43" s="606" t="str">
        <f>Indicators!G15</f>
        <v>OECD</v>
      </c>
      <c r="E43" s="638" t="s">
        <v>589</v>
      </c>
      <c r="F43" s="649">
        <f>Indicators!D45</f>
        <v>-0.58322312023812584</v>
      </c>
      <c r="G43" s="629"/>
      <c r="H43" s="612" t="s">
        <v>13</v>
      </c>
      <c r="I43" s="308"/>
    </row>
    <row r="44" spans="1:9" ht="18.75" customHeight="1">
      <c r="A44" s="817"/>
      <c r="B44" s="811"/>
      <c r="C44" s="648">
        <f>Indicators!D13</f>
        <v>-1.2362661233270571</v>
      </c>
      <c r="D44" s="606" t="e">
        <f>Indicators!#REF!</f>
        <v>#REF!</v>
      </c>
      <c r="E44" s="638" t="s">
        <v>590</v>
      </c>
      <c r="F44" s="649">
        <f>Indicators!D46</f>
        <v>-0.6067707927838456</v>
      </c>
      <c r="G44" s="629"/>
      <c r="H44" s="612" t="s">
        <v>13</v>
      </c>
      <c r="I44" s="308"/>
    </row>
    <row r="45" spans="1:9" ht="18.75" customHeight="1">
      <c r="A45" s="817"/>
      <c r="B45" s="811"/>
      <c r="C45" s="648">
        <f>Indicators!D13</f>
        <v>-1.2362661233270571</v>
      </c>
      <c r="D45" s="606" t="str">
        <f>Indicators!G16</f>
        <v>OECD</v>
      </c>
      <c r="E45" s="638" t="s">
        <v>591</v>
      </c>
      <c r="F45" s="649">
        <f>Indicators!D47</f>
        <v>-0.47714680235379969</v>
      </c>
      <c r="G45" s="629"/>
      <c r="H45" s="612" t="s">
        <v>13</v>
      </c>
      <c r="I45" s="308"/>
    </row>
    <row r="46" spans="1:9" ht="18.75" customHeight="1">
      <c r="A46" s="817"/>
      <c r="B46" s="811"/>
      <c r="C46" s="648">
        <f>Indicators!$D$13</f>
        <v>-1.2362661233270571</v>
      </c>
      <c r="D46" s="606" t="s">
        <v>13</v>
      </c>
      <c r="E46" s="638" t="s">
        <v>592</v>
      </c>
      <c r="F46" s="649">
        <f>Indicators!D48</f>
        <v>-0.41301874390245652</v>
      </c>
      <c r="G46" s="629"/>
      <c r="H46" s="612" t="s">
        <v>13</v>
      </c>
      <c r="I46" s="308"/>
    </row>
    <row r="47" spans="1:9" s="284" customFormat="1" ht="18.75" customHeight="1">
      <c r="A47" s="817"/>
      <c r="B47" s="811"/>
      <c r="C47" s="648">
        <f>Indicators!$D$13</f>
        <v>-1.2362661233270571</v>
      </c>
      <c r="D47" s="606" t="s">
        <v>13</v>
      </c>
      <c r="E47" s="638" t="s">
        <v>593</v>
      </c>
      <c r="F47" s="648">
        <f>Indicators!D49</f>
        <v>0.40378683751450101</v>
      </c>
      <c r="G47" s="629"/>
      <c r="H47" s="612" t="s">
        <v>13</v>
      </c>
      <c r="I47" s="308"/>
    </row>
    <row r="48" spans="1:9" s="284" customFormat="1" ht="18.75" customHeight="1">
      <c r="A48" s="817"/>
      <c r="B48" s="811"/>
      <c r="C48" s="648">
        <f>Indicators!$D$13</f>
        <v>-1.2362661233270571</v>
      </c>
      <c r="D48" s="606" t="s">
        <v>13</v>
      </c>
      <c r="E48" s="638" t="s">
        <v>594</v>
      </c>
      <c r="F48" s="648">
        <f>Indicators!D50</f>
        <v>-0.11268225123596107</v>
      </c>
      <c r="G48" s="629"/>
      <c r="H48" s="612" t="s">
        <v>13</v>
      </c>
      <c r="I48" s="308"/>
    </row>
    <row r="49" spans="1:11" s="284" customFormat="1" ht="18.75" customHeight="1">
      <c r="A49" s="817"/>
      <c r="B49" s="811"/>
      <c r="C49" s="648">
        <f>Indicators!$D$13</f>
        <v>-1.2362661233270571</v>
      </c>
      <c r="D49" s="606" t="s">
        <v>13</v>
      </c>
      <c r="E49" s="638" t="s">
        <v>595</v>
      </c>
      <c r="F49" s="648">
        <f>Indicators!D51</f>
        <v>0.38827994155165924</v>
      </c>
      <c r="G49" s="629"/>
      <c r="H49" s="612" t="s">
        <v>13</v>
      </c>
      <c r="I49" s="308"/>
    </row>
    <row r="50" spans="1:11" s="284" customFormat="1" ht="18.75" customHeight="1">
      <c r="A50" s="817"/>
      <c r="B50" s="811"/>
      <c r="C50" s="648">
        <f>Indicators!$D$13</f>
        <v>-1.2362661233270571</v>
      </c>
      <c r="D50" s="606" t="s">
        <v>13</v>
      </c>
      <c r="E50" s="638" t="s">
        <v>596</v>
      </c>
      <c r="F50" s="648">
        <f>Indicators!D52</f>
        <v>0.24280822640663824</v>
      </c>
      <c r="G50" s="629"/>
      <c r="H50" s="612" t="s">
        <v>13</v>
      </c>
      <c r="I50" s="308"/>
    </row>
    <row r="51" spans="1:11" s="284" customFormat="1" ht="18.75" customHeight="1">
      <c r="A51" s="817"/>
      <c r="B51" s="811"/>
      <c r="C51" s="648">
        <f>Indicators!$D$13</f>
        <v>-1.2362661233270571</v>
      </c>
      <c r="D51" s="606" t="s">
        <v>13</v>
      </c>
      <c r="E51" s="638" t="s">
        <v>597</v>
      </c>
      <c r="F51" s="648">
        <f>Indicators!D53</f>
        <v>0.83035671956759383</v>
      </c>
      <c r="G51" s="629"/>
      <c r="H51" s="612" t="s">
        <v>13</v>
      </c>
      <c r="I51" s="308"/>
    </row>
    <row r="52" spans="1:11" s="284" customFormat="1" ht="18.75" customHeight="1">
      <c r="A52" s="817"/>
      <c r="B52" s="811"/>
      <c r="C52" s="648">
        <f>Indicators!$D$13</f>
        <v>-1.2362661233270571</v>
      </c>
      <c r="D52" s="606" t="s">
        <v>13</v>
      </c>
      <c r="E52" s="639" t="s">
        <v>812</v>
      </c>
      <c r="F52" s="649">
        <f>Indicators!D44</f>
        <v>-0.48449598974508579</v>
      </c>
      <c r="G52" s="629"/>
      <c r="H52" s="612" t="s">
        <v>13</v>
      </c>
      <c r="I52" s="308"/>
    </row>
    <row r="53" spans="1:11" ht="18.75" customHeight="1">
      <c r="A53" s="817"/>
      <c r="B53" s="811"/>
      <c r="C53" s="648">
        <f>Indicators!$D$13</f>
        <v>-1.2362661233270571</v>
      </c>
      <c r="D53" s="623" t="s">
        <v>13</v>
      </c>
      <c r="E53" s="638" t="s">
        <v>869</v>
      </c>
      <c r="F53" s="649">
        <f>Indicators!D54</f>
        <v>-2.6561857223818093</v>
      </c>
      <c r="G53" s="629"/>
      <c r="H53" s="630" t="s">
        <v>329</v>
      </c>
      <c r="I53" s="308"/>
    </row>
    <row r="54" spans="1:11" ht="18.75" customHeight="1">
      <c r="A54" s="817"/>
      <c r="B54" s="811"/>
      <c r="C54" s="648">
        <f>Indicators!$D$13</f>
        <v>-1.2362661233270571</v>
      </c>
      <c r="D54" s="623" t="s">
        <v>13</v>
      </c>
      <c r="E54" s="638" t="s">
        <v>870</v>
      </c>
      <c r="F54" s="649">
        <f>Indicators!D55</f>
        <v>-0.385152334560941</v>
      </c>
      <c r="G54" s="629"/>
      <c r="H54" s="630" t="s">
        <v>329</v>
      </c>
      <c r="I54" s="308"/>
    </row>
    <row r="55" spans="1:11" ht="18.75" customHeight="1">
      <c r="A55" s="817"/>
      <c r="B55" s="811"/>
      <c r="C55" s="648">
        <f>Indicators!$D$13</f>
        <v>-1.2362661233270571</v>
      </c>
      <c r="D55" s="623" t="s">
        <v>13</v>
      </c>
      <c r="E55" s="638" t="s">
        <v>871</v>
      </c>
      <c r="F55" s="649">
        <f>Indicators!D56</f>
        <v>-6.523566332020081E-2</v>
      </c>
      <c r="G55" s="629"/>
      <c r="H55" s="630" t="s">
        <v>329</v>
      </c>
      <c r="I55" s="308"/>
    </row>
    <row r="56" spans="1:11" s="284" customFormat="1" ht="18.75" customHeight="1">
      <c r="A56" s="817"/>
      <c r="B56" s="811"/>
      <c r="C56" s="648">
        <f>Indicators!$D$13</f>
        <v>-1.2362661233270571</v>
      </c>
      <c r="D56" s="606" t="s">
        <v>13</v>
      </c>
      <c r="E56" s="638" t="s">
        <v>661</v>
      </c>
      <c r="F56" s="649">
        <f>Indicators!D57</f>
        <v>-0.86402410077395886</v>
      </c>
      <c r="G56" s="629"/>
      <c r="H56" s="612" t="s">
        <v>13</v>
      </c>
      <c r="I56" s="308"/>
    </row>
    <row r="57" spans="1:11" ht="18.75" customHeight="1">
      <c r="A57" s="817"/>
      <c r="B57" s="811"/>
      <c r="C57" s="648">
        <f>Indicators!$D$13</f>
        <v>-1.2362661233270571</v>
      </c>
      <c r="D57" s="606" t="s">
        <v>13</v>
      </c>
      <c r="E57" s="638" t="s">
        <v>554</v>
      </c>
      <c r="F57" s="649">
        <f>Indicators!D73</f>
        <v>-1.8105520844705343</v>
      </c>
      <c r="G57" s="629"/>
      <c r="H57" s="612" t="s">
        <v>13</v>
      </c>
      <c r="I57" s="308"/>
    </row>
    <row r="58" spans="1:11" s="284" customFormat="1" ht="18.75" customHeight="1">
      <c r="A58" s="817"/>
      <c r="B58" s="811"/>
      <c r="C58" s="648">
        <f>Indicators!D13</f>
        <v>-1.2362661233270571</v>
      </c>
      <c r="D58" s="606" t="s">
        <v>13</v>
      </c>
      <c r="E58" s="638" t="s">
        <v>964</v>
      </c>
      <c r="F58" s="649">
        <f>Indicators!D29</f>
        <v>0.25347897676402409</v>
      </c>
      <c r="G58" s="629"/>
      <c r="H58" s="612"/>
      <c r="I58" s="308"/>
    </row>
    <row r="59" spans="1:11" s="284" customFormat="1" ht="18.75" customHeight="1">
      <c r="A59" s="817"/>
      <c r="B59" s="811"/>
      <c r="C59" s="648">
        <f>Indicators!D13</f>
        <v>-1.2362661233270571</v>
      </c>
      <c r="D59" s="606" t="s">
        <v>13</v>
      </c>
      <c r="E59" s="638" t="s">
        <v>965</v>
      </c>
      <c r="F59" s="649">
        <f>Indicators!D30</f>
        <v>-0.86814122568536345</v>
      </c>
      <c r="G59" s="629"/>
      <c r="H59" s="612"/>
      <c r="I59" s="308"/>
    </row>
    <row r="60" spans="1:11" s="284" customFormat="1" ht="18.75" customHeight="1">
      <c r="A60" s="817"/>
      <c r="B60" s="818"/>
      <c r="C60" s="682">
        <f>Indicators!$D$13</f>
        <v>-1.2362661233270571</v>
      </c>
      <c r="D60" s="614"/>
      <c r="E60" s="637" t="s">
        <v>1002</v>
      </c>
      <c r="F60" s="650">
        <f>Indicators!D74</f>
        <v>-0.28648369659705331</v>
      </c>
      <c r="G60" s="629"/>
      <c r="H60" s="612"/>
      <c r="I60" s="308"/>
    </row>
    <row r="61" spans="1:11" ht="18.75" customHeight="1">
      <c r="A61" s="817"/>
      <c r="B61" s="819" t="s">
        <v>15</v>
      </c>
      <c r="C61" s="643">
        <f>Indicators!D16</f>
        <v>-1.2196618629887614</v>
      </c>
      <c r="D61" s="606" t="str">
        <f>Indicators!G16</f>
        <v>OECD</v>
      </c>
      <c r="E61" s="624" t="s">
        <v>872</v>
      </c>
      <c r="F61" s="643">
        <f>Indicators!D58</f>
        <v>-0.5965601869558772</v>
      </c>
      <c r="G61" s="624"/>
      <c r="H61" s="606" t="s">
        <v>13</v>
      </c>
      <c r="I61" s="308"/>
      <c r="J61" s="4"/>
      <c r="K61" s="4"/>
    </row>
    <row r="62" spans="1:11" s="284" customFormat="1" ht="18.75" customHeight="1">
      <c r="A62" s="817"/>
      <c r="B62" s="819"/>
      <c r="C62" s="643">
        <f>Indicators!D16</f>
        <v>-1.2196618629887614</v>
      </c>
      <c r="D62" s="606" t="str">
        <f>Indicators!G17</f>
        <v>OECD24</v>
      </c>
      <c r="E62" s="624" t="s">
        <v>685</v>
      </c>
      <c r="F62" s="643">
        <f>Indicators!D61</f>
        <v>-0.28598874935257873</v>
      </c>
      <c r="G62" s="624"/>
      <c r="H62" s="606" t="s">
        <v>13</v>
      </c>
      <c r="I62" s="308"/>
      <c r="J62" s="4"/>
      <c r="K62" s="4"/>
    </row>
    <row r="63" spans="1:11" ht="18.75" customHeight="1">
      <c r="A63" s="817"/>
      <c r="B63" s="819"/>
      <c r="C63" s="643">
        <f>Indicators!D16</f>
        <v>-1.2196618629887614</v>
      </c>
      <c r="D63" s="606" t="str">
        <f>Indicators!G16</f>
        <v>OECD</v>
      </c>
      <c r="E63" s="624" t="s">
        <v>469</v>
      </c>
      <c r="F63" s="643">
        <f>Indicators!D59</f>
        <v>-0.42238889691743364</v>
      </c>
      <c r="G63" s="624"/>
      <c r="H63" s="606" t="s">
        <v>13</v>
      </c>
      <c r="I63" s="308"/>
      <c r="J63" s="3"/>
      <c r="K63" s="3"/>
    </row>
    <row r="64" spans="1:11" s="284" customFormat="1" ht="18.75" customHeight="1">
      <c r="A64" s="817"/>
      <c r="B64" s="819"/>
      <c r="C64" s="643">
        <f>Indicators!D16</f>
        <v>-1.2196618629887614</v>
      </c>
      <c r="D64" s="606"/>
      <c r="E64" s="678" t="s">
        <v>865</v>
      </c>
      <c r="F64" s="643">
        <f>Indicators!D60</f>
        <v>0.12492922743644452</v>
      </c>
      <c r="G64" s="678"/>
      <c r="H64" s="606"/>
      <c r="I64" s="308"/>
    </row>
    <row r="65" spans="1:9" ht="18.75" customHeight="1">
      <c r="A65" s="817"/>
      <c r="B65" s="820"/>
      <c r="C65" s="644">
        <f>Indicators!D16</f>
        <v>-1.2196618629887614</v>
      </c>
      <c r="D65" s="614" t="str">
        <f>Indicators!G16</f>
        <v>OECD</v>
      </c>
      <c r="E65" s="679" t="s">
        <v>963</v>
      </c>
      <c r="F65" s="644">
        <f>Indicators!D62</f>
        <v>-1.1669395532231523</v>
      </c>
      <c r="G65" s="627"/>
      <c r="H65" s="614" t="s">
        <v>13</v>
      </c>
      <c r="I65" s="308"/>
    </row>
    <row r="66" spans="1:9" ht="18.75" customHeight="1">
      <c r="A66" s="817"/>
      <c r="B66" s="819" t="s">
        <v>16</v>
      </c>
      <c r="C66" s="643">
        <f>Indicators!D19</f>
        <v>-0.41308209668957369</v>
      </c>
      <c r="D66" s="623" t="str">
        <f>Indicators!G20</f>
        <v>OECD</v>
      </c>
      <c r="E66" s="624" t="s">
        <v>873</v>
      </c>
      <c r="F66" s="643">
        <f>Indicators!D63</f>
        <v>0.27438131013238515</v>
      </c>
      <c r="G66" s="607" t="str">
        <f>Indicators!F63</f>
        <v>Eurostat</v>
      </c>
      <c r="H66" s="623" t="str">
        <f>Indicators!G63</f>
        <v>EÚ28</v>
      </c>
      <c r="I66" s="308"/>
    </row>
    <row r="67" spans="1:9" s="284" customFormat="1" ht="18.75" customHeight="1">
      <c r="A67" s="817"/>
      <c r="B67" s="819"/>
      <c r="C67" s="643">
        <f>Indicators!D19</f>
        <v>-0.41308209668957369</v>
      </c>
      <c r="D67" s="623" t="str">
        <f>Indicators!G20</f>
        <v>OECD</v>
      </c>
      <c r="E67" s="624" t="s">
        <v>34</v>
      </c>
      <c r="F67" s="643">
        <f>Indicators!D64</f>
        <v>0.8035565984522014</v>
      </c>
      <c r="G67" s="607" t="str">
        <f>Indicators!F64</f>
        <v>Eurostat</v>
      </c>
      <c r="H67" s="623" t="str">
        <f>Indicators!G64</f>
        <v>EÚ28</v>
      </c>
      <c r="I67" s="308"/>
    </row>
    <row r="68" spans="1:9" s="284" customFormat="1" ht="18.75" customHeight="1">
      <c r="A68" s="817"/>
      <c r="B68" s="820"/>
      <c r="C68" s="644">
        <f>Indicators!D19</f>
        <v>-0.41308209668957369</v>
      </c>
      <c r="D68" s="626" t="s">
        <v>13</v>
      </c>
      <c r="E68" s="679" t="s">
        <v>697</v>
      </c>
      <c r="F68" s="644">
        <f>Indicators!D67</f>
        <v>-1.4972932540700949</v>
      </c>
      <c r="G68" s="615"/>
      <c r="H68" s="626" t="s">
        <v>329</v>
      </c>
      <c r="I68" s="308"/>
    </row>
    <row r="69" spans="1:9">
      <c r="A69" s="817"/>
      <c r="G69" s="632"/>
      <c r="H69" s="631" t="s">
        <v>13</v>
      </c>
    </row>
    <row r="72" spans="1:9">
      <c r="B72" s="74" t="s">
        <v>330</v>
      </c>
      <c r="C72" s="48" t="s">
        <v>844</v>
      </c>
    </row>
    <row r="73" spans="1:9">
      <c r="B73" s="675" t="s">
        <v>848</v>
      </c>
      <c r="C73" s="643">
        <v>-1.2362661233270571</v>
      </c>
    </row>
    <row r="74" spans="1:9">
      <c r="B74" s="675" t="s">
        <v>1037</v>
      </c>
      <c r="C74" s="643">
        <v>-1.2196618629887614</v>
      </c>
    </row>
    <row r="75" spans="1:9" ht="16.5" customHeight="1">
      <c r="B75" s="675" t="s">
        <v>6</v>
      </c>
      <c r="C75" s="643">
        <v>-0.97129984712031914</v>
      </c>
    </row>
    <row r="76" spans="1:9" ht="24">
      <c r="B76" s="675" t="s">
        <v>951</v>
      </c>
      <c r="C76" s="643">
        <v>-0.96021684173315736</v>
      </c>
    </row>
    <row r="77" spans="1:9">
      <c r="B77" s="675" t="s">
        <v>998</v>
      </c>
      <c r="C77" s="643">
        <v>-0.79293330874097645</v>
      </c>
    </row>
    <row r="78" spans="1:9">
      <c r="B78" s="74" t="s">
        <v>1036</v>
      </c>
      <c r="C78" s="282">
        <f>C2</f>
        <v>-0.73803211081484243</v>
      </c>
    </row>
    <row r="79" spans="1:9">
      <c r="B79" s="675" t="s">
        <v>864</v>
      </c>
      <c r="C79" s="643">
        <v>-0.53627612324245211</v>
      </c>
    </row>
    <row r="80" spans="1:9" ht="16.5" customHeight="1">
      <c r="B80" s="675" t="s">
        <v>16</v>
      </c>
      <c r="C80" s="643">
        <v>-0.41308209668957369</v>
      </c>
    </row>
    <row r="81" spans="2:3" ht="24">
      <c r="B81" s="674" t="s">
        <v>11</v>
      </c>
      <c r="C81" s="643">
        <v>-0.35166066626129361</v>
      </c>
    </row>
    <row r="82" spans="2:3">
      <c r="B82" s="675" t="s">
        <v>995</v>
      </c>
      <c r="C82" s="643">
        <v>-0.31210383949642467</v>
      </c>
    </row>
    <row r="83" spans="2:3">
      <c r="B83" s="674" t="s">
        <v>12</v>
      </c>
      <c r="C83" s="643">
        <v>-0.2445047202267723</v>
      </c>
    </row>
    <row r="84" spans="2:3">
      <c r="B84" s="675" t="s">
        <v>9</v>
      </c>
      <c r="C84" s="643">
        <v>-0.17502283112937844</v>
      </c>
    </row>
    <row r="85" spans="2:3">
      <c r="B85" s="676" t="s">
        <v>996</v>
      </c>
      <c r="C85" s="643">
        <v>0.88096853796373442</v>
      </c>
    </row>
  </sheetData>
  <autoFilter ref="B72:C72">
    <sortState ref="B88:C99">
      <sortCondition ref="C87"/>
    </sortState>
  </autoFilter>
  <mergeCells count="14">
    <mergeCell ref="B2:B11"/>
    <mergeCell ref="A12:A18"/>
    <mergeCell ref="A21:A35"/>
    <mergeCell ref="A38:A69"/>
    <mergeCell ref="B12:B13"/>
    <mergeCell ref="B14:B16"/>
    <mergeCell ref="B17:B18"/>
    <mergeCell ref="B21:B25"/>
    <mergeCell ref="B30:B33"/>
    <mergeCell ref="B41:B60"/>
    <mergeCell ref="B38:B40"/>
    <mergeCell ref="B61:B65"/>
    <mergeCell ref="B66:B68"/>
    <mergeCell ref="B26:B29"/>
  </mergeCells>
  <pageMargins left="0.7" right="0.7" top="0.75" bottom="0.75" header="0.3" footer="0.3"/>
  <pageSetup paperSize="9" scale="80" fitToHeight="0" orientation="landscape" horizont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heetViews>
  <sheetFormatPr defaultRowHeight="16.5"/>
  <cols>
    <col min="1" max="1" width="15.85546875" customWidth="1"/>
    <col min="3" max="3" width="12.140625" bestFit="1" customWidth="1"/>
    <col min="4" max="5" width="14" customWidth="1"/>
    <col min="6" max="7" width="13.42578125" customWidth="1"/>
    <col min="8" max="9" width="20.85546875" customWidth="1"/>
    <col min="10" max="10" width="14.42578125" customWidth="1"/>
  </cols>
  <sheetData>
    <row r="1" spans="1:11">
      <c r="A1" s="2">
        <v>2012</v>
      </c>
      <c r="B1" t="s">
        <v>7</v>
      </c>
      <c r="D1" t="s">
        <v>39</v>
      </c>
      <c r="F1" t="s">
        <v>20</v>
      </c>
      <c r="H1" t="s">
        <v>19</v>
      </c>
      <c r="J1" t="s">
        <v>21</v>
      </c>
    </row>
    <row r="2" spans="1:11">
      <c r="A2" t="s">
        <v>38</v>
      </c>
      <c r="B2">
        <v>7.4</v>
      </c>
      <c r="C2">
        <f>-(B2-B$27)/B$28</f>
        <v>-1.1378083923409452</v>
      </c>
      <c r="D2">
        <v>1</v>
      </c>
      <c r="E2">
        <f>-(D2-D$27)/D$28</f>
        <v>-0.15633963953694532</v>
      </c>
      <c r="F2">
        <v>3.9</v>
      </c>
      <c r="G2">
        <f>-(F2-F$27)/F$28</f>
        <v>-1.0422178942566933</v>
      </c>
      <c r="H2">
        <v>2.2000000000000002</v>
      </c>
      <c r="I2">
        <f>-(H2-H$27)/H$28</f>
        <v>-0.68967999646906097</v>
      </c>
      <c r="J2">
        <v>0.4</v>
      </c>
      <c r="K2">
        <f>-(J2-J$27)/J$28</f>
        <v>-1.266663534871177</v>
      </c>
    </row>
    <row r="3" spans="1:11">
      <c r="A3" t="s">
        <v>40</v>
      </c>
      <c r="B3">
        <v>2.8</v>
      </c>
      <c r="C3">
        <f t="shared" ref="C3:C26" si="0">-(B3-$B$27)/$B$28</f>
        <v>0.39407022368881545</v>
      </c>
      <c r="D3">
        <v>0.5</v>
      </c>
      <c r="E3">
        <f t="shared" ref="E3:E26" si="1">-(D3-D$27)/D$28</f>
        <v>0.23450945930541786</v>
      </c>
      <c r="F3">
        <v>1.6</v>
      </c>
      <c r="G3">
        <f t="shared" ref="G3:G26" si="2">-(F3-F$27)/F$28</f>
        <v>7.4877790461160457E-2</v>
      </c>
      <c r="H3">
        <v>0.6</v>
      </c>
      <c r="I3">
        <f t="shared" ref="I3:I26" si="3">-(H3-H$27)/H$28</f>
        <v>1.2156230153591361</v>
      </c>
      <c r="J3">
        <v>0.2</v>
      </c>
      <c r="K3">
        <f t="shared" ref="K3:K26" si="4">-(J3-J$27)/J$28</f>
        <v>-0.838495579421765</v>
      </c>
    </row>
    <row r="4" spans="1:11">
      <c r="A4" t="s">
        <v>41</v>
      </c>
      <c r="B4">
        <v>5.5</v>
      </c>
      <c r="C4">
        <f t="shared" si="0"/>
        <v>-0.50507592050256578</v>
      </c>
      <c r="D4">
        <v>1.7</v>
      </c>
      <c r="E4">
        <f t="shared" si="1"/>
        <v>-0.70352837791625378</v>
      </c>
      <c r="F4">
        <v>2</v>
      </c>
      <c r="G4">
        <f t="shared" si="2"/>
        <v>-0.11939971992455324</v>
      </c>
      <c r="H4">
        <v>1.6</v>
      </c>
      <c r="I4">
        <f t="shared" si="3"/>
        <v>2.4808632966512891E-2</v>
      </c>
      <c r="J4">
        <v>0.3</v>
      </c>
      <c r="K4">
        <f t="shared" si="4"/>
        <v>-1.0525795571464709</v>
      </c>
    </row>
    <row r="5" spans="1:11">
      <c r="A5" t="s">
        <v>42</v>
      </c>
      <c r="B5">
        <v>2.6</v>
      </c>
      <c r="C5">
        <f t="shared" si="0"/>
        <v>0.46067364177706577</v>
      </c>
      <c r="D5">
        <v>0.9</v>
      </c>
      <c r="E5">
        <f t="shared" si="1"/>
        <v>-7.8169819768472704E-2</v>
      </c>
      <c r="F5">
        <v>-1.4</v>
      </c>
      <c r="G5">
        <f t="shared" si="2"/>
        <v>1.5319591183540135</v>
      </c>
      <c r="H5">
        <v>3.4</v>
      </c>
      <c r="I5">
        <f t="shared" si="3"/>
        <v>-2.1186572553402083</v>
      </c>
      <c r="J5">
        <v>-0.3</v>
      </c>
      <c r="K5">
        <f t="shared" si="4"/>
        <v>0.23192430920176488</v>
      </c>
    </row>
    <row r="6" spans="1:11">
      <c r="A6" t="s">
        <v>43</v>
      </c>
      <c r="B6">
        <v>1.4</v>
      </c>
      <c r="C6">
        <f t="shared" si="0"/>
        <v>0.86029415030656864</v>
      </c>
      <c r="D6">
        <v>-1</v>
      </c>
      <c r="E6">
        <f t="shared" si="1"/>
        <v>1.4070567558325073</v>
      </c>
      <c r="F6">
        <v>1.5</v>
      </c>
      <c r="G6">
        <f t="shared" si="2"/>
        <v>0.12344716805758893</v>
      </c>
      <c r="H6">
        <v>1</v>
      </c>
      <c r="I6">
        <f t="shared" si="3"/>
        <v>0.73929726240208682</v>
      </c>
      <c r="J6">
        <v>0</v>
      </c>
      <c r="K6">
        <f t="shared" si="4"/>
        <v>-0.41032762397235306</v>
      </c>
    </row>
    <row r="7" spans="1:11">
      <c r="A7" t="s">
        <v>44</v>
      </c>
      <c r="B7">
        <v>1.2</v>
      </c>
      <c r="C7">
        <f t="shared" si="0"/>
        <v>0.92689756839481907</v>
      </c>
      <c r="D7">
        <v>0.5</v>
      </c>
      <c r="E7">
        <f t="shared" si="1"/>
        <v>0.23450945930541786</v>
      </c>
      <c r="F7">
        <v>-0.1</v>
      </c>
      <c r="G7">
        <f t="shared" si="2"/>
        <v>0.90055720960044394</v>
      </c>
      <c r="H7">
        <v>0.9</v>
      </c>
      <c r="I7">
        <f t="shared" si="3"/>
        <v>0.85837870064134902</v>
      </c>
      <c r="J7">
        <v>-0.2</v>
      </c>
      <c r="K7">
        <f t="shared" si="4"/>
        <v>1.7840331477058949E-2</v>
      </c>
    </row>
    <row r="8" spans="1:11">
      <c r="A8" t="s">
        <v>45</v>
      </c>
      <c r="B8">
        <v>4.8</v>
      </c>
      <c r="C8">
        <f t="shared" si="0"/>
        <v>-0.27196395719368915</v>
      </c>
      <c r="D8">
        <v>2.9</v>
      </c>
      <c r="E8">
        <f t="shared" si="1"/>
        <v>-1.6415662151379253</v>
      </c>
      <c r="F8">
        <v>2.2000000000000002</v>
      </c>
      <c r="G8">
        <f t="shared" si="2"/>
        <v>-0.2165384751174102</v>
      </c>
      <c r="H8">
        <v>1.5</v>
      </c>
      <c r="I8">
        <f t="shared" si="3"/>
        <v>0.14389007120577529</v>
      </c>
      <c r="J8">
        <v>-1.9</v>
      </c>
      <c r="K8">
        <f t="shared" si="4"/>
        <v>3.6572679527970604</v>
      </c>
    </row>
    <row r="9" spans="1:11">
      <c r="A9" t="s">
        <v>46</v>
      </c>
      <c r="B9">
        <v>1.6</v>
      </c>
      <c r="C9">
        <f t="shared" si="0"/>
        <v>0.7936907322183181</v>
      </c>
      <c r="D9">
        <v>0.6</v>
      </c>
      <c r="E9">
        <f t="shared" si="1"/>
        <v>0.15633963953694524</v>
      </c>
      <c r="F9">
        <v>0.6</v>
      </c>
      <c r="G9">
        <f t="shared" si="2"/>
        <v>0.56057156642544492</v>
      </c>
      <c r="H9">
        <v>0.9</v>
      </c>
      <c r="I9">
        <f t="shared" si="3"/>
        <v>0.85837870064134902</v>
      </c>
      <c r="J9">
        <v>-0.5</v>
      </c>
      <c r="K9">
        <f t="shared" si="4"/>
        <v>0.66009226465117687</v>
      </c>
    </row>
    <row r="10" spans="1:11">
      <c r="A10" t="s">
        <v>47</v>
      </c>
      <c r="B10">
        <v>-2.2999999999999998</v>
      </c>
      <c r="C10">
        <f t="shared" si="0"/>
        <v>2.0924573849392019</v>
      </c>
      <c r="D10">
        <v>-3</v>
      </c>
      <c r="E10">
        <f t="shared" si="1"/>
        <v>2.9704531512019599</v>
      </c>
      <c r="F10">
        <v>-0.3</v>
      </c>
      <c r="G10">
        <f t="shared" si="2"/>
        <v>0.9976959647933008</v>
      </c>
      <c r="H10">
        <v>1.2</v>
      </c>
      <c r="I10">
        <f t="shared" si="3"/>
        <v>0.50113438592356219</v>
      </c>
      <c r="J10">
        <v>-0.2</v>
      </c>
      <c r="K10">
        <f t="shared" si="4"/>
        <v>1.7840331477058949E-2</v>
      </c>
    </row>
    <row r="11" spans="1:11">
      <c r="A11" t="s">
        <v>48</v>
      </c>
      <c r="B11">
        <v>8.1999999999999993</v>
      </c>
      <c r="C11">
        <f t="shared" si="0"/>
        <v>-1.4042220646939465</v>
      </c>
      <c r="D11">
        <v>2.8</v>
      </c>
      <c r="E11">
        <f t="shared" si="1"/>
        <v>-1.5633963953694527</v>
      </c>
      <c r="F11">
        <v>5.5</v>
      </c>
      <c r="G11">
        <f t="shared" si="2"/>
        <v>-1.8193279357995487</v>
      </c>
      <c r="H11">
        <v>0.3</v>
      </c>
      <c r="I11">
        <f t="shared" si="3"/>
        <v>1.5728673300769227</v>
      </c>
      <c r="J11">
        <v>-0.4</v>
      </c>
      <c r="K11">
        <f t="shared" si="4"/>
        <v>0.44600828692647093</v>
      </c>
    </row>
    <row r="12" spans="1:11">
      <c r="A12" t="s">
        <v>49</v>
      </c>
      <c r="B12">
        <v>-0.7</v>
      </c>
      <c r="C12">
        <f t="shared" si="0"/>
        <v>1.5596300402331982</v>
      </c>
      <c r="D12">
        <v>0.7</v>
      </c>
      <c r="E12">
        <f t="shared" si="1"/>
        <v>7.816981976847262E-2</v>
      </c>
      <c r="F12">
        <v>-1.4</v>
      </c>
      <c r="G12">
        <f t="shared" si="2"/>
        <v>1.5319591183540135</v>
      </c>
      <c r="H12">
        <v>0.5</v>
      </c>
      <c r="I12">
        <f t="shared" si="3"/>
        <v>1.3347044535983983</v>
      </c>
      <c r="J12">
        <v>-0.6</v>
      </c>
      <c r="K12">
        <f t="shared" si="4"/>
        <v>0.87417624237588276</v>
      </c>
    </row>
    <row r="13" spans="1:11">
      <c r="A13" t="s">
        <v>50</v>
      </c>
      <c r="B13">
        <v>4.7</v>
      </c>
      <c r="C13">
        <f t="shared" si="0"/>
        <v>-0.23866224814956402</v>
      </c>
      <c r="D13">
        <v>0.9</v>
      </c>
      <c r="E13">
        <f t="shared" si="1"/>
        <v>-7.8169819768472704E-2</v>
      </c>
      <c r="F13">
        <v>3</v>
      </c>
      <c r="G13">
        <f t="shared" si="2"/>
        <v>-0.60509349588883765</v>
      </c>
      <c r="H13">
        <v>1.1000000000000001</v>
      </c>
      <c r="I13">
        <f t="shared" si="3"/>
        <v>0.62021582416282439</v>
      </c>
      <c r="J13">
        <v>-0.3</v>
      </c>
      <c r="K13">
        <f t="shared" si="4"/>
        <v>0.23192430920176488</v>
      </c>
    </row>
    <row r="14" spans="1:11">
      <c r="A14" t="s">
        <v>51</v>
      </c>
      <c r="B14">
        <v>9.6999999999999993</v>
      </c>
      <c r="C14">
        <f t="shared" si="0"/>
        <v>-1.903747700355825</v>
      </c>
      <c r="D14">
        <v>1.2</v>
      </c>
      <c r="E14">
        <f t="shared" si="1"/>
        <v>-0.31267927907389054</v>
      </c>
      <c r="F14">
        <v>6.4</v>
      </c>
      <c r="G14">
        <f t="shared" si="2"/>
        <v>-2.2564523341674048</v>
      </c>
      <c r="H14">
        <v>2.1</v>
      </c>
      <c r="I14">
        <f t="shared" si="3"/>
        <v>-0.57059855822979855</v>
      </c>
      <c r="J14">
        <v>0</v>
      </c>
      <c r="K14">
        <f t="shared" si="4"/>
        <v>-0.41032762397235306</v>
      </c>
    </row>
    <row r="15" spans="1:11">
      <c r="A15" t="s">
        <v>52</v>
      </c>
      <c r="B15">
        <v>0.5</v>
      </c>
      <c r="C15">
        <f t="shared" si="0"/>
        <v>1.1600095317036956</v>
      </c>
      <c r="D15">
        <v>0.1</v>
      </c>
      <c r="E15">
        <f t="shared" si="1"/>
        <v>0.54718873837930837</v>
      </c>
      <c r="F15">
        <v>-0.2</v>
      </c>
      <c r="G15">
        <f t="shared" si="2"/>
        <v>0.94912658719687226</v>
      </c>
      <c r="H15">
        <v>1</v>
      </c>
      <c r="I15">
        <f t="shared" si="3"/>
        <v>0.73929726240208682</v>
      </c>
      <c r="J15">
        <v>-0.5</v>
      </c>
      <c r="K15">
        <f t="shared" si="4"/>
        <v>0.66009226465117687</v>
      </c>
    </row>
    <row r="16" spans="1:11">
      <c r="A16" t="s">
        <v>53</v>
      </c>
      <c r="B16">
        <v>5.8</v>
      </c>
      <c r="C16">
        <f t="shared" si="0"/>
        <v>-0.60498104763494143</v>
      </c>
      <c r="D16">
        <v>1</v>
      </c>
      <c r="E16">
        <f t="shared" si="1"/>
        <v>-0.15633963953694532</v>
      </c>
      <c r="F16">
        <v>3</v>
      </c>
      <c r="G16">
        <f t="shared" si="2"/>
        <v>-0.60509349588883765</v>
      </c>
      <c r="H16">
        <v>2.4</v>
      </c>
      <c r="I16">
        <f t="shared" si="3"/>
        <v>-0.92784287294758527</v>
      </c>
      <c r="J16">
        <v>-0.5</v>
      </c>
      <c r="K16">
        <f t="shared" si="4"/>
        <v>0.66009226465117687</v>
      </c>
    </row>
    <row r="17" spans="1:11">
      <c r="A17" t="s">
        <v>54</v>
      </c>
      <c r="B17">
        <v>5.9</v>
      </c>
      <c r="C17">
        <f t="shared" si="0"/>
        <v>-0.63828275667906686</v>
      </c>
      <c r="D17">
        <v>2</v>
      </c>
      <c r="E17">
        <f t="shared" si="1"/>
        <v>-0.93803783722167178</v>
      </c>
      <c r="F17">
        <v>1</v>
      </c>
      <c r="G17">
        <f t="shared" si="2"/>
        <v>0.36629405603973109</v>
      </c>
      <c r="H17">
        <v>3.5</v>
      </c>
      <c r="I17">
        <f t="shared" si="3"/>
        <v>-2.2377386935794705</v>
      </c>
      <c r="J17">
        <v>-0.5</v>
      </c>
      <c r="K17">
        <f t="shared" si="4"/>
        <v>0.66009226465117687</v>
      </c>
    </row>
    <row r="18" spans="1:11">
      <c r="A18" t="s">
        <v>55</v>
      </c>
      <c r="B18">
        <v>4.0999999999999996</v>
      </c>
      <c r="C18">
        <f t="shared" si="0"/>
        <v>-3.8851993884812482E-2</v>
      </c>
      <c r="D18">
        <v>0.5</v>
      </c>
      <c r="E18">
        <f t="shared" si="1"/>
        <v>0.23450945930541786</v>
      </c>
      <c r="F18">
        <v>1.7</v>
      </c>
      <c r="G18">
        <f t="shared" si="2"/>
        <v>2.6308412864732084E-2</v>
      </c>
      <c r="H18">
        <v>1.9</v>
      </c>
      <c r="I18">
        <f t="shared" si="3"/>
        <v>-0.3324356817512738</v>
      </c>
      <c r="J18">
        <v>-0.1</v>
      </c>
      <c r="K18">
        <f t="shared" si="4"/>
        <v>-0.19624364624764706</v>
      </c>
    </row>
    <row r="19" spans="1:11">
      <c r="A19" t="s">
        <v>56</v>
      </c>
      <c r="B19">
        <v>1.5</v>
      </c>
      <c r="C19">
        <f t="shared" si="0"/>
        <v>0.82699244126244331</v>
      </c>
      <c r="D19">
        <v>0.4</v>
      </c>
      <c r="E19">
        <f t="shared" si="1"/>
        <v>0.31267927907389048</v>
      </c>
      <c r="F19">
        <v>-0.6</v>
      </c>
      <c r="G19">
        <f t="shared" si="2"/>
        <v>1.1434040975825861</v>
      </c>
      <c r="H19">
        <v>1.7</v>
      </c>
      <c r="I19">
        <f t="shared" si="3"/>
        <v>-9.4272805272749241E-2</v>
      </c>
      <c r="J19">
        <v>-0.1</v>
      </c>
      <c r="K19">
        <f t="shared" si="4"/>
        <v>-0.19624364624764706</v>
      </c>
    </row>
    <row r="20" spans="1:11">
      <c r="A20" t="s">
        <v>57</v>
      </c>
      <c r="B20">
        <v>3.7</v>
      </c>
      <c r="C20">
        <f t="shared" si="0"/>
        <v>9.4354842291688251E-2</v>
      </c>
      <c r="D20">
        <v>0.1</v>
      </c>
      <c r="E20">
        <f t="shared" si="1"/>
        <v>0.54718873837930837</v>
      </c>
      <c r="F20">
        <v>2.4</v>
      </c>
      <c r="G20">
        <f t="shared" si="2"/>
        <v>-0.31367723031026695</v>
      </c>
      <c r="H20">
        <v>1.3</v>
      </c>
      <c r="I20">
        <f t="shared" si="3"/>
        <v>0.38205294768429982</v>
      </c>
      <c r="J20">
        <v>-0.1</v>
      </c>
      <c r="K20">
        <f t="shared" si="4"/>
        <v>-0.19624364624764706</v>
      </c>
    </row>
    <row r="21" spans="1:11">
      <c r="A21" t="s">
        <v>58</v>
      </c>
      <c r="B21">
        <v>7.6</v>
      </c>
      <c r="C21">
        <f t="shared" si="0"/>
        <v>-1.2044118104291954</v>
      </c>
      <c r="D21">
        <v>1.1000000000000001</v>
      </c>
      <c r="E21">
        <f t="shared" si="1"/>
        <v>-0.23450945930541803</v>
      </c>
      <c r="F21">
        <v>4.5999999999999996</v>
      </c>
      <c r="G21">
        <f t="shared" si="2"/>
        <v>-1.3822035374316926</v>
      </c>
      <c r="H21">
        <v>1.7</v>
      </c>
      <c r="I21">
        <f t="shared" si="3"/>
        <v>-9.4272805272749241E-2</v>
      </c>
      <c r="J21">
        <v>0.2</v>
      </c>
      <c r="K21">
        <f t="shared" si="4"/>
        <v>-0.838495579421765</v>
      </c>
    </row>
    <row r="22" spans="1:11" s="66" customFormat="1">
      <c r="A22" s="66" t="s">
        <v>59</v>
      </c>
      <c r="B22" s="66">
        <v>6.9</v>
      </c>
      <c r="C22" s="66">
        <f t="shared" si="0"/>
        <v>-0.97129984712031914</v>
      </c>
      <c r="D22" s="66">
        <v>1.8</v>
      </c>
      <c r="E22" s="66">
        <f t="shared" si="1"/>
        <v>-0.78169819768472637</v>
      </c>
      <c r="F22" s="66">
        <v>3.5</v>
      </c>
      <c r="G22" s="66">
        <f t="shared" si="2"/>
        <v>-0.84794038387097981</v>
      </c>
      <c r="H22" s="66">
        <v>1.7</v>
      </c>
      <c r="I22" s="66">
        <f t="shared" si="3"/>
        <v>-9.4272805272749241E-2</v>
      </c>
      <c r="J22" s="66">
        <v>-0.1</v>
      </c>
      <c r="K22" s="66">
        <f t="shared" si="4"/>
        <v>-0.19624364624764706</v>
      </c>
    </row>
    <row r="23" spans="1:11">
      <c r="A23" t="s">
        <v>60</v>
      </c>
      <c r="B23">
        <v>5.8</v>
      </c>
      <c r="C23">
        <f t="shared" si="0"/>
        <v>-0.60498104763494143</v>
      </c>
      <c r="D23">
        <v>0.9</v>
      </c>
      <c r="E23">
        <f t="shared" si="1"/>
        <v>-7.8169819768472704E-2</v>
      </c>
      <c r="F23">
        <v>2</v>
      </c>
      <c r="G23">
        <f t="shared" si="2"/>
        <v>-0.11939971992455324</v>
      </c>
      <c r="H23">
        <v>2.6</v>
      </c>
      <c r="I23">
        <f t="shared" si="3"/>
        <v>-1.16600574942611</v>
      </c>
      <c r="J23">
        <v>0.3</v>
      </c>
      <c r="K23">
        <f t="shared" si="4"/>
        <v>-1.0525795571464709</v>
      </c>
    </row>
    <row r="24" spans="1:11">
      <c r="A24" t="s">
        <v>61</v>
      </c>
      <c r="B24">
        <v>1.7</v>
      </c>
      <c r="C24">
        <f t="shared" si="0"/>
        <v>0.76038902317419299</v>
      </c>
      <c r="D24">
        <v>-1</v>
      </c>
      <c r="E24">
        <f t="shared" si="1"/>
        <v>1.4070567558325073</v>
      </c>
      <c r="F24">
        <v>0</v>
      </c>
      <c r="G24">
        <f t="shared" si="2"/>
        <v>0.85198783200401551</v>
      </c>
      <c r="H24">
        <v>2.5</v>
      </c>
      <c r="I24">
        <f t="shared" si="3"/>
        <v>-1.0469243111868476</v>
      </c>
      <c r="J24">
        <v>0.2</v>
      </c>
      <c r="K24">
        <f t="shared" si="4"/>
        <v>-0.838495579421765</v>
      </c>
    </row>
    <row r="25" spans="1:11">
      <c r="A25" t="s">
        <v>62</v>
      </c>
      <c r="B25">
        <v>5.2</v>
      </c>
      <c r="C25">
        <f t="shared" si="0"/>
        <v>-0.40517079337019019</v>
      </c>
      <c r="D25">
        <v>2.6</v>
      </c>
      <c r="E25">
        <f t="shared" si="1"/>
        <v>-1.4070567558325076</v>
      </c>
      <c r="F25">
        <v>1.2</v>
      </c>
      <c r="G25">
        <f t="shared" si="2"/>
        <v>0.26915530084687428</v>
      </c>
      <c r="H25">
        <v>1.3</v>
      </c>
      <c r="I25">
        <f t="shared" si="3"/>
        <v>0.38205294768429982</v>
      </c>
      <c r="J25">
        <v>0.1</v>
      </c>
      <c r="K25">
        <f t="shared" si="4"/>
        <v>-0.624411601697059</v>
      </c>
    </row>
    <row r="26" spans="1:11">
      <c r="A26" t="s">
        <v>63</v>
      </c>
      <c r="B26">
        <v>2.6</v>
      </c>
      <c r="C26">
        <f t="shared" si="0"/>
        <v>0.46067364177706577</v>
      </c>
      <c r="D26">
        <v>0.5</v>
      </c>
      <c r="E26">
        <f t="shared" si="1"/>
        <v>0.23450945930541786</v>
      </c>
      <c r="F26">
        <v>1.1000000000000001</v>
      </c>
      <c r="G26">
        <f t="shared" si="2"/>
        <v>0.31772467844330265</v>
      </c>
      <c r="H26">
        <v>1.5</v>
      </c>
      <c r="I26">
        <f t="shared" si="3"/>
        <v>0.14389007120577529</v>
      </c>
      <c r="J26">
        <v>-0.4</v>
      </c>
      <c r="K26">
        <f t="shared" si="4"/>
        <v>0.44600828692647093</v>
      </c>
    </row>
    <row r="27" spans="1:11">
      <c r="B27">
        <f>AVERAGE(B2:B25)</f>
        <v>3.9833333333333338</v>
      </c>
      <c r="D27">
        <f>AVERAGE(D2:D25)</f>
        <v>0.79999999999999993</v>
      </c>
      <c r="F27">
        <f>AVERAGE(F2:F25)</f>
        <v>1.7541666666666667</v>
      </c>
      <c r="H27">
        <f>AVERAGE(H2:H25)</f>
        <v>1.6208333333333333</v>
      </c>
      <c r="J27">
        <f>AVERAGE(J2:J25)</f>
        <v>-0.19166666666666662</v>
      </c>
    </row>
    <row r="28" spans="1:11">
      <c r="B28">
        <f>STDEV(B2:B25)</f>
        <v>3.0028488888512781</v>
      </c>
      <c r="D28">
        <f>STDEV(D2:D25)</f>
        <v>1.2792660939501346</v>
      </c>
      <c r="F28">
        <f>STDEV(F2:F25)</f>
        <v>2.0589104688743949</v>
      </c>
      <c r="H28">
        <f>STDEV(H2:H25)</f>
        <v>0.83976143955430527</v>
      </c>
      <c r="J28">
        <f>STDEV(J2:J25)</f>
        <v>0.46710641806455783</v>
      </c>
    </row>
  </sheetData>
  <pageMargins left="0.7" right="0.7" top="0.75" bottom="0.75" header="0.3" footer="0.3"/>
  <pageSetup paperSize="9" orientation="portrait" horizontalDpi="300" verticalDpi="0" copies="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9"/>
  <sheetViews>
    <sheetView workbookViewId="0">
      <selection sqref="A1:E1"/>
    </sheetView>
  </sheetViews>
  <sheetFormatPr defaultRowHeight="16.5"/>
  <cols>
    <col min="1" max="1" width="42.28515625" customWidth="1"/>
    <col min="2" max="2" width="19" style="48" customWidth="1"/>
    <col min="3" max="4" width="12.5703125" customWidth="1"/>
    <col min="5" max="5" width="17.7109375" customWidth="1"/>
    <col min="6" max="257" width="12.5703125" customWidth="1"/>
    <col min="258" max="258" width="42.28515625" customWidth="1"/>
    <col min="259" max="259" width="19" customWidth="1"/>
    <col min="260" max="513" width="12.5703125" customWidth="1"/>
    <col min="514" max="514" width="42.28515625" customWidth="1"/>
    <col min="515" max="515" width="19" customWidth="1"/>
    <col min="516" max="769" width="12.5703125" customWidth="1"/>
    <col min="770" max="770" width="42.28515625" customWidth="1"/>
    <col min="771" max="771" width="19" customWidth="1"/>
    <col min="772" max="1025" width="12.5703125" customWidth="1"/>
    <col min="1026" max="1026" width="42.28515625" customWidth="1"/>
    <col min="1027" max="1027" width="19" customWidth="1"/>
    <col min="1028" max="1281" width="12.5703125" customWidth="1"/>
    <col min="1282" max="1282" width="42.28515625" customWidth="1"/>
    <col min="1283" max="1283" width="19" customWidth="1"/>
    <col min="1284" max="1537" width="12.5703125" customWidth="1"/>
    <col min="1538" max="1538" width="42.28515625" customWidth="1"/>
    <col min="1539" max="1539" width="19" customWidth="1"/>
    <col min="1540" max="1793" width="12.5703125" customWidth="1"/>
    <col min="1794" max="1794" width="42.28515625" customWidth="1"/>
    <col min="1795" max="1795" width="19" customWidth="1"/>
    <col min="1796" max="2049" width="12.5703125" customWidth="1"/>
    <col min="2050" max="2050" width="42.28515625" customWidth="1"/>
    <col min="2051" max="2051" width="19" customWidth="1"/>
    <col min="2052" max="2305" width="12.5703125" customWidth="1"/>
    <col min="2306" max="2306" width="42.28515625" customWidth="1"/>
    <col min="2307" max="2307" width="19" customWidth="1"/>
    <col min="2308" max="2561" width="12.5703125" customWidth="1"/>
    <col min="2562" max="2562" width="42.28515625" customWidth="1"/>
    <col min="2563" max="2563" width="19" customWidth="1"/>
    <col min="2564" max="2817" width="12.5703125" customWidth="1"/>
    <col min="2818" max="2818" width="42.28515625" customWidth="1"/>
    <col min="2819" max="2819" width="19" customWidth="1"/>
    <col min="2820" max="3073" width="12.5703125" customWidth="1"/>
    <col min="3074" max="3074" width="42.28515625" customWidth="1"/>
    <col min="3075" max="3075" width="19" customWidth="1"/>
    <col min="3076" max="3329" width="12.5703125" customWidth="1"/>
    <col min="3330" max="3330" width="42.28515625" customWidth="1"/>
    <col min="3331" max="3331" width="19" customWidth="1"/>
    <col min="3332" max="3585" width="12.5703125" customWidth="1"/>
    <col min="3586" max="3586" width="42.28515625" customWidth="1"/>
    <col min="3587" max="3587" width="19" customWidth="1"/>
    <col min="3588" max="3841" width="12.5703125" customWidth="1"/>
    <col min="3842" max="3842" width="42.28515625" customWidth="1"/>
    <col min="3843" max="3843" width="19" customWidth="1"/>
    <col min="3844" max="4097" width="12.5703125" customWidth="1"/>
    <col min="4098" max="4098" width="42.28515625" customWidth="1"/>
    <col min="4099" max="4099" width="19" customWidth="1"/>
    <col min="4100" max="4353" width="12.5703125" customWidth="1"/>
    <col min="4354" max="4354" width="42.28515625" customWidth="1"/>
    <col min="4355" max="4355" width="19" customWidth="1"/>
    <col min="4356" max="4609" width="12.5703125" customWidth="1"/>
    <col min="4610" max="4610" width="42.28515625" customWidth="1"/>
    <col min="4611" max="4611" width="19" customWidth="1"/>
    <col min="4612" max="4865" width="12.5703125" customWidth="1"/>
    <col min="4866" max="4866" width="42.28515625" customWidth="1"/>
    <col min="4867" max="4867" width="19" customWidth="1"/>
    <col min="4868" max="5121" width="12.5703125" customWidth="1"/>
    <col min="5122" max="5122" width="42.28515625" customWidth="1"/>
    <col min="5123" max="5123" width="19" customWidth="1"/>
    <col min="5124" max="5377" width="12.5703125" customWidth="1"/>
    <col min="5378" max="5378" width="42.28515625" customWidth="1"/>
    <col min="5379" max="5379" width="19" customWidth="1"/>
    <col min="5380" max="5633" width="12.5703125" customWidth="1"/>
    <col min="5634" max="5634" width="42.28515625" customWidth="1"/>
    <col min="5635" max="5635" width="19" customWidth="1"/>
    <col min="5636" max="5889" width="12.5703125" customWidth="1"/>
    <col min="5890" max="5890" width="42.28515625" customWidth="1"/>
    <col min="5891" max="5891" width="19" customWidth="1"/>
    <col min="5892" max="6145" width="12.5703125" customWidth="1"/>
    <col min="6146" max="6146" width="42.28515625" customWidth="1"/>
    <col min="6147" max="6147" width="19" customWidth="1"/>
    <col min="6148" max="6401" width="12.5703125" customWidth="1"/>
    <col min="6402" max="6402" width="42.28515625" customWidth="1"/>
    <col min="6403" max="6403" width="19" customWidth="1"/>
    <col min="6404" max="6657" width="12.5703125" customWidth="1"/>
    <col min="6658" max="6658" width="42.28515625" customWidth="1"/>
    <col min="6659" max="6659" width="19" customWidth="1"/>
    <col min="6660" max="6913" width="12.5703125" customWidth="1"/>
    <col min="6914" max="6914" width="42.28515625" customWidth="1"/>
    <col min="6915" max="6915" width="19" customWidth="1"/>
    <col min="6916" max="7169" width="12.5703125" customWidth="1"/>
    <col min="7170" max="7170" width="42.28515625" customWidth="1"/>
    <col min="7171" max="7171" width="19" customWidth="1"/>
    <col min="7172" max="7425" width="12.5703125" customWidth="1"/>
    <col min="7426" max="7426" width="42.28515625" customWidth="1"/>
    <col min="7427" max="7427" width="19" customWidth="1"/>
    <col min="7428" max="7681" width="12.5703125" customWidth="1"/>
    <col min="7682" max="7682" width="42.28515625" customWidth="1"/>
    <col min="7683" max="7683" width="19" customWidth="1"/>
    <col min="7684" max="7937" width="12.5703125" customWidth="1"/>
    <col min="7938" max="7938" width="42.28515625" customWidth="1"/>
    <col min="7939" max="7939" width="19" customWidth="1"/>
    <col min="7940" max="8193" width="12.5703125" customWidth="1"/>
    <col min="8194" max="8194" width="42.28515625" customWidth="1"/>
    <col min="8195" max="8195" width="19" customWidth="1"/>
    <col min="8196" max="8449" width="12.5703125" customWidth="1"/>
    <col min="8450" max="8450" width="42.28515625" customWidth="1"/>
    <col min="8451" max="8451" width="19" customWidth="1"/>
    <col min="8452" max="8705" width="12.5703125" customWidth="1"/>
    <col min="8706" max="8706" width="42.28515625" customWidth="1"/>
    <col min="8707" max="8707" width="19" customWidth="1"/>
    <col min="8708" max="8961" width="12.5703125" customWidth="1"/>
    <col min="8962" max="8962" width="42.28515625" customWidth="1"/>
    <col min="8963" max="8963" width="19" customWidth="1"/>
    <col min="8964" max="9217" width="12.5703125" customWidth="1"/>
    <col min="9218" max="9218" width="42.28515625" customWidth="1"/>
    <col min="9219" max="9219" width="19" customWidth="1"/>
    <col min="9220" max="9473" width="12.5703125" customWidth="1"/>
    <col min="9474" max="9474" width="42.28515625" customWidth="1"/>
    <col min="9475" max="9475" width="19" customWidth="1"/>
    <col min="9476" max="9729" width="12.5703125" customWidth="1"/>
    <col min="9730" max="9730" width="42.28515625" customWidth="1"/>
    <col min="9731" max="9731" width="19" customWidth="1"/>
    <col min="9732" max="9985" width="12.5703125" customWidth="1"/>
    <col min="9986" max="9986" width="42.28515625" customWidth="1"/>
    <col min="9987" max="9987" width="19" customWidth="1"/>
    <col min="9988" max="10241" width="12.5703125" customWidth="1"/>
    <col min="10242" max="10242" width="42.28515625" customWidth="1"/>
    <col min="10243" max="10243" width="19" customWidth="1"/>
    <col min="10244" max="10497" width="12.5703125" customWidth="1"/>
    <col min="10498" max="10498" width="42.28515625" customWidth="1"/>
    <col min="10499" max="10499" width="19" customWidth="1"/>
    <col min="10500" max="10753" width="12.5703125" customWidth="1"/>
    <col min="10754" max="10754" width="42.28515625" customWidth="1"/>
    <col min="10755" max="10755" width="19" customWidth="1"/>
    <col min="10756" max="11009" width="12.5703125" customWidth="1"/>
    <col min="11010" max="11010" width="42.28515625" customWidth="1"/>
    <col min="11011" max="11011" width="19" customWidth="1"/>
    <col min="11012" max="11265" width="12.5703125" customWidth="1"/>
    <col min="11266" max="11266" width="42.28515625" customWidth="1"/>
    <col min="11267" max="11267" width="19" customWidth="1"/>
    <col min="11268" max="11521" width="12.5703125" customWidth="1"/>
    <col min="11522" max="11522" width="42.28515625" customWidth="1"/>
    <col min="11523" max="11523" width="19" customWidth="1"/>
    <col min="11524" max="11777" width="12.5703125" customWidth="1"/>
    <col min="11778" max="11778" width="42.28515625" customWidth="1"/>
    <col min="11779" max="11779" width="19" customWidth="1"/>
    <col min="11780" max="12033" width="12.5703125" customWidth="1"/>
    <col min="12034" max="12034" width="42.28515625" customWidth="1"/>
    <col min="12035" max="12035" width="19" customWidth="1"/>
    <col min="12036" max="12289" width="12.5703125" customWidth="1"/>
    <col min="12290" max="12290" width="42.28515625" customWidth="1"/>
    <col min="12291" max="12291" width="19" customWidth="1"/>
    <col min="12292" max="12545" width="12.5703125" customWidth="1"/>
    <col min="12546" max="12546" width="42.28515625" customWidth="1"/>
    <col min="12547" max="12547" width="19" customWidth="1"/>
    <col min="12548" max="12801" width="12.5703125" customWidth="1"/>
    <col min="12802" max="12802" width="42.28515625" customWidth="1"/>
    <col min="12803" max="12803" width="19" customWidth="1"/>
    <col min="12804" max="13057" width="12.5703125" customWidth="1"/>
    <col min="13058" max="13058" width="42.28515625" customWidth="1"/>
    <col min="13059" max="13059" width="19" customWidth="1"/>
    <col min="13060" max="13313" width="12.5703125" customWidth="1"/>
    <col min="13314" max="13314" width="42.28515625" customWidth="1"/>
    <col min="13315" max="13315" width="19" customWidth="1"/>
    <col min="13316" max="13569" width="12.5703125" customWidth="1"/>
    <col min="13570" max="13570" width="42.28515625" customWidth="1"/>
    <col min="13571" max="13571" width="19" customWidth="1"/>
    <col min="13572" max="13825" width="12.5703125" customWidth="1"/>
    <col min="13826" max="13826" width="42.28515625" customWidth="1"/>
    <col min="13827" max="13827" width="19" customWidth="1"/>
    <col min="13828" max="14081" width="12.5703125" customWidth="1"/>
    <col min="14082" max="14082" width="42.28515625" customWidth="1"/>
    <col min="14083" max="14083" width="19" customWidth="1"/>
    <col min="14084" max="14337" width="12.5703125" customWidth="1"/>
    <col min="14338" max="14338" width="42.28515625" customWidth="1"/>
    <col min="14339" max="14339" width="19" customWidth="1"/>
    <col min="14340" max="14593" width="12.5703125" customWidth="1"/>
    <col min="14594" max="14594" width="42.28515625" customWidth="1"/>
    <col min="14595" max="14595" width="19" customWidth="1"/>
    <col min="14596" max="14849" width="12.5703125" customWidth="1"/>
    <col min="14850" max="14850" width="42.28515625" customWidth="1"/>
    <col min="14851" max="14851" width="19" customWidth="1"/>
    <col min="14852" max="15105" width="12.5703125" customWidth="1"/>
    <col min="15106" max="15106" width="42.28515625" customWidth="1"/>
    <col min="15107" max="15107" width="19" customWidth="1"/>
    <col min="15108" max="15361" width="12.5703125" customWidth="1"/>
    <col min="15362" max="15362" width="42.28515625" customWidth="1"/>
    <col min="15363" max="15363" width="19" customWidth="1"/>
    <col min="15364" max="15617" width="12.5703125" customWidth="1"/>
    <col min="15618" max="15618" width="42.28515625" customWidth="1"/>
    <col min="15619" max="15619" width="19" customWidth="1"/>
    <col min="15620" max="15873" width="12.5703125" customWidth="1"/>
    <col min="15874" max="15874" width="42.28515625" customWidth="1"/>
    <col min="15875" max="15875" width="19" customWidth="1"/>
    <col min="15876" max="16129" width="12.5703125" customWidth="1"/>
    <col min="16130" max="16130" width="42.28515625" customWidth="1"/>
    <col min="16131" max="16131" width="19" customWidth="1"/>
    <col min="16132" max="16384" width="12.5703125" customWidth="1"/>
  </cols>
  <sheetData>
    <row r="1" spans="1:6" ht="33" customHeight="1">
      <c r="A1" s="830" t="s">
        <v>337</v>
      </c>
      <c r="B1" s="830"/>
      <c r="C1" s="830"/>
      <c r="D1" s="830"/>
      <c r="E1" s="830"/>
      <c r="F1" s="77"/>
    </row>
    <row r="2" spans="1:6" ht="30.95" customHeight="1">
      <c r="A2" s="831" t="s">
        <v>338</v>
      </c>
      <c r="B2" s="831"/>
      <c r="C2" s="831"/>
      <c r="D2" s="831"/>
      <c r="E2" s="831"/>
      <c r="F2" s="78"/>
    </row>
    <row r="3" spans="1:6">
      <c r="A3" s="49" t="s">
        <v>265</v>
      </c>
      <c r="B3" s="50"/>
      <c r="C3" s="49"/>
      <c r="D3" s="49"/>
      <c r="E3" s="49"/>
    </row>
    <row r="4" spans="1:6">
      <c r="A4" s="49"/>
      <c r="B4" s="50"/>
      <c r="C4" s="49"/>
      <c r="D4" s="49"/>
      <c r="E4" s="49"/>
    </row>
    <row r="5" spans="1:6" s="53" customFormat="1" ht="15.75">
      <c r="A5" s="51" t="s">
        <v>122</v>
      </c>
      <c r="B5" s="52">
        <v>2012</v>
      </c>
      <c r="C5" s="51" t="s">
        <v>329</v>
      </c>
      <c r="D5" s="51"/>
      <c r="E5" s="59" t="s">
        <v>339</v>
      </c>
    </row>
    <row r="6" spans="1:6">
      <c r="A6" s="61" t="s">
        <v>233</v>
      </c>
      <c r="B6" s="50">
        <v>0</v>
      </c>
      <c r="C6" t="str">
        <f>IFERROR(VLOOKUP(A6,'EU-OECD'!$D$2:$E$29,2,FALSE)," ")</f>
        <v xml:space="preserve"> </v>
      </c>
      <c r="E6" t="str">
        <f t="shared" ref="E6:E17" si="0">IFERROR((B6-$B$238)/$B$239," ")</f>
        <v xml:space="preserve"> </v>
      </c>
    </row>
    <row r="7" spans="1:6">
      <c r="A7" s="61" t="s">
        <v>90</v>
      </c>
      <c r="B7" s="50">
        <v>3.3572000000000002</v>
      </c>
      <c r="C7" t="str">
        <f>IFERROR(VLOOKUP(A7,'EU-OECD'!$D$2:$E$29,2,FALSE)," ")</f>
        <v xml:space="preserve"> </v>
      </c>
      <c r="D7" t="str">
        <f t="shared" ref="D7:D17" si="1">IF(C7=1,B7," ")</f>
        <v xml:space="preserve"> </v>
      </c>
      <c r="E7" t="str">
        <f t="shared" si="0"/>
        <v xml:space="preserve"> </v>
      </c>
    </row>
    <row r="8" spans="1:6">
      <c r="A8" s="61" t="s">
        <v>156</v>
      </c>
      <c r="B8" s="50">
        <v>34.639916666382497</v>
      </c>
      <c r="C8" t="str">
        <f>IFERROR(VLOOKUP(A8,'EU-OECD'!$D$2:$E$29,2,FALSE)," ")</f>
        <v xml:space="preserve"> </v>
      </c>
      <c r="D8" t="str">
        <f t="shared" si="1"/>
        <v xml:space="preserve"> </v>
      </c>
      <c r="E8" t="str">
        <f t="shared" si="0"/>
        <v xml:space="preserve"> </v>
      </c>
    </row>
    <row r="9" spans="1:6">
      <c r="A9" s="61" t="s">
        <v>266</v>
      </c>
      <c r="B9" s="50">
        <v>40.976700000000001</v>
      </c>
      <c r="C9" t="str">
        <f>IFERROR(VLOOKUP(A9,'EU-OECD'!$D$2:$E$29,2,FALSE)," ")</f>
        <v xml:space="preserve"> </v>
      </c>
      <c r="D9" t="str">
        <f t="shared" si="1"/>
        <v xml:space="preserve"> </v>
      </c>
      <c r="E9" t="str">
        <f t="shared" si="0"/>
        <v xml:space="preserve"> </v>
      </c>
    </row>
    <row r="10" spans="1:6">
      <c r="A10" s="61" t="s">
        <v>268</v>
      </c>
      <c r="B10" s="50">
        <v>38.375</v>
      </c>
      <c r="C10" t="str">
        <f>IFERROR(VLOOKUP(A10,'EU-OECD'!$D$2:$E$29,2,FALSE)," ")</f>
        <v xml:space="preserve"> </v>
      </c>
      <c r="D10" t="str">
        <f t="shared" si="1"/>
        <v xml:space="preserve"> </v>
      </c>
      <c r="E10" t="str">
        <f t="shared" si="0"/>
        <v xml:space="preserve"> </v>
      </c>
    </row>
    <row r="11" spans="1:6">
      <c r="A11" s="61" t="s">
        <v>219</v>
      </c>
      <c r="B11" s="50">
        <v>0</v>
      </c>
      <c r="C11" t="str">
        <f>IFERROR(VLOOKUP(A11,'EU-OECD'!$D$2:$E$29,2,FALSE)," ")</f>
        <v xml:space="preserve"> </v>
      </c>
      <c r="D11" t="str">
        <f t="shared" si="1"/>
        <v xml:space="preserve"> </v>
      </c>
      <c r="E11" t="str">
        <f t="shared" si="0"/>
        <v xml:space="preserve"> </v>
      </c>
    </row>
    <row r="12" spans="1:6">
      <c r="A12" s="61" t="s">
        <v>269</v>
      </c>
      <c r="B12" s="50" t="s">
        <v>267</v>
      </c>
      <c r="C12" t="str">
        <f>IFERROR(VLOOKUP(A12,'EU-OECD'!$D$2:$E$29,2,FALSE)," ")</f>
        <v xml:space="preserve"> </v>
      </c>
      <c r="D12" t="str">
        <f t="shared" si="1"/>
        <v xml:space="preserve"> </v>
      </c>
      <c r="E12" t="str">
        <f t="shared" si="0"/>
        <v xml:space="preserve"> </v>
      </c>
    </row>
    <row r="13" spans="1:6">
      <c r="A13" s="61" t="s">
        <v>159</v>
      </c>
      <c r="B13" s="50" t="s">
        <v>267</v>
      </c>
      <c r="C13" t="str">
        <f>IFERROR(VLOOKUP(A13,'EU-OECD'!$D$2:$E$29,2,FALSE)," ")</f>
        <v xml:space="preserve"> </v>
      </c>
      <c r="D13" t="str">
        <f t="shared" si="1"/>
        <v xml:space="preserve"> </v>
      </c>
      <c r="E13" t="str">
        <f t="shared" si="0"/>
        <v xml:space="preserve"> </v>
      </c>
    </row>
    <row r="14" spans="1:6">
      <c r="A14" s="61" t="s">
        <v>91</v>
      </c>
      <c r="B14" s="50">
        <v>11.746874999999999</v>
      </c>
      <c r="C14" t="str">
        <f>IFERROR(VLOOKUP(A14,'EU-OECD'!$D$2:$E$29,2,FALSE)," ")</f>
        <v xml:space="preserve"> </v>
      </c>
      <c r="D14" t="str">
        <f t="shared" si="1"/>
        <v xml:space="preserve"> </v>
      </c>
      <c r="E14" t="str">
        <f t="shared" si="0"/>
        <v xml:space="preserve"> </v>
      </c>
    </row>
    <row r="15" spans="1:6">
      <c r="A15" s="61" t="s">
        <v>130</v>
      </c>
      <c r="B15" s="50">
        <v>22.585272727272699</v>
      </c>
      <c r="C15" t="str">
        <f>IFERROR(VLOOKUP(A15,'EU-OECD'!$D$2:$E$29,2,FALSE)," ")</f>
        <v xml:space="preserve"> </v>
      </c>
      <c r="D15" t="str">
        <f t="shared" si="1"/>
        <v xml:space="preserve"> </v>
      </c>
      <c r="E15" t="str">
        <f t="shared" si="0"/>
        <v xml:space="preserve"> </v>
      </c>
    </row>
    <row r="16" spans="1:6">
      <c r="A16" s="61" t="s">
        <v>270</v>
      </c>
      <c r="B16" s="50" t="s">
        <v>267</v>
      </c>
      <c r="C16" t="str">
        <f>IFERROR(VLOOKUP(A16,'EU-OECD'!$D$2:$E$29,2,FALSE)," ")</f>
        <v xml:space="preserve"> </v>
      </c>
      <c r="D16" t="str">
        <f t="shared" si="1"/>
        <v xml:space="preserve"> </v>
      </c>
      <c r="E16" t="str">
        <f t="shared" si="0"/>
        <v xml:space="preserve"> </v>
      </c>
    </row>
    <row r="17" spans="1:5">
      <c r="A17" s="61" t="s">
        <v>65</v>
      </c>
      <c r="B17" s="50">
        <v>92.3333333333333</v>
      </c>
      <c r="C17" t="str">
        <f>IFERROR(VLOOKUP(A17,'EU-OECD'!$D$2:$E$29,2,FALSE)," ")</f>
        <v xml:space="preserve"> </v>
      </c>
      <c r="D17" t="str">
        <f t="shared" si="1"/>
        <v xml:space="preserve"> </v>
      </c>
      <c r="E17" t="str">
        <f t="shared" si="0"/>
        <v xml:space="preserve"> </v>
      </c>
    </row>
    <row r="18" spans="1:5">
      <c r="A18" s="61" t="s">
        <v>55</v>
      </c>
      <c r="B18" s="50">
        <v>79.05</v>
      </c>
      <c r="C18">
        <f>IFERROR(VLOOKUP(A18,'EU-OECD'!$D$2:$E$29,2,FALSE)," ")</f>
        <v>1</v>
      </c>
      <c r="D18">
        <f t="shared" ref="D18:D81" si="2">IF(C18=1,B18," ")</f>
        <v>79.05</v>
      </c>
      <c r="E18">
        <f>IFERROR((D18-$D$238)/$D$239," ")</f>
        <v>0.42953464333349761</v>
      </c>
    </row>
    <row r="19" spans="1:5">
      <c r="A19" s="61" t="s">
        <v>92</v>
      </c>
      <c r="B19" s="50">
        <v>13.14649</v>
      </c>
      <c r="C19" t="str">
        <f>IFERROR(VLOOKUP(A19,'EU-OECD'!$D$2:$E$29,2,FALSE)," ")</f>
        <v xml:space="preserve"> </v>
      </c>
      <c r="D19" t="str">
        <f t="shared" si="2"/>
        <v xml:space="preserve"> </v>
      </c>
      <c r="E19" t="str">
        <f t="shared" ref="E19:E82" si="3">IFERROR((D19-$D$238)/$D$239," ")</f>
        <v xml:space="preserve"> </v>
      </c>
    </row>
    <row r="20" spans="1:5">
      <c r="A20" s="61" t="s">
        <v>168</v>
      </c>
      <c r="B20" s="50" t="s">
        <v>267</v>
      </c>
      <c r="C20" t="str">
        <f>IFERROR(VLOOKUP(A20,'EU-OECD'!$D$2:$E$29,2,FALSE)," ")</f>
        <v xml:space="preserve"> </v>
      </c>
      <c r="D20" t="str">
        <f t="shared" si="2"/>
        <v xml:space="preserve"> </v>
      </c>
      <c r="E20" t="str">
        <f t="shared" si="3"/>
        <v xml:space="preserve"> </v>
      </c>
    </row>
    <row r="21" spans="1:5">
      <c r="A21" s="61" t="s">
        <v>149</v>
      </c>
      <c r="B21" s="50">
        <v>64.269027777777794</v>
      </c>
      <c r="C21" t="str">
        <f>IFERROR(VLOOKUP(A21,'EU-OECD'!$D$2:$E$29,2,FALSE)," ")</f>
        <v xml:space="preserve"> </v>
      </c>
      <c r="D21" t="str">
        <f t="shared" si="2"/>
        <v xml:space="preserve"> </v>
      </c>
      <c r="E21" t="str">
        <f t="shared" si="3"/>
        <v xml:space="preserve"> </v>
      </c>
    </row>
    <row r="22" spans="1:5">
      <c r="A22" s="61" t="s">
        <v>228</v>
      </c>
      <c r="B22" s="50">
        <v>0</v>
      </c>
      <c r="C22" t="str">
        <f>IFERROR(VLOOKUP(A22,'EU-OECD'!$D$2:$E$29,2,FALSE)," ")</f>
        <v xml:space="preserve"> </v>
      </c>
      <c r="D22" t="str">
        <f t="shared" si="2"/>
        <v xml:space="preserve"> </v>
      </c>
      <c r="E22" t="str">
        <f t="shared" si="3"/>
        <v xml:space="preserve"> </v>
      </c>
    </row>
    <row r="23" spans="1:5">
      <c r="A23" s="61" t="s">
        <v>171</v>
      </c>
      <c r="B23" s="50" t="s">
        <v>267</v>
      </c>
      <c r="C23" t="str">
        <f>IFERROR(VLOOKUP(A23,'EU-OECD'!$D$2:$E$29,2,FALSE)," ")</f>
        <v xml:space="preserve"> </v>
      </c>
      <c r="D23" t="str">
        <f t="shared" si="2"/>
        <v xml:space="preserve"> </v>
      </c>
      <c r="E23" t="str">
        <f t="shared" si="3"/>
        <v xml:space="preserve"> </v>
      </c>
    </row>
    <row r="24" spans="1:5">
      <c r="A24" s="61" t="s">
        <v>123</v>
      </c>
      <c r="B24" s="50">
        <v>86.445695833333403</v>
      </c>
      <c r="C24" t="str">
        <f>IFERROR(VLOOKUP(A24,'EU-OECD'!$D$2:$E$29,2,FALSE)," ")</f>
        <v xml:space="preserve"> </v>
      </c>
      <c r="D24" t="str">
        <f t="shared" si="2"/>
        <v xml:space="preserve"> </v>
      </c>
      <c r="E24" t="str">
        <f t="shared" si="3"/>
        <v xml:space="preserve"> </v>
      </c>
    </row>
    <row r="25" spans="1:5">
      <c r="A25" s="61" t="s">
        <v>38</v>
      </c>
      <c r="B25" s="50">
        <v>60.0044564266667</v>
      </c>
      <c r="C25">
        <f>IFERROR(VLOOKUP(A25,'EU-OECD'!$D$2:$E$29,2,FALSE)," ")</f>
        <v>1</v>
      </c>
      <c r="D25">
        <f t="shared" si="2"/>
        <v>60.0044564266667</v>
      </c>
      <c r="E25">
        <f t="shared" si="3"/>
        <v>-0.26522986488218919</v>
      </c>
    </row>
    <row r="26" spans="1:5">
      <c r="A26" s="61" t="s">
        <v>152</v>
      </c>
      <c r="B26" s="50">
        <v>2.2801</v>
      </c>
      <c r="C26" t="str">
        <f>IFERROR(VLOOKUP(A26,'EU-OECD'!$D$2:$E$29,2,FALSE)," ")</f>
        <v xml:space="preserve"> </v>
      </c>
      <c r="D26" t="str">
        <f t="shared" si="2"/>
        <v xml:space="preserve"> </v>
      </c>
      <c r="E26" t="str">
        <f t="shared" si="3"/>
        <v xml:space="preserve"> </v>
      </c>
    </row>
    <row r="27" spans="1:5">
      <c r="A27" s="61" t="s">
        <v>209</v>
      </c>
      <c r="B27" s="50">
        <v>8.3999999999999995E-3</v>
      </c>
      <c r="C27" t="str">
        <f>IFERROR(VLOOKUP(A27,'EU-OECD'!$D$2:$E$29,2,FALSE)," ")</f>
        <v xml:space="preserve"> </v>
      </c>
      <c r="D27" t="str">
        <f t="shared" si="2"/>
        <v xml:space="preserve"> </v>
      </c>
      <c r="E27" t="str">
        <f t="shared" si="3"/>
        <v xml:space="preserve"> </v>
      </c>
    </row>
    <row r="28" spans="1:5">
      <c r="A28" s="61" t="s">
        <v>271</v>
      </c>
      <c r="B28" s="50">
        <v>0.20833333333333401</v>
      </c>
      <c r="C28" t="str">
        <f>IFERROR(VLOOKUP(A28,'EU-OECD'!$D$2:$E$29,2,FALSE)," ")</f>
        <v xml:space="preserve"> </v>
      </c>
      <c r="D28" t="str">
        <f t="shared" si="2"/>
        <v xml:space="preserve"> </v>
      </c>
      <c r="E28" t="str">
        <f t="shared" si="3"/>
        <v xml:space="preserve"> </v>
      </c>
    </row>
    <row r="29" spans="1:5">
      <c r="A29" s="61" t="s">
        <v>166</v>
      </c>
      <c r="B29" s="50">
        <v>0</v>
      </c>
      <c r="C29" t="str">
        <f>IFERROR(VLOOKUP(A29,'EU-OECD'!$D$2:$E$29,2,FALSE)," ")</f>
        <v xml:space="preserve"> </v>
      </c>
      <c r="D29" t="str">
        <f t="shared" si="2"/>
        <v xml:space="preserve"> </v>
      </c>
      <c r="E29" t="str">
        <f t="shared" si="3"/>
        <v xml:space="preserve"> </v>
      </c>
    </row>
    <row r="30" spans="1:5">
      <c r="A30" s="61" t="s">
        <v>151</v>
      </c>
      <c r="B30" s="50">
        <v>11.296666666666701</v>
      </c>
      <c r="C30" t="str">
        <f>IFERROR(VLOOKUP(A30,'EU-OECD'!$D$2:$E$29,2,FALSE)," ")</f>
        <v xml:space="preserve"> </v>
      </c>
      <c r="D30" t="str">
        <f t="shared" si="2"/>
        <v xml:space="preserve"> </v>
      </c>
      <c r="E30" t="str">
        <f t="shared" si="3"/>
        <v xml:space="preserve"> </v>
      </c>
    </row>
    <row r="31" spans="1:5">
      <c r="A31" s="61" t="s">
        <v>170</v>
      </c>
      <c r="B31" s="50">
        <v>3.1795461733080401</v>
      </c>
      <c r="C31" t="str">
        <f>IFERROR(VLOOKUP(A31,'EU-OECD'!$D$2:$E$29,2,FALSE)," ")</f>
        <v xml:space="preserve"> </v>
      </c>
      <c r="D31" t="str">
        <f t="shared" si="2"/>
        <v xml:space="preserve"> </v>
      </c>
      <c r="E31" t="str">
        <f t="shared" si="3"/>
        <v xml:space="preserve"> </v>
      </c>
    </row>
    <row r="32" spans="1:5">
      <c r="A32" s="61" t="s">
        <v>163</v>
      </c>
      <c r="B32" s="50">
        <v>0.95</v>
      </c>
      <c r="C32" t="str">
        <f>IFERROR(VLOOKUP(A32,'EU-OECD'!$D$2:$E$29,2,FALSE)," ")</f>
        <v xml:space="preserve"> </v>
      </c>
      <c r="D32" t="str">
        <f t="shared" si="2"/>
        <v xml:space="preserve"> </v>
      </c>
      <c r="E32" t="str">
        <f t="shared" si="3"/>
        <v xml:space="preserve"> </v>
      </c>
    </row>
    <row r="33" spans="1:5">
      <c r="A33" s="61" t="s">
        <v>93</v>
      </c>
      <c r="B33" s="50">
        <v>10.868777777777799</v>
      </c>
      <c r="C33" t="str">
        <f>IFERROR(VLOOKUP(A33,'EU-OECD'!$D$2:$E$29,2,FALSE)," ")</f>
        <v xml:space="preserve"> </v>
      </c>
      <c r="D33" t="str">
        <f t="shared" si="2"/>
        <v xml:space="preserve"> </v>
      </c>
      <c r="E33" t="str">
        <f t="shared" si="3"/>
        <v xml:space="preserve"> </v>
      </c>
    </row>
    <row r="34" spans="1:5">
      <c r="A34" s="61" t="s">
        <v>272</v>
      </c>
      <c r="B34" s="50">
        <v>6.0025000000000004</v>
      </c>
      <c r="C34" t="str">
        <f>IFERROR(VLOOKUP(A34,'EU-OECD'!$D$2:$E$29,2,FALSE)," ")</f>
        <v xml:space="preserve"> </v>
      </c>
      <c r="D34" t="str">
        <f t="shared" si="2"/>
        <v xml:space="preserve"> </v>
      </c>
      <c r="E34" t="str">
        <f t="shared" si="3"/>
        <v xml:space="preserve"> </v>
      </c>
    </row>
    <row r="35" spans="1:5">
      <c r="A35" s="61" t="s">
        <v>126</v>
      </c>
      <c r="B35" s="50">
        <v>37.840000000000003</v>
      </c>
      <c r="C35" t="str">
        <f>IFERROR(VLOOKUP(A35,'EU-OECD'!$D$2:$E$29,2,FALSE)," ")</f>
        <v xml:space="preserve"> </v>
      </c>
      <c r="D35" t="str">
        <f t="shared" si="2"/>
        <v xml:space="preserve"> </v>
      </c>
      <c r="E35" t="str">
        <f t="shared" si="3"/>
        <v xml:space="preserve"> </v>
      </c>
    </row>
    <row r="36" spans="1:5">
      <c r="A36" s="61" t="s">
        <v>40</v>
      </c>
      <c r="B36" s="50">
        <v>28.86</v>
      </c>
      <c r="C36">
        <f>IFERROR(VLOOKUP(A36,'EU-OECD'!$D$2:$E$29,2,FALSE)," ")</f>
        <v>1</v>
      </c>
      <c r="D36">
        <f t="shared" si="2"/>
        <v>28.86</v>
      </c>
      <c r="E36">
        <f t="shared" si="3"/>
        <v>-1.4013519645010526</v>
      </c>
    </row>
    <row r="37" spans="1:5">
      <c r="A37" s="61" t="s">
        <v>186</v>
      </c>
      <c r="B37" s="50">
        <v>2.5000000000000001E-2</v>
      </c>
      <c r="C37" t="str">
        <f>IFERROR(VLOOKUP(A37,'EU-OECD'!$D$2:$E$29,2,FALSE)," ")</f>
        <v xml:space="preserve"> </v>
      </c>
      <c r="D37" t="str">
        <f t="shared" si="2"/>
        <v xml:space="preserve"> </v>
      </c>
      <c r="E37" t="str">
        <f t="shared" si="3"/>
        <v xml:space="preserve"> </v>
      </c>
    </row>
    <row r="38" spans="1:5">
      <c r="A38" s="61" t="s">
        <v>226</v>
      </c>
      <c r="B38" s="50">
        <v>0</v>
      </c>
      <c r="C38" t="str">
        <f>IFERROR(VLOOKUP(A38,'EU-OECD'!$D$2:$E$29,2,FALSE)," ")</f>
        <v xml:space="preserve"> </v>
      </c>
      <c r="D38" t="str">
        <f t="shared" si="2"/>
        <v xml:space="preserve"> </v>
      </c>
      <c r="E38" t="str">
        <f t="shared" si="3"/>
        <v xml:space="preserve"> </v>
      </c>
    </row>
    <row r="39" spans="1:5">
      <c r="A39" s="61" t="s">
        <v>204</v>
      </c>
      <c r="B39" s="50">
        <v>0</v>
      </c>
      <c r="C39" t="str">
        <f>IFERROR(VLOOKUP(A39,'EU-OECD'!$D$2:$E$29,2,FALSE)," ")</f>
        <v xml:space="preserve"> </v>
      </c>
      <c r="D39" t="str">
        <f t="shared" si="2"/>
        <v xml:space="preserve"> </v>
      </c>
      <c r="E39" t="str">
        <f t="shared" si="3"/>
        <v xml:space="preserve"> </v>
      </c>
    </row>
    <row r="40" spans="1:5">
      <c r="A40" s="61" t="s">
        <v>200</v>
      </c>
      <c r="B40" s="50">
        <v>0</v>
      </c>
      <c r="C40" t="str">
        <f>IFERROR(VLOOKUP(A40,'EU-OECD'!$D$2:$E$29,2,FALSE)," ")</f>
        <v xml:space="preserve"> </v>
      </c>
      <c r="D40" t="str">
        <f t="shared" si="2"/>
        <v xml:space="preserve"> </v>
      </c>
      <c r="E40" t="str">
        <f t="shared" si="3"/>
        <v xml:space="preserve"> </v>
      </c>
    </row>
    <row r="41" spans="1:5">
      <c r="A41" s="61" t="s">
        <v>67</v>
      </c>
      <c r="B41" s="50">
        <v>80.419948833333294</v>
      </c>
      <c r="C41" t="str">
        <f>IFERROR(VLOOKUP(A41,'EU-OECD'!$D$2:$E$29,2,FALSE)," ")</f>
        <v xml:space="preserve"> </v>
      </c>
      <c r="D41" t="str">
        <f t="shared" si="2"/>
        <v xml:space="preserve"> </v>
      </c>
      <c r="E41" t="str">
        <f t="shared" si="3"/>
        <v xml:space="preserve"> </v>
      </c>
    </row>
    <row r="42" spans="1:5">
      <c r="A42" s="61" t="s">
        <v>174</v>
      </c>
      <c r="B42" s="50">
        <v>19.399999999999999</v>
      </c>
      <c r="C42" t="str">
        <f>IFERROR(VLOOKUP(A42,'EU-OECD'!$D$2:$E$29,2,FALSE)," ")</f>
        <v xml:space="preserve"> </v>
      </c>
      <c r="D42" t="str">
        <f t="shared" si="2"/>
        <v xml:space="preserve"> </v>
      </c>
      <c r="E42" t="str">
        <f t="shared" si="3"/>
        <v xml:space="preserve"> </v>
      </c>
    </row>
    <row r="43" spans="1:5">
      <c r="A43" s="61" t="s">
        <v>273</v>
      </c>
      <c r="B43" s="50" t="s">
        <v>267</v>
      </c>
      <c r="C43" t="str">
        <f>IFERROR(VLOOKUP(A43,'EU-OECD'!$D$2:$E$29,2,FALSE)," ")</f>
        <v xml:space="preserve"> </v>
      </c>
      <c r="D43" t="str">
        <f t="shared" si="2"/>
        <v xml:space="preserve"> </v>
      </c>
      <c r="E43" t="str">
        <f t="shared" si="3"/>
        <v xml:space="preserve"> </v>
      </c>
    </row>
    <row r="44" spans="1:5">
      <c r="A44" s="61" t="s">
        <v>180</v>
      </c>
      <c r="B44" s="50">
        <v>0</v>
      </c>
      <c r="C44" t="str">
        <f>IFERROR(VLOOKUP(A44,'EU-OECD'!$D$2:$E$29,2,FALSE)," ")</f>
        <v xml:space="preserve"> </v>
      </c>
      <c r="D44" t="str">
        <f t="shared" si="2"/>
        <v xml:space="preserve"> </v>
      </c>
      <c r="E44" t="str">
        <f t="shared" si="3"/>
        <v xml:space="preserve"> </v>
      </c>
    </row>
    <row r="45" spans="1:5">
      <c r="A45" s="61" t="s">
        <v>215</v>
      </c>
      <c r="B45" s="50">
        <v>0</v>
      </c>
      <c r="C45" t="str">
        <f>IFERROR(VLOOKUP(A45,'EU-OECD'!$D$2:$E$29,2,FALSE)," ")</f>
        <v xml:space="preserve"> </v>
      </c>
      <c r="D45" t="str">
        <f t="shared" si="2"/>
        <v xml:space="preserve"> </v>
      </c>
      <c r="E45" t="str">
        <f t="shared" si="3"/>
        <v xml:space="preserve"> </v>
      </c>
    </row>
    <row r="46" spans="1:5">
      <c r="A46" s="61" t="s">
        <v>83</v>
      </c>
      <c r="B46" s="50">
        <v>68.848429393939398</v>
      </c>
      <c r="C46" t="str">
        <f>IFERROR(VLOOKUP(A46,'EU-OECD'!$D$2:$E$29,2,FALSE)," ")</f>
        <v xml:space="preserve"> </v>
      </c>
      <c r="D46" t="str">
        <f t="shared" si="2"/>
        <v xml:space="preserve"> </v>
      </c>
      <c r="E46" t="str">
        <f t="shared" si="3"/>
        <v xml:space="preserve"> </v>
      </c>
    </row>
    <row r="47" spans="1:5">
      <c r="A47" s="61" t="s">
        <v>179</v>
      </c>
      <c r="B47" s="50">
        <v>18.179912237635001</v>
      </c>
      <c r="C47" t="str">
        <f>IFERROR(VLOOKUP(A47,'EU-OECD'!$D$2:$E$29,2,FALSE)," ")</f>
        <v xml:space="preserve"> </v>
      </c>
      <c r="D47" t="str">
        <f t="shared" si="2"/>
        <v xml:space="preserve"> </v>
      </c>
      <c r="E47" t="str">
        <f t="shared" si="3"/>
        <v xml:space="preserve"> </v>
      </c>
    </row>
    <row r="48" spans="1:5">
      <c r="A48" s="61" t="s">
        <v>94</v>
      </c>
      <c r="B48" s="50">
        <v>4.5999999999999996</v>
      </c>
      <c r="C48" t="str">
        <f>IFERROR(VLOOKUP(A48,'EU-OECD'!$D$2:$E$29,2,FALSE)," ")</f>
        <v xml:space="preserve"> </v>
      </c>
      <c r="D48" t="str">
        <f t="shared" si="2"/>
        <v xml:space="preserve"> </v>
      </c>
      <c r="E48" t="str">
        <f t="shared" si="3"/>
        <v xml:space="preserve"> </v>
      </c>
    </row>
    <row r="49" spans="1:5">
      <c r="A49" s="61" t="s">
        <v>212</v>
      </c>
      <c r="B49" s="50" t="s">
        <v>267</v>
      </c>
      <c r="C49" t="str">
        <f>IFERROR(VLOOKUP(A49,'EU-OECD'!$D$2:$E$29,2,FALSE)," ")</f>
        <v xml:space="preserve"> </v>
      </c>
      <c r="D49" t="str">
        <f t="shared" si="2"/>
        <v xml:space="preserve"> </v>
      </c>
      <c r="E49" t="str">
        <f t="shared" si="3"/>
        <v xml:space="preserve"> </v>
      </c>
    </row>
    <row r="50" spans="1:5">
      <c r="A50" s="61" t="s">
        <v>190</v>
      </c>
      <c r="B50" s="50">
        <v>0.18</v>
      </c>
      <c r="C50" t="str">
        <f>IFERROR(VLOOKUP(A50,'EU-OECD'!$D$2:$E$29,2,FALSE)," ")</f>
        <v xml:space="preserve"> </v>
      </c>
      <c r="D50" t="str">
        <f t="shared" si="2"/>
        <v xml:space="preserve"> </v>
      </c>
      <c r="E50" t="str">
        <f t="shared" si="3"/>
        <v xml:space="preserve"> </v>
      </c>
    </row>
    <row r="51" spans="1:5">
      <c r="A51" s="61" t="s">
        <v>274</v>
      </c>
      <c r="B51" s="50" t="s">
        <v>267</v>
      </c>
      <c r="C51" t="str">
        <f>IFERROR(VLOOKUP(A51,'EU-OECD'!$D$2:$E$29,2,FALSE)," ")</f>
        <v xml:space="preserve"> </v>
      </c>
      <c r="D51" t="str">
        <f t="shared" si="2"/>
        <v xml:space="preserve"> </v>
      </c>
      <c r="E51" t="str">
        <f t="shared" si="3"/>
        <v xml:space="preserve"> </v>
      </c>
    </row>
    <row r="52" spans="1:5">
      <c r="A52" s="61" t="s">
        <v>95</v>
      </c>
      <c r="B52" s="50">
        <v>0.9</v>
      </c>
      <c r="C52" t="str">
        <f>IFERROR(VLOOKUP(A52,'EU-OECD'!$D$2:$E$29,2,FALSE)," ")</f>
        <v xml:space="preserve"> </v>
      </c>
      <c r="D52" t="str">
        <f t="shared" si="2"/>
        <v xml:space="preserve"> </v>
      </c>
      <c r="E52" t="str">
        <f t="shared" si="3"/>
        <v xml:space="preserve"> </v>
      </c>
    </row>
    <row r="53" spans="1:5">
      <c r="A53" s="61" t="s">
        <v>189</v>
      </c>
      <c r="B53" s="50">
        <v>0.6</v>
      </c>
      <c r="C53" t="str">
        <f>IFERROR(VLOOKUP(A53,'EU-OECD'!$D$2:$E$29,2,FALSE)," ")</f>
        <v xml:space="preserve"> </v>
      </c>
      <c r="D53" t="str">
        <f t="shared" si="2"/>
        <v xml:space="preserve"> </v>
      </c>
      <c r="E53" t="str">
        <f t="shared" si="3"/>
        <v xml:space="preserve"> </v>
      </c>
    </row>
    <row r="54" spans="1:5">
      <c r="A54" s="61" t="s">
        <v>96</v>
      </c>
      <c r="B54" s="50">
        <v>13.232917857142899</v>
      </c>
      <c r="C54">
        <f>IFERROR(VLOOKUP(A54,'EU-OECD'!$D$2:$E$29,2,FALSE)," ")</f>
        <v>1</v>
      </c>
      <c r="D54">
        <f t="shared" si="2"/>
        <v>13.232917857142899</v>
      </c>
      <c r="E54">
        <f t="shared" si="3"/>
        <v>-1.9714140369235971</v>
      </c>
    </row>
    <row r="55" spans="1:5">
      <c r="A55" s="61" t="s">
        <v>138</v>
      </c>
      <c r="B55" s="50">
        <v>9.1884999999999994</v>
      </c>
      <c r="C55" t="str">
        <f>IFERROR(VLOOKUP(A55,'EU-OECD'!$D$2:$E$29,2,FALSE)," ")</f>
        <v xml:space="preserve"> </v>
      </c>
      <c r="D55" t="str">
        <f t="shared" si="2"/>
        <v xml:space="preserve"> </v>
      </c>
      <c r="E55" t="str">
        <f t="shared" si="3"/>
        <v xml:space="preserve"> </v>
      </c>
    </row>
    <row r="56" spans="1:5">
      <c r="A56" s="61" t="s">
        <v>48</v>
      </c>
      <c r="B56" s="50">
        <v>9.4404081632653192</v>
      </c>
      <c r="C56">
        <f>IFERROR(VLOOKUP(A56,'EU-OECD'!$D$2:$E$29,2,FALSE)," ")</f>
        <v>1</v>
      </c>
      <c r="D56">
        <f t="shared" si="2"/>
        <v>9.4404081632653192</v>
      </c>
      <c r="E56">
        <f t="shared" si="3"/>
        <v>-2.1097614210360334</v>
      </c>
    </row>
    <row r="57" spans="1:5">
      <c r="A57" s="61" t="s">
        <v>41</v>
      </c>
      <c r="B57" s="50">
        <v>75.682364849999999</v>
      </c>
      <c r="C57">
        <f>IFERROR(VLOOKUP(A57,'EU-OECD'!$D$2:$E$29,2,FALSE)," ")</f>
        <v>1</v>
      </c>
      <c r="D57">
        <f t="shared" si="2"/>
        <v>75.682364849999999</v>
      </c>
      <c r="E57">
        <f t="shared" si="3"/>
        <v>0.30668630509464739</v>
      </c>
    </row>
    <row r="58" spans="1:5">
      <c r="A58" s="61" t="s">
        <v>229</v>
      </c>
      <c r="B58" s="50">
        <v>0</v>
      </c>
      <c r="C58" t="str">
        <f>IFERROR(VLOOKUP(A58,'EU-OECD'!$D$2:$E$29,2,FALSE)," ")</f>
        <v xml:space="preserve"> </v>
      </c>
      <c r="D58" t="str">
        <f t="shared" si="2"/>
        <v xml:space="preserve"> </v>
      </c>
      <c r="E58" t="str">
        <f t="shared" si="3"/>
        <v xml:space="preserve"> </v>
      </c>
    </row>
    <row r="59" spans="1:5">
      <c r="A59" s="61" t="s">
        <v>42</v>
      </c>
      <c r="B59" s="50">
        <v>93.45</v>
      </c>
      <c r="C59">
        <f>IFERROR(VLOOKUP(A59,'EU-OECD'!$D$2:$E$29,2,FALSE)," ")</f>
        <v>1</v>
      </c>
      <c r="D59">
        <f t="shared" si="2"/>
        <v>93.45</v>
      </c>
      <c r="E59">
        <f t="shared" si="3"/>
        <v>0.95483384940676985</v>
      </c>
    </row>
    <row r="60" spans="1:5">
      <c r="A60" s="61" t="s">
        <v>220</v>
      </c>
      <c r="B60" s="50">
        <v>0</v>
      </c>
      <c r="C60" t="str">
        <f>IFERROR(VLOOKUP(A60,'EU-OECD'!$D$2:$E$29,2,FALSE)," ")</f>
        <v xml:space="preserve"> </v>
      </c>
      <c r="D60" t="str">
        <f t="shared" si="2"/>
        <v xml:space="preserve"> </v>
      </c>
      <c r="E60" t="str">
        <f t="shared" si="3"/>
        <v xml:space="preserve"> </v>
      </c>
    </row>
    <row r="61" spans="1:5">
      <c r="A61" s="61" t="s">
        <v>165</v>
      </c>
      <c r="B61" s="50">
        <v>2.99</v>
      </c>
      <c r="C61" t="str">
        <f>IFERROR(VLOOKUP(A61,'EU-OECD'!$D$2:$E$29,2,FALSE)," ")</f>
        <v xml:space="preserve"> </v>
      </c>
      <c r="D61" t="str">
        <f t="shared" si="2"/>
        <v xml:space="preserve"> </v>
      </c>
      <c r="E61" t="str">
        <f t="shared" si="3"/>
        <v xml:space="preserve"> </v>
      </c>
    </row>
    <row r="62" spans="1:5">
      <c r="A62" s="61" t="s">
        <v>145</v>
      </c>
      <c r="B62" s="50">
        <v>5.9042276422764104</v>
      </c>
      <c r="C62" t="str">
        <f>IFERROR(VLOOKUP(A62,'EU-OECD'!$D$2:$E$29,2,FALSE)," ")</f>
        <v xml:space="preserve"> </v>
      </c>
      <c r="D62" t="str">
        <f t="shared" si="2"/>
        <v xml:space="preserve"> </v>
      </c>
      <c r="E62" t="str">
        <f t="shared" si="3"/>
        <v xml:space="preserve"> </v>
      </c>
    </row>
    <row r="63" spans="1:5">
      <c r="A63" s="61" t="s">
        <v>132</v>
      </c>
      <c r="B63" s="50">
        <v>6.4</v>
      </c>
      <c r="C63" t="str">
        <f>IFERROR(VLOOKUP(A63,'EU-OECD'!$D$2:$E$29,2,FALSE)," ")</f>
        <v xml:space="preserve"> </v>
      </c>
      <c r="D63" t="str">
        <f t="shared" si="2"/>
        <v xml:space="preserve"> </v>
      </c>
      <c r="E63" t="str">
        <f t="shared" si="3"/>
        <v xml:space="preserve"> </v>
      </c>
    </row>
    <row r="64" spans="1:5">
      <c r="A64" s="61" t="s">
        <v>131</v>
      </c>
      <c r="B64" s="50">
        <v>49.498138958461503</v>
      </c>
      <c r="C64" t="str">
        <f>IFERROR(VLOOKUP(A64,'EU-OECD'!$D$2:$E$29,2,FALSE)," ")</f>
        <v xml:space="preserve"> </v>
      </c>
      <c r="D64" t="str">
        <f t="shared" si="2"/>
        <v xml:space="preserve"> </v>
      </c>
      <c r="E64" t="str">
        <f t="shared" si="3"/>
        <v xml:space="preserve"> </v>
      </c>
    </row>
    <row r="65" spans="1:5">
      <c r="A65" s="61" t="s">
        <v>176</v>
      </c>
      <c r="B65" s="50">
        <v>0.62</v>
      </c>
      <c r="C65" t="str">
        <f>IFERROR(VLOOKUP(A65,'EU-OECD'!$D$2:$E$29,2,FALSE)," ")</f>
        <v xml:space="preserve"> </v>
      </c>
      <c r="D65" t="str">
        <f t="shared" si="2"/>
        <v xml:space="preserve"> </v>
      </c>
      <c r="E65" t="str">
        <f t="shared" si="3"/>
        <v xml:space="preserve"> </v>
      </c>
    </row>
    <row r="66" spans="1:5">
      <c r="A66" s="61" t="s">
        <v>184</v>
      </c>
      <c r="B66" s="50">
        <v>1.25</v>
      </c>
      <c r="C66" t="str">
        <f>IFERROR(VLOOKUP(A66,'EU-OECD'!$D$2:$E$29,2,FALSE)," ")</f>
        <v xml:space="preserve"> </v>
      </c>
      <c r="D66" t="str">
        <f t="shared" si="2"/>
        <v xml:space="preserve"> </v>
      </c>
      <c r="E66" t="str">
        <f t="shared" si="3"/>
        <v xml:space="preserve"> </v>
      </c>
    </row>
    <row r="67" spans="1:5">
      <c r="A67" s="61" t="s">
        <v>227</v>
      </c>
      <c r="B67" s="50">
        <v>0</v>
      </c>
      <c r="C67" t="str">
        <f>IFERROR(VLOOKUP(A67,'EU-OECD'!$D$2:$E$29,2,FALSE)," ")</f>
        <v xml:space="preserve"> </v>
      </c>
      <c r="D67" t="str">
        <f t="shared" si="2"/>
        <v xml:space="preserve"> </v>
      </c>
      <c r="E67" t="str">
        <f t="shared" si="3"/>
        <v xml:space="preserve"> </v>
      </c>
    </row>
    <row r="68" spans="1:5">
      <c r="A68" s="61" t="s">
        <v>44</v>
      </c>
      <c r="B68" s="50">
        <v>75.270743801652799</v>
      </c>
      <c r="C68">
        <f>IFERROR(VLOOKUP(A68,'EU-OECD'!$D$2:$E$29,2,FALSE)," ")</f>
        <v>1</v>
      </c>
      <c r="D68">
        <f t="shared" si="2"/>
        <v>75.270743801652799</v>
      </c>
      <c r="E68">
        <f t="shared" si="3"/>
        <v>0.29167073496271456</v>
      </c>
    </row>
    <row r="69" spans="1:5">
      <c r="A69" s="61" t="s">
        <v>191</v>
      </c>
      <c r="B69" s="50">
        <v>0</v>
      </c>
      <c r="C69" t="str">
        <f>IFERROR(VLOOKUP(A69,'EU-OECD'!$D$2:$E$29,2,FALSE)," ")</f>
        <v xml:space="preserve"> </v>
      </c>
      <c r="D69" t="str">
        <f t="shared" si="2"/>
        <v xml:space="preserve"> </v>
      </c>
      <c r="E69" t="str">
        <f t="shared" si="3"/>
        <v xml:space="preserve"> </v>
      </c>
    </row>
    <row r="70" spans="1:5">
      <c r="A70" s="61" t="s">
        <v>275</v>
      </c>
      <c r="B70" s="50" t="s">
        <v>267</v>
      </c>
      <c r="C70" t="str">
        <f>IFERROR(VLOOKUP(A70,'EU-OECD'!$D$2:$E$29,2,FALSE)," ")</f>
        <v xml:space="preserve"> </v>
      </c>
      <c r="D70" t="str">
        <f t="shared" si="2"/>
        <v xml:space="preserve"> </v>
      </c>
      <c r="E70" t="str">
        <f t="shared" si="3"/>
        <v xml:space="preserve"> </v>
      </c>
    </row>
    <row r="71" spans="1:5">
      <c r="A71" s="61" t="s">
        <v>276</v>
      </c>
      <c r="B71" s="50" t="s">
        <v>267</v>
      </c>
      <c r="C71" t="str">
        <f>IFERROR(VLOOKUP(A71,'EU-OECD'!$D$2:$E$29,2,FALSE)," ")</f>
        <v xml:space="preserve"> </v>
      </c>
      <c r="D71" t="str">
        <f t="shared" si="2"/>
        <v xml:space="preserve"> </v>
      </c>
      <c r="E71" t="str">
        <f t="shared" si="3"/>
        <v xml:space="preserve"> </v>
      </c>
    </row>
    <row r="72" spans="1:5">
      <c r="A72" s="61" t="s">
        <v>146</v>
      </c>
      <c r="B72" s="50">
        <v>3.9</v>
      </c>
      <c r="C72" t="str">
        <f>IFERROR(VLOOKUP(A72,'EU-OECD'!$D$2:$E$29,2,FALSE)," ")</f>
        <v xml:space="preserve"> </v>
      </c>
      <c r="D72" t="str">
        <f t="shared" si="2"/>
        <v xml:space="preserve"> </v>
      </c>
      <c r="E72" t="str">
        <f t="shared" si="3"/>
        <v xml:space="preserve"> </v>
      </c>
    </row>
    <row r="73" spans="1:5">
      <c r="A73" s="61" t="s">
        <v>60</v>
      </c>
      <c r="B73" s="50">
        <v>84.25</v>
      </c>
      <c r="C73">
        <f>IFERROR(VLOOKUP(A73,'EU-OECD'!$D$2:$E$29,2,FALSE)," ")</f>
        <v>1</v>
      </c>
      <c r="D73">
        <f t="shared" si="2"/>
        <v>84.25</v>
      </c>
      <c r="E73">
        <f t="shared" si="3"/>
        <v>0.61922602330440146</v>
      </c>
    </row>
    <row r="74" spans="1:5">
      <c r="A74" s="61" t="s">
        <v>46</v>
      </c>
      <c r="B74" s="50">
        <v>83.799133333333401</v>
      </c>
      <c r="C74">
        <f>IFERROR(VLOOKUP(A74,'EU-OECD'!$D$2:$E$29,2,FALSE)," ")</f>
        <v>1</v>
      </c>
      <c r="D74">
        <f t="shared" si="2"/>
        <v>83.799133333333401</v>
      </c>
      <c r="E74">
        <f t="shared" si="3"/>
        <v>0.60277880788461913</v>
      </c>
    </row>
    <row r="75" spans="1:5">
      <c r="A75" s="61" t="s">
        <v>277</v>
      </c>
      <c r="B75" s="50">
        <v>17.249949999999998</v>
      </c>
      <c r="C75" t="str">
        <f>IFERROR(VLOOKUP(A75,'EU-OECD'!$D$2:$E$29,2,FALSE)," ")</f>
        <v xml:space="preserve"> </v>
      </c>
      <c r="D75" t="str">
        <f t="shared" si="2"/>
        <v xml:space="preserve"> </v>
      </c>
      <c r="E75" t="str">
        <f t="shared" si="3"/>
        <v xml:space="preserve"> </v>
      </c>
    </row>
    <row r="76" spans="1:5">
      <c r="A76" s="61" t="s">
        <v>278</v>
      </c>
      <c r="B76" s="50" t="s">
        <v>267</v>
      </c>
      <c r="C76" t="str">
        <f>IFERROR(VLOOKUP(A76,'EU-OECD'!$D$2:$E$29,2,FALSE)," ")</f>
        <v xml:space="preserve"> </v>
      </c>
      <c r="D76" t="str">
        <f t="shared" si="2"/>
        <v xml:space="preserve"> </v>
      </c>
      <c r="E76" t="str">
        <f t="shared" si="3"/>
        <v xml:space="preserve"> </v>
      </c>
    </row>
    <row r="77" spans="1:5">
      <c r="A77" s="61" t="s">
        <v>167</v>
      </c>
      <c r="B77" s="50">
        <v>0</v>
      </c>
      <c r="C77" t="str">
        <f>IFERROR(VLOOKUP(A77,'EU-OECD'!$D$2:$E$29,2,FALSE)," ")</f>
        <v xml:space="preserve"> </v>
      </c>
      <c r="D77" t="str">
        <f t="shared" si="2"/>
        <v xml:space="preserve"> </v>
      </c>
      <c r="E77" t="str">
        <f t="shared" si="3"/>
        <v xml:space="preserve"> </v>
      </c>
    </row>
    <row r="78" spans="1:5">
      <c r="A78" s="61" t="s">
        <v>218</v>
      </c>
      <c r="B78" s="50">
        <v>0.4</v>
      </c>
      <c r="C78" t="str">
        <f>IFERROR(VLOOKUP(A78,'EU-OECD'!$D$2:$E$29,2,FALSE)," ")</f>
        <v xml:space="preserve"> </v>
      </c>
      <c r="D78" t="str">
        <f t="shared" si="2"/>
        <v xml:space="preserve"> </v>
      </c>
      <c r="E78" t="str">
        <f t="shared" si="3"/>
        <v xml:space="preserve"> </v>
      </c>
    </row>
    <row r="79" spans="1:5">
      <c r="A79" s="61" t="s">
        <v>164</v>
      </c>
      <c r="B79" s="50">
        <v>0</v>
      </c>
      <c r="C79" t="str">
        <f>IFERROR(VLOOKUP(A79,'EU-OECD'!$D$2:$E$29,2,FALSE)," ")</f>
        <v xml:space="preserve"> </v>
      </c>
      <c r="D79" t="str">
        <f t="shared" si="2"/>
        <v xml:space="preserve"> </v>
      </c>
      <c r="E79" t="str">
        <f t="shared" si="3"/>
        <v xml:space="preserve"> </v>
      </c>
    </row>
    <row r="80" spans="1:5">
      <c r="A80" s="61" t="s">
        <v>43</v>
      </c>
      <c r="B80" s="50">
        <v>95.180539999999993</v>
      </c>
      <c r="C80">
        <f>IFERROR(VLOOKUP(A80,'EU-OECD'!$D$2:$E$29,2,FALSE)," ")</f>
        <v>1</v>
      </c>
      <c r="D80">
        <f t="shared" si="2"/>
        <v>95.180539999999993</v>
      </c>
      <c r="E80">
        <f t="shared" si="3"/>
        <v>1.0179624110788557</v>
      </c>
    </row>
    <row r="81" spans="1:5">
      <c r="A81" s="61" t="s">
        <v>210</v>
      </c>
      <c r="B81" s="50">
        <v>10.2483870966</v>
      </c>
      <c r="C81" t="str">
        <f>IFERROR(VLOOKUP(A81,'EU-OECD'!$D$2:$E$29,2,FALSE)," ")</f>
        <v xml:space="preserve"> </v>
      </c>
      <c r="D81" t="str">
        <f t="shared" si="2"/>
        <v xml:space="preserve"> </v>
      </c>
      <c r="E81" t="str">
        <f t="shared" si="3"/>
        <v xml:space="preserve"> </v>
      </c>
    </row>
    <row r="82" spans="1:5">
      <c r="A82" s="61" t="s">
        <v>279</v>
      </c>
      <c r="B82" s="50" t="s">
        <v>267</v>
      </c>
      <c r="C82" t="str">
        <f>IFERROR(VLOOKUP(A82,'EU-OECD'!$D$2:$E$29,2,FALSE)," ")</f>
        <v xml:space="preserve"> </v>
      </c>
      <c r="D82" t="str">
        <f t="shared" ref="D82:D145" si="4">IF(C82=1,B82," ")</f>
        <v xml:space="preserve"> </v>
      </c>
      <c r="E82" t="str">
        <f t="shared" si="3"/>
        <v xml:space="preserve"> </v>
      </c>
    </row>
    <row r="83" spans="1:5">
      <c r="A83" s="61" t="s">
        <v>68</v>
      </c>
      <c r="B83" s="50">
        <v>87.3333333333333</v>
      </c>
      <c r="C83">
        <f>IFERROR(VLOOKUP(A83,'EU-OECD'!$D$2:$E$29,2,FALSE)," ")</f>
        <v>1</v>
      </c>
      <c r="D83">
        <f t="shared" si="4"/>
        <v>87.3333333333333</v>
      </c>
      <c r="E83">
        <f t="shared" ref="E83:E146" si="5">IFERROR((D83-$D$238)/$D$239," ")</f>
        <v>0.7317032838640708</v>
      </c>
    </row>
    <row r="84" spans="1:5">
      <c r="A84" s="61" t="s">
        <v>280</v>
      </c>
      <c r="B84" s="50" t="s">
        <v>267</v>
      </c>
      <c r="C84" t="str">
        <f>IFERROR(VLOOKUP(A84,'EU-OECD'!$D$2:$E$29,2,FALSE)," ")</f>
        <v xml:space="preserve"> </v>
      </c>
      <c r="D84" t="str">
        <f t="shared" si="4"/>
        <v xml:space="preserve"> </v>
      </c>
      <c r="E84" t="str">
        <f t="shared" si="5"/>
        <v xml:space="preserve"> </v>
      </c>
    </row>
    <row r="85" spans="1:5">
      <c r="A85" s="61" t="s">
        <v>206</v>
      </c>
      <c r="B85" s="50" t="s">
        <v>267</v>
      </c>
      <c r="C85" t="str">
        <f>IFERROR(VLOOKUP(A85,'EU-OECD'!$D$2:$E$29,2,FALSE)," ")</f>
        <v xml:space="preserve"> </v>
      </c>
      <c r="D85" t="str">
        <f t="shared" si="4"/>
        <v xml:space="preserve"> </v>
      </c>
      <c r="E85" t="str">
        <f t="shared" si="5"/>
        <v xml:space="preserve"> </v>
      </c>
    </row>
    <row r="86" spans="1:5">
      <c r="A86" s="61" t="s">
        <v>281</v>
      </c>
      <c r="B86" s="50">
        <v>15.7605</v>
      </c>
      <c r="C86" t="str">
        <f>IFERROR(VLOOKUP(A86,'EU-OECD'!$D$2:$E$29,2,FALSE)," ")</f>
        <v xml:space="preserve"> </v>
      </c>
      <c r="D86" t="str">
        <f t="shared" si="4"/>
        <v xml:space="preserve"> </v>
      </c>
      <c r="E86" t="str">
        <f t="shared" si="5"/>
        <v xml:space="preserve"> </v>
      </c>
    </row>
    <row r="87" spans="1:5">
      <c r="A87" s="61" t="s">
        <v>282</v>
      </c>
      <c r="B87" s="50" t="s">
        <v>267</v>
      </c>
      <c r="C87" t="str">
        <f>IFERROR(VLOOKUP(A87,'EU-OECD'!$D$2:$E$29,2,FALSE)," ")</f>
        <v xml:space="preserve"> </v>
      </c>
      <c r="D87" t="str">
        <f t="shared" si="4"/>
        <v xml:space="preserve"> </v>
      </c>
      <c r="E87" t="str">
        <f t="shared" si="5"/>
        <v xml:space="preserve"> </v>
      </c>
    </row>
    <row r="88" spans="1:5">
      <c r="A88" s="61" t="s">
        <v>161</v>
      </c>
      <c r="B88" s="50">
        <v>5.3730000000000002</v>
      </c>
      <c r="C88" t="str">
        <f>IFERROR(VLOOKUP(A88,'EU-OECD'!$D$2:$E$29,2,FALSE)," ")</f>
        <v xml:space="preserve"> </v>
      </c>
      <c r="D88" t="str">
        <f t="shared" si="4"/>
        <v xml:space="preserve"> </v>
      </c>
      <c r="E88" t="str">
        <f t="shared" si="5"/>
        <v xml:space="preserve"> </v>
      </c>
    </row>
    <row r="89" spans="1:5">
      <c r="A89" s="61" t="s">
        <v>221</v>
      </c>
      <c r="B89" s="50">
        <v>0.75111111111111195</v>
      </c>
      <c r="C89" t="str">
        <f>IFERROR(VLOOKUP(A89,'EU-OECD'!$D$2:$E$29,2,FALSE)," ")</f>
        <v xml:space="preserve"> </v>
      </c>
      <c r="D89" t="str">
        <f t="shared" si="4"/>
        <v xml:space="preserve"> </v>
      </c>
      <c r="E89" t="str">
        <f t="shared" si="5"/>
        <v xml:space="preserve"> </v>
      </c>
    </row>
    <row r="90" spans="1:5">
      <c r="A90" s="61" t="s">
        <v>203</v>
      </c>
      <c r="B90" s="50">
        <v>0</v>
      </c>
      <c r="C90" t="str">
        <f>IFERROR(VLOOKUP(A90,'EU-OECD'!$D$2:$E$29,2,FALSE)," ")</f>
        <v xml:space="preserve"> </v>
      </c>
      <c r="D90" t="str">
        <f t="shared" si="4"/>
        <v xml:space="preserve"> </v>
      </c>
      <c r="E90" t="str">
        <f t="shared" si="5"/>
        <v xml:space="preserve"> </v>
      </c>
    </row>
    <row r="91" spans="1:5">
      <c r="A91" s="61" t="s">
        <v>196</v>
      </c>
      <c r="B91" s="50">
        <v>0</v>
      </c>
      <c r="C91" t="str">
        <f>IFERROR(VLOOKUP(A91,'EU-OECD'!$D$2:$E$29,2,FALSE)," ")</f>
        <v xml:space="preserve"> </v>
      </c>
      <c r="D91" t="str">
        <f t="shared" si="4"/>
        <v xml:space="preserve"> </v>
      </c>
      <c r="E91" t="str">
        <f t="shared" si="5"/>
        <v xml:space="preserve"> </v>
      </c>
    </row>
    <row r="92" spans="1:5">
      <c r="A92" s="61" t="s">
        <v>235</v>
      </c>
      <c r="B92" s="50">
        <v>0</v>
      </c>
      <c r="C92" t="str">
        <f>IFERROR(VLOOKUP(A92,'EU-OECD'!$D$2:$E$29,2,FALSE)," ")</f>
        <v xml:space="preserve"> </v>
      </c>
      <c r="D92" t="str">
        <f t="shared" si="4"/>
        <v xml:space="preserve"> </v>
      </c>
      <c r="E92" t="str">
        <f t="shared" si="5"/>
        <v xml:space="preserve"> </v>
      </c>
    </row>
    <row r="93" spans="1:5">
      <c r="A93" s="61" t="s">
        <v>283</v>
      </c>
      <c r="B93" s="50" t="s">
        <v>267</v>
      </c>
      <c r="C93" t="str">
        <f>IFERROR(VLOOKUP(A93,'EU-OECD'!$D$2:$E$29,2,FALSE)," ")</f>
        <v xml:space="preserve"> </v>
      </c>
      <c r="D93" t="str">
        <f t="shared" si="4"/>
        <v xml:space="preserve"> </v>
      </c>
      <c r="E93" t="str">
        <f t="shared" si="5"/>
        <v xml:space="preserve"> </v>
      </c>
    </row>
    <row r="94" spans="1:5">
      <c r="A94" s="61" t="s">
        <v>160</v>
      </c>
      <c r="B94" s="50">
        <v>15.535</v>
      </c>
      <c r="C94" t="str">
        <f>IFERROR(VLOOKUP(A94,'EU-OECD'!$D$2:$E$29,2,FALSE)," ")</f>
        <v xml:space="preserve"> </v>
      </c>
      <c r="D94" t="str">
        <f t="shared" si="4"/>
        <v xml:space="preserve"> </v>
      </c>
      <c r="E94" t="str">
        <f t="shared" si="5"/>
        <v xml:space="preserve"> </v>
      </c>
    </row>
    <row r="95" spans="1:5">
      <c r="A95" s="61" t="s">
        <v>284</v>
      </c>
      <c r="B95" s="50">
        <v>87.786879999999996</v>
      </c>
      <c r="C95" t="str">
        <f>IFERROR(VLOOKUP(A95,'EU-OECD'!$D$2:$E$29,2,FALSE)," ")</f>
        <v xml:space="preserve"> </v>
      </c>
      <c r="D95" t="str">
        <f t="shared" si="4"/>
        <v xml:space="preserve"> </v>
      </c>
      <c r="E95" t="str">
        <f t="shared" si="5"/>
        <v xml:space="preserve"> </v>
      </c>
    </row>
    <row r="96" spans="1:5">
      <c r="A96" s="61" t="s">
        <v>52</v>
      </c>
      <c r="B96" s="50">
        <v>58.6191666666667</v>
      </c>
      <c r="C96">
        <f>IFERROR(VLOOKUP(A96,'EU-OECD'!$D$2:$E$29,2,FALSE)," ")</f>
        <v>1</v>
      </c>
      <c r="D96">
        <f t="shared" si="4"/>
        <v>58.6191666666667</v>
      </c>
      <c r="E96">
        <f t="shared" si="5"/>
        <v>-0.31576400454256648</v>
      </c>
    </row>
    <row r="97" spans="1:5">
      <c r="A97" s="61" t="s">
        <v>69</v>
      </c>
      <c r="B97" s="50">
        <v>51.9428571428571</v>
      </c>
      <c r="C97" t="str">
        <f>IFERROR(VLOOKUP(A97,'EU-OECD'!$D$2:$E$29,2,FALSE)," ")</f>
        <v xml:space="preserve"> </v>
      </c>
      <c r="D97" t="str">
        <f t="shared" si="4"/>
        <v xml:space="preserve"> </v>
      </c>
      <c r="E97" t="str">
        <f t="shared" si="5"/>
        <v xml:space="preserve"> </v>
      </c>
    </row>
    <row r="98" spans="1:5">
      <c r="A98" s="61" t="s">
        <v>214</v>
      </c>
      <c r="B98" s="50">
        <v>10.48760328495</v>
      </c>
      <c r="C98" t="str">
        <f>IFERROR(VLOOKUP(A98,'EU-OECD'!$D$2:$E$29,2,FALSE)," ")</f>
        <v xml:space="preserve"> </v>
      </c>
      <c r="D98" t="str">
        <f t="shared" si="4"/>
        <v xml:space="preserve"> </v>
      </c>
      <c r="E98" t="str">
        <f t="shared" si="5"/>
        <v xml:space="preserve"> </v>
      </c>
    </row>
    <row r="99" spans="1:5">
      <c r="A99" s="61" t="s">
        <v>99</v>
      </c>
      <c r="B99" s="50">
        <v>1.7500000000000002E-2</v>
      </c>
      <c r="C99" t="str">
        <f>IFERROR(VLOOKUP(A99,'EU-OECD'!$D$2:$E$29,2,FALSE)," ")</f>
        <v xml:space="preserve"> </v>
      </c>
      <c r="D99" t="str">
        <f t="shared" si="4"/>
        <v xml:space="preserve"> </v>
      </c>
      <c r="E99" t="str">
        <f t="shared" si="5"/>
        <v xml:space="preserve"> </v>
      </c>
    </row>
    <row r="100" spans="1:5">
      <c r="A100" s="61" t="s">
        <v>150</v>
      </c>
      <c r="B100" s="50">
        <v>2.7741753594</v>
      </c>
      <c r="C100" t="str">
        <f>IFERROR(VLOOKUP(A100,'EU-OECD'!$D$2:$E$29,2,FALSE)," ")</f>
        <v xml:space="preserve"> </v>
      </c>
      <c r="D100" t="str">
        <f t="shared" si="4"/>
        <v xml:space="preserve"> </v>
      </c>
      <c r="E100" t="str">
        <f t="shared" si="5"/>
        <v xml:space="preserve"> </v>
      </c>
    </row>
    <row r="101" spans="1:5">
      <c r="A101" s="61" t="s">
        <v>208</v>
      </c>
      <c r="B101" s="50">
        <v>8.2906617814625001</v>
      </c>
      <c r="C101" t="str">
        <f>IFERROR(VLOOKUP(A101,'EU-OECD'!$D$2:$E$29,2,FALSE)," ")</f>
        <v xml:space="preserve"> </v>
      </c>
      <c r="D101" t="str">
        <f t="shared" si="4"/>
        <v xml:space="preserve"> </v>
      </c>
      <c r="E101" t="str">
        <f t="shared" si="5"/>
        <v xml:space="preserve"> </v>
      </c>
    </row>
    <row r="102" spans="1:5">
      <c r="A102" s="61" t="s">
        <v>70</v>
      </c>
      <c r="B102" s="50">
        <v>87.465583333333299</v>
      </c>
      <c r="C102">
        <f>IFERROR(VLOOKUP(A102,'EU-OECD'!$D$2:$E$29,2,FALSE)," ")</f>
        <v>1</v>
      </c>
      <c r="D102">
        <f t="shared" si="4"/>
        <v>87.465583333333299</v>
      </c>
      <c r="E102">
        <f t="shared" si="5"/>
        <v>0.73652764636429235</v>
      </c>
    </row>
    <row r="103" spans="1:5">
      <c r="A103" s="61" t="s">
        <v>285</v>
      </c>
      <c r="B103" s="50" t="s">
        <v>267</v>
      </c>
      <c r="C103" t="str">
        <f>IFERROR(VLOOKUP(A103,'EU-OECD'!$D$2:$E$29,2,FALSE)," ")</f>
        <v xml:space="preserve"> </v>
      </c>
      <c r="D103" t="str">
        <f t="shared" si="4"/>
        <v xml:space="preserve"> </v>
      </c>
      <c r="E103" t="str">
        <f t="shared" si="5"/>
        <v xml:space="preserve"> </v>
      </c>
    </row>
    <row r="104" spans="1:5">
      <c r="A104" s="61" t="s">
        <v>84</v>
      </c>
      <c r="B104" s="50">
        <v>88.403173333333399</v>
      </c>
      <c r="C104" t="str">
        <f>IFERROR(VLOOKUP(A104,'EU-OECD'!$D$2:$E$29,2,FALSE)," ")</f>
        <v xml:space="preserve"> </v>
      </c>
      <c r="D104" t="str">
        <f t="shared" si="4"/>
        <v xml:space="preserve"> </v>
      </c>
      <c r="E104" t="str">
        <f t="shared" si="5"/>
        <v xml:space="preserve"> </v>
      </c>
    </row>
    <row r="105" spans="1:5">
      <c r="A105" s="61" t="s">
        <v>47</v>
      </c>
      <c r="B105" s="50">
        <v>91.437595517065802</v>
      </c>
      <c r="C105">
        <f>IFERROR(VLOOKUP(A105,'EU-OECD'!$D$2:$E$29,2,FALSE)," ")</f>
        <v>1</v>
      </c>
      <c r="D105">
        <f t="shared" si="4"/>
        <v>91.437595517065802</v>
      </c>
      <c r="E105">
        <f t="shared" si="5"/>
        <v>0.88142312182457339</v>
      </c>
    </row>
    <row r="106" spans="1:5">
      <c r="A106" s="61" t="s">
        <v>133</v>
      </c>
      <c r="B106" s="50">
        <v>10</v>
      </c>
      <c r="C106" t="str">
        <f>IFERROR(VLOOKUP(A106,'EU-OECD'!$D$2:$E$29,2,FALSE)," ")</f>
        <v xml:space="preserve"> </v>
      </c>
      <c r="D106" t="str">
        <f t="shared" si="4"/>
        <v xml:space="preserve"> </v>
      </c>
      <c r="E106" t="str">
        <f t="shared" si="5"/>
        <v xml:space="preserve"> </v>
      </c>
    </row>
    <row r="107" spans="1:5">
      <c r="A107" s="61" t="s">
        <v>71</v>
      </c>
      <c r="B107" s="50">
        <v>71.260000000000005</v>
      </c>
      <c r="C107" t="str">
        <f>IFERROR(VLOOKUP(A107,'EU-OECD'!$D$2:$E$29,2,FALSE)," ")</f>
        <v xml:space="preserve"> </v>
      </c>
      <c r="D107" t="str">
        <f t="shared" si="4"/>
        <v xml:space="preserve"> </v>
      </c>
      <c r="E107" t="str">
        <f t="shared" si="5"/>
        <v xml:space="preserve"> </v>
      </c>
    </row>
    <row r="108" spans="1:5">
      <c r="A108" s="61" t="s">
        <v>100</v>
      </c>
      <c r="B108" s="50">
        <v>42.304648305084697</v>
      </c>
      <c r="C108" t="str">
        <f>IFERROR(VLOOKUP(A108,'EU-OECD'!$D$2:$E$29,2,FALSE)," ")</f>
        <v xml:space="preserve"> </v>
      </c>
      <c r="D108" t="str">
        <f t="shared" si="4"/>
        <v xml:space="preserve"> </v>
      </c>
      <c r="E108" t="str">
        <f t="shared" si="5"/>
        <v xml:space="preserve"> </v>
      </c>
    </row>
    <row r="109" spans="1:5">
      <c r="A109" s="61" t="s">
        <v>101</v>
      </c>
      <c r="B109" s="50">
        <v>30.5</v>
      </c>
      <c r="C109" t="str">
        <f>IFERROR(VLOOKUP(A109,'EU-OECD'!$D$2:$E$29,2,FALSE)," ")</f>
        <v xml:space="preserve"> </v>
      </c>
      <c r="D109" t="str">
        <f t="shared" si="4"/>
        <v xml:space="preserve"> </v>
      </c>
      <c r="E109" t="str">
        <f t="shared" si="5"/>
        <v xml:space="preserve"> </v>
      </c>
    </row>
    <row r="110" spans="1:5">
      <c r="A110" s="61" t="s">
        <v>199</v>
      </c>
      <c r="B110" s="50">
        <v>0.51979393939393903</v>
      </c>
      <c r="C110" t="str">
        <f>IFERROR(VLOOKUP(A110,'EU-OECD'!$D$2:$E$29,2,FALSE)," ")</f>
        <v xml:space="preserve"> </v>
      </c>
      <c r="D110" t="str">
        <f t="shared" si="4"/>
        <v xml:space="preserve"> </v>
      </c>
      <c r="E110" t="str">
        <f t="shared" si="5"/>
        <v xml:space="preserve"> </v>
      </c>
    </row>
    <row r="111" spans="1:5">
      <c r="A111" s="61" t="s">
        <v>136</v>
      </c>
      <c r="B111" s="50" t="s">
        <v>267</v>
      </c>
      <c r="C111" t="str">
        <f>IFERROR(VLOOKUP(A111,'EU-OECD'!$D$2:$E$29,2,FALSE)," ")</f>
        <v xml:space="preserve"> </v>
      </c>
      <c r="D111" t="str">
        <f t="shared" si="4"/>
        <v xml:space="preserve"> </v>
      </c>
      <c r="E111" t="str">
        <f t="shared" si="5"/>
        <v xml:space="preserve"> </v>
      </c>
    </row>
    <row r="112" spans="1:5">
      <c r="A112" s="61" t="s">
        <v>127</v>
      </c>
      <c r="B112" s="50">
        <v>43</v>
      </c>
      <c r="C112" t="str">
        <f>IFERROR(VLOOKUP(A112,'EU-OECD'!$D$2:$E$29,2,FALSE)," ")</f>
        <v xml:space="preserve"> </v>
      </c>
      <c r="D112" t="str">
        <f t="shared" si="4"/>
        <v xml:space="preserve"> </v>
      </c>
      <c r="E112" t="str">
        <f t="shared" si="5"/>
        <v xml:space="preserve"> </v>
      </c>
    </row>
    <row r="113" spans="1:5">
      <c r="A113" s="61" t="s">
        <v>102</v>
      </c>
      <c r="B113" s="50">
        <v>4.2</v>
      </c>
      <c r="C113" t="str">
        <f>IFERROR(VLOOKUP(A113,'EU-OECD'!$D$2:$E$29,2,FALSE)," ")</f>
        <v xml:space="preserve"> </v>
      </c>
      <c r="D113" t="str">
        <f t="shared" si="4"/>
        <v xml:space="preserve"> </v>
      </c>
      <c r="E113" t="str">
        <f t="shared" si="5"/>
        <v xml:space="preserve"> </v>
      </c>
    </row>
    <row r="114" spans="1:5">
      <c r="A114" s="61" t="s">
        <v>187</v>
      </c>
      <c r="B114" s="50">
        <v>0</v>
      </c>
      <c r="C114" t="str">
        <f>IFERROR(VLOOKUP(A114,'EU-OECD'!$D$2:$E$29,2,FALSE)," ")</f>
        <v xml:space="preserve"> </v>
      </c>
      <c r="D114" t="str">
        <f t="shared" si="4"/>
        <v xml:space="preserve"> </v>
      </c>
      <c r="E114" t="str">
        <f t="shared" si="5"/>
        <v xml:space="preserve"> </v>
      </c>
    </row>
    <row r="115" spans="1:5">
      <c r="A115" s="61" t="s">
        <v>49</v>
      </c>
      <c r="B115" s="50">
        <v>49.625</v>
      </c>
      <c r="C115">
        <f>IFERROR(VLOOKUP(A115,'EU-OECD'!$D$2:$E$29,2,FALSE)," ")</f>
        <v>1</v>
      </c>
      <c r="D115">
        <f t="shared" si="4"/>
        <v>49.625</v>
      </c>
      <c r="E115">
        <f t="shared" si="5"/>
        <v>-0.64386321352108766</v>
      </c>
    </row>
    <row r="116" spans="1:5">
      <c r="A116" s="61" t="s">
        <v>155</v>
      </c>
      <c r="B116" s="50">
        <v>15.083561641719999</v>
      </c>
      <c r="C116" t="str">
        <f>IFERROR(VLOOKUP(A116,'EU-OECD'!$D$2:$E$29,2,FALSE)," ")</f>
        <v xml:space="preserve"> </v>
      </c>
      <c r="D116" t="str">
        <f t="shared" si="4"/>
        <v xml:space="preserve"> </v>
      </c>
      <c r="E116" t="str">
        <f t="shared" si="5"/>
        <v xml:space="preserve"> </v>
      </c>
    </row>
    <row r="117" spans="1:5">
      <c r="A117" s="61" t="s">
        <v>234</v>
      </c>
      <c r="B117" s="50">
        <v>0.3</v>
      </c>
      <c r="C117" t="str">
        <f>IFERROR(VLOOKUP(A117,'EU-OECD'!$D$2:$E$29,2,FALSE)," ")</f>
        <v xml:space="preserve"> </v>
      </c>
      <c r="D117" t="str">
        <f t="shared" si="4"/>
        <v xml:space="preserve"> </v>
      </c>
      <c r="E117" t="str">
        <f t="shared" si="5"/>
        <v xml:space="preserve"> </v>
      </c>
    </row>
    <row r="118" spans="1:5">
      <c r="A118" s="61" t="s">
        <v>231</v>
      </c>
      <c r="B118" s="50">
        <v>0</v>
      </c>
      <c r="C118" t="str">
        <f>IFERROR(VLOOKUP(A118,'EU-OECD'!$D$2:$E$29,2,FALSE)," ")</f>
        <v xml:space="preserve"> </v>
      </c>
      <c r="D118" t="str">
        <f t="shared" si="4"/>
        <v xml:space="preserve"> </v>
      </c>
      <c r="E118" t="str">
        <f t="shared" si="5"/>
        <v xml:space="preserve"> </v>
      </c>
    </row>
    <row r="119" spans="1:5">
      <c r="A119" s="61" t="s">
        <v>181</v>
      </c>
      <c r="B119" s="50">
        <v>18.083832335329301</v>
      </c>
      <c r="C119" t="str">
        <f>IFERROR(VLOOKUP(A119,'EU-OECD'!$D$2:$E$29,2,FALSE)," ")</f>
        <v xml:space="preserve"> </v>
      </c>
      <c r="D119" t="str">
        <f t="shared" si="4"/>
        <v xml:space="preserve"> </v>
      </c>
      <c r="E119" t="str">
        <f t="shared" si="5"/>
        <v xml:space="preserve"> </v>
      </c>
    </row>
    <row r="120" spans="1:5">
      <c r="A120" s="61" t="s">
        <v>103</v>
      </c>
      <c r="B120" s="50" t="s">
        <v>267</v>
      </c>
      <c r="C120" t="str">
        <f>IFERROR(VLOOKUP(A120,'EU-OECD'!$D$2:$E$29,2,FALSE)," ")</f>
        <v xml:space="preserve"> </v>
      </c>
      <c r="D120" t="str">
        <f t="shared" si="4"/>
        <v xml:space="preserve"> </v>
      </c>
      <c r="E120" t="str">
        <f t="shared" si="5"/>
        <v xml:space="preserve"> </v>
      </c>
    </row>
    <row r="121" spans="1:5">
      <c r="A121" s="61" t="s">
        <v>50</v>
      </c>
      <c r="B121" s="50">
        <v>45.82</v>
      </c>
      <c r="C121">
        <f>IFERROR(VLOOKUP(A121,'EU-OECD'!$D$2:$E$29,2,FALSE)," ")</f>
        <v>1</v>
      </c>
      <c r="D121">
        <f t="shared" si="4"/>
        <v>45.82</v>
      </c>
      <c r="E121">
        <f t="shared" si="5"/>
        <v>-0.78266623290364323</v>
      </c>
    </row>
    <row r="122" spans="1:5">
      <c r="A122" s="61" t="s">
        <v>51</v>
      </c>
      <c r="B122" s="50">
        <v>95</v>
      </c>
      <c r="C122">
        <f>IFERROR(VLOOKUP(A122,'EU-OECD'!$D$2:$E$29,2,FALSE)," ")</f>
        <v>1</v>
      </c>
      <c r="D122">
        <f t="shared" si="4"/>
        <v>95</v>
      </c>
      <c r="E122">
        <f t="shared" si="5"/>
        <v>1.0113764722827123</v>
      </c>
    </row>
    <row r="123" spans="1:5">
      <c r="A123" s="61" t="s">
        <v>286</v>
      </c>
      <c r="B123" s="50" t="s">
        <v>267</v>
      </c>
      <c r="C123" t="str">
        <f>IFERROR(VLOOKUP(A123,'EU-OECD'!$D$2:$E$29,2,FALSE)," ")</f>
        <v xml:space="preserve"> </v>
      </c>
      <c r="D123" t="str">
        <f t="shared" si="4"/>
        <v xml:space="preserve"> </v>
      </c>
      <c r="E123" t="str">
        <f t="shared" si="5"/>
        <v xml:space="preserve"> </v>
      </c>
    </row>
    <row r="124" spans="1:5">
      <c r="A124" s="61" t="s">
        <v>153</v>
      </c>
      <c r="B124" s="50">
        <v>3.7352777777777799</v>
      </c>
      <c r="C124" t="str">
        <f>IFERROR(VLOOKUP(A124,'EU-OECD'!$D$2:$E$29,2,FALSE)," ")</f>
        <v xml:space="preserve"> </v>
      </c>
      <c r="D124" t="str">
        <f t="shared" si="4"/>
        <v xml:space="preserve"> </v>
      </c>
      <c r="E124" t="str">
        <f t="shared" si="5"/>
        <v xml:space="preserve"> </v>
      </c>
    </row>
    <row r="125" spans="1:5">
      <c r="A125" s="61" t="s">
        <v>225</v>
      </c>
      <c r="B125" s="50">
        <v>0.53125</v>
      </c>
      <c r="C125" t="str">
        <f>IFERROR(VLOOKUP(A125,'EU-OECD'!$D$2:$E$29,2,FALSE)," ")</f>
        <v xml:space="preserve"> </v>
      </c>
      <c r="D125" t="str">
        <f t="shared" si="4"/>
        <v xml:space="preserve"> </v>
      </c>
      <c r="E125" t="str">
        <f t="shared" si="5"/>
        <v xml:space="preserve"> </v>
      </c>
    </row>
    <row r="126" spans="1:5">
      <c r="A126" s="61" t="s">
        <v>188</v>
      </c>
      <c r="B126" s="50">
        <v>0</v>
      </c>
      <c r="C126" t="str">
        <f>IFERROR(VLOOKUP(A126,'EU-OECD'!$D$2:$E$29,2,FALSE)," ")</f>
        <v xml:space="preserve"> </v>
      </c>
      <c r="D126" t="str">
        <f t="shared" si="4"/>
        <v xml:space="preserve"> </v>
      </c>
      <c r="E126" t="str">
        <f t="shared" si="5"/>
        <v xml:space="preserve"> </v>
      </c>
    </row>
    <row r="127" spans="1:5">
      <c r="A127" s="61" t="s">
        <v>105</v>
      </c>
      <c r="B127" s="50">
        <v>8.64</v>
      </c>
      <c r="C127" t="str">
        <f>IFERROR(VLOOKUP(A127,'EU-OECD'!$D$2:$E$29,2,FALSE)," ")</f>
        <v xml:space="preserve"> </v>
      </c>
      <c r="D127" t="str">
        <f t="shared" si="4"/>
        <v xml:space="preserve"> </v>
      </c>
      <c r="E127" t="str">
        <f t="shared" si="5"/>
        <v xml:space="preserve"> </v>
      </c>
    </row>
    <row r="128" spans="1:5">
      <c r="A128" s="61" t="s">
        <v>287</v>
      </c>
      <c r="B128" s="50">
        <v>4.6451765535714298</v>
      </c>
      <c r="C128" t="str">
        <f>IFERROR(VLOOKUP(A128,'EU-OECD'!$D$2:$E$29,2,FALSE)," ")</f>
        <v xml:space="preserve"> </v>
      </c>
      <c r="D128" t="str">
        <f t="shared" si="4"/>
        <v xml:space="preserve"> </v>
      </c>
      <c r="E128" t="str">
        <f t="shared" si="5"/>
        <v xml:space="preserve"> </v>
      </c>
    </row>
    <row r="129" spans="1:5">
      <c r="A129" s="61" t="s">
        <v>236</v>
      </c>
      <c r="B129" s="50">
        <v>0</v>
      </c>
      <c r="C129" t="str">
        <f>IFERROR(VLOOKUP(A129,'EU-OECD'!$D$2:$E$29,2,FALSE)," ")</f>
        <v xml:space="preserve"> </v>
      </c>
      <c r="D129" t="str">
        <f t="shared" si="4"/>
        <v xml:space="preserve"> </v>
      </c>
      <c r="E129" t="str">
        <f t="shared" si="5"/>
        <v xml:space="preserve"> </v>
      </c>
    </row>
    <row r="130" spans="1:5">
      <c r="A130" s="61" t="s">
        <v>53</v>
      </c>
      <c r="B130" s="50">
        <v>37.014545454545498</v>
      </c>
      <c r="C130">
        <f>IFERROR(VLOOKUP(A130,'EU-OECD'!$D$2:$E$29,2,FALSE)," ")</f>
        <v>1</v>
      </c>
      <c r="D130">
        <f t="shared" si="4"/>
        <v>37.014545454545498</v>
      </c>
      <c r="E130">
        <f t="shared" si="5"/>
        <v>-1.1038813913648609</v>
      </c>
    </row>
    <row r="131" spans="1:5">
      <c r="A131" s="61" t="s">
        <v>288</v>
      </c>
      <c r="B131" s="50">
        <v>0</v>
      </c>
      <c r="C131" t="str">
        <f>IFERROR(VLOOKUP(A131,'EU-OECD'!$D$2:$E$29,2,FALSE)," ")</f>
        <v xml:space="preserve"> </v>
      </c>
      <c r="D131" t="str">
        <f t="shared" si="4"/>
        <v xml:space="preserve"> </v>
      </c>
      <c r="E131" t="str">
        <f t="shared" si="5"/>
        <v xml:space="preserve"> </v>
      </c>
    </row>
    <row r="132" spans="1:5">
      <c r="A132" s="61" t="s">
        <v>289</v>
      </c>
      <c r="B132" s="50">
        <v>21.436875000000001</v>
      </c>
      <c r="C132" t="str">
        <f>IFERROR(VLOOKUP(A132,'EU-OECD'!$D$2:$E$29,2,FALSE)," ")</f>
        <v xml:space="preserve"> </v>
      </c>
      <c r="D132" t="str">
        <f t="shared" si="4"/>
        <v xml:space="preserve"> </v>
      </c>
      <c r="E132" t="str">
        <f t="shared" si="5"/>
        <v xml:space="preserve"> </v>
      </c>
    </row>
    <row r="133" spans="1:5">
      <c r="A133" s="61" t="s">
        <v>224</v>
      </c>
      <c r="B133" s="50">
        <v>0</v>
      </c>
      <c r="C133" t="str">
        <f>IFERROR(VLOOKUP(A133,'EU-OECD'!$D$2:$E$29,2,FALSE)," ")</f>
        <v xml:space="preserve"> </v>
      </c>
      <c r="D133" t="str">
        <f t="shared" si="4"/>
        <v xml:space="preserve"> </v>
      </c>
      <c r="E133" t="str">
        <f t="shared" si="5"/>
        <v xml:space="preserve"> </v>
      </c>
    </row>
    <row r="134" spans="1:5">
      <c r="A134" s="61" t="s">
        <v>134</v>
      </c>
      <c r="B134" s="50">
        <v>5.4388888888888802</v>
      </c>
      <c r="C134" t="str">
        <f>IFERROR(VLOOKUP(A134,'EU-OECD'!$D$2:$E$29,2,FALSE)," ")</f>
        <v xml:space="preserve"> </v>
      </c>
      <c r="D134" t="str">
        <f t="shared" si="4"/>
        <v xml:space="preserve"> </v>
      </c>
      <c r="E134" t="str">
        <f t="shared" si="5"/>
        <v xml:space="preserve"> </v>
      </c>
    </row>
    <row r="135" spans="1:5">
      <c r="A135" s="61" t="s">
        <v>290</v>
      </c>
      <c r="B135" s="50" t="s">
        <v>267</v>
      </c>
      <c r="C135" t="str">
        <f>IFERROR(VLOOKUP(A135,'EU-OECD'!$D$2:$E$29,2,FALSE)," ")</f>
        <v xml:space="preserve"> </v>
      </c>
      <c r="D135" t="str">
        <f t="shared" si="4"/>
        <v xml:space="preserve"> </v>
      </c>
      <c r="E135" t="str">
        <f t="shared" si="5"/>
        <v xml:space="preserve"> </v>
      </c>
    </row>
    <row r="136" spans="1:5">
      <c r="A136" s="61" t="s">
        <v>73</v>
      </c>
      <c r="B136" s="50">
        <v>37.447498701155602</v>
      </c>
      <c r="C136" t="str">
        <f>IFERROR(VLOOKUP(A136,'EU-OECD'!$D$2:$E$29,2,FALSE)," ")</f>
        <v xml:space="preserve"> </v>
      </c>
      <c r="D136" t="str">
        <f t="shared" si="4"/>
        <v xml:space="preserve"> </v>
      </c>
      <c r="E136" t="str">
        <f t="shared" si="5"/>
        <v xml:space="preserve"> </v>
      </c>
    </row>
    <row r="137" spans="1:5">
      <c r="A137" s="61" t="s">
        <v>291</v>
      </c>
      <c r="B137" s="50" t="s">
        <v>267</v>
      </c>
      <c r="C137" t="str">
        <f>IFERROR(VLOOKUP(A137,'EU-OECD'!$D$2:$E$29,2,FALSE)," ")</f>
        <v xml:space="preserve"> </v>
      </c>
      <c r="D137" t="str">
        <f t="shared" si="4"/>
        <v xml:space="preserve"> </v>
      </c>
      <c r="E137" t="str">
        <f t="shared" si="5"/>
        <v xml:space="preserve"> </v>
      </c>
    </row>
    <row r="138" spans="1:5">
      <c r="A138" s="61" t="s">
        <v>144</v>
      </c>
      <c r="B138" s="50">
        <v>34.152999999999999</v>
      </c>
      <c r="C138" t="str">
        <f>IFERROR(VLOOKUP(A138,'EU-OECD'!$D$2:$E$29,2,FALSE)," ")</f>
        <v xml:space="preserve"> </v>
      </c>
      <c r="D138" t="str">
        <f t="shared" si="4"/>
        <v xml:space="preserve"> </v>
      </c>
      <c r="E138" t="str">
        <f t="shared" si="5"/>
        <v xml:space="preserve"> </v>
      </c>
    </row>
    <row r="139" spans="1:5">
      <c r="A139" s="61" t="s">
        <v>292</v>
      </c>
      <c r="B139" s="50">
        <v>100</v>
      </c>
      <c r="C139" t="str">
        <f>IFERROR(VLOOKUP(A139,'EU-OECD'!$D$2:$E$29,2,FALSE)," ")</f>
        <v xml:space="preserve"> </v>
      </c>
      <c r="D139" t="str">
        <f t="shared" si="4"/>
        <v xml:space="preserve"> </v>
      </c>
      <c r="E139" t="str">
        <f t="shared" si="5"/>
        <v xml:space="preserve"> </v>
      </c>
    </row>
    <row r="140" spans="1:5">
      <c r="A140" s="61" t="s">
        <v>173</v>
      </c>
      <c r="B140" s="50">
        <v>19.8</v>
      </c>
      <c r="C140" t="str">
        <f>IFERROR(VLOOKUP(A140,'EU-OECD'!$D$2:$E$29,2,FALSE)," ")</f>
        <v xml:space="preserve"> </v>
      </c>
      <c r="D140" t="str">
        <f t="shared" si="4"/>
        <v xml:space="preserve"> </v>
      </c>
      <c r="E140" t="str">
        <f t="shared" si="5"/>
        <v xml:space="preserve"> </v>
      </c>
    </row>
    <row r="141" spans="1:5">
      <c r="A141" s="61" t="s">
        <v>106</v>
      </c>
      <c r="B141" s="50">
        <v>5.0999999999999996</v>
      </c>
      <c r="C141" t="str">
        <f>IFERROR(VLOOKUP(A141,'EU-OECD'!$D$2:$E$29,2,FALSE)," ")</f>
        <v xml:space="preserve"> </v>
      </c>
      <c r="D141" t="str">
        <f t="shared" si="4"/>
        <v xml:space="preserve"> </v>
      </c>
      <c r="E141" t="str">
        <f t="shared" si="5"/>
        <v xml:space="preserve"> </v>
      </c>
    </row>
    <row r="142" spans="1:5">
      <c r="A142" s="61" t="s">
        <v>293</v>
      </c>
      <c r="B142" s="50" t="s">
        <v>267</v>
      </c>
      <c r="C142" t="str">
        <f>IFERROR(VLOOKUP(A142,'EU-OECD'!$D$2:$E$29,2,FALSE)," ")</f>
        <v xml:space="preserve"> </v>
      </c>
      <c r="D142" t="str">
        <f t="shared" si="4"/>
        <v xml:space="preserve"> </v>
      </c>
      <c r="E142" t="str">
        <f t="shared" si="5"/>
        <v xml:space="preserve"> </v>
      </c>
    </row>
    <row r="143" spans="1:5">
      <c r="A143" s="61" t="s">
        <v>148</v>
      </c>
      <c r="B143" s="50">
        <v>39.393250000000002</v>
      </c>
      <c r="C143" t="str">
        <f>IFERROR(VLOOKUP(A143,'EU-OECD'!$D$2:$E$29,2,FALSE)," ")</f>
        <v xml:space="preserve"> </v>
      </c>
      <c r="D143" t="str">
        <f t="shared" si="4"/>
        <v xml:space="preserve"> </v>
      </c>
      <c r="E143" t="str">
        <f t="shared" si="5"/>
        <v xml:space="preserve"> </v>
      </c>
    </row>
    <row r="144" spans="1:5">
      <c r="A144" s="61" t="s">
        <v>217</v>
      </c>
      <c r="B144" s="50">
        <v>2.5</v>
      </c>
      <c r="C144" t="str">
        <f>IFERROR(VLOOKUP(A144,'EU-OECD'!$D$2:$E$29,2,FALSE)," ")</f>
        <v xml:space="preserve"> </v>
      </c>
      <c r="D144" t="str">
        <f t="shared" si="4"/>
        <v xml:space="preserve"> </v>
      </c>
      <c r="E144" t="str">
        <f t="shared" si="5"/>
        <v xml:space="preserve"> </v>
      </c>
    </row>
    <row r="145" spans="1:5">
      <c r="A145" s="61" t="s">
        <v>223</v>
      </c>
      <c r="B145" s="50">
        <v>0</v>
      </c>
      <c r="C145" t="str">
        <f>IFERROR(VLOOKUP(A145,'EU-OECD'!$D$2:$E$29,2,FALSE)," ")</f>
        <v xml:space="preserve"> </v>
      </c>
      <c r="D145" t="str">
        <f t="shared" si="4"/>
        <v xml:space="preserve"> </v>
      </c>
      <c r="E145" t="str">
        <f t="shared" si="5"/>
        <v xml:space="preserve"> </v>
      </c>
    </row>
    <row r="146" spans="1:5">
      <c r="A146" s="61" t="s">
        <v>177</v>
      </c>
      <c r="B146" s="50">
        <v>13</v>
      </c>
      <c r="C146" t="str">
        <f>IFERROR(VLOOKUP(A146,'EU-OECD'!$D$2:$E$29,2,FALSE)," ")</f>
        <v xml:space="preserve"> </v>
      </c>
      <c r="D146" t="str">
        <f t="shared" ref="D146:D209" si="6">IF(C146=1,B146," ")</f>
        <v xml:space="preserve"> </v>
      </c>
      <c r="E146" t="str">
        <f t="shared" si="5"/>
        <v xml:space="preserve"> </v>
      </c>
    </row>
    <row r="147" spans="1:5">
      <c r="A147" s="61" t="s">
        <v>294</v>
      </c>
      <c r="B147" s="50" t="s">
        <v>267</v>
      </c>
      <c r="C147" t="str">
        <f>IFERROR(VLOOKUP(A147,'EU-OECD'!$D$2:$E$29,2,FALSE)," ")</f>
        <v xml:space="preserve"> </v>
      </c>
      <c r="D147" t="str">
        <f t="shared" si="6"/>
        <v xml:space="preserve"> </v>
      </c>
      <c r="E147" t="str">
        <f t="shared" ref="E147:E210" si="7">IFERROR((D147-$D$238)/$D$239," ")</f>
        <v xml:space="preserve"> </v>
      </c>
    </row>
    <row r="148" spans="1:5">
      <c r="A148" s="61" t="s">
        <v>198</v>
      </c>
      <c r="B148" s="50">
        <v>0</v>
      </c>
      <c r="C148" t="str">
        <f>IFERROR(VLOOKUP(A148,'EU-OECD'!$D$2:$E$29,2,FALSE)," ")</f>
        <v xml:space="preserve"> </v>
      </c>
      <c r="D148" t="str">
        <f t="shared" si="6"/>
        <v xml:space="preserve"> </v>
      </c>
      <c r="E148" t="str">
        <f t="shared" si="7"/>
        <v xml:space="preserve"> </v>
      </c>
    </row>
    <row r="149" spans="1:5">
      <c r="A149" s="61" t="s">
        <v>54</v>
      </c>
      <c r="B149" s="50">
        <v>98.818181818181799</v>
      </c>
      <c r="C149">
        <f>IFERROR(VLOOKUP(A149,'EU-OECD'!$D$2:$E$29,2,FALSE)," ")</f>
        <v>1</v>
      </c>
      <c r="D149">
        <f t="shared" si="6"/>
        <v>98.818181818181799</v>
      </c>
      <c r="E149">
        <f t="shared" si="7"/>
        <v>1.1506603526809276</v>
      </c>
    </row>
    <row r="150" spans="1:5">
      <c r="A150" s="61" t="s">
        <v>295</v>
      </c>
      <c r="B150" s="50" t="s">
        <v>267</v>
      </c>
      <c r="C150" t="str">
        <f>IFERROR(VLOOKUP(A150,'EU-OECD'!$D$2:$E$29,2,FALSE)," ")</f>
        <v xml:space="preserve"> </v>
      </c>
      <c r="D150" t="str">
        <f t="shared" si="6"/>
        <v xml:space="preserve"> </v>
      </c>
      <c r="E150" t="str">
        <f t="shared" si="7"/>
        <v xml:space="preserve"> </v>
      </c>
    </row>
    <row r="151" spans="1:5">
      <c r="A151" s="61" t="s">
        <v>296</v>
      </c>
      <c r="B151" s="50" t="s">
        <v>267</v>
      </c>
      <c r="C151" t="str">
        <f>IFERROR(VLOOKUP(A151,'EU-OECD'!$D$2:$E$29,2,FALSE)," ")</f>
        <v xml:space="preserve"> </v>
      </c>
      <c r="D151" t="str">
        <f t="shared" si="6"/>
        <v xml:space="preserve"> </v>
      </c>
      <c r="E151" t="str">
        <f t="shared" si="7"/>
        <v xml:space="preserve"> </v>
      </c>
    </row>
    <row r="152" spans="1:5">
      <c r="A152" s="61" t="s">
        <v>74</v>
      </c>
      <c r="B152" s="50">
        <v>77.900000000000006</v>
      </c>
      <c r="C152" t="str">
        <f>IFERROR(VLOOKUP(A152,'EU-OECD'!$D$2:$E$29,2,FALSE)," ")</f>
        <v xml:space="preserve"> </v>
      </c>
      <c r="D152" t="str">
        <f t="shared" si="6"/>
        <v xml:space="preserve"> </v>
      </c>
      <c r="E152" t="str">
        <f t="shared" si="7"/>
        <v xml:space="preserve"> </v>
      </c>
    </row>
    <row r="153" spans="1:5">
      <c r="A153" s="61" t="s">
        <v>154</v>
      </c>
      <c r="B153" s="50">
        <v>8.4</v>
      </c>
      <c r="C153" t="str">
        <f>IFERROR(VLOOKUP(A153,'EU-OECD'!$D$2:$E$29,2,FALSE)," ")</f>
        <v xml:space="preserve"> </v>
      </c>
      <c r="D153" t="str">
        <f t="shared" si="6"/>
        <v xml:space="preserve"> </v>
      </c>
      <c r="E153" t="str">
        <f t="shared" si="7"/>
        <v xml:space="preserve"> </v>
      </c>
    </row>
    <row r="154" spans="1:5">
      <c r="A154" s="61" t="s">
        <v>201</v>
      </c>
      <c r="B154" s="50">
        <v>0</v>
      </c>
      <c r="C154" t="str">
        <f>IFERROR(VLOOKUP(A154,'EU-OECD'!$D$2:$E$29,2,FALSE)," ")</f>
        <v xml:space="preserve"> </v>
      </c>
      <c r="D154" t="str">
        <f t="shared" si="6"/>
        <v xml:space="preserve"> </v>
      </c>
      <c r="E154" t="str">
        <f t="shared" si="7"/>
        <v xml:space="preserve"> </v>
      </c>
    </row>
    <row r="155" spans="1:5">
      <c r="A155" s="61" t="s">
        <v>194</v>
      </c>
      <c r="B155" s="50">
        <v>1.08171624</v>
      </c>
      <c r="C155" t="str">
        <f>IFERROR(VLOOKUP(A155,'EU-OECD'!$D$2:$E$29,2,FALSE)," ")</f>
        <v xml:space="preserve"> </v>
      </c>
      <c r="D155" t="str">
        <f t="shared" si="6"/>
        <v xml:space="preserve"> </v>
      </c>
      <c r="E155" t="str">
        <f t="shared" si="7"/>
        <v xml:space="preserve"> </v>
      </c>
    </row>
    <row r="156" spans="1:5">
      <c r="A156" s="61" t="s">
        <v>297</v>
      </c>
      <c r="B156" s="50" t="s">
        <v>267</v>
      </c>
      <c r="C156" t="str">
        <f>IFERROR(VLOOKUP(A156,'EU-OECD'!$D$2:$E$29,2,FALSE)," ")</f>
        <v xml:space="preserve"> </v>
      </c>
      <c r="D156" t="str">
        <f t="shared" si="6"/>
        <v xml:space="preserve"> </v>
      </c>
      <c r="E156" t="str">
        <f t="shared" si="7"/>
        <v xml:space="preserve"> </v>
      </c>
    </row>
    <row r="157" spans="1:5">
      <c r="A157" s="61" t="s">
        <v>298</v>
      </c>
      <c r="B157" s="50" t="s">
        <v>267</v>
      </c>
      <c r="C157" t="str">
        <f>IFERROR(VLOOKUP(A157,'EU-OECD'!$D$2:$E$29,2,FALSE)," ")</f>
        <v xml:space="preserve"> </v>
      </c>
      <c r="D157" t="str">
        <f t="shared" si="6"/>
        <v xml:space="preserve"> </v>
      </c>
      <c r="E157" t="str">
        <f t="shared" si="7"/>
        <v xml:space="preserve"> </v>
      </c>
    </row>
    <row r="158" spans="1:5">
      <c r="A158" s="61" t="s">
        <v>299</v>
      </c>
      <c r="B158" s="50">
        <v>0</v>
      </c>
      <c r="C158" t="str">
        <f>IFERROR(VLOOKUP(A158,'EU-OECD'!$D$2:$E$29,2,FALSE)," ")</f>
        <v xml:space="preserve"> </v>
      </c>
      <c r="D158" t="str">
        <f t="shared" si="6"/>
        <v xml:space="preserve"> </v>
      </c>
      <c r="E158" t="str">
        <f t="shared" si="7"/>
        <v xml:space="preserve"> </v>
      </c>
    </row>
    <row r="159" spans="1:5">
      <c r="A159" s="61" t="s">
        <v>300</v>
      </c>
      <c r="B159" s="50" t="s">
        <v>267</v>
      </c>
      <c r="C159" t="str">
        <f>IFERROR(VLOOKUP(A159,'EU-OECD'!$D$2:$E$29,2,FALSE)," ")</f>
        <v xml:space="preserve"> </v>
      </c>
      <c r="D159" t="str">
        <f t="shared" si="6"/>
        <v xml:space="preserve"> </v>
      </c>
      <c r="E159" t="str">
        <f t="shared" si="7"/>
        <v xml:space="preserve"> </v>
      </c>
    </row>
    <row r="160" spans="1:5">
      <c r="A160" s="61" t="s">
        <v>75</v>
      </c>
      <c r="B160" s="50">
        <v>77.053342671268496</v>
      </c>
      <c r="C160" t="str">
        <f>IFERROR(VLOOKUP(A160,'EU-OECD'!$D$2:$E$29,2,FALSE)," ")</f>
        <v xml:space="preserve"> </v>
      </c>
      <c r="D160" t="str">
        <f t="shared" si="6"/>
        <v xml:space="preserve"> </v>
      </c>
      <c r="E160" t="str">
        <f t="shared" si="7"/>
        <v xml:space="preserve"> </v>
      </c>
    </row>
    <row r="161" spans="1:5">
      <c r="A161" s="61" t="s">
        <v>162</v>
      </c>
      <c r="B161" s="50">
        <v>13.4</v>
      </c>
      <c r="C161" t="str">
        <f>IFERROR(VLOOKUP(A161,'EU-OECD'!$D$2:$E$29,2,FALSE)," ")</f>
        <v xml:space="preserve"> </v>
      </c>
      <c r="D161" t="str">
        <f t="shared" si="6"/>
        <v xml:space="preserve"> </v>
      </c>
      <c r="E161" t="str">
        <f t="shared" si="7"/>
        <v xml:space="preserve"> </v>
      </c>
    </row>
    <row r="162" spans="1:5">
      <c r="A162" s="61" t="s">
        <v>207</v>
      </c>
      <c r="B162" s="50">
        <v>3.5177484124879101</v>
      </c>
      <c r="C162" t="str">
        <f>IFERROR(VLOOKUP(A162,'EU-OECD'!$D$2:$E$29,2,FALSE)," ")</f>
        <v xml:space="preserve"> </v>
      </c>
      <c r="D162" t="str">
        <f t="shared" si="6"/>
        <v xml:space="preserve"> </v>
      </c>
      <c r="E162" t="str">
        <f t="shared" si="7"/>
        <v xml:space="preserve"> </v>
      </c>
    </row>
    <row r="163" spans="1:5">
      <c r="A163" s="61" t="s">
        <v>147</v>
      </c>
      <c r="B163" s="50">
        <v>40</v>
      </c>
      <c r="C163" t="str">
        <f>IFERROR(VLOOKUP(A163,'EU-OECD'!$D$2:$E$29,2,FALSE)," ")</f>
        <v xml:space="preserve"> </v>
      </c>
      <c r="D163" t="str">
        <f t="shared" si="6"/>
        <v xml:space="preserve"> </v>
      </c>
      <c r="E163" t="str">
        <f t="shared" si="7"/>
        <v xml:space="preserve"> </v>
      </c>
    </row>
    <row r="164" spans="1:5">
      <c r="A164" s="61" t="s">
        <v>107</v>
      </c>
      <c r="B164" s="50">
        <v>20.149374999999999</v>
      </c>
      <c r="C164" t="str">
        <f>IFERROR(VLOOKUP(A164,'EU-OECD'!$D$2:$E$29,2,FALSE)," ")</f>
        <v xml:space="preserve"> </v>
      </c>
      <c r="D164" t="str">
        <f t="shared" si="6"/>
        <v xml:space="preserve"> </v>
      </c>
      <c r="E164" t="str">
        <f t="shared" si="7"/>
        <v xml:space="preserve"> </v>
      </c>
    </row>
    <row r="165" spans="1:5">
      <c r="A165" s="61" t="s">
        <v>183</v>
      </c>
      <c r="B165" s="50">
        <v>0</v>
      </c>
      <c r="C165" t="str">
        <f>IFERROR(VLOOKUP(A165,'EU-OECD'!$D$2:$E$29,2,FALSE)," ")</f>
        <v xml:space="preserve"> </v>
      </c>
      <c r="D165" t="str">
        <f t="shared" si="6"/>
        <v xml:space="preserve"> </v>
      </c>
      <c r="E165" t="str">
        <f t="shared" si="7"/>
        <v xml:space="preserve"> </v>
      </c>
    </row>
    <row r="166" spans="1:5">
      <c r="A166" s="61" t="s">
        <v>193</v>
      </c>
      <c r="B166" s="50">
        <v>0.155</v>
      </c>
      <c r="C166" t="str">
        <f>IFERROR(VLOOKUP(A166,'EU-OECD'!$D$2:$E$29,2,FALSE)," ")</f>
        <v xml:space="preserve"> </v>
      </c>
      <c r="D166" t="str">
        <f t="shared" si="6"/>
        <v xml:space="preserve"> </v>
      </c>
      <c r="E166" t="str">
        <f t="shared" si="7"/>
        <v xml:space="preserve"> </v>
      </c>
    </row>
    <row r="167" spans="1:5">
      <c r="A167" s="61" t="s">
        <v>108</v>
      </c>
      <c r="B167" s="50">
        <v>20.9755</v>
      </c>
      <c r="C167" t="str">
        <f>IFERROR(VLOOKUP(A167,'EU-OECD'!$D$2:$E$29,2,FALSE)," ")</f>
        <v xml:space="preserve"> </v>
      </c>
      <c r="D167" t="str">
        <f t="shared" si="6"/>
        <v xml:space="preserve"> </v>
      </c>
      <c r="E167" t="str">
        <f t="shared" si="7"/>
        <v xml:space="preserve"> </v>
      </c>
    </row>
    <row r="168" spans="1:5">
      <c r="A168" s="61" t="s">
        <v>175</v>
      </c>
      <c r="B168" s="50">
        <v>0.53125</v>
      </c>
      <c r="C168" t="str">
        <f>IFERROR(VLOOKUP(A168,'EU-OECD'!$D$2:$E$29,2,FALSE)," ")</f>
        <v xml:space="preserve"> </v>
      </c>
      <c r="D168" t="str">
        <f t="shared" si="6"/>
        <v xml:space="preserve"> </v>
      </c>
      <c r="E168" t="str">
        <f t="shared" si="7"/>
        <v xml:space="preserve"> </v>
      </c>
    </row>
    <row r="169" spans="1:5">
      <c r="A169" s="61" t="s">
        <v>301</v>
      </c>
      <c r="B169" s="50" t="s">
        <v>267</v>
      </c>
      <c r="C169" t="str">
        <f>IFERROR(VLOOKUP(A169,'EU-OECD'!$D$2:$E$29,2,FALSE)," ")</f>
        <v xml:space="preserve"> </v>
      </c>
      <c r="D169" t="str">
        <f t="shared" si="6"/>
        <v xml:space="preserve"> </v>
      </c>
      <c r="E169" t="str">
        <f t="shared" si="7"/>
        <v xml:space="preserve"> </v>
      </c>
    </row>
    <row r="170" spans="1:5">
      <c r="A170" s="61" t="s">
        <v>56</v>
      </c>
      <c r="B170" s="50">
        <v>60.727272727272698</v>
      </c>
      <c r="C170">
        <f>IFERROR(VLOOKUP(A170,'EU-OECD'!$D$2:$E$29,2,FALSE)," ")</f>
        <v>1</v>
      </c>
      <c r="D170">
        <f t="shared" si="6"/>
        <v>60.727272727272698</v>
      </c>
      <c r="E170">
        <f t="shared" si="7"/>
        <v>-0.23886216843460928</v>
      </c>
    </row>
    <row r="171" spans="1:5">
      <c r="A171" s="61" t="s">
        <v>76</v>
      </c>
      <c r="B171" s="50">
        <v>70.330581632653093</v>
      </c>
      <c r="C171">
        <f>IFERROR(VLOOKUP(A171,'EU-OECD'!$D$2:$E$29,2,FALSE)," ")</f>
        <v>1</v>
      </c>
      <c r="D171">
        <f t="shared" si="6"/>
        <v>70.330581632653093</v>
      </c>
      <c r="E171">
        <f t="shared" si="7"/>
        <v>0.11145800820932855</v>
      </c>
    </row>
    <row r="172" spans="1:5">
      <c r="A172" s="61" t="s">
        <v>302</v>
      </c>
      <c r="B172" s="50">
        <v>57</v>
      </c>
      <c r="C172" t="str">
        <f>IFERROR(VLOOKUP(A172,'EU-OECD'!$D$2:$E$29,2,FALSE)," ")</f>
        <v xml:space="preserve"> </v>
      </c>
      <c r="D172" t="str">
        <f t="shared" si="6"/>
        <v xml:space="preserve"> </v>
      </c>
      <c r="E172" t="str">
        <f t="shared" si="7"/>
        <v xml:space="preserve"> </v>
      </c>
    </row>
    <row r="173" spans="1:5">
      <c r="A173" s="61" t="s">
        <v>109</v>
      </c>
      <c r="B173" s="50">
        <v>67.315186588165801</v>
      </c>
      <c r="C173" t="str">
        <f>IFERROR(VLOOKUP(A173,'EU-OECD'!$D$2:$E$29,2,FALSE)," ")</f>
        <v xml:space="preserve"> </v>
      </c>
      <c r="D173" t="str">
        <f t="shared" si="6"/>
        <v xml:space="preserve"> </v>
      </c>
      <c r="E173" t="str">
        <f t="shared" si="7"/>
        <v xml:space="preserve"> </v>
      </c>
    </row>
    <row r="174" spans="1:5">
      <c r="A174" s="61" t="s">
        <v>303</v>
      </c>
      <c r="B174" s="50">
        <v>12.42825</v>
      </c>
      <c r="C174" t="str">
        <f>IFERROR(VLOOKUP(A174,'EU-OECD'!$D$2:$E$29,2,FALSE)," ")</f>
        <v xml:space="preserve"> </v>
      </c>
      <c r="D174" t="str">
        <f t="shared" si="6"/>
        <v xml:space="preserve"> </v>
      </c>
      <c r="E174" t="str">
        <f t="shared" si="7"/>
        <v xml:space="preserve"> </v>
      </c>
    </row>
    <row r="175" spans="1:5">
      <c r="A175" s="61" t="s">
        <v>57</v>
      </c>
      <c r="B175" s="50">
        <v>13.055</v>
      </c>
      <c r="C175">
        <f>IFERROR(VLOOKUP(A175,'EU-OECD'!$D$2:$E$29,2,FALSE)," ")</f>
        <v>1</v>
      </c>
      <c r="D175">
        <f t="shared" si="6"/>
        <v>13.055</v>
      </c>
      <c r="E175">
        <f t="shared" si="7"/>
        <v>-1.9779043222780015</v>
      </c>
    </row>
    <row r="176" spans="1:5">
      <c r="A176" s="61" t="s">
        <v>143</v>
      </c>
      <c r="B176" s="50">
        <v>21.5</v>
      </c>
      <c r="C176" t="str">
        <f>IFERROR(VLOOKUP(A176,'EU-OECD'!$D$2:$E$29,2,FALSE)," ")</f>
        <v xml:space="preserve"> </v>
      </c>
      <c r="D176" t="str">
        <f t="shared" si="6"/>
        <v xml:space="preserve"> </v>
      </c>
      <c r="E176" t="str">
        <f t="shared" si="7"/>
        <v xml:space="preserve"> </v>
      </c>
    </row>
    <row r="177" spans="1:5">
      <c r="A177" s="61" t="s">
        <v>205</v>
      </c>
      <c r="B177" s="50">
        <v>0</v>
      </c>
      <c r="C177" t="str">
        <f>IFERROR(VLOOKUP(A177,'EU-OECD'!$D$2:$E$29,2,FALSE)," ")</f>
        <v xml:space="preserve"> </v>
      </c>
      <c r="D177" t="str">
        <f t="shared" si="6"/>
        <v xml:space="preserve"> </v>
      </c>
      <c r="E177" t="str">
        <f t="shared" si="7"/>
        <v xml:space="preserve"> </v>
      </c>
    </row>
    <row r="178" spans="1:5">
      <c r="A178" s="61" t="s">
        <v>304</v>
      </c>
      <c r="B178" s="50" t="s">
        <v>267</v>
      </c>
      <c r="C178" t="str">
        <f>IFERROR(VLOOKUP(A178,'EU-OECD'!$D$2:$E$29,2,FALSE)," ")</f>
        <v xml:space="preserve"> </v>
      </c>
      <c r="D178" t="str">
        <f t="shared" si="6"/>
        <v xml:space="preserve"> </v>
      </c>
      <c r="E178" t="str">
        <f t="shared" si="7"/>
        <v xml:space="preserve"> </v>
      </c>
    </row>
    <row r="179" spans="1:5">
      <c r="A179" s="61" t="s">
        <v>305</v>
      </c>
      <c r="B179" s="50" t="s">
        <v>267</v>
      </c>
      <c r="C179" t="str">
        <f>IFERROR(VLOOKUP(A179,'EU-OECD'!$D$2:$E$29,2,FALSE)," ")</f>
        <v xml:space="preserve"> </v>
      </c>
      <c r="D179" t="str">
        <f t="shared" si="6"/>
        <v xml:space="preserve"> </v>
      </c>
      <c r="E179" t="str">
        <f t="shared" si="7"/>
        <v xml:space="preserve"> </v>
      </c>
    </row>
    <row r="180" spans="1:5">
      <c r="A180" s="61" t="s">
        <v>306</v>
      </c>
      <c r="B180" s="50" t="s">
        <v>267</v>
      </c>
      <c r="C180" t="str">
        <f>IFERROR(VLOOKUP(A180,'EU-OECD'!$D$2:$E$29,2,FALSE)," ")</f>
        <v xml:space="preserve"> </v>
      </c>
      <c r="D180" t="str">
        <f t="shared" si="6"/>
        <v xml:space="preserve"> </v>
      </c>
      <c r="E180" t="str">
        <f t="shared" si="7"/>
        <v xml:space="preserve"> </v>
      </c>
    </row>
    <row r="181" spans="1:5">
      <c r="A181" s="61" t="s">
        <v>307</v>
      </c>
      <c r="B181" s="50" t="s">
        <v>267</v>
      </c>
      <c r="C181" t="str">
        <f>IFERROR(VLOOKUP(A181,'EU-OECD'!$D$2:$E$29,2,FALSE)," ")</f>
        <v xml:space="preserve"> </v>
      </c>
      <c r="D181" t="str">
        <f t="shared" si="6"/>
        <v xml:space="preserve"> </v>
      </c>
      <c r="E181" t="str">
        <f t="shared" si="7"/>
        <v xml:space="preserve"> </v>
      </c>
    </row>
    <row r="182" spans="1:5">
      <c r="A182" s="61" t="s">
        <v>308</v>
      </c>
      <c r="B182" s="50" t="s">
        <v>267</v>
      </c>
      <c r="C182" t="str">
        <f>IFERROR(VLOOKUP(A182,'EU-OECD'!$D$2:$E$29,2,FALSE)," ")</f>
        <v xml:space="preserve"> </v>
      </c>
      <c r="D182" t="str">
        <f t="shared" si="6"/>
        <v xml:space="preserve"> </v>
      </c>
      <c r="E182" t="str">
        <f t="shared" si="7"/>
        <v xml:space="preserve"> </v>
      </c>
    </row>
    <row r="183" spans="1:5">
      <c r="A183" s="61" t="s">
        <v>309</v>
      </c>
      <c r="B183" s="50" t="s">
        <v>267</v>
      </c>
      <c r="C183" t="str">
        <f>IFERROR(VLOOKUP(A183,'EU-OECD'!$D$2:$E$29,2,FALSE)," ")</f>
        <v xml:space="preserve"> </v>
      </c>
      <c r="D183" t="str">
        <f t="shared" si="6"/>
        <v xml:space="preserve"> </v>
      </c>
      <c r="E183" t="str">
        <f t="shared" si="7"/>
        <v xml:space="preserve"> </v>
      </c>
    </row>
    <row r="184" spans="1:5">
      <c r="A184" s="61" t="s">
        <v>310</v>
      </c>
      <c r="B184" s="50" t="s">
        <v>267</v>
      </c>
      <c r="C184" t="str">
        <f>IFERROR(VLOOKUP(A184,'EU-OECD'!$D$2:$E$29,2,FALSE)," ")</f>
        <v xml:space="preserve"> </v>
      </c>
      <c r="D184" t="str">
        <f t="shared" si="6"/>
        <v xml:space="preserve"> </v>
      </c>
      <c r="E184" t="str">
        <f t="shared" si="7"/>
        <v xml:space="preserve"> </v>
      </c>
    </row>
    <row r="185" spans="1:5">
      <c r="A185" s="61" t="s">
        <v>311</v>
      </c>
      <c r="B185" s="50" t="s">
        <v>267</v>
      </c>
      <c r="C185" t="str">
        <f>IFERROR(VLOOKUP(A185,'EU-OECD'!$D$2:$E$29,2,FALSE)," ")</f>
        <v xml:space="preserve"> </v>
      </c>
      <c r="D185" t="str">
        <f t="shared" si="6"/>
        <v xml:space="preserve"> </v>
      </c>
      <c r="E185" t="str">
        <f t="shared" si="7"/>
        <v xml:space="preserve"> </v>
      </c>
    </row>
    <row r="186" spans="1:5">
      <c r="A186" s="61" t="s">
        <v>125</v>
      </c>
      <c r="B186" s="50">
        <v>28.544359253700001</v>
      </c>
      <c r="C186" t="str">
        <f>IFERROR(VLOOKUP(A186,'EU-OECD'!$D$2:$E$29,2,FALSE)," ")</f>
        <v xml:space="preserve"> </v>
      </c>
      <c r="D186" t="str">
        <f t="shared" si="6"/>
        <v xml:space="preserve"> </v>
      </c>
      <c r="E186" t="str">
        <f t="shared" si="7"/>
        <v xml:space="preserve"> </v>
      </c>
    </row>
    <row r="187" spans="1:5">
      <c r="A187" s="61" t="s">
        <v>185</v>
      </c>
      <c r="B187" s="50">
        <v>2.0625</v>
      </c>
      <c r="C187" t="str">
        <f>IFERROR(VLOOKUP(A187,'EU-OECD'!$D$2:$E$29,2,FALSE)," ")</f>
        <v xml:space="preserve"> </v>
      </c>
      <c r="D187" t="str">
        <f t="shared" si="6"/>
        <v xml:space="preserve"> </v>
      </c>
      <c r="E187" t="str">
        <f t="shared" si="7"/>
        <v xml:space="preserve"> </v>
      </c>
    </row>
    <row r="188" spans="1:5">
      <c r="A188" s="61" t="s">
        <v>111</v>
      </c>
      <c r="B188" s="50">
        <v>8.7885000000000009</v>
      </c>
      <c r="C188" t="str">
        <f>IFERROR(VLOOKUP(A188,'EU-OECD'!$D$2:$E$29,2,FALSE)," ")</f>
        <v xml:space="preserve"> </v>
      </c>
      <c r="D188" t="str">
        <f t="shared" si="6"/>
        <v xml:space="preserve"> </v>
      </c>
      <c r="E188" t="str">
        <f t="shared" si="7"/>
        <v xml:space="preserve"> </v>
      </c>
    </row>
    <row r="189" spans="1:5">
      <c r="A189" s="61" t="s">
        <v>137</v>
      </c>
      <c r="B189" s="50" t="s">
        <v>267</v>
      </c>
      <c r="C189" t="str">
        <f>IFERROR(VLOOKUP(A189,'EU-OECD'!$D$2:$E$29,2,FALSE)," ")</f>
        <v xml:space="preserve"> </v>
      </c>
      <c r="D189" t="str">
        <f t="shared" si="6"/>
        <v xml:space="preserve"> </v>
      </c>
      <c r="E189" t="str">
        <f t="shared" si="7"/>
        <v xml:space="preserve"> </v>
      </c>
    </row>
    <row r="190" spans="1:5">
      <c r="A190" s="61" t="s">
        <v>232</v>
      </c>
      <c r="B190" s="50">
        <v>0</v>
      </c>
      <c r="C190" t="str">
        <f>IFERROR(VLOOKUP(A190,'EU-OECD'!$D$2:$E$29,2,FALSE)," ")</f>
        <v xml:space="preserve"> </v>
      </c>
      <c r="D190" t="str">
        <f t="shared" si="6"/>
        <v xml:space="preserve"> </v>
      </c>
      <c r="E190" t="str">
        <f t="shared" si="7"/>
        <v xml:space="preserve"> </v>
      </c>
    </row>
    <row r="191" spans="1:5">
      <c r="A191" s="61" t="s">
        <v>113</v>
      </c>
      <c r="B191" s="50">
        <v>99.65</v>
      </c>
      <c r="C191" t="str">
        <f>IFERROR(VLOOKUP(A191,'EU-OECD'!$D$2:$E$29,2,FALSE)," ")</f>
        <v xml:space="preserve"> </v>
      </c>
      <c r="D191" t="str">
        <f t="shared" si="6"/>
        <v xml:space="preserve"> </v>
      </c>
      <c r="E191" t="str">
        <f t="shared" si="7"/>
        <v xml:space="preserve"> </v>
      </c>
    </row>
    <row r="192" spans="1:5" s="66" customFormat="1">
      <c r="A192" s="64" t="s">
        <v>59</v>
      </c>
      <c r="B192" s="65">
        <v>57.6351333333333</v>
      </c>
      <c r="C192" s="66">
        <f>IFERROR(VLOOKUP(A192,'EU-OECD'!$D$2:$E$29,2,FALSE)," ")</f>
        <v>1</v>
      </c>
      <c r="D192" s="66">
        <f t="shared" si="6"/>
        <v>57.6351333333333</v>
      </c>
      <c r="E192" s="66">
        <f t="shared" si="7"/>
        <v>-0.35166066626129361</v>
      </c>
    </row>
    <row r="193" spans="1:5">
      <c r="A193" s="61" t="s">
        <v>58</v>
      </c>
      <c r="B193" s="50">
        <v>53.991896212121198</v>
      </c>
      <c r="C193">
        <f>IFERROR(VLOOKUP(A193,'EU-OECD'!$D$2:$E$29,2,FALSE)," ")</f>
        <v>1</v>
      </c>
      <c r="D193">
        <f t="shared" si="6"/>
        <v>53.991896212121198</v>
      </c>
      <c r="E193">
        <f t="shared" si="7"/>
        <v>-0.48456271954666796</v>
      </c>
    </row>
    <row r="194" spans="1:5">
      <c r="A194" s="61" t="s">
        <v>211</v>
      </c>
      <c r="B194" s="50">
        <v>0</v>
      </c>
      <c r="C194" t="str">
        <f>IFERROR(VLOOKUP(A194,'EU-OECD'!$D$2:$E$29,2,FALSE)," ")</f>
        <v xml:space="preserve"> </v>
      </c>
      <c r="D194" t="str">
        <f t="shared" si="6"/>
        <v xml:space="preserve"> </v>
      </c>
      <c r="E194" t="str">
        <f t="shared" si="7"/>
        <v xml:space="preserve"> </v>
      </c>
    </row>
    <row r="195" spans="1:5">
      <c r="A195" s="61" t="s">
        <v>237</v>
      </c>
      <c r="B195" s="50" t="s">
        <v>267</v>
      </c>
      <c r="C195" t="str">
        <f>IFERROR(VLOOKUP(A195,'EU-OECD'!$D$2:$E$29,2,FALSE)," ")</f>
        <v xml:space="preserve"> </v>
      </c>
      <c r="D195" t="str">
        <f t="shared" si="6"/>
        <v xml:space="preserve"> </v>
      </c>
      <c r="E195" t="str">
        <f t="shared" si="7"/>
        <v xml:space="preserve"> </v>
      </c>
    </row>
    <row r="196" spans="1:5">
      <c r="A196" s="61" t="s">
        <v>142</v>
      </c>
      <c r="B196" s="50">
        <v>27.858750000000001</v>
      </c>
      <c r="C196" t="str">
        <f>IFERROR(VLOOKUP(A196,'EU-OECD'!$D$2:$E$29,2,FALSE)," ")</f>
        <v xml:space="preserve"> </v>
      </c>
      <c r="D196" t="str">
        <f t="shared" si="6"/>
        <v xml:space="preserve"> </v>
      </c>
      <c r="E196" t="str">
        <f t="shared" si="7"/>
        <v xml:space="preserve"> </v>
      </c>
    </row>
    <row r="197" spans="1:5">
      <c r="A197" s="61" t="s">
        <v>72</v>
      </c>
      <c r="B197" s="50">
        <v>83.68</v>
      </c>
      <c r="C197" t="str">
        <f>IFERROR(VLOOKUP(A197,'EU-OECD'!$D$2:$E$29,2,FALSE)," ")</f>
        <v xml:space="preserve"> </v>
      </c>
      <c r="D197" t="str">
        <f t="shared" si="6"/>
        <v xml:space="preserve"> </v>
      </c>
      <c r="E197" t="str">
        <f t="shared" si="7"/>
        <v xml:space="preserve"> </v>
      </c>
    </row>
    <row r="198" spans="1:5">
      <c r="A198" s="61" t="s">
        <v>45</v>
      </c>
      <c r="B198" s="50">
        <v>92.827200000000005</v>
      </c>
      <c r="C198">
        <f>IFERROR(VLOOKUP(A198,'EU-OECD'!$D$2:$E$29,2,FALSE)," ")</f>
        <v>1</v>
      </c>
      <c r="D198">
        <f t="shared" si="6"/>
        <v>92.827200000000005</v>
      </c>
      <c r="E198">
        <f t="shared" si="7"/>
        <v>0.93211465874410093</v>
      </c>
    </row>
    <row r="199" spans="1:5">
      <c r="A199" s="61" t="s">
        <v>140</v>
      </c>
      <c r="B199" s="50">
        <v>0</v>
      </c>
      <c r="C199" t="str">
        <f>IFERROR(VLOOKUP(A199,'EU-OECD'!$D$2:$E$29,2,FALSE)," ")</f>
        <v xml:space="preserve"> </v>
      </c>
      <c r="D199" t="str">
        <f t="shared" si="6"/>
        <v xml:space="preserve"> </v>
      </c>
      <c r="E199" t="str">
        <f t="shared" si="7"/>
        <v xml:space="preserve"> </v>
      </c>
    </row>
    <row r="200" spans="1:5">
      <c r="A200" s="61" t="s">
        <v>312</v>
      </c>
      <c r="B200" s="50" t="s">
        <v>267</v>
      </c>
      <c r="C200" t="str">
        <f>IFERROR(VLOOKUP(A200,'EU-OECD'!$D$2:$E$29,2,FALSE)," ")</f>
        <v xml:space="preserve"> </v>
      </c>
      <c r="D200" t="str">
        <f t="shared" si="6"/>
        <v xml:space="preserve"> </v>
      </c>
      <c r="E200" t="str">
        <f t="shared" si="7"/>
        <v xml:space="preserve"> </v>
      </c>
    </row>
    <row r="201" spans="1:5">
      <c r="A201" s="61" t="s">
        <v>230</v>
      </c>
      <c r="B201" s="50">
        <v>0</v>
      </c>
      <c r="C201" t="str">
        <f>IFERROR(VLOOKUP(A201,'EU-OECD'!$D$2:$E$29,2,FALSE)," ")</f>
        <v xml:space="preserve"> </v>
      </c>
      <c r="D201" t="str">
        <f t="shared" si="6"/>
        <v xml:space="preserve"> </v>
      </c>
      <c r="E201" t="str">
        <f t="shared" si="7"/>
        <v xml:space="preserve"> </v>
      </c>
    </row>
    <row r="202" spans="1:5">
      <c r="A202" s="61" t="s">
        <v>141</v>
      </c>
      <c r="B202" s="50">
        <v>0.01</v>
      </c>
      <c r="C202" t="str">
        <f>IFERROR(VLOOKUP(A202,'EU-OECD'!$D$2:$E$29,2,FALSE)," ")</f>
        <v xml:space="preserve"> </v>
      </c>
      <c r="D202" t="str">
        <f t="shared" si="6"/>
        <v xml:space="preserve"> </v>
      </c>
      <c r="E202" t="str">
        <f t="shared" si="7"/>
        <v xml:space="preserve"> </v>
      </c>
    </row>
    <row r="203" spans="1:5">
      <c r="A203" s="61" t="s">
        <v>313</v>
      </c>
      <c r="B203" s="50" t="s">
        <v>267</v>
      </c>
      <c r="C203" t="str">
        <f>IFERROR(VLOOKUP(A203,'EU-OECD'!$D$2:$E$29,2,FALSE)," ")</f>
        <v xml:space="preserve"> </v>
      </c>
      <c r="D203" t="str">
        <f t="shared" si="6"/>
        <v xml:space="preserve"> </v>
      </c>
      <c r="E203" t="str">
        <f t="shared" si="7"/>
        <v xml:space="preserve"> </v>
      </c>
    </row>
    <row r="204" spans="1:5">
      <c r="A204" s="61" t="s">
        <v>197</v>
      </c>
      <c r="B204" s="50">
        <v>55.5</v>
      </c>
      <c r="C204" t="str">
        <f>IFERROR(VLOOKUP(A204,'EU-OECD'!$D$2:$E$29,2,FALSE)," ")</f>
        <v xml:space="preserve"> </v>
      </c>
      <c r="D204" t="str">
        <f t="shared" si="6"/>
        <v xml:space="preserve"> </v>
      </c>
      <c r="E204" t="str">
        <f t="shared" si="7"/>
        <v xml:space="preserve"> </v>
      </c>
    </row>
    <row r="205" spans="1:5">
      <c r="A205" s="61" t="s">
        <v>61</v>
      </c>
      <c r="B205" s="50">
        <v>87.857142857142904</v>
      </c>
      <c r="C205">
        <f>IFERROR(VLOOKUP(A205,'EU-OECD'!$D$2:$E$29,2,FALSE)," ")</f>
        <v>1</v>
      </c>
      <c r="D205">
        <f t="shared" si="6"/>
        <v>87.857142857142904</v>
      </c>
      <c r="E205">
        <f t="shared" si="7"/>
        <v>0.75081138990509888</v>
      </c>
    </row>
    <row r="206" spans="1:5">
      <c r="A206" s="61" t="s">
        <v>78</v>
      </c>
      <c r="B206" s="50">
        <v>96.95</v>
      </c>
      <c r="C206" t="str">
        <f>IFERROR(VLOOKUP(A206,'EU-OECD'!$D$2:$E$29,2,FALSE)," ")</f>
        <v xml:space="preserve"> </v>
      </c>
      <c r="D206" t="str">
        <f t="shared" si="6"/>
        <v xml:space="preserve"> </v>
      </c>
      <c r="E206" t="str">
        <f t="shared" si="7"/>
        <v xml:space="preserve"> </v>
      </c>
    </row>
    <row r="207" spans="1:5">
      <c r="A207" s="61" t="s">
        <v>139</v>
      </c>
      <c r="B207" s="50">
        <v>82.1708542752</v>
      </c>
      <c r="C207" t="str">
        <f>IFERROR(VLOOKUP(A207,'EU-OECD'!$D$2:$E$29,2,FALSE)," ")</f>
        <v xml:space="preserve"> </v>
      </c>
      <c r="D207" t="str">
        <f t="shared" si="6"/>
        <v xml:space="preserve"> </v>
      </c>
      <c r="E207" t="str">
        <f t="shared" si="7"/>
        <v xml:space="preserve"> </v>
      </c>
    </row>
    <row r="208" spans="1:5">
      <c r="A208" s="61" t="s">
        <v>128</v>
      </c>
      <c r="B208" s="50">
        <v>4.5908499999999997</v>
      </c>
      <c r="C208" t="str">
        <f>IFERROR(VLOOKUP(A208,'EU-OECD'!$D$2:$E$29,2,FALSE)," ")</f>
        <v xml:space="preserve"> </v>
      </c>
      <c r="D208" t="str">
        <f t="shared" si="6"/>
        <v xml:space="preserve"> </v>
      </c>
      <c r="E208" t="str">
        <f t="shared" si="7"/>
        <v xml:space="preserve"> </v>
      </c>
    </row>
    <row r="209" spans="1:5">
      <c r="A209" s="61" t="s">
        <v>213</v>
      </c>
      <c r="B209" s="50">
        <v>2.25</v>
      </c>
      <c r="C209" t="str">
        <f>IFERROR(VLOOKUP(A209,'EU-OECD'!$D$2:$E$29,2,FALSE)," ")</f>
        <v xml:space="preserve"> </v>
      </c>
      <c r="D209" t="str">
        <f t="shared" si="6"/>
        <v xml:space="preserve"> </v>
      </c>
      <c r="E209" t="str">
        <f t="shared" si="7"/>
        <v xml:space="preserve"> </v>
      </c>
    </row>
    <row r="210" spans="1:5">
      <c r="A210" s="61" t="s">
        <v>202</v>
      </c>
      <c r="B210" s="50">
        <v>0.42499999999999999</v>
      </c>
      <c r="C210" t="str">
        <f>IFERROR(VLOOKUP(A210,'EU-OECD'!$D$2:$E$29,2,FALSE)," ")</f>
        <v xml:space="preserve"> </v>
      </c>
      <c r="D210" t="str">
        <f t="shared" ref="D210:D237" si="8">IF(C210=1,B210," ")</f>
        <v xml:space="preserve"> </v>
      </c>
      <c r="E210" t="str">
        <f t="shared" si="7"/>
        <v xml:space="preserve"> </v>
      </c>
    </row>
    <row r="211" spans="1:5">
      <c r="A211" s="61" t="s">
        <v>114</v>
      </c>
      <c r="B211" s="50">
        <v>16</v>
      </c>
      <c r="C211" t="str">
        <f>IFERROR(VLOOKUP(A211,'EU-OECD'!$D$2:$E$29,2,FALSE)," ")</f>
        <v xml:space="preserve"> </v>
      </c>
      <c r="D211" t="str">
        <f t="shared" si="8"/>
        <v xml:space="preserve"> </v>
      </c>
      <c r="E211" t="str">
        <f t="shared" ref="E211:E237" si="9">IFERROR((D211-$D$238)/$D$239," ")</f>
        <v xml:space="preserve"> </v>
      </c>
    </row>
    <row r="212" spans="1:5">
      <c r="A212" s="61" t="s">
        <v>192</v>
      </c>
      <c r="B212" s="50">
        <v>0.3</v>
      </c>
      <c r="C212" t="str">
        <f>IFERROR(VLOOKUP(A212,'EU-OECD'!$D$2:$E$29,2,FALSE)," ")</f>
        <v xml:space="preserve"> </v>
      </c>
      <c r="D212" t="str">
        <f t="shared" si="8"/>
        <v xml:space="preserve"> </v>
      </c>
      <c r="E212" t="str">
        <f t="shared" si="9"/>
        <v xml:space="preserve"> </v>
      </c>
    </row>
    <row r="213" spans="1:5">
      <c r="A213" s="61" t="s">
        <v>222</v>
      </c>
      <c r="B213" s="50">
        <v>0</v>
      </c>
      <c r="C213" t="str">
        <f>IFERROR(VLOOKUP(A213,'EU-OECD'!$D$2:$E$29,2,FALSE)," ")</f>
        <v xml:space="preserve"> </v>
      </c>
      <c r="D213" t="str">
        <f t="shared" si="8"/>
        <v xml:space="preserve"> </v>
      </c>
      <c r="E213" t="str">
        <f t="shared" si="9"/>
        <v xml:space="preserve"> </v>
      </c>
    </row>
    <row r="214" spans="1:5">
      <c r="A214" s="61" t="s">
        <v>314</v>
      </c>
      <c r="B214" s="50" t="s">
        <v>267</v>
      </c>
      <c r="C214" t="str">
        <f>IFERROR(VLOOKUP(A214,'EU-OECD'!$D$2:$E$29,2,FALSE)," ")</f>
        <v xml:space="preserve"> </v>
      </c>
      <c r="D214" t="str">
        <f t="shared" si="8"/>
        <v xml:space="preserve"> </v>
      </c>
      <c r="E214" t="str">
        <f t="shared" si="9"/>
        <v xml:space="preserve"> </v>
      </c>
    </row>
    <row r="215" spans="1:5">
      <c r="A215" s="61" t="s">
        <v>129</v>
      </c>
      <c r="B215" s="50" t="s">
        <v>267</v>
      </c>
      <c r="C215" t="str">
        <f>IFERROR(VLOOKUP(A215,'EU-OECD'!$D$2:$E$29,2,FALSE)," ")</f>
        <v xml:space="preserve"> </v>
      </c>
      <c r="D215" t="str">
        <f t="shared" si="8"/>
        <v xml:space="preserve"> </v>
      </c>
      <c r="E215" t="str">
        <f t="shared" si="9"/>
        <v xml:space="preserve"> </v>
      </c>
    </row>
    <row r="216" spans="1:5">
      <c r="A216" s="61" t="s">
        <v>115</v>
      </c>
      <c r="B216" s="50">
        <v>5.2506448979591802</v>
      </c>
      <c r="C216" t="str">
        <f>IFERROR(VLOOKUP(A216,'EU-OECD'!$D$2:$E$29,2,FALSE)," ")</f>
        <v xml:space="preserve"> </v>
      </c>
      <c r="D216" t="str">
        <f t="shared" si="8"/>
        <v xml:space="preserve"> </v>
      </c>
      <c r="E216" t="str">
        <f t="shared" si="9"/>
        <v xml:space="preserve"> </v>
      </c>
    </row>
    <row r="217" spans="1:5">
      <c r="A217" s="61" t="s">
        <v>116</v>
      </c>
      <c r="B217" s="50">
        <v>27.773102166847899</v>
      </c>
      <c r="C217" t="str">
        <f>IFERROR(VLOOKUP(A217,'EU-OECD'!$D$2:$E$29,2,FALSE)," ")</f>
        <v xml:space="preserve"> </v>
      </c>
      <c r="D217" t="str">
        <f t="shared" si="8"/>
        <v xml:space="preserve"> </v>
      </c>
      <c r="E217" t="str">
        <f t="shared" si="9"/>
        <v xml:space="preserve"> </v>
      </c>
    </row>
    <row r="218" spans="1:5">
      <c r="A218" s="61" t="s">
        <v>79</v>
      </c>
      <c r="B218" s="50">
        <v>48.931527272727301</v>
      </c>
      <c r="C218" t="str">
        <f>IFERROR(VLOOKUP(A218,'EU-OECD'!$D$2:$E$29,2,FALSE)," ")</f>
        <v xml:space="preserve"> </v>
      </c>
      <c r="D218" t="str">
        <f t="shared" si="8"/>
        <v xml:space="preserve"> </v>
      </c>
      <c r="E218" t="str">
        <f t="shared" si="9"/>
        <v xml:space="preserve"> </v>
      </c>
    </row>
    <row r="219" spans="1:5">
      <c r="A219" s="61" t="s">
        <v>172</v>
      </c>
      <c r="B219" s="50">
        <v>9.8000000000000007</v>
      </c>
      <c r="C219" t="str">
        <f>IFERROR(VLOOKUP(A219,'EU-OECD'!$D$2:$E$29,2,FALSE)," ")</f>
        <v xml:space="preserve"> </v>
      </c>
      <c r="D219" t="str">
        <f t="shared" si="8"/>
        <v xml:space="preserve"> </v>
      </c>
      <c r="E219" t="str">
        <f t="shared" si="9"/>
        <v xml:space="preserve"> </v>
      </c>
    </row>
    <row r="220" spans="1:5">
      <c r="A220" s="61" t="s">
        <v>315</v>
      </c>
      <c r="B220" s="50" t="s">
        <v>267</v>
      </c>
      <c r="C220" t="str">
        <f>IFERROR(VLOOKUP(A220,'EU-OECD'!$D$2:$E$29,2,FALSE)," ")</f>
        <v xml:space="preserve"> </v>
      </c>
      <c r="D220" t="str">
        <f t="shared" si="8"/>
        <v xml:space="preserve"> </v>
      </c>
      <c r="E220" t="str">
        <f t="shared" si="9"/>
        <v xml:space="preserve"> </v>
      </c>
    </row>
    <row r="221" spans="1:5">
      <c r="A221" s="61" t="s">
        <v>316</v>
      </c>
      <c r="B221" s="50" t="s">
        <v>267</v>
      </c>
      <c r="C221" t="str">
        <f>IFERROR(VLOOKUP(A221,'EU-OECD'!$D$2:$E$29,2,FALSE)," ")</f>
        <v xml:space="preserve"> </v>
      </c>
      <c r="D221" t="str">
        <f t="shared" si="8"/>
        <v xml:space="preserve"> </v>
      </c>
      <c r="E221" t="str">
        <f t="shared" si="9"/>
        <v xml:space="preserve"> </v>
      </c>
    </row>
    <row r="222" spans="1:5">
      <c r="A222" s="61" t="s">
        <v>195</v>
      </c>
      <c r="B222" s="50">
        <v>0.56000000000000005</v>
      </c>
      <c r="C222" t="str">
        <f>IFERROR(VLOOKUP(A222,'EU-OECD'!$D$2:$E$29,2,FALSE)," ")</f>
        <v xml:space="preserve"> </v>
      </c>
      <c r="D222" t="str">
        <f t="shared" si="8"/>
        <v xml:space="preserve"> </v>
      </c>
      <c r="E222" t="str">
        <f t="shared" si="9"/>
        <v xml:space="preserve"> </v>
      </c>
    </row>
    <row r="223" spans="1:5">
      <c r="A223" s="61" t="s">
        <v>158</v>
      </c>
      <c r="B223" s="50">
        <v>14.7</v>
      </c>
      <c r="C223" t="str">
        <f>IFERROR(VLOOKUP(A223,'EU-OECD'!$D$2:$E$29,2,FALSE)," ")</f>
        <v xml:space="preserve"> </v>
      </c>
      <c r="D223" t="str">
        <f t="shared" si="8"/>
        <v xml:space="preserve"> </v>
      </c>
      <c r="E223" t="str">
        <f t="shared" si="9"/>
        <v xml:space="preserve"> </v>
      </c>
    </row>
    <row r="224" spans="1:5">
      <c r="A224" s="61" t="s">
        <v>117</v>
      </c>
      <c r="B224" s="50">
        <v>67.063950000000006</v>
      </c>
      <c r="C224" t="str">
        <f>IFERROR(VLOOKUP(A224,'EU-OECD'!$D$2:$E$29,2,FALSE)," ")</f>
        <v xml:space="preserve"> </v>
      </c>
      <c r="D224" t="str">
        <f t="shared" si="8"/>
        <v xml:space="preserve"> </v>
      </c>
      <c r="E224" t="str">
        <f t="shared" si="9"/>
        <v xml:space="preserve"> </v>
      </c>
    </row>
    <row r="225" spans="1:5">
      <c r="A225" s="61" t="s">
        <v>80</v>
      </c>
      <c r="B225" s="50">
        <v>97.927094999999994</v>
      </c>
      <c r="C225">
        <f>IFERROR(VLOOKUP(A225,'EU-OECD'!$D$2:$E$29,2,FALSE)," ")</f>
        <v>1</v>
      </c>
      <c r="D225">
        <f t="shared" si="8"/>
        <v>97.927094999999994</v>
      </c>
      <c r="E225">
        <f t="shared" si="9"/>
        <v>1.1181542972550067</v>
      </c>
    </row>
    <row r="226" spans="1:5">
      <c r="A226" s="61" t="s">
        <v>124</v>
      </c>
      <c r="B226" s="50">
        <v>63.664999999999999</v>
      </c>
      <c r="C226" t="str">
        <f>IFERROR(VLOOKUP(A226,'EU-OECD'!$D$2:$E$29,2,FALSE)," ")</f>
        <v xml:space="preserve"> </v>
      </c>
      <c r="D226" t="str">
        <f t="shared" si="8"/>
        <v xml:space="preserve"> </v>
      </c>
      <c r="E226" t="str">
        <f t="shared" si="9"/>
        <v xml:space="preserve"> </v>
      </c>
    </row>
    <row r="227" spans="1:5">
      <c r="A227" s="61" t="s">
        <v>317</v>
      </c>
      <c r="B227" s="50" t="s">
        <v>267</v>
      </c>
      <c r="C227" t="str">
        <f>IFERROR(VLOOKUP(A227,'EU-OECD'!$D$2:$E$29,2,FALSE)," ")</f>
        <v xml:space="preserve"> </v>
      </c>
      <c r="D227" t="str">
        <f t="shared" si="8"/>
        <v xml:space="preserve"> </v>
      </c>
      <c r="E227" t="str">
        <f t="shared" si="9"/>
        <v xml:space="preserve"> </v>
      </c>
    </row>
    <row r="228" spans="1:5">
      <c r="A228" s="61" t="s">
        <v>119</v>
      </c>
      <c r="B228" s="50">
        <v>6.6749999999999998</v>
      </c>
      <c r="C228" t="str">
        <f>IFERROR(VLOOKUP(A228,'EU-OECD'!$D$2:$E$29,2,FALSE)," ")</f>
        <v xml:space="preserve"> </v>
      </c>
      <c r="D228" t="str">
        <f t="shared" si="8"/>
        <v xml:space="preserve"> </v>
      </c>
      <c r="E228" t="str">
        <f t="shared" si="9"/>
        <v xml:space="preserve"> </v>
      </c>
    </row>
    <row r="229" spans="1:5">
      <c r="A229" s="61" t="s">
        <v>178</v>
      </c>
      <c r="B229" s="50">
        <v>0</v>
      </c>
      <c r="C229" t="str">
        <f>IFERROR(VLOOKUP(A229,'EU-OECD'!$D$2:$E$29,2,FALSE)," ")</f>
        <v xml:space="preserve"> </v>
      </c>
      <c r="D229" t="str">
        <f t="shared" si="8"/>
        <v xml:space="preserve"> </v>
      </c>
      <c r="E229" t="str">
        <f t="shared" si="9"/>
        <v xml:space="preserve"> </v>
      </c>
    </row>
    <row r="230" spans="1:5">
      <c r="A230" s="61" t="s">
        <v>169</v>
      </c>
      <c r="B230" s="50" t="s">
        <v>267</v>
      </c>
      <c r="C230" t="str">
        <f>IFERROR(VLOOKUP(A230,'EU-OECD'!$D$2:$E$29,2,FALSE)," ")</f>
        <v xml:space="preserve"> </v>
      </c>
      <c r="D230" t="str">
        <f t="shared" si="8"/>
        <v xml:space="preserve"> </v>
      </c>
      <c r="E230" t="str">
        <f t="shared" si="9"/>
        <v xml:space="preserve"> </v>
      </c>
    </row>
    <row r="231" spans="1:5">
      <c r="A231" s="61" t="s">
        <v>135</v>
      </c>
      <c r="B231" s="50">
        <v>14.938290909090901</v>
      </c>
      <c r="C231" t="str">
        <f>IFERROR(VLOOKUP(A231,'EU-OECD'!$D$2:$E$29,2,FALSE)," ")</f>
        <v xml:space="preserve"> </v>
      </c>
      <c r="D231" t="str">
        <f t="shared" si="8"/>
        <v xml:space="preserve"> </v>
      </c>
      <c r="E231" t="str">
        <f t="shared" si="9"/>
        <v xml:space="preserve"> </v>
      </c>
    </row>
    <row r="232" spans="1:5">
      <c r="A232" s="61" t="s">
        <v>120</v>
      </c>
      <c r="B232" s="50">
        <v>0.13750000000000001</v>
      </c>
      <c r="C232" t="str">
        <f>IFERROR(VLOOKUP(A232,'EU-OECD'!$D$2:$E$29,2,FALSE)," ")</f>
        <v xml:space="preserve"> </v>
      </c>
      <c r="D232" t="str">
        <f t="shared" si="8"/>
        <v xml:space="preserve"> </v>
      </c>
      <c r="E232" t="str">
        <f t="shared" si="9"/>
        <v xml:space="preserve"> </v>
      </c>
    </row>
    <row r="233" spans="1:5">
      <c r="A233" s="61" t="s">
        <v>318</v>
      </c>
      <c r="B233" s="50" t="s">
        <v>267</v>
      </c>
      <c r="C233" t="str">
        <f>IFERROR(VLOOKUP(A233,'EU-OECD'!$D$2:$E$29,2,FALSE)," ")</f>
        <v xml:space="preserve"> </v>
      </c>
      <c r="D233" t="str">
        <f t="shared" si="8"/>
        <v xml:space="preserve"> </v>
      </c>
      <c r="E233" t="str">
        <f t="shared" si="9"/>
        <v xml:space="preserve"> </v>
      </c>
    </row>
    <row r="234" spans="1:5">
      <c r="A234" s="61" t="s">
        <v>319</v>
      </c>
      <c r="B234" s="50" t="s">
        <v>267</v>
      </c>
      <c r="C234" t="str">
        <f>IFERROR(VLOOKUP(A234,'EU-OECD'!$D$2:$E$29,2,FALSE)," ")</f>
        <v xml:space="preserve"> </v>
      </c>
      <c r="D234" t="str">
        <f t="shared" si="8"/>
        <v xml:space="preserve"> </v>
      </c>
      <c r="E234" t="str">
        <f t="shared" si="9"/>
        <v xml:space="preserve"> </v>
      </c>
    </row>
    <row r="235" spans="1:5">
      <c r="A235" s="61" t="s">
        <v>216</v>
      </c>
      <c r="B235" s="50">
        <v>0.48794999999999999</v>
      </c>
      <c r="C235" t="str">
        <f>IFERROR(VLOOKUP(A235,'EU-OECD'!$D$2:$E$29,2,FALSE)," ")</f>
        <v xml:space="preserve"> </v>
      </c>
      <c r="D235" t="str">
        <f t="shared" si="8"/>
        <v xml:space="preserve"> </v>
      </c>
      <c r="E235" t="str">
        <f t="shared" si="9"/>
        <v xml:space="preserve"> </v>
      </c>
    </row>
    <row r="236" spans="1:5">
      <c r="A236" s="61" t="s">
        <v>182</v>
      </c>
      <c r="B236" s="50">
        <v>4.2</v>
      </c>
      <c r="C236" t="str">
        <f>IFERROR(VLOOKUP(A236,'EU-OECD'!$D$2:$E$29,2,FALSE)," ")</f>
        <v xml:space="preserve"> </v>
      </c>
      <c r="D236" t="str">
        <f t="shared" si="8"/>
        <v xml:space="preserve"> </v>
      </c>
      <c r="E236" t="str">
        <f t="shared" si="9"/>
        <v xml:space="preserve"> </v>
      </c>
    </row>
    <row r="237" spans="1:5">
      <c r="A237" s="61" t="s">
        <v>157</v>
      </c>
      <c r="B237" s="50">
        <v>14.0319587616</v>
      </c>
      <c r="C237" t="str">
        <f>IFERROR(VLOOKUP(A237,'EU-OECD'!$D$2:$E$29,2,FALSE)," ")</f>
        <v xml:space="preserve"> </v>
      </c>
      <c r="D237" t="str">
        <f t="shared" si="8"/>
        <v xml:space="preserve"> </v>
      </c>
      <c r="E237" t="str">
        <f t="shared" si="9"/>
        <v xml:space="preserve"> </v>
      </c>
    </row>
    <row r="238" spans="1:5">
      <c r="D238">
        <f>AVERAGE(D6:D237)</f>
        <v>67.275189011346797</v>
      </c>
    </row>
    <row r="239" spans="1:5">
      <c r="D239">
        <f>STDEV(D6:D237)</f>
        <v>27.412948341656922</v>
      </c>
    </row>
  </sheetData>
  <mergeCells count="2">
    <mergeCell ref="A1:E1"/>
    <mergeCell ref="A2:E2"/>
  </mergeCells>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topLeftCell="A22" workbookViewId="0"/>
  </sheetViews>
  <sheetFormatPr defaultRowHeight="16.5"/>
  <sheetData>
    <row r="1" spans="1:23">
      <c r="A1" s="54" t="s">
        <v>347</v>
      </c>
    </row>
    <row r="3" spans="1:23">
      <c r="A3" s="79" t="s">
        <v>348</v>
      </c>
      <c r="B3" s="80">
        <v>41920.567013888889</v>
      </c>
    </row>
    <row r="4" spans="1:23">
      <c r="A4" s="79" t="s">
        <v>349</v>
      </c>
      <c r="B4" s="80">
        <v>42025.737361307867</v>
      </c>
    </row>
    <row r="5" spans="1:23">
      <c r="A5" s="79" t="s">
        <v>350</v>
      </c>
      <c r="B5" s="79" t="s">
        <v>351</v>
      </c>
    </row>
    <row r="7" spans="1:23">
      <c r="A7" s="79" t="s">
        <v>352</v>
      </c>
      <c r="B7" s="79" t="s">
        <v>353</v>
      </c>
    </row>
    <row r="8" spans="1:23">
      <c r="A8" s="79" t="s">
        <v>354</v>
      </c>
      <c r="B8" s="79" t="s">
        <v>355</v>
      </c>
    </row>
    <row r="9" spans="1:23">
      <c r="A9" s="79" t="s">
        <v>356</v>
      </c>
      <c r="B9" s="79" t="s">
        <v>357</v>
      </c>
    </row>
    <row r="11" spans="1:23">
      <c r="A11" s="81" t="s">
        <v>358</v>
      </c>
      <c r="B11" s="81" t="s">
        <v>246</v>
      </c>
      <c r="C11" s="81" t="s">
        <v>247</v>
      </c>
      <c r="D11" s="81" t="s">
        <v>248</v>
      </c>
      <c r="E11" s="81" t="s">
        <v>249</v>
      </c>
      <c r="F11" s="81" t="s">
        <v>250</v>
      </c>
      <c r="G11" s="81" t="s">
        <v>251</v>
      </c>
      <c r="H11" s="81" t="s">
        <v>252</v>
      </c>
      <c r="I11" s="81" t="s">
        <v>253</v>
      </c>
      <c r="J11" s="81" t="s">
        <v>254</v>
      </c>
      <c r="K11" s="81" t="s">
        <v>255</v>
      </c>
      <c r="M11" s="81" t="s">
        <v>358</v>
      </c>
      <c r="N11" s="81" t="s">
        <v>247</v>
      </c>
      <c r="O11" s="81" t="s">
        <v>248</v>
      </c>
      <c r="P11" s="81" t="s">
        <v>249</v>
      </c>
      <c r="Q11" s="81" t="s">
        <v>250</v>
      </c>
      <c r="R11" s="81" t="s">
        <v>251</v>
      </c>
      <c r="S11" s="81" t="s">
        <v>252</v>
      </c>
      <c r="T11" s="81" t="s">
        <v>253</v>
      </c>
      <c r="U11" s="81" t="s">
        <v>254</v>
      </c>
      <c r="V11" s="81" t="s">
        <v>255</v>
      </c>
      <c r="W11" s="81" t="s">
        <v>360</v>
      </c>
    </row>
    <row r="12" spans="1:23">
      <c r="A12" s="81" t="s">
        <v>38</v>
      </c>
      <c r="B12" s="82">
        <v>145316</v>
      </c>
      <c r="C12" s="82">
        <v>146398</v>
      </c>
      <c r="D12" s="82">
        <v>142063</v>
      </c>
      <c r="E12" s="82">
        <v>138342</v>
      </c>
      <c r="F12" s="82">
        <v>133440</v>
      </c>
      <c r="G12" s="82">
        <v>135823</v>
      </c>
      <c r="H12" s="82">
        <v>123209</v>
      </c>
      <c r="I12" s="82">
        <v>130611</v>
      </c>
      <c r="J12" s="82">
        <v>120146</v>
      </c>
      <c r="K12" s="82">
        <v>116520</v>
      </c>
      <c r="M12" s="81" t="s">
        <v>38</v>
      </c>
      <c r="N12" s="85">
        <v>291287</v>
      </c>
      <c r="O12" s="85">
        <v>303435</v>
      </c>
      <c r="P12" s="85">
        <v>318829</v>
      </c>
      <c r="Q12" s="85">
        <v>335815</v>
      </c>
      <c r="R12" s="85">
        <v>346375</v>
      </c>
      <c r="S12" s="85">
        <v>340669</v>
      </c>
      <c r="T12" s="85">
        <v>355791</v>
      </c>
      <c r="U12" s="85">
        <v>369258</v>
      </c>
      <c r="V12" s="85">
        <v>375852</v>
      </c>
      <c r="W12" s="85">
        <v>382692</v>
      </c>
    </row>
    <row r="13" spans="1:23">
      <c r="A13" s="81" t="s">
        <v>40</v>
      </c>
      <c r="B13" s="82">
        <v>64390</v>
      </c>
      <c r="C13" s="82">
        <v>63592</v>
      </c>
      <c r="D13" s="82">
        <v>63712</v>
      </c>
      <c r="E13" s="82">
        <v>64505</v>
      </c>
      <c r="F13" s="82">
        <v>68423</v>
      </c>
      <c r="G13" s="82">
        <v>66843</v>
      </c>
      <c r="H13" s="82">
        <v>57725</v>
      </c>
      <c r="I13" s="82">
        <v>60272</v>
      </c>
      <c r="J13" s="82">
        <v>65996</v>
      </c>
      <c r="K13" s="82">
        <v>61046</v>
      </c>
      <c r="M13" s="81" t="s">
        <v>40</v>
      </c>
      <c r="N13" s="85">
        <v>20387.900000000001</v>
      </c>
      <c r="O13" s="85">
        <v>23255.8</v>
      </c>
      <c r="P13" s="85">
        <v>26476.7</v>
      </c>
      <c r="Q13" s="85">
        <v>30772.400000000001</v>
      </c>
      <c r="R13" s="85">
        <v>35430.5</v>
      </c>
      <c r="S13" s="85">
        <v>34932.800000000003</v>
      </c>
      <c r="T13" s="85">
        <v>36052.400000000001</v>
      </c>
      <c r="U13" s="85">
        <v>38504.9</v>
      </c>
      <c r="V13" s="85">
        <v>39927</v>
      </c>
      <c r="W13" s="85">
        <v>39940.300000000003</v>
      </c>
    </row>
    <row r="14" spans="1:23">
      <c r="A14" s="81" t="s">
        <v>41</v>
      </c>
      <c r="B14" s="82">
        <v>145827</v>
      </c>
      <c r="C14" s="82">
        <v>147274</v>
      </c>
      <c r="D14" s="82">
        <v>145965</v>
      </c>
      <c r="E14" s="82">
        <v>147021</v>
      </c>
      <c r="F14" s="82">
        <v>147246</v>
      </c>
      <c r="G14" s="82">
        <v>142185</v>
      </c>
      <c r="H14" s="82">
        <v>134206</v>
      </c>
      <c r="I14" s="82">
        <v>137008</v>
      </c>
      <c r="J14" s="82">
        <v>135277</v>
      </c>
      <c r="K14" s="82">
        <v>131466</v>
      </c>
      <c r="M14" s="81" t="s">
        <v>41</v>
      </c>
      <c r="N14" s="85">
        <v>91849.5</v>
      </c>
      <c r="O14" s="85">
        <v>104628.8</v>
      </c>
      <c r="P14" s="85">
        <v>118290.8</v>
      </c>
      <c r="Q14" s="85">
        <v>131908.6</v>
      </c>
      <c r="R14" s="85">
        <v>154269.70000000001</v>
      </c>
      <c r="S14" s="85">
        <v>142197</v>
      </c>
      <c r="T14" s="85">
        <v>149932</v>
      </c>
      <c r="U14" s="85">
        <v>155486</v>
      </c>
      <c r="V14" s="85">
        <v>152925.6</v>
      </c>
      <c r="W14" s="85">
        <v>149491.1</v>
      </c>
    </row>
    <row r="15" spans="1:23">
      <c r="A15" s="81" t="s">
        <v>42</v>
      </c>
      <c r="B15" s="82">
        <v>74331</v>
      </c>
      <c r="C15" s="82">
        <v>68389</v>
      </c>
      <c r="D15" s="82">
        <v>64083</v>
      </c>
      <c r="E15" s="82">
        <v>71952</v>
      </c>
      <c r="F15" s="82">
        <v>67382</v>
      </c>
      <c r="G15" s="82">
        <v>63905</v>
      </c>
      <c r="H15" s="82">
        <v>61068</v>
      </c>
      <c r="I15" s="82">
        <v>61402</v>
      </c>
      <c r="J15" s="82">
        <v>56518</v>
      </c>
      <c r="K15" s="82">
        <v>51637</v>
      </c>
      <c r="M15" s="81" t="s">
        <v>42</v>
      </c>
      <c r="N15" s="85">
        <v>197069.9</v>
      </c>
      <c r="O15" s="85">
        <v>207366.9</v>
      </c>
      <c r="P15" s="85">
        <v>218747.4</v>
      </c>
      <c r="Q15" s="85">
        <v>227533.9</v>
      </c>
      <c r="R15" s="85">
        <v>235133</v>
      </c>
      <c r="S15" s="85">
        <v>223575.8</v>
      </c>
      <c r="T15" s="85">
        <v>236334.1</v>
      </c>
      <c r="U15" s="85">
        <v>240487.1</v>
      </c>
      <c r="V15" s="85">
        <v>245252</v>
      </c>
      <c r="W15" s="85">
        <v>248974.8</v>
      </c>
    </row>
    <row r="16" spans="1:23">
      <c r="A16" s="81" t="s">
        <v>359</v>
      </c>
      <c r="B16" s="82">
        <v>1032297</v>
      </c>
      <c r="C16" s="82">
        <v>1019806</v>
      </c>
      <c r="D16" s="82">
        <v>994460</v>
      </c>
      <c r="E16" s="82">
        <v>1002426</v>
      </c>
      <c r="F16" s="82">
        <v>976584</v>
      </c>
      <c r="G16" s="82">
        <v>979803</v>
      </c>
      <c r="H16" s="82">
        <v>912606</v>
      </c>
      <c r="I16" s="82">
        <v>946388</v>
      </c>
      <c r="J16" s="82">
        <v>928695</v>
      </c>
      <c r="K16" s="82">
        <v>939083</v>
      </c>
      <c r="M16" s="81" t="s">
        <v>359</v>
      </c>
      <c r="N16" s="85">
        <v>2195700</v>
      </c>
      <c r="O16" s="85">
        <v>2224400</v>
      </c>
      <c r="P16" s="85">
        <v>2313900</v>
      </c>
      <c r="Q16" s="85">
        <v>2428500</v>
      </c>
      <c r="R16" s="85">
        <v>2473800</v>
      </c>
      <c r="S16" s="85">
        <v>2374200</v>
      </c>
      <c r="T16" s="85">
        <v>2495000</v>
      </c>
      <c r="U16" s="85">
        <v>2609900</v>
      </c>
      <c r="V16" s="85">
        <v>2666400</v>
      </c>
      <c r="W16" s="85">
        <v>2737600</v>
      </c>
    </row>
    <row r="17" spans="1:23">
      <c r="A17" s="81" t="s">
        <v>44</v>
      </c>
      <c r="B17" s="82">
        <v>18810</v>
      </c>
      <c r="C17" s="82">
        <v>19129</v>
      </c>
      <c r="D17" s="82">
        <v>18421</v>
      </c>
      <c r="E17" s="82">
        <v>17837</v>
      </c>
      <c r="F17" s="82">
        <v>20949</v>
      </c>
      <c r="G17" s="82">
        <v>19546</v>
      </c>
      <c r="H17" s="82">
        <v>16189</v>
      </c>
      <c r="I17" s="82">
        <v>19892</v>
      </c>
      <c r="J17" s="82">
        <v>20484</v>
      </c>
      <c r="K17" s="82">
        <v>19188</v>
      </c>
      <c r="M17" s="81" t="s">
        <v>44</v>
      </c>
      <c r="N17" s="85">
        <v>9692.2000000000007</v>
      </c>
      <c r="O17" s="85">
        <v>11189.1</v>
      </c>
      <c r="P17" s="85">
        <v>13396.2</v>
      </c>
      <c r="Q17" s="85">
        <v>16071.3</v>
      </c>
      <c r="R17" s="85">
        <v>16239.5</v>
      </c>
      <c r="S17" s="85">
        <v>13973.4</v>
      </c>
      <c r="T17" s="85">
        <v>14530.4</v>
      </c>
      <c r="U17" s="85">
        <v>16197.5</v>
      </c>
      <c r="V17" s="85">
        <v>17460.099999999999</v>
      </c>
      <c r="W17" s="85">
        <v>18613.400000000001</v>
      </c>
    </row>
    <row r="18" spans="1:23">
      <c r="A18" s="81" t="s">
        <v>70</v>
      </c>
      <c r="B18" s="82">
        <v>68467</v>
      </c>
      <c r="C18" s="82">
        <v>68184</v>
      </c>
      <c r="D18" s="82">
        <v>69656</v>
      </c>
      <c r="E18" s="82">
        <v>69166</v>
      </c>
      <c r="F18" s="82">
        <v>68371</v>
      </c>
      <c r="G18" s="82">
        <v>68020</v>
      </c>
      <c r="H18" s="82">
        <v>62312</v>
      </c>
      <c r="I18" s="82">
        <v>61895</v>
      </c>
      <c r="J18" s="82">
        <v>57750</v>
      </c>
      <c r="K18" s="82">
        <v>58531</v>
      </c>
      <c r="M18" s="81" t="s">
        <v>70</v>
      </c>
      <c r="N18" s="85">
        <v>150024.5</v>
      </c>
      <c r="O18" s="85">
        <v>162896.79999999999</v>
      </c>
      <c r="P18" s="85">
        <v>177573.5</v>
      </c>
      <c r="Q18" s="85">
        <v>189654.7</v>
      </c>
      <c r="R18" s="85">
        <v>180249.5</v>
      </c>
      <c r="S18" s="85">
        <v>162283.5</v>
      </c>
      <c r="T18" s="85">
        <v>158096.70000000001</v>
      </c>
      <c r="U18" s="85">
        <v>162599.70000000001</v>
      </c>
      <c r="V18" s="85">
        <v>163938.70000000001</v>
      </c>
      <c r="W18" s="85">
        <v>164049.79999999999</v>
      </c>
    </row>
    <row r="19" spans="1:23">
      <c r="A19" s="81" t="s">
        <v>68</v>
      </c>
      <c r="B19" s="82">
        <v>131257</v>
      </c>
      <c r="C19" s="82">
        <v>131707</v>
      </c>
      <c r="D19" s="82">
        <v>135311</v>
      </c>
      <c r="E19" s="82">
        <v>131794</v>
      </c>
      <c r="F19" s="82">
        <v>134637</v>
      </c>
      <c r="G19" s="82">
        <v>130758</v>
      </c>
      <c r="H19" s="82">
        <v>124110</v>
      </c>
      <c r="I19" s="82">
        <v>117878</v>
      </c>
      <c r="J19" s="82">
        <v>114728</v>
      </c>
      <c r="K19" s="82">
        <v>110985</v>
      </c>
      <c r="M19" s="81" t="s">
        <v>68</v>
      </c>
      <c r="N19" s="85">
        <v>185265.6</v>
      </c>
      <c r="O19" s="85">
        <v>193049.7</v>
      </c>
      <c r="P19" s="85">
        <v>208621.8</v>
      </c>
      <c r="Q19" s="85">
        <v>223160.1</v>
      </c>
      <c r="R19" s="85">
        <v>233197.7</v>
      </c>
      <c r="S19" s="85">
        <v>231081.2</v>
      </c>
      <c r="T19" s="85">
        <v>222151.5</v>
      </c>
      <c r="U19" s="85">
        <v>208531.7</v>
      </c>
      <c r="V19" s="85">
        <v>193347</v>
      </c>
      <c r="W19" s="85">
        <v>182054.2</v>
      </c>
    </row>
    <row r="20" spans="1:23">
      <c r="A20" s="81" t="s">
        <v>45</v>
      </c>
      <c r="B20" s="82">
        <v>402420</v>
      </c>
      <c r="C20" s="82">
        <v>417195</v>
      </c>
      <c r="D20" s="82">
        <v>431393</v>
      </c>
      <c r="E20" s="82">
        <v>423789</v>
      </c>
      <c r="F20" s="82">
        <v>432112</v>
      </c>
      <c r="G20" s="82">
        <v>398444</v>
      </c>
      <c r="H20" s="82">
        <v>359659</v>
      </c>
      <c r="I20" s="82">
        <v>347181</v>
      </c>
      <c r="J20" s="82">
        <v>345887</v>
      </c>
      <c r="K20" s="82">
        <v>340809</v>
      </c>
      <c r="M20" s="81" t="s">
        <v>45</v>
      </c>
      <c r="N20" s="85">
        <v>841294</v>
      </c>
      <c r="O20" s="85">
        <v>909298</v>
      </c>
      <c r="P20" s="85">
        <v>985547</v>
      </c>
      <c r="Q20" s="85">
        <v>1053161</v>
      </c>
      <c r="R20" s="85">
        <v>1087788</v>
      </c>
      <c r="S20" s="85">
        <v>1046894</v>
      </c>
      <c r="T20" s="85">
        <v>1045620</v>
      </c>
      <c r="U20" s="85">
        <v>1046327</v>
      </c>
      <c r="V20" s="85">
        <v>1029002</v>
      </c>
      <c r="W20" s="85">
        <v>1022988</v>
      </c>
    </row>
    <row r="21" spans="1:23">
      <c r="A21" s="81" t="s">
        <v>46</v>
      </c>
      <c r="B21" s="82">
        <v>558803</v>
      </c>
      <c r="C21" s="82">
        <v>557214</v>
      </c>
      <c r="D21" s="82">
        <v>558781</v>
      </c>
      <c r="E21" s="82">
        <v>546982</v>
      </c>
      <c r="F21" s="82">
        <v>537662</v>
      </c>
      <c r="G21" s="82">
        <v>532853</v>
      </c>
      <c r="H21" s="82">
        <v>509248</v>
      </c>
      <c r="I21" s="82">
        <v>516447</v>
      </c>
      <c r="J21" s="82">
        <v>490010</v>
      </c>
      <c r="K21" s="82">
        <v>490125</v>
      </c>
      <c r="M21" s="81" t="s">
        <v>46</v>
      </c>
      <c r="N21" s="85">
        <v>1655571.8</v>
      </c>
      <c r="O21" s="85">
        <v>1718047</v>
      </c>
      <c r="P21" s="85">
        <v>1798115.3</v>
      </c>
      <c r="Q21" s="85">
        <v>1886792.1</v>
      </c>
      <c r="R21" s="85">
        <v>1933195</v>
      </c>
      <c r="S21" s="85">
        <v>1885761.9</v>
      </c>
      <c r="T21" s="85">
        <v>1936719.7</v>
      </c>
      <c r="U21" s="85">
        <v>2001398</v>
      </c>
      <c r="V21" s="85">
        <v>2032296.8</v>
      </c>
      <c r="W21" s="85">
        <v>2059852</v>
      </c>
    </row>
    <row r="22" spans="1:23">
      <c r="A22" s="81" t="s">
        <v>96</v>
      </c>
      <c r="B22" s="82">
        <v>30206</v>
      </c>
      <c r="C22" s="82">
        <v>30393</v>
      </c>
      <c r="D22" s="82">
        <v>30688</v>
      </c>
      <c r="E22" s="82">
        <v>31254</v>
      </c>
      <c r="F22" s="82">
        <v>32744</v>
      </c>
      <c r="G22" s="82">
        <v>31401</v>
      </c>
      <c r="H22" s="82">
        <v>29390</v>
      </c>
      <c r="I22" s="82">
        <v>28893</v>
      </c>
      <c r="J22" s="82">
        <v>28542</v>
      </c>
      <c r="K22" s="82">
        <v>26419</v>
      </c>
      <c r="M22" s="81" t="s">
        <v>96</v>
      </c>
      <c r="N22" s="85">
        <v>33004.9</v>
      </c>
      <c r="O22" s="85">
        <v>36030.1</v>
      </c>
      <c r="P22" s="85">
        <v>39734.6</v>
      </c>
      <c r="Q22" s="85">
        <v>43380.4</v>
      </c>
      <c r="R22" s="85">
        <v>47538.3</v>
      </c>
      <c r="S22" s="85">
        <v>44778.3</v>
      </c>
      <c r="T22" s="85">
        <v>44423.4</v>
      </c>
      <c r="U22" s="85">
        <v>44191</v>
      </c>
      <c r="V22" s="85">
        <v>43477</v>
      </c>
      <c r="W22" s="85">
        <v>43127.9</v>
      </c>
    </row>
    <row r="23" spans="1:23">
      <c r="A23" s="81" t="s">
        <v>47</v>
      </c>
      <c r="B23" s="82">
        <v>573604</v>
      </c>
      <c r="C23" s="82">
        <v>576843</v>
      </c>
      <c r="D23" s="82">
        <v>574262</v>
      </c>
      <c r="E23" s="82">
        <v>563373</v>
      </c>
      <c r="F23" s="82">
        <v>555078</v>
      </c>
      <c r="G23" s="82">
        <v>540620</v>
      </c>
      <c r="H23" s="82">
        <v>490113</v>
      </c>
      <c r="I23" s="82">
        <v>499359</v>
      </c>
      <c r="J23" s="82">
        <v>486601</v>
      </c>
      <c r="K23" s="82">
        <v>460083</v>
      </c>
      <c r="M23" s="81" t="s">
        <v>47</v>
      </c>
      <c r="N23" s="85">
        <v>1397728.3</v>
      </c>
      <c r="O23" s="85">
        <v>1436379.5</v>
      </c>
      <c r="P23" s="85">
        <v>1493031.3</v>
      </c>
      <c r="Q23" s="85">
        <v>1554198.9</v>
      </c>
      <c r="R23" s="85">
        <v>1575143.9</v>
      </c>
      <c r="S23" s="85">
        <v>1519695.1</v>
      </c>
      <c r="T23" s="85">
        <v>1551885.6</v>
      </c>
      <c r="U23" s="85">
        <v>1579946.4</v>
      </c>
      <c r="V23" s="85">
        <v>1566911.6</v>
      </c>
      <c r="W23" s="85">
        <v>1560023.8</v>
      </c>
    </row>
    <row r="24" spans="1:23">
      <c r="A24" s="81" t="s">
        <v>48</v>
      </c>
      <c r="B24" s="82">
        <v>9572</v>
      </c>
      <c r="C24" s="82">
        <v>9795</v>
      </c>
      <c r="D24" s="82">
        <v>9886</v>
      </c>
      <c r="E24" s="82">
        <v>10062</v>
      </c>
      <c r="F24" s="82">
        <v>10382</v>
      </c>
      <c r="G24" s="82">
        <v>10559</v>
      </c>
      <c r="H24" s="82">
        <v>10299</v>
      </c>
      <c r="I24" s="82">
        <v>9989</v>
      </c>
      <c r="J24" s="82">
        <v>9682</v>
      </c>
      <c r="K24" s="82">
        <v>9259</v>
      </c>
      <c r="M24" s="81" t="s">
        <v>48</v>
      </c>
      <c r="N24" s="85">
        <v>12596</v>
      </c>
      <c r="O24" s="85">
        <v>13598.2</v>
      </c>
      <c r="P24" s="85">
        <v>14670.5</v>
      </c>
      <c r="Q24" s="85">
        <v>15901.5</v>
      </c>
      <c r="R24" s="85">
        <v>17157.099999999999</v>
      </c>
      <c r="S24" s="85">
        <v>16853.5</v>
      </c>
      <c r="T24" s="85">
        <v>17406</v>
      </c>
      <c r="U24" s="85">
        <v>17878</v>
      </c>
      <c r="V24" s="85">
        <v>17720.2</v>
      </c>
      <c r="W24" s="85">
        <v>16503.7</v>
      </c>
    </row>
    <row r="25" spans="1:23">
      <c r="A25" s="81" t="s">
        <v>49</v>
      </c>
      <c r="B25" s="82">
        <v>10856</v>
      </c>
      <c r="C25" s="82">
        <v>10852</v>
      </c>
      <c r="D25" s="82">
        <v>11056</v>
      </c>
      <c r="E25" s="82">
        <v>11522</v>
      </c>
      <c r="F25" s="82">
        <v>11979</v>
      </c>
      <c r="G25" s="82">
        <v>11496</v>
      </c>
      <c r="H25" s="82">
        <v>10850</v>
      </c>
      <c r="I25" s="82">
        <v>11987</v>
      </c>
      <c r="J25" s="82">
        <v>11140</v>
      </c>
      <c r="K25" s="82">
        <v>10978</v>
      </c>
      <c r="M25" s="81" t="s">
        <v>49</v>
      </c>
      <c r="N25" s="85">
        <v>11154.6</v>
      </c>
      <c r="O25" s="85">
        <v>12927.8</v>
      </c>
      <c r="P25" s="85">
        <v>15981.9</v>
      </c>
      <c r="Q25" s="85">
        <v>21026.5</v>
      </c>
      <c r="R25" s="85">
        <v>22889.8</v>
      </c>
      <c r="S25" s="85">
        <v>18521.3</v>
      </c>
      <c r="T25" s="85">
        <v>18038.900000000001</v>
      </c>
      <c r="U25" s="85">
        <v>20211.3</v>
      </c>
      <c r="V25" s="85">
        <v>22257</v>
      </c>
      <c r="W25" s="85">
        <v>23372.1</v>
      </c>
    </row>
    <row r="26" spans="1:23">
      <c r="A26" s="81" t="s">
        <v>50</v>
      </c>
      <c r="B26" s="82">
        <v>21448</v>
      </c>
      <c r="C26" s="82">
        <v>22231</v>
      </c>
      <c r="D26" s="82">
        <v>23318</v>
      </c>
      <c r="E26" s="82">
        <v>23708</v>
      </c>
      <c r="F26" s="82">
        <v>26119</v>
      </c>
      <c r="G26" s="82">
        <v>24932</v>
      </c>
      <c r="H26" s="82">
        <v>20432</v>
      </c>
      <c r="I26" s="82">
        <v>21119</v>
      </c>
      <c r="J26" s="82">
        <v>21680</v>
      </c>
      <c r="K26" s="82">
        <v>21622</v>
      </c>
      <c r="M26" s="81" t="s">
        <v>50</v>
      </c>
      <c r="N26" s="85">
        <v>18244.8</v>
      </c>
      <c r="O26" s="85">
        <v>20969.099999999999</v>
      </c>
      <c r="P26" s="85">
        <v>24104.2</v>
      </c>
      <c r="Q26" s="85">
        <v>28738.799999999999</v>
      </c>
      <c r="R26" s="85">
        <v>32414.3</v>
      </c>
      <c r="S26" s="85">
        <v>26654.400000000001</v>
      </c>
      <c r="T26" s="85">
        <v>27709.7</v>
      </c>
      <c r="U26" s="85">
        <v>30958.5</v>
      </c>
      <c r="V26" s="85">
        <v>32939.800000000003</v>
      </c>
      <c r="W26" s="85">
        <v>34631.199999999997</v>
      </c>
    </row>
    <row r="27" spans="1:23">
      <c r="A27" s="81" t="s">
        <v>51</v>
      </c>
      <c r="B27" s="82">
        <v>11382</v>
      </c>
      <c r="C27" s="82">
        <v>12862</v>
      </c>
      <c r="D27" s="82">
        <v>13095</v>
      </c>
      <c r="E27" s="82">
        <v>12946</v>
      </c>
      <c r="F27" s="82">
        <v>12361</v>
      </c>
      <c r="G27" s="82">
        <v>12188</v>
      </c>
      <c r="H27" s="82">
        <v>11684</v>
      </c>
      <c r="I27" s="82">
        <v>12250</v>
      </c>
      <c r="J27" s="82">
        <v>12125</v>
      </c>
      <c r="K27" s="82">
        <v>11839</v>
      </c>
      <c r="M27" s="81" t="s">
        <v>51</v>
      </c>
      <c r="N27" s="85">
        <v>27444.5</v>
      </c>
      <c r="O27" s="85">
        <v>30269.5</v>
      </c>
      <c r="P27" s="85">
        <v>33914.1</v>
      </c>
      <c r="Q27" s="85">
        <v>37496.800000000003</v>
      </c>
      <c r="R27" s="85">
        <v>37371.5</v>
      </c>
      <c r="S27" s="85">
        <v>35575.199999999997</v>
      </c>
      <c r="T27" s="85">
        <v>39302.6</v>
      </c>
      <c r="U27" s="85">
        <v>41729.699999999997</v>
      </c>
      <c r="V27" s="85">
        <v>42917.8</v>
      </c>
      <c r="W27" s="85">
        <v>45478.2</v>
      </c>
    </row>
    <row r="28" spans="1:23">
      <c r="A28" s="81" t="s">
        <v>52</v>
      </c>
      <c r="B28" s="82">
        <v>79604</v>
      </c>
      <c r="C28" s="82">
        <v>79107</v>
      </c>
      <c r="D28" s="82">
        <v>78376</v>
      </c>
      <c r="E28" s="82">
        <v>77485</v>
      </c>
      <c r="F28" s="82">
        <v>75651</v>
      </c>
      <c r="G28" s="82">
        <v>73328</v>
      </c>
      <c r="H28" s="82">
        <v>66976</v>
      </c>
      <c r="I28" s="82">
        <v>67638</v>
      </c>
      <c r="J28" s="82">
        <v>66034</v>
      </c>
      <c r="K28" s="82">
        <v>61981</v>
      </c>
      <c r="M28" s="81" t="s">
        <v>52</v>
      </c>
      <c r="N28" s="85">
        <v>82114.8</v>
      </c>
      <c r="O28" s="85">
        <v>88765.5</v>
      </c>
      <c r="P28" s="85">
        <v>89589.9</v>
      </c>
      <c r="Q28" s="85">
        <v>99422.8</v>
      </c>
      <c r="R28" s="85">
        <v>105535.8</v>
      </c>
      <c r="S28" s="85">
        <v>91415.4</v>
      </c>
      <c r="T28" s="85">
        <v>96243</v>
      </c>
      <c r="U28" s="85">
        <v>98920.6</v>
      </c>
      <c r="V28" s="85">
        <v>96968.3</v>
      </c>
      <c r="W28" s="85">
        <v>97948</v>
      </c>
    </row>
    <row r="29" spans="1:23">
      <c r="A29" s="81" t="s">
        <v>53</v>
      </c>
      <c r="B29" s="82">
        <v>2896</v>
      </c>
      <c r="C29" s="82">
        <v>2878</v>
      </c>
      <c r="D29" s="82">
        <v>2977</v>
      </c>
      <c r="E29" s="82">
        <v>2978</v>
      </c>
      <c r="F29" s="82">
        <v>3091</v>
      </c>
      <c r="G29" s="82">
        <v>3057</v>
      </c>
      <c r="H29" s="82">
        <v>2993</v>
      </c>
      <c r="I29" s="82">
        <v>2994</v>
      </c>
      <c r="J29" s="82">
        <v>3027</v>
      </c>
      <c r="K29" s="82">
        <v>3140</v>
      </c>
      <c r="M29" s="81" t="s">
        <v>53</v>
      </c>
      <c r="N29" s="85">
        <v>4669.8999999999996</v>
      </c>
      <c r="O29" s="85">
        <v>4930.8999999999996</v>
      </c>
      <c r="P29" s="85">
        <v>5206.7</v>
      </c>
      <c r="Q29" s="85">
        <v>5575.4</v>
      </c>
      <c r="R29" s="85">
        <v>5963.5</v>
      </c>
      <c r="S29" s="85">
        <v>5956</v>
      </c>
      <c r="T29" s="85">
        <v>6458.5</v>
      </c>
      <c r="U29" s="85">
        <v>6691.9</v>
      </c>
      <c r="V29" s="85">
        <v>6913.2</v>
      </c>
      <c r="W29" s="85">
        <v>7262.6</v>
      </c>
    </row>
    <row r="30" spans="1:23">
      <c r="A30" s="81" t="s">
        <v>54</v>
      </c>
      <c r="B30" s="82">
        <v>214304</v>
      </c>
      <c r="C30" s="82">
        <v>215514</v>
      </c>
      <c r="D30" s="82">
        <v>209448</v>
      </c>
      <c r="E30" s="82">
        <v>205559</v>
      </c>
      <c r="F30" s="82">
        <v>204199</v>
      </c>
      <c r="G30" s="82">
        <v>203314</v>
      </c>
      <c r="H30" s="82">
        <v>197787</v>
      </c>
      <c r="I30" s="82">
        <v>209286</v>
      </c>
      <c r="J30" s="82">
        <v>195064</v>
      </c>
      <c r="K30" s="82">
        <v>191669</v>
      </c>
      <c r="M30" s="81" t="s">
        <v>54</v>
      </c>
      <c r="N30" s="85">
        <v>491184</v>
      </c>
      <c r="O30" s="85">
        <v>513407</v>
      </c>
      <c r="P30" s="85">
        <v>540216</v>
      </c>
      <c r="Q30" s="85">
        <v>571773</v>
      </c>
      <c r="R30" s="85">
        <v>594481</v>
      </c>
      <c r="S30" s="85">
        <v>573235</v>
      </c>
      <c r="T30" s="85">
        <v>586789</v>
      </c>
      <c r="U30" s="85">
        <v>599047</v>
      </c>
      <c r="V30" s="85">
        <v>599338</v>
      </c>
      <c r="W30" s="85">
        <v>602658</v>
      </c>
    </row>
    <row r="31" spans="1:23">
      <c r="A31" s="81" t="s">
        <v>55</v>
      </c>
      <c r="B31" s="82">
        <v>91985</v>
      </c>
      <c r="C31" s="82">
        <v>91569</v>
      </c>
      <c r="D31" s="82">
        <v>92581</v>
      </c>
      <c r="E31" s="82">
        <v>89711</v>
      </c>
      <c r="F31" s="82">
        <v>86967</v>
      </c>
      <c r="G31" s="82">
        <v>86882</v>
      </c>
      <c r="H31" s="82">
        <v>80148</v>
      </c>
      <c r="I31" s="82">
        <v>84808</v>
      </c>
      <c r="J31" s="82">
        <v>82761</v>
      </c>
      <c r="K31" s="82">
        <v>80059</v>
      </c>
      <c r="M31" s="81" t="s">
        <v>55</v>
      </c>
      <c r="N31" s="85">
        <v>234707.8</v>
      </c>
      <c r="O31" s="85">
        <v>245243.4</v>
      </c>
      <c r="P31" s="85">
        <v>259034.5</v>
      </c>
      <c r="Q31" s="85">
        <v>274019.8</v>
      </c>
      <c r="R31" s="85">
        <v>282744.2</v>
      </c>
      <c r="S31" s="85">
        <v>276228</v>
      </c>
      <c r="T31" s="85">
        <v>285165.3</v>
      </c>
      <c r="U31" s="85">
        <v>299240.40000000002</v>
      </c>
      <c r="V31" s="85">
        <v>307003.8</v>
      </c>
      <c r="W31" s="85">
        <v>313066.90000000002</v>
      </c>
    </row>
    <row r="32" spans="1:23">
      <c r="A32" s="81" t="s">
        <v>56</v>
      </c>
      <c r="B32" s="82">
        <v>393407</v>
      </c>
      <c r="C32" s="82">
        <v>398044</v>
      </c>
      <c r="D32" s="82">
        <v>398827</v>
      </c>
      <c r="E32" s="82">
        <v>414148</v>
      </c>
      <c r="F32" s="82">
        <v>415449</v>
      </c>
      <c r="G32" s="82">
        <v>406081</v>
      </c>
      <c r="H32" s="82">
        <v>387700</v>
      </c>
      <c r="I32" s="82">
        <v>407475</v>
      </c>
      <c r="J32" s="82">
        <v>405741</v>
      </c>
      <c r="K32" s="82">
        <v>399268</v>
      </c>
      <c r="M32" s="81" t="s">
        <v>56</v>
      </c>
      <c r="N32" s="85">
        <v>204236.5</v>
      </c>
      <c r="O32" s="85">
        <v>244420.1</v>
      </c>
      <c r="P32" s="85">
        <v>272088.90000000002</v>
      </c>
      <c r="Q32" s="85">
        <v>311001.7</v>
      </c>
      <c r="R32" s="85">
        <v>363175.3</v>
      </c>
      <c r="S32" s="85">
        <v>310681.40000000002</v>
      </c>
      <c r="T32" s="85">
        <v>354616.1</v>
      </c>
      <c r="U32" s="85">
        <v>370850.6</v>
      </c>
      <c r="V32" s="85">
        <v>381479.7</v>
      </c>
      <c r="W32" s="85">
        <v>389695.1</v>
      </c>
    </row>
    <row r="33" spans="1:23">
      <c r="A33" s="81" t="s">
        <v>76</v>
      </c>
      <c r="B33" s="82">
        <v>82328</v>
      </c>
      <c r="C33" s="82">
        <v>85299</v>
      </c>
      <c r="D33" s="82">
        <v>87686</v>
      </c>
      <c r="E33" s="82">
        <v>82647</v>
      </c>
      <c r="F33" s="82">
        <v>80269</v>
      </c>
      <c r="G33" s="82">
        <v>78032</v>
      </c>
      <c r="H33" s="82">
        <v>74854</v>
      </c>
      <c r="I33" s="82">
        <v>70634</v>
      </c>
      <c r="J33" s="82">
        <v>69317</v>
      </c>
      <c r="K33" s="82">
        <v>68752</v>
      </c>
      <c r="M33" s="81" t="s">
        <v>76</v>
      </c>
      <c r="N33" s="85">
        <v>149312.5</v>
      </c>
      <c r="O33" s="85">
        <v>154268.70000000001</v>
      </c>
      <c r="P33" s="85">
        <v>160855.4</v>
      </c>
      <c r="Q33" s="85">
        <v>169319.2</v>
      </c>
      <c r="R33" s="85">
        <v>171983.1</v>
      </c>
      <c r="S33" s="85">
        <v>168529.2</v>
      </c>
      <c r="T33" s="85">
        <v>172859.5</v>
      </c>
      <c r="U33" s="85">
        <v>171126.2</v>
      </c>
      <c r="V33" s="85">
        <v>165107.4</v>
      </c>
      <c r="W33" s="85">
        <v>165690</v>
      </c>
    </row>
    <row r="34" spans="1:23">
      <c r="A34" s="81" t="s">
        <v>57</v>
      </c>
      <c r="B34" s="82">
        <v>144219</v>
      </c>
      <c r="C34" s="82">
        <v>141221</v>
      </c>
      <c r="D34" s="82">
        <v>141314</v>
      </c>
      <c r="E34" s="82">
        <v>144777</v>
      </c>
      <c r="F34" s="82">
        <v>142804</v>
      </c>
      <c r="G34" s="82">
        <v>139812</v>
      </c>
      <c r="H34" s="82">
        <v>119917</v>
      </c>
      <c r="I34" s="82">
        <v>115799</v>
      </c>
      <c r="J34" s="82">
        <v>121514</v>
      </c>
      <c r="K34" s="82">
        <v>118764</v>
      </c>
      <c r="M34" s="81" t="s">
        <v>57</v>
      </c>
      <c r="N34" s="85">
        <v>61063.9</v>
      </c>
      <c r="O34" s="85">
        <v>79801.899999999994</v>
      </c>
      <c r="P34" s="85">
        <v>97751</v>
      </c>
      <c r="Q34" s="85">
        <v>124728.5</v>
      </c>
      <c r="R34" s="85">
        <v>139765.4</v>
      </c>
      <c r="S34" s="85">
        <v>118196</v>
      </c>
      <c r="T34" s="85">
        <v>124327.7</v>
      </c>
      <c r="U34" s="85">
        <v>131478</v>
      </c>
      <c r="V34" s="85">
        <v>131578.9</v>
      </c>
      <c r="W34" s="85">
        <v>142245.1</v>
      </c>
    </row>
    <row r="35" spans="1:23">
      <c r="A35" s="81" t="s">
        <v>58</v>
      </c>
      <c r="B35" s="82">
        <v>19672</v>
      </c>
      <c r="C35" s="82">
        <v>19980</v>
      </c>
      <c r="D35" s="82">
        <v>20314</v>
      </c>
      <c r="E35" s="82">
        <v>20526</v>
      </c>
      <c r="F35" s="82">
        <v>20672</v>
      </c>
      <c r="G35" s="82">
        <v>21384</v>
      </c>
      <c r="H35" s="82">
        <v>19373</v>
      </c>
      <c r="I35" s="82">
        <v>19411</v>
      </c>
      <c r="J35" s="82">
        <v>19463</v>
      </c>
      <c r="K35" s="82">
        <v>18911</v>
      </c>
      <c r="M35" s="81" t="s">
        <v>58</v>
      </c>
      <c r="N35" s="85">
        <v>27227.5</v>
      </c>
      <c r="O35" s="85">
        <v>28730.9</v>
      </c>
      <c r="P35" s="85">
        <v>31050.7</v>
      </c>
      <c r="Q35" s="85">
        <v>34593.599999999999</v>
      </c>
      <c r="R35" s="85">
        <v>37244.400000000001</v>
      </c>
      <c r="S35" s="85">
        <v>35420.199999999997</v>
      </c>
      <c r="T35" s="85">
        <v>35484.6</v>
      </c>
      <c r="U35" s="85">
        <v>36150</v>
      </c>
      <c r="V35" s="85">
        <v>35318.6</v>
      </c>
      <c r="W35" s="85">
        <v>35274.9</v>
      </c>
    </row>
    <row r="36" spans="1:23">
      <c r="A36" s="81" t="s">
        <v>59</v>
      </c>
      <c r="B36" s="82">
        <v>50671</v>
      </c>
      <c r="C36" s="82">
        <v>50933</v>
      </c>
      <c r="D36" s="82">
        <v>50264</v>
      </c>
      <c r="E36" s="82">
        <v>50318</v>
      </c>
      <c r="F36" s="82">
        <v>48395</v>
      </c>
      <c r="G36" s="82">
        <v>49001</v>
      </c>
      <c r="H36" s="82">
        <v>44690</v>
      </c>
      <c r="I36" s="82">
        <v>45382</v>
      </c>
      <c r="J36" s="82">
        <v>44698</v>
      </c>
      <c r="K36" s="82">
        <v>42710</v>
      </c>
      <c r="M36" s="81" t="s">
        <v>59</v>
      </c>
      <c r="N36" s="85">
        <v>33994.6</v>
      </c>
      <c r="O36" s="85">
        <v>38489.1</v>
      </c>
      <c r="P36" s="85">
        <v>44501.7</v>
      </c>
      <c r="Q36" s="85">
        <v>54810.8</v>
      </c>
      <c r="R36" s="85">
        <v>64413.5</v>
      </c>
      <c r="S36" s="85">
        <v>62794.400000000001</v>
      </c>
      <c r="T36" s="85">
        <v>65897</v>
      </c>
      <c r="U36" s="85">
        <v>68974.2</v>
      </c>
      <c r="V36" s="85">
        <v>71096</v>
      </c>
      <c r="W36" s="85">
        <v>72134.100000000006</v>
      </c>
    </row>
    <row r="37" spans="1:23">
      <c r="A37" s="81" t="s">
        <v>60</v>
      </c>
      <c r="B37" s="82">
        <v>84577</v>
      </c>
      <c r="C37" s="82">
        <v>80584</v>
      </c>
      <c r="D37" s="82">
        <v>68624</v>
      </c>
      <c r="E37" s="82">
        <v>79900</v>
      </c>
      <c r="F37" s="82">
        <v>78249</v>
      </c>
      <c r="G37" s="82">
        <v>70126</v>
      </c>
      <c r="H37" s="82">
        <v>66003</v>
      </c>
      <c r="I37" s="82">
        <v>74397</v>
      </c>
      <c r="J37" s="82">
        <v>66861</v>
      </c>
      <c r="K37" s="82">
        <v>60966</v>
      </c>
      <c r="M37" s="81" t="s">
        <v>60</v>
      </c>
      <c r="N37" s="85">
        <v>152266</v>
      </c>
      <c r="O37" s="85">
        <v>157429</v>
      </c>
      <c r="P37" s="85">
        <v>165765</v>
      </c>
      <c r="Q37" s="85">
        <v>179830</v>
      </c>
      <c r="R37" s="85">
        <v>185670</v>
      </c>
      <c r="S37" s="85">
        <v>172318</v>
      </c>
      <c r="T37" s="85">
        <v>178724</v>
      </c>
      <c r="U37" s="85">
        <v>188744</v>
      </c>
      <c r="V37" s="85">
        <v>192350</v>
      </c>
      <c r="W37" s="85">
        <v>193443</v>
      </c>
    </row>
    <row r="38" spans="1:23">
      <c r="A38" s="81" t="s">
        <v>61</v>
      </c>
      <c r="B38" s="82">
        <v>70470</v>
      </c>
      <c r="C38" s="82">
        <v>69699</v>
      </c>
      <c r="D38" s="82">
        <v>66913</v>
      </c>
      <c r="E38" s="82">
        <v>66778</v>
      </c>
      <c r="F38" s="82">
        <v>65233</v>
      </c>
      <c r="G38" s="82">
        <v>63014</v>
      </c>
      <c r="H38" s="82">
        <v>59097</v>
      </c>
      <c r="I38" s="82">
        <v>65072</v>
      </c>
      <c r="J38" s="82">
        <v>60754</v>
      </c>
      <c r="K38" s="82">
        <v>57604</v>
      </c>
      <c r="M38" s="81" t="s">
        <v>61</v>
      </c>
      <c r="N38" s="85">
        <v>291634.09999999998</v>
      </c>
      <c r="O38" s="85">
        <v>298353.3</v>
      </c>
      <c r="P38" s="85">
        <v>318170.8</v>
      </c>
      <c r="Q38" s="85">
        <v>337944.2</v>
      </c>
      <c r="R38" s="85">
        <v>333255.7</v>
      </c>
      <c r="S38" s="85">
        <v>292472.09999999998</v>
      </c>
      <c r="T38" s="85">
        <v>349945.1</v>
      </c>
      <c r="U38" s="85">
        <v>385450.7</v>
      </c>
      <c r="V38" s="85">
        <v>407820.3</v>
      </c>
      <c r="W38" s="85">
        <v>420849.1</v>
      </c>
    </row>
    <row r="39" spans="1:23">
      <c r="A39" s="81" t="s">
        <v>80</v>
      </c>
      <c r="B39" s="82">
        <v>683743</v>
      </c>
      <c r="C39" s="82">
        <v>680812</v>
      </c>
      <c r="D39" s="82">
        <v>674728</v>
      </c>
      <c r="E39" s="82">
        <v>671906</v>
      </c>
      <c r="F39" s="82">
        <v>662220</v>
      </c>
      <c r="G39" s="82">
        <v>643086</v>
      </c>
      <c r="H39" s="82">
        <v>589804</v>
      </c>
      <c r="I39" s="82">
        <v>605592</v>
      </c>
      <c r="J39" s="82">
        <v>562753</v>
      </c>
      <c r="K39" s="82">
        <v>580807</v>
      </c>
      <c r="M39" s="81" t="s">
        <v>80</v>
      </c>
      <c r="N39" s="85">
        <v>1787298.5</v>
      </c>
      <c r="O39" s="85">
        <v>1867129.3</v>
      </c>
      <c r="P39" s="85">
        <v>1979497.7</v>
      </c>
      <c r="Q39" s="85">
        <v>2086519.9</v>
      </c>
      <c r="R39" s="85">
        <v>1836125.5</v>
      </c>
      <c r="S39" s="85">
        <v>1590858</v>
      </c>
      <c r="T39" s="85">
        <v>1731809</v>
      </c>
      <c r="U39" s="85">
        <v>1770909.6</v>
      </c>
      <c r="V39" s="85">
        <v>1921904.9</v>
      </c>
      <c r="W39" s="85">
        <v>1899098</v>
      </c>
    </row>
    <row r="40" spans="1:23">
      <c r="A40" s="81" t="s">
        <v>69</v>
      </c>
      <c r="B40" s="82">
        <v>3852</v>
      </c>
      <c r="C40" s="82">
        <v>3905</v>
      </c>
      <c r="D40" s="82">
        <v>3833</v>
      </c>
      <c r="E40" s="82">
        <v>4364</v>
      </c>
      <c r="F40" s="82">
        <v>4592</v>
      </c>
      <c r="G40" s="82">
        <v>4994</v>
      </c>
      <c r="H40" s="82">
        <v>4751</v>
      </c>
      <c r="I40" s="82">
        <v>4618</v>
      </c>
      <c r="J40" s="82">
        <v>4413</v>
      </c>
      <c r="K40" s="83" t="s">
        <v>332</v>
      </c>
    </row>
    <row r="41" spans="1:23">
      <c r="A41" s="81" t="s">
        <v>103</v>
      </c>
      <c r="B41" s="82">
        <v>270</v>
      </c>
      <c r="C41" s="82">
        <v>271</v>
      </c>
      <c r="D41" s="82">
        <v>272</v>
      </c>
      <c r="E41" s="82">
        <v>274</v>
      </c>
      <c r="F41" s="82">
        <v>244</v>
      </c>
      <c r="G41" s="82">
        <v>264</v>
      </c>
      <c r="H41" s="82">
        <v>248</v>
      </c>
      <c r="I41" s="82">
        <v>234</v>
      </c>
      <c r="J41" s="82">
        <v>222</v>
      </c>
      <c r="K41" s="83" t="s">
        <v>332</v>
      </c>
    </row>
    <row r="42" spans="1:23">
      <c r="A42" s="81" t="s">
        <v>75</v>
      </c>
      <c r="B42" s="82">
        <v>54843</v>
      </c>
      <c r="C42" s="82">
        <v>55418</v>
      </c>
      <c r="D42" s="82">
        <v>54276</v>
      </c>
      <c r="E42" s="82">
        <v>54101</v>
      </c>
      <c r="F42" s="82">
        <v>56011</v>
      </c>
      <c r="G42" s="82">
        <v>54344</v>
      </c>
      <c r="H42" s="82">
        <v>51773</v>
      </c>
      <c r="I42" s="82">
        <v>54317</v>
      </c>
      <c r="J42" s="82">
        <v>53364</v>
      </c>
      <c r="K42" s="83" t="s">
        <v>332</v>
      </c>
    </row>
    <row r="43" spans="1:23">
      <c r="A43" s="81" t="s">
        <v>78</v>
      </c>
      <c r="B43" s="82">
        <v>52852</v>
      </c>
      <c r="C43" s="82">
        <v>53530</v>
      </c>
      <c r="D43" s="82">
        <v>54227</v>
      </c>
      <c r="E43" s="82">
        <v>53881</v>
      </c>
      <c r="F43" s="82">
        <v>51948</v>
      </c>
      <c r="G43" s="82">
        <v>53683</v>
      </c>
      <c r="H43" s="82">
        <v>52350</v>
      </c>
      <c r="I43" s="82">
        <v>54088</v>
      </c>
      <c r="J43" s="82">
        <v>50010</v>
      </c>
      <c r="K43" s="83" t="s">
        <v>332</v>
      </c>
    </row>
    <row r="44" spans="1:23">
      <c r="A44" s="81" t="s">
        <v>79</v>
      </c>
      <c r="B44" s="82">
        <v>303773</v>
      </c>
      <c r="C44" s="82">
        <v>313272</v>
      </c>
      <c r="D44" s="82">
        <v>330982</v>
      </c>
      <c r="E44" s="82">
        <v>350739</v>
      </c>
      <c r="F44" s="82">
        <v>380948</v>
      </c>
      <c r="G44" s="82">
        <v>367207</v>
      </c>
      <c r="H44" s="82">
        <v>370012</v>
      </c>
      <c r="I44" s="82">
        <v>402103</v>
      </c>
      <c r="J44" s="82">
        <v>422416</v>
      </c>
      <c r="K44" s="83" t="s">
        <v>332</v>
      </c>
    </row>
    <row r="46" spans="1:23">
      <c r="A46" s="81" t="s">
        <v>38</v>
      </c>
      <c r="B46">
        <f>C12/N12</f>
        <v>0.50259022888079452</v>
      </c>
      <c r="C46">
        <f t="shared" ref="C46:J46" si="0">D12/O12</f>
        <v>0.46818264208150018</v>
      </c>
      <c r="D46">
        <f t="shared" si="0"/>
        <v>0.43390657687976941</v>
      </c>
      <c r="E46">
        <f t="shared" si="0"/>
        <v>0.39736164257105849</v>
      </c>
      <c r="F46">
        <f t="shared" si="0"/>
        <v>0.39212702995308552</v>
      </c>
      <c r="G46">
        <f t="shared" si="0"/>
        <v>0.36166777722657478</v>
      </c>
      <c r="H46">
        <f t="shared" si="0"/>
        <v>0.36710034823815108</v>
      </c>
      <c r="I46">
        <f t="shared" si="0"/>
        <v>0.32537142052440299</v>
      </c>
      <c r="J46">
        <f t="shared" si="0"/>
        <v>0.31001564445579644</v>
      </c>
      <c r="K46">
        <f>-(J46-$J$74)/$J$75</f>
        <v>0.67210059479521822</v>
      </c>
    </row>
    <row r="47" spans="1:23">
      <c r="A47" s="81" t="s">
        <v>40</v>
      </c>
      <c r="B47">
        <f t="shared" ref="B47:B73" si="1">C13/N13</f>
        <v>3.1191049593141029</v>
      </c>
      <c r="C47">
        <f t="shared" ref="C47:C73" si="2">D13/O13</f>
        <v>2.7396176437705861</v>
      </c>
      <c r="D47">
        <f t="shared" ref="D47:D73" si="3">E13/P13</f>
        <v>2.4362930425619505</v>
      </c>
      <c r="E47">
        <f t="shared" ref="E47:E73" si="4">F13/Q13</f>
        <v>2.2235184775968073</v>
      </c>
      <c r="F47">
        <f t="shared" ref="F47:F73" si="5">G13/R13</f>
        <v>1.88659488293984</v>
      </c>
      <c r="G47">
        <f t="shared" ref="G47:G73" si="6">H13/S13</f>
        <v>1.6524584344799156</v>
      </c>
      <c r="H47">
        <f t="shared" ref="H47:H73" si="7">I13/T13</f>
        <v>1.6717888406874437</v>
      </c>
      <c r="I47">
        <f t="shared" ref="I47:I73" si="8">J13/U13</f>
        <v>1.7139636773501554</v>
      </c>
      <c r="J47">
        <f t="shared" ref="J47:J73" si="9">K13/V13</f>
        <v>1.5289403160768402</v>
      </c>
      <c r="K47">
        <f t="shared" ref="K47:K73" si="10">-(J47-$J$74)/$J$75</f>
        <v>-3.1710044602561078</v>
      </c>
    </row>
    <row r="48" spans="1:23">
      <c r="A48" s="81" t="s">
        <v>41</v>
      </c>
      <c r="B48">
        <f t="shared" si="1"/>
        <v>1.603427345821153</v>
      </c>
      <c r="C48">
        <f t="shared" si="2"/>
        <v>1.3950747786460325</v>
      </c>
      <c r="D48">
        <f t="shared" si="3"/>
        <v>1.2428777216824978</v>
      </c>
      <c r="E48">
        <f t="shared" si="4"/>
        <v>1.116272934440969</v>
      </c>
      <c r="F48">
        <f t="shared" si="5"/>
        <v>0.9216651098692743</v>
      </c>
      <c r="G48">
        <f t="shared" si="6"/>
        <v>0.94380331511916571</v>
      </c>
      <c r="H48">
        <f t="shared" si="7"/>
        <v>0.91380092308513194</v>
      </c>
      <c r="I48">
        <f t="shared" si="8"/>
        <v>0.87002688344931378</v>
      </c>
      <c r="J48">
        <f t="shared" si="9"/>
        <v>0.85967293899778707</v>
      </c>
      <c r="K48">
        <f t="shared" si="10"/>
        <v>-1.0608947053908864</v>
      </c>
    </row>
    <row r="49" spans="1:11">
      <c r="A49" s="81" t="s">
        <v>42</v>
      </c>
      <c r="B49">
        <f t="shared" si="1"/>
        <v>0.3470291505704321</v>
      </c>
      <c r="C49">
        <f t="shared" si="2"/>
        <v>0.30903196218875817</v>
      </c>
      <c r="D49">
        <f t="shared" si="3"/>
        <v>0.32892733810779007</v>
      </c>
      <c r="E49">
        <f t="shared" si="4"/>
        <v>0.29614048719773184</v>
      </c>
      <c r="F49">
        <f t="shared" si="5"/>
        <v>0.27178235296619357</v>
      </c>
      <c r="G49">
        <f t="shared" si="6"/>
        <v>0.27314226316086088</v>
      </c>
      <c r="H49">
        <f t="shared" si="7"/>
        <v>0.25981015858481699</v>
      </c>
      <c r="I49">
        <f t="shared" si="8"/>
        <v>0.23501468477934989</v>
      </c>
      <c r="J49">
        <f t="shared" si="9"/>
        <v>0.21054670298305417</v>
      </c>
      <c r="K49">
        <f t="shared" si="10"/>
        <v>0.98571274876542325</v>
      </c>
    </row>
    <row r="50" spans="1:11">
      <c r="A50" s="81" t="s">
        <v>359</v>
      </c>
      <c r="B50">
        <f t="shared" si="1"/>
        <v>0.46445598214692352</v>
      </c>
      <c r="C50">
        <f t="shared" si="2"/>
        <v>0.44706887250494515</v>
      </c>
      <c r="D50">
        <f t="shared" si="3"/>
        <v>0.43321924024374431</v>
      </c>
      <c r="E50">
        <f t="shared" si="4"/>
        <v>0.40213465101914764</v>
      </c>
      <c r="F50">
        <f t="shared" si="5"/>
        <v>0.39607203492602472</v>
      </c>
      <c r="G50">
        <f t="shared" si="6"/>
        <v>0.38438463482436191</v>
      </c>
      <c r="H50">
        <f t="shared" si="7"/>
        <v>0.37931382765531063</v>
      </c>
      <c r="I50">
        <f t="shared" si="8"/>
        <v>0.35583547262347215</v>
      </c>
      <c r="J50">
        <f t="shared" si="9"/>
        <v>0.35219134413441344</v>
      </c>
      <c r="K50">
        <f t="shared" si="10"/>
        <v>0.53912630326688094</v>
      </c>
    </row>
    <row r="51" spans="1:11">
      <c r="A51" s="81" t="s">
        <v>44</v>
      </c>
      <c r="B51">
        <f t="shared" si="1"/>
        <v>1.9736489135593569</v>
      </c>
      <c r="C51">
        <f t="shared" si="2"/>
        <v>1.6463343789938423</v>
      </c>
      <c r="D51">
        <f t="shared" si="3"/>
        <v>1.331496991684209</v>
      </c>
      <c r="E51">
        <f t="shared" si="4"/>
        <v>1.3035037613634244</v>
      </c>
      <c r="F51">
        <f t="shared" si="5"/>
        <v>1.2036084854829274</v>
      </c>
      <c r="G51">
        <f t="shared" si="6"/>
        <v>1.1585584038244092</v>
      </c>
      <c r="H51">
        <f t="shared" si="7"/>
        <v>1.3689919066233551</v>
      </c>
      <c r="I51">
        <f t="shared" si="8"/>
        <v>1.2646396048772959</v>
      </c>
      <c r="J51">
        <f t="shared" si="9"/>
        <v>1.0989627779909623</v>
      </c>
      <c r="K51">
        <f t="shared" si="10"/>
        <v>-1.8153432872167801</v>
      </c>
    </row>
    <row r="52" spans="1:11">
      <c r="A52" s="81" t="s">
        <v>70</v>
      </c>
      <c r="B52">
        <f t="shared" si="1"/>
        <v>0.45448576732467033</v>
      </c>
      <c r="C52">
        <f t="shared" si="2"/>
        <v>0.42760815436521776</v>
      </c>
      <c r="D52">
        <f t="shared" si="3"/>
        <v>0.38950631710249561</v>
      </c>
      <c r="E52">
        <f t="shared" si="4"/>
        <v>0.36050253434267643</v>
      </c>
      <c r="F52">
        <f t="shared" si="5"/>
        <v>0.37736581793569468</v>
      </c>
      <c r="G52">
        <f t="shared" si="6"/>
        <v>0.38397002776006189</v>
      </c>
      <c r="H52">
        <f t="shared" si="7"/>
        <v>0.39150089786820341</v>
      </c>
      <c r="I52">
        <f t="shared" si="8"/>
        <v>0.35516670694964381</v>
      </c>
      <c r="J52">
        <f t="shared" si="9"/>
        <v>0.35702979223331643</v>
      </c>
      <c r="K52">
        <f t="shared" si="10"/>
        <v>0.5238713291241649</v>
      </c>
    </row>
    <row r="53" spans="1:11">
      <c r="A53" s="81" t="s">
        <v>68</v>
      </c>
      <c r="B53">
        <f t="shared" si="1"/>
        <v>0.71090909483465903</v>
      </c>
      <c r="C53">
        <f t="shared" si="2"/>
        <v>0.70091277013121489</v>
      </c>
      <c r="D53">
        <f t="shared" si="3"/>
        <v>0.63173647241084108</v>
      </c>
      <c r="E53">
        <f t="shared" si="4"/>
        <v>0.60332021718936313</v>
      </c>
      <c r="F53">
        <f t="shared" si="5"/>
        <v>0.56071736556578389</v>
      </c>
      <c r="G53">
        <f t="shared" si="6"/>
        <v>0.53708393413224442</v>
      </c>
      <c r="H53">
        <f t="shared" si="7"/>
        <v>0.53061986977355546</v>
      </c>
      <c r="I53">
        <f t="shared" si="8"/>
        <v>0.55017054960948375</v>
      </c>
      <c r="J53">
        <f t="shared" si="9"/>
        <v>0.57401976756815465</v>
      </c>
      <c r="K53">
        <f t="shared" si="10"/>
        <v>-0.1602687908684497</v>
      </c>
    </row>
    <row r="54" spans="1:11">
      <c r="A54" s="81" t="s">
        <v>45</v>
      </c>
      <c r="B54">
        <f t="shared" si="1"/>
        <v>0.49589679707688394</v>
      </c>
      <c r="C54">
        <f t="shared" si="2"/>
        <v>0.47442422616128044</v>
      </c>
      <c r="D54">
        <f t="shared" si="3"/>
        <v>0.43000384558017019</v>
      </c>
      <c r="E54">
        <f t="shared" si="4"/>
        <v>0.41030003959508565</v>
      </c>
      <c r="F54">
        <f t="shared" si="5"/>
        <v>0.36628828411418402</v>
      </c>
      <c r="G54">
        <f t="shared" si="6"/>
        <v>0.34354863052037743</v>
      </c>
      <c r="H54">
        <f t="shared" si="7"/>
        <v>0.33203362598267055</v>
      </c>
      <c r="I54">
        <f t="shared" si="8"/>
        <v>0.33057256479093056</v>
      </c>
      <c r="J54">
        <f t="shared" si="9"/>
        <v>0.3312034378941926</v>
      </c>
      <c r="K54">
        <f t="shared" si="10"/>
        <v>0.60529834034565144</v>
      </c>
    </row>
    <row r="55" spans="1:11">
      <c r="A55" s="81" t="s">
        <v>46</v>
      </c>
      <c r="B55">
        <f t="shared" si="1"/>
        <v>0.33656891232382674</v>
      </c>
      <c r="C55">
        <f t="shared" si="2"/>
        <v>0.32524197533594834</v>
      </c>
      <c r="D55">
        <f t="shared" si="3"/>
        <v>0.30419740046703347</v>
      </c>
      <c r="E55">
        <f t="shared" si="4"/>
        <v>0.2849609132876908</v>
      </c>
      <c r="F55">
        <f t="shared" si="5"/>
        <v>0.27563334273055745</v>
      </c>
      <c r="G55">
        <f t="shared" si="6"/>
        <v>0.27004893884005188</v>
      </c>
      <c r="H55">
        <f t="shared" si="7"/>
        <v>0.26666068404219773</v>
      </c>
      <c r="I55">
        <f t="shared" si="8"/>
        <v>0.24483386113106939</v>
      </c>
      <c r="J55">
        <f t="shared" si="9"/>
        <v>0.24116802230855255</v>
      </c>
      <c r="K55">
        <f t="shared" si="10"/>
        <v>0.88916785978909274</v>
      </c>
    </row>
    <row r="56" spans="1:11">
      <c r="A56" s="81" t="s">
        <v>96</v>
      </c>
      <c r="B56">
        <f t="shared" si="1"/>
        <v>0.92086326575750865</v>
      </c>
      <c r="C56">
        <f t="shared" si="2"/>
        <v>0.85173230160338165</v>
      </c>
      <c r="D56">
        <f t="shared" si="3"/>
        <v>0.78656888454898255</v>
      </c>
      <c r="E56">
        <f t="shared" si="4"/>
        <v>0.75481092843772757</v>
      </c>
      <c r="F56">
        <f t="shared" si="5"/>
        <v>0.66054107950852259</v>
      </c>
      <c r="G56">
        <f t="shared" si="6"/>
        <v>0.65634470267964617</v>
      </c>
      <c r="H56">
        <f t="shared" si="7"/>
        <v>0.65040046461999756</v>
      </c>
      <c r="I56">
        <f t="shared" si="8"/>
        <v>0.64587811997918132</v>
      </c>
      <c r="J56">
        <f t="shared" si="9"/>
        <v>0.60765462198403752</v>
      </c>
      <c r="K56">
        <f t="shared" si="10"/>
        <v>-0.26631494945484485</v>
      </c>
    </row>
    <row r="57" spans="1:11">
      <c r="A57" s="81" t="s">
        <v>47</v>
      </c>
      <c r="B57">
        <f t="shared" si="1"/>
        <v>0.41270037960882666</v>
      </c>
      <c r="C57">
        <f t="shared" si="2"/>
        <v>0.39979824273459763</v>
      </c>
      <c r="D57">
        <f t="shared" si="3"/>
        <v>0.37733502305008609</v>
      </c>
      <c r="E57">
        <f t="shared" si="4"/>
        <v>0.35714733809166899</v>
      </c>
      <c r="F57">
        <f t="shared" si="5"/>
        <v>0.34321943537984057</v>
      </c>
      <c r="G57">
        <f t="shared" si="6"/>
        <v>0.32250745560737809</v>
      </c>
      <c r="H57">
        <f t="shared" si="7"/>
        <v>0.32177565150420878</v>
      </c>
      <c r="I57">
        <f t="shared" si="8"/>
        <v>0.30798576458036808</v>
      </c>
      <c r="J57">
        <f t="shared" si="9"/>
        <v>0.29362409468409068</v>
      </c>
      <c r="K57">
        <f t="shared" si="10"/>
        <v>0.72378093998340098</v>
      </c>
    </row>
    <row r="58" spans="1:11">
      <c r="A58" s="81" t="s">
        <v>48</v>
      </c>
      <c r="B58">
        <f t="shared" si="1"/>
        <v>0.77762781835503336</v>
      </c>
      <c r="C58">
        <f t="shared" si="2"/>
        <v>0.72700798635113462</v>
      </c>
      <c r="D58">
        <f t="shared" si="3"/>
        <v>0.68586619406291538</v>
      </c>
      <c r="E58">
        <f t="shared" si="4"/>
        <v>0.65289438103323583</v>
      </c>
      <c r="F58">
        <f t="shared" si="5"/>
        <v>0.61543034662034968</v>
      </c>
      <c r="G58">
        <f t="shared" si="6"/>
        <v>0.61108968463523894</v>
      </c>
      <c r="H58">
        <f t="shared" si="7"/>
        <v>0.57388256922900149</v>
      </c>
      <c r="I58">
        <f t="shared" si="8"/>
        <v>0.54155945855241083</v>
      </c>
      <c r="J58">
        <f t="shared" si="9"/>
        <v>0.52251103260685539</v>
      </c>
      <c r="K58">
        <f t="shared" si="10"/>
        <v>2.1313018672322443E-3</v>
      </c>
    </row>
    <row r="59" spans="1:11">
      <c r="A59" s="81" t="s">
        <v>49</v>
      </c>
      <c r="B59">
        <f t="shared" si="1"/>
        <v>0.97287217829415662</v>
      </c>
      <c r="C59">
        <f t="shared" si="2"/>
        <v>0.85521125017404354</v>
      </c>
      <c r="D59">
        <f t="shared" si="3"/>
        <v>0.72094056401303974</v>
      </c>
      <c r="E59">
        <f t="shared" si="4"/>
        <v>0.56970965210567615</v>
      </c>
      <c r="F59">
        <f t="shared" si="5"/>
        <v>0.50223243540791096</v>
      </c>
      <c r="G59">
        <f t="shared" si="6"/>
        <v>0.58581201103594238</v>
      </c>
      <c r="H59">
        <f t="shared" si="7"/>
        <v>0.66450836802687518</v>
      </c>
      <c r="I59">
        <f t="shared" si="8"/>
        <v>0.55117681692914366</v>
      </c>
      <c r="J59">
        <f t="shared" si="9"/>
        <v>0.49323808240104239</v>
      </c>
      <c r="K59">
        <f t="shared" si="10"/>
        <v>9.4424964905993794E-2</v>
      </c>
    </row>
    <row r="60" spans="1:11">
      <c r="A60" s="81" t="s">
        <v>50</v>
      </c>
      <c r="B60">
        <f t="shared" si="1"/>
        <v>1.2184841708322371</v>
      </c>
      <c r="C60">
        <f t="shared" si="2"/>
        <v>1.1120172062701785</v>
      </c>
      <c r="D60">
        <f t="shared" si="3"/>
        <v>0.98356303050920579</v>
      </c>
      <c r="E60">
        <f t="shared" si="4"/>
        <v>0.90884100936712742</v>
      </c>
      <c r="F60">
        <f t="shared" si="5"/>
        <v>0.76916669494636625</v>
      </c>
      <c r="G60">
        <f t="shared" si="6"/>
        <v>0.76655261420253318</v>
      </c>
      <c r="H60">
        <f t="shared" si="7"/>
        <v>0.76215188183199378</v>
      </c>
      <c r="I60">
        <f t="shared" si="8"/>
        <v>0.70029232682462006</v>
      </c>
      <c r="J60">
        <f t="shared" si="9"/>
        <v>0.65640957139994771</v>
      </c>
      <c r="K60">
        <f t="shared" si="10"/>
        <v>-0.42003272785527129</v>
      </c>
    </row>
    <row r="61" spans="1:11">
      <c r="A61" s="81" t="s">
        <v>51</v>
      </c>
      <c r="B61">
        <f t="shared" si="1"/>
        <v>0.46865492175117052</v>
      </c>
      <c r="C61">
        <f t="shared" si="2"/>
        <v>0.43261368704471498</v>
      </c>
      <c r="D61">
        <f t="shared" si="3"/>
        <v>0.38172913331033409</v>
      </c>
      <c r="E61">
        <f t="shared" si="4"/>
        <v>0.32965479720936186</v>
      </c>
      <c r="F61">
        <f t="shared" si="5"/>
        <v>0.32613087513211941</v>
      </c>
      <c r="G61">
        <f t="shared" si="6"/>
        <v>0.32843104184937827</v>
      </c>
      <c r="H61">
        <f t="shared" si="7"/>
        <v>0.31168421427590032</v>
      </c>
      <c r="I61">
        <f t="shared" si="8"/>
        <v>0.29056044016611671</v>
      </c>
      <c r="J61">
        <f t="shared" si="9"/>
        <v>0.2758529095153992</v>
      </c>
      <c r="K61">
        <f t="shared" si="10"/>
        <v>0.77981108946361788</v>
      </c>
    </row>
    <row r="62" spans="1:11">
      <c r="A62" s="81" t="s">
        <v>52</v>
      </c>
      <c r="B62">
        <f t="shared" si="1"/>
        <v>0.96337079308480322</v>
      </c>
      <c r="C62">
        <f t="shared" si="2"/>
        <v>0.88295565281556465</v>
      </c>
      <c r="D62">
        <f t="shared" si="3"/>
        <v>0.86488543909525517</v>
      </c>
      <c r="E62">
        <f t="shared" si="4"/>
        <v>0.76090192591638939</v>
      </c>
      <c r="F62">
        <f t="shared" si="5"/>
        <v>0.69481635615592052</v>
      </c>
      <c r="G62">
        <f t="shared" si="6"/>
        <v>0.73265554818991119</v>
      </c>
      <c r="H62">
        <f t="shared" si="7"/>
        <v>0.70278357906549049</v>
      </c>
      <c r="I62">
        <f t="shared" si="8"/>
        <v>0.6675454859756208</v>
      </c>
      <c r="J62">
        <f t="shared" si="9"/>
        <v>0.63918827080602625</v>
      </c>
      <c r="K62">
        <f t="shared" si="10"/>
        <v>-0.36573629025913906</v>
      </c>
    </row>
    <row r="63" spans="1:11">
      <c r="A63" s="81" t="s">
        <v>53</v>
      </c>
      <c r="B63">
        <f t="shared" si="1"/>
        <v>0.61628728666566746</v>
      </c>
      <c r="C63">
        <f t="shared" si="2"/>
        <v>0.60374373846559459</v>
      </c>
      <c r="D63">
        <f t="shared" si="3"/>
        <v>0.57195536520252754</v>
      </c>
      <c r="E63">
        <f t="shared" si="4"/>
        <v>0.55439968432758191</v>
      </c>
      <c r="F63">
        <f t="shared" si="5"/>
        <v>0.51261842877504826</v>
      </c>
      <c r="G63">
        <f t="shared" si="6"/>
        <v>0.50251846877098727</v>
      </c>
      <c r="H63">
        <f t="shared" si="7"/>
        <v>0.46357513354494079</v>
      </c>
      <c r="I63">
        <f t="shared" si="8"/>
        <v>0.45233790104454641</v>
      </c>
      <c r="J63">
        <f t="shared" si="9"/>
        <v>0.45420355262396578</v>
      </c>
      <c r="K63">
        <f t="shared" si="10"/>
        <v>0.21749557148279872</v>
      </c>
    </row>
    <row r="64" spans="1:11">
      <c r="A64" s="81" t="s">
        <v>54</v>
      </c>
      <c r="B64">
        <f t="shared" si="1"/>
        <v>0.43876429199648198</v>
      </c>
      <c r="C64">
        <f t="shared" si="2"/>
        <v>0.40795703993128257</v>
      </c>
      <c r="D64">
        <f t="shared" si="3"/>
        <v>0.38051260977090645</v>
      </c>
      <c r="E64">
        <f t="shared" si="4"/>
        <v>0.35713298809142791</v>
      </c>
      <c r="F64">
        <f t="shared" si="5"/>
        <v>0.34200251984504132</v>
      </c>
      <c r="G64">
        <f t="shared" si="6"/>
        <v>0.34503650335377289</v>
      </c>
      <c r="H64">
        <f t="shared" si="7"/>
        <v>0.35666312763190855</v>
      </c>
      <c r="I64">
        <f t="shared" si="8"/>
        <v>0.32562386590701564</v>
      </c>
      <c r="J64">
        <f t="shared" si="9"/>
        <v>0.31980118063596835</v>
      </c>
      <c r="K64">
        <f t="shared" si="10"/>
        <v>0.64124811930106562</v>
      </c>
    </row>
    <row r="65" spans="1:11">
      <c r="A65" s="81" t="s">
        <v>55</v>
      </c>
      <c r="B65">
        <f t="shared" si="1"/>
        <v>0.39014042140908828</v>
      </c>
      <c r="C65">
        <f t="shared" si="2"/>
        <v>0.37750659141081883</v>
      </c>
      <c r="D65">
        <f t="shared" si="3"/>
        <v>0.34632838482904788</v>
      </c>
      <c r="E65">
        <f t="shared" si="4"/>
        <v>0.31737487583014073</v>
      </c>
      <c r="F65">
        <f t="shared" si="5"/>
        <v>0.30728128110143371</v>
      </c>
      <c r="G65">
        <f t="shared" si="6"/>
        <v>0.29015161388418265</v>
      </c>
      <c r="H65">
        <f t="shared" si="7"/>
        <v>0.29739943815043418</v>
      </c>
      <c r="I65">
        <f t="shared" si="8"/>
        <v>0.27657027593867672</v>
      </c>
      <c r="J65">
        <f t="shared" si="9"/>
        <v>0.26077527379139931</v>
      </c>
      <c r="K65">
        <f t="shared" si="10"/>
        <v>0.82734884090814775</v>
      </c>
    </row>
    <row r="66" spans="1:11">
      <c r="A66" s="81" t="s">
        <v>56</v>
      </c>
      <c r="B66">
        <f t="shared" si="1"/>
        <v>1.9489366494235849</v>
      </c>
      <c r="C66">
        <f t="shared" si="2"/>
        <v>1.6317275052256339</v>
      </c>
      <c r="D66">
        <f t="shared" si="3"/>
        <v>1.5221054589143475</v>
      </c>
      <c r="E66">
        <f t="shared" si="4"/>
        <v>1.335841572570182</v>
      </c>
      <c r="F66">
        <f t="shared" si="5"/>
        <v>1.1181404682532099</v>
      </c>
      <c r="G66">
        <f t="shared" si="6"/>
        <v>1.2479021917630087</v>
      </c>
      <c r="H66">
        <f t="shared" si="7"/>
        <v>1.1490595040665104</v>
      </c>
      <c r="I66">
        <f t="shared" si="8"/>
        <v>1.0940820912788061</v>
      </c>
      <c r="J66">
        <f t="shared" si="9"/>
        <v>1.0466297420282127</v>
      </c>
      <c r="K66">
        <f t="shared" si="10"/>
        <v>-1.6503442846228336</v>
      </c>
    </row>
    <row r="67" spans="1:11">
      <c r="A67" s="81" t="s">
        <v>76</v>
      </c>
      <c r="B67">
        <f t="shared" si="1"/>
        <v>0.57127835914608627</v>
      </c>
      <c r="C67">
        <f t="shared" si="2"/>
        <v>0.56839786683883375</v>
      </c>
      <c r="D67">
        <f t="shared" si="3"/>
        <v>0.51379686351841469</v>
      </c>
      <c r="E67">
        <f t="shared" si="4"/>
        <v>0.47406909553080806</v>
      </c>
      <c r="F67">
        <f t="shared" si="5"/>
        <v>0.45371899913421726</v>
      </c>
      <c r="G67">
        <f t="shared" si="6"/>
        <v>0.44416041849127624</v>
      </c>
      <c r="H67">
        <f t="shared" si="7"/>
        <v>0.40862087417816201</v>
      </c>
      <c r="I67">
        <f t="shared" si="8"/>
        <v>0.40506363140185425</v>
      </c>
      <c r="J67">
        <f t="shared" si="9"/>
        <v>0.41640774429250293</v>
      </c>
      <c r="K67">
        <f t="shared" si="10"/>
        <v>0.33666065644676457</v>
      </c>
    </row>
    <row r="68" spans="1:11">
      <c r="A68" s="81" t="s">
        <v>57</v>
      </c>
      <c r="B68">
        <f t="shared" si="1"/>
        <v>2.31267573803835</v>
      </c>
      <c r="C68">
        <f t="shared" si="2"/>
        <v>1.7708099681837151</v>
      </c>
      <c r="D68">
        <f t="shared" si="3"/>
        <v>1.4810794774478011</v>
      </c>
      <c r="E68">
        <f t="shared" si="4"/>
        <v>1.1449187635544402</v>
      </c>
      <c r="F68">
        <f t="shared" si="5"/>
        <v>1.0003334158525643</v>
      </c>
      <c r="G68">
        <f t="shared" si="6"/>
        <v>1.0145605604250567</v>
      </c>
      <c r="H68">
        <f t="shared" si="7"/>
        <v>0.93140144955629356</v>
      </c>
      <c r="I68">
        <f t="shared" si="8"/>
        <v>0.92421545809945393</v>
      </c>
      <c r="J68">
        <f t="shared" si="9"/>
        <v>0.90260672493842098</v>
      </c>
      <c r="K68">
        <f t="shared" si="10"/>
        <v>-1.1962591406365115</v>
      </c>
    </row>
    <row r="69" spans="1:11">
      <c r="A69" s="81" t="s">
        <v>58</v>
      </c>
      <c r="B69">
        <f t="shared" si="1"/>
        <v>0.73381691304747043</v>
      </c>
      <c r="C69">
        <f t="shared" si="2"/>
        <v>0.70704363594596753</v>
      </c>
      <c r="D69">
        <f t="shared" si="3"/>
        <v>0.66104789908118011</v>
      </c>
      <c r="E69">
        <f t="shared" si="4"/>
        <v>0.59756718005642662</v>
      </c>
      <c r="F69">
        <f t="shared" si="5"/>
        <v>0.5741534297773625</v>
      </c>
      <c r="G69">
        <f t="shared" si="6"/>
        <v>0.5469477868560878</v>
      </c>
      <c r="H69">
        <f t="shared" si="7"/>
        <v>0.54702603382875958</v>
      </c>
      <c r="I69">
        <f t="shared" si="8"/>
        <v>0.5383955739972337</v>
      </c>
      <c r="J69">
        <f t="shared" si="9"/>
        <v>0.5354402496135181</v>
      </c>
      <c r="K69">
        <f t="shared" si="10"/>
        <v>-3.863277518609437E-2</v>
      </c>
    </row>
    <row r="70" spans="1:11" s="66" customFormat="1">
      <c r="A70" s="86" t="s">
        <v>59</v>
      </c>
      <c r="B70" s="66">
        <f t="shared" si="1"/>
        <v>1.4982673718767099</v>
      </c>
      <c r="C70" s="66">
        <f t="shared" si="2"/>
        <v>1.3059281718720366</v>
      </c>
      <c r="D70" s="66">
        <f t="shared" si="3"/>
        <v>1.1306983778147801</v>
      </c>
      <c r="E70" s="66">
        <f t="shared" si="4"/>
        <v>0.88294642661665212</v>
      </c>
      <c r="F70" s="66">
        <f t="shared" si="5"/>
        <v>0.76072562428683432</v>
      </c>
      <c r="G70" s="66">
        <f t="shared" si="6"/>
        <v>0.71168766641611347</v>
      </c>
      <c r="H70" s="66">
        <f t="shared" si="7"/>
        <v>0.68868082006768139</v>
      </c>
      <c r="I70" s="66">
        <f t="shared" si="8"/>
        <v>0.64803941183804958</v>
      </c>
      <c r="J70" s="66">
        <f t="shared" si="9"/>
        <v>0.6007370316192191</v>
      </c>
      <c r="K70" s="66">
        <f t="shared" si="10"/>
        <v>-0.2445047202267723</v>
      </c>
    </row>
    <row r="71" spans="1:11">
      <c r="A71" s="81" t="s">
        <v>60</v>
      </c>
      <c r="B71">
        <f t="shared" si="1"/>
        <v>0.52923173919325395</v>
      </c>
      <c r="C71">
        <f t="shared" si="2"/>
        <v>0.43590443946159857</v>
      </c>
      <c r="D71">
        <f t="shared" si="3"/>
        <v>0.48200766144843604</v>
      </c>
      <c r="E71">
        <f t="shared" si="4"/>
        <v>0.43512762053050102</v>
      </c>
      <c r="F71">
        <f t="shared" si="5"/>
        <v>0.37769160338234503</v>
      </c>
      <c r="G71">
        <f t="shared" si="6"/>
        <v>0.38303021158555695</v>
      </c>
      <c r="H71">
        <f t="shared" si="7"/>
        <v>0.41626754101295854</v>
      </c>
      <c r="I71">
        <f t="shared" si="8"/>
        <v>0.35424172424024075</v>
      </c>
      <c r="J71">
        <f t="shared" si="9"/>
        <v>0.31695347023654796</v>
      </c>
      <c r="K71">
        <f t="shared" si="10"/>
        <v>0.65022656603049334</v>
      </c>
    </row>
    <row r="72" spans="1:11">
      <c r="A72" s="81" t="s">
        <v>61</v>
      </c>
      <c r="B72">
        <f t="shared" si="1"/>
        <v>0.23899468546373695</v>
      </c>
      <c r="C72">
        <f t="shared" si="2"/>
        <v>0.22427437537979303</v>
      </c>
      <c r="D72">
        <f t="shared" si="3"/>
        <v>0.20988098216429668</v>
      </c>
      <c r="E72">
        <f t="shared" si="4"/>
        <v>0.19302890832273492</v>
      </c>
      <c r="F72">
        <f t="shared" si="5"/>
        <v>0.1890860381382824</v>
      </c>
      <c r="G72">
        <f t="shared" si="6"/>
        <v>0.20206029908493836</v>
      </c>
      <c r="H72">
        <f t="shared" si="7"/>
        <v>0.18594916745512369</v>
      </c>
      <c r="I72">
        <f t="shared" si="8"/>
        <v>0.15761808189737364</v>
      </c>
      <c r="J72">
        <f t="shared" si="9"/>
        <v>0.14124848615922259</v>
      </c>
      <c r="K72">
        <f t="shared" si="10"/>
        <v>1.2042006779887537</v>
      </c>
    </row>
    <row r="73" spans="1:11">
      <c r="A73" s="81" t="s">
        <v>80</v>
      </c>
      <c r="B73">
        <f t="shared" si="1"/>
        <v>0.38091678586425265</v>
      </c>
      <c r="C73">
        <f t="shared" si="2"/>
        <v>0.36137186642617625</v>
      </c>
      <c r="D73">
        <f t="shared" si="3"/>
        <v>0.33943257423335221</v>
      </c>
      <c r="E73">
        <f t="shared" si="4"/>
        <v>0.31738015055595686</v>
      </c>
      <c r="F73">
        <f t="shared" si="5"/>
        <v>0.35024076513288444</v>
      </c>
      <c r="G73">
        <f t="shared" si="6"/>
        <v>0.37074584909526809</v>
      </c>
      <c r="H73">
        <f t="shared" si="7"/>
        <v>0.34968752327768249</v>
      </c>
      <c r="I73">
        <f t="shared" si="8"/>
        <v>0.31777624334974525</v>
      </c>
      <c r="J73">
        <f t="shared" si="9"/>
        <v>0.30220381872172764</v>
      </c>
      <c r="K73">
        <f t="shared" si="10"/>
        <v>0.69673022750898894</v>
      </c>
    </row>
    <row r="74" spans="1:11">
      <c r="J74">
        <f>AVERAGE(J46:J73)</f>
        <v>0.52318702152504193</v>
      </c>
    </row>
    <row r="75" spans="1:11">
      <c r="J75">
        <f>STDEV(J46:J73)</f>
        <v>0.31717183219306105</v>
      </c>
    </row>
  </sheetData>
  <pageMargins left="0.7" right="0.7" top="0.75" bottom="0.75" header="0.3" footer="0.3"/>
  <pageSetup paperSize="9" orientation="portrait" horizontalDpi="300" verticalDpi="0" copies="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13" workbookViewId="0"/>
  </sheetViews>
  <sheetFormatPr defaultRowHeight="16.5"/>
  <sheetData>
    <row r="1" spans="1:14">
      <c r="A1" s="79" t="s">
        <v>362</v>
      </c>
    </row>
    <row r="3" spans="1:14">
      <c r="A3" s="79" t="s">
        <v>352</v>
      </c>
      <c r="B3" s="79" t="s">
        <v>363</v>
      </c>
    </row>
    <row r="4" spans="1:14">
      <c r="A4" s="79" t="s">
        <v>364</v>
      </c>
      <c r="B4" s="79" t="s">
        <v>365</v>
      </c>
    </row>
    <row r="6" spans="1:14">
      <c r="A6" s="81" t="s">
        <v>358</v>
      </c>
      <c r="B6" s="81" t="s">
        <v>247</v>
      </c>
      <c r="C6" s="81" t="s">
        <v>248</v>
      </c>
      <c r="D6" s="81" t="s">
        <v>249</v>
      </c>
      <c r="E6" s="81" t="s">
        <v>250</v>
      </c>
      <c r="F6" s="81" t="s">
        <v>251</v>
      </c>
      <c r="G6" s="81" t="s">
        <v>252</v>
      </c>
      <c r="H6" s="81" t="s">
        <v>253</v>
      </c>
      <c r="I6" s="81" t="s">
        <v>254</v>
      </c>
      <c r="J6" s="81" t="s">
        <v>255</v>
      </c>
      <c r="K6" s="81" t="s">
        <v>360</v>
      </c>
      <c r="N6" s="154"/>
    </row>
    <row r="7" spans="1:14">
      <c r="A7" s="81" t="s">
        <v>38</v>
      </c>
      <c r="B7" s="82">
        <v>26200</v>
      </c>
      <c r="C7" s="82">
        <v>26900</v>
      </c>
      <c r="D7" s="82">
        <v>27800</v>
      </c>
      <c r="E7" s="82">
        <v>28900</v>
      </c>
      <c r="F7" s="82">
        <v>28900</v>
      </c>
      <c r="G7" s="82">
        <v>27600</v>
      </c>
      <c r="H7" s="82">
        <v>29400</v>
      </c>
      <c r="I7" s="82">
        <v>30200</v>
      </c>
      <c r="J7" s="82">
        <v>30700</v>
      </c>
      <c r="K7" s="82">
        <v>30500</v>
      </c>
      <c r="L7">
        <f t="shared" ref="L7:L34" si="0">(K7-$K$35)/$K$36</f>
        <v>0.4832720878056983</v>
      </c>
      <c r="N7" s="87"/>
    </row>
    <row r="8" spans="1:14">
      <c r="A8" s="81" t="s">
        <v>40</v>
      </c>
      <c r="B8" s="82">
        <v>7500</v>
      </c>
      <c r="C8" s="82">
        <v>8200</v>
      </c>
      <c r="D8" s="82">
        <v>9000</v>
      </c>
      <c r="E8" s="82">
        <v>10000</v>
      </c>
      <c r="F8" s="82">
        <v>10900</v>
      </c>
      <c r="G8" s="82">
        <v>10300</v>
      </c>
      <c r="H8" s="82">
        <v>10800</v>
      </c>
      <c r="I8" s="82">
        <v>11700</v>
      </c>
      <c r="J8" s="82">
        <v>12100</v>
      </c>
      <c r="K8" s="82">
        <v>12000</v>
      </c>
      <c r="L8">
        <f t="shared" si="0"/>
        <v>-1.2471537749824468</v>
      </c>
      <c r="N8" s="87"/>
    </row>
    <row r="9" spans="1:14">
      <c r="A9" s="81" t="s">
        <v>41</v>
      </c>
      <c r="B9" s="82">
        <v>16900</v>
      </c>
      <c r="C9" s="82">
        <v>17800</v>
      </c>
      <c r="D9" s="82">
        <v>18900</v>
      </c>
      <c r="E9" s="82">
        <v>20600</v>
      </c>
      <c r="F9" s="82">
        <v>20200</v>
      </c>
      <c r="G9" s="82">
        <v>19400</v>
      </c>
      <c r="H9" s="82">
        <v>19700</v>
      </c>
      <c r="I9" s="82">
        <v>20300</v>
      </c>
      <c r="J9" s="82">
        <v>20700</v>
      </c>
      <c r="K9" s="82">
        <v>20600</v>
      </c>
      <c r="L9">
        <f t="shared" si="0"/>
        <v>-0.44273959011876857</v>
      </c>
      <c r="N9" s="87"/>
    </row>
    <row r="10" spans="1:14">
      <c r="A10" s="81" t="s">
        <v>42</v>
      </c>
      <c r="B10" s="82">
        <v>27100</v>
      </c>
      <c r="C10" s="82">
        <v>27700</v>
      </c>
      <c r="D10" s="82">
        <v>29300</v>
      </c>
      <c r="E10" s="82">
        <v>30600</v>
      </c>
      <c r="F10" s="82">
        <v>31100</v>
      </c>
      <c r="G10" s="82">
        <v>28900</v>
      </c>
      <c r="H10" s="82">
        <v>31200</v>
      </c>
      <c r="I10" s="82">
        <v>31500</v>
      </c>
      <c r="J10" s="82">
        <v>32100</v>
      </c>
      <c r="K10" s="82">
        <v>32100</v>
      </c>
      <c r="L10">
        <f t="shared" si="0"/>
        <v>0.6329305408035919</v>
      </c>
      <c r="N10" s="87"/>
    </row>
    <row r="11" spans="1:14">
      <c r="A11" s="81" t="s">
        <v>359</v>
      </c>
      <c r="B11" s="82">
        <v>25000</v>
      </c>
      <c r="C11" s="82">
        <v>26000</v>
      </c>
      <c r="D11" s="82">
        <v>27300</v>
      </c>
      <c r="E11" s="82">
        <v>28800</v>
      </c>
      <c r="F11" s="82">
        <v>29000</v>
      </c>
      <c r="G11" s="82">
        <v>26900</v>
      </c>
      <c r="H11" s="82">
        <v>29200</v>
      </c>
      <c r="I11" s="82">
        <v>30800</v>
      </c>
      <c r="J11" s="82">
        <v>31500</v>
      </c>
      <c r="K11" s="82">
        <v>32000</v>
      </c>
      <c r="L11">
        <f t="shared" si="0"/>
        <v>0.62357688749122353</v>
      </c>
      <c r="N11" s="87"/>
    </row>
    <row r="12" spans="1:14">
      <c r="A12" s="81" t="s">
        <v>44</v>
      </c>
      <c r="B12" s="82">
        <v>12400</v>
      </c>
      <c r="C12" s="82">
        <v>13800</v>
      </c>
      <c r="D12" s="82">
        <v>15600</v>
      </c>
      <c r="E12" s="82">
        <v>17500</v>
      </c>
      <c r="F12" s="82">
        <v>17200</v>
      </c>
      <c r="G12" s="82">
        <v>14900</v>
      </c>
      <c r="H12" s="82">
        <v>15800</v>
      </c>
      <c r="I12" s="82">
        <v>17300</v>
      </c>
      <c r="J12" s="82">
        <v>18300</v>
      </c>
      <c r="K12" s="82">
        <v>18800</v>
      </c>
      <c r="L12">
        <f t="shared" si="0"/>
        <v>-0.61110534974139885</v>
      </c>
      <c r="N12" s="87"/>
    </row>
    <row r="13" spans="1:14">
      <c r="A13" s="81" t="s">
        <v>70</v>
      </c>
      <c r="B13" s="82">
        <v>30800</v>
      </c>
      <c r="C13" s="82">
        <v>32400</v>
      </c>
      <c r="D13" s="82">
        <v>34400</v>
      </c>
      <c r="E13" s="82">
        <v>36500</v>
      </c>
      <c r="F13" s="82">
        <v>32900</v>
      </c>
      <c r="G13" s="82">
        <v>30100</v>
      </c>
      <c r="H13" s="82">
        <v>31400</v>
      </c>
      <c r="I13" s="82">
        <v>32300</v>
      </c>
      <c r="J13" s="82">
        <v>32900</v>
      </c>
      <c r="K13" s="82">
        <v>32500</v>
      </c>
      <c r="L13">
        <f t="shared" si="0"/>
        <v>0.67034515405306538</v>
      </c>
      <c r="N13" s="87"/>
    </row>
    <row r="14" spans="1:14">
      <c r="A14" s="81" t="s">
        <v>68</v>
      </c>
      <c r="B14" s="82">
        <v>20300</v>
      </c>
      <c r="C14" s="82">
        <v>20400</v>
      </c>
      <c r="D14" s="82">
        <v>21800</v>
      </c>
      <c r="E14" s="82">
        <v>22600</v>
      </c>
      <c r="F14" s="82">
        <v>23200</v>
      </c>
      <c r="G14" s="82">
        <v>22300</v>
      </c>
      <c r="H14" s="82">
        <v>21600</v>
      </c>
      <c r="I14" s="82">
        <v>20300</v>
      </c>
      <c r="J14" s="82">
        <v>19500</v>
      </c>
      <c r="K14" s="83" t="s">
        <v>332</v>
      </c>
      <c r="L14" t="e">
        <f t="shared" si="0"/>
        <v>#VALUE!</v>
      </c>
      <c r="N14" s="87"/>
    </row>
    <row r="15" spans="1:14">
      <c r="A15" s="81" t="s">
        <v>45</v>
      </c>
      <c r="B15" s="82">
        <v>21900</v>
      </c>
      <c r="C15" s="82">
        <v>22900</v>
      </c>
      <c r="D15" s="82">
        <v>24800</v>
      </c>
      <c r="E15" s="82">
        <v>26200</v>
      </c>
      <c r="F15" s="82">
        <v>25900</v>
      </c>
      <c r="G15" s="82">
        <v>24200</v>
      </c>
      <c r="H15" s="82">
        <v>24200</v>
      </c>
      <c r="I15" s="82">
        <v>24300</v>
      </c>
      <c r="J15" s="82">
        <v>24400</v>
      </c>
      <c r="K15" s="82">
        <v>24500</v>
      </c>
      <c r="L15">
        <f t="shared" si="0"/>
        <v>-7.7947110936402816E-2</v>
      </c>
      <c r="N15" s="87"/>
    </row>
    <row r="16" spans="1:14">
      <c r="A16" s="81" t="s">
        <v>46</v>
      </c>
      <c r="B16" s="82">
        <v>23700</v>
      </c>
      <c r="C16" s="82">
        <v>24700</v>
      </c>
      <c r="D16" s="82">
        <v>25500</v>
      </c>
      <c r="E16" s="82">
        <v>26900</v>
      </c>
      <c r="F16" s="82">
        <v>26700</v>
      </c>
      <c r="G16" s="82">
        <v>25500</v>
      </c>
      <c r="H16" s="82">
        <v>26600</v>
      </c>
      <c r="I16" s="82">
        <v>27400</v>
      </c>
      <c r="J16" s="82">
        <v>27700</v>
      </c>
      <c r="K16" s="82">
        <v>27800</v>
      </c>
      <c r="L16">
        <f t="shared" si="0"/>
        <v>0.23072344837175279</v>
      </c>
      <c r="N16" s="87"/>
    </row>
    <row r="17" spans="1:14">
      <c r="A17" s="81" t="s">
        <v>96</v>
      </c>
      <c r="B17" s="82">
        <v>12500</v>
      </c>
      <c r="C17" s="82">
        <v>13200</v>
      </c>
      <c r="D17" s="82">
        <v>14100</v>
      </c>
      <c r="E17" s="82">
        <v>15600</v>
      </c>
      <c r="F17" s="82">
        <v>16200</v>
      </c>
      <c r="G17" s="82">
        <v>14900</v>
      </c>
      <c r="H17" s="82">
        <v>14700</v>
      </c>
      <c r="I17" s="82">
        <v>15200</v>
      </c>
      <c r="J17" s="82">
        <v>15600</v>
      </c>
      <c r="K17" s="82">
        <v>15600</v>
      </c>
      <c r="L17">
        <f t="shared" si="0"/>
        <v>-0.91042225573718616</v>
      </c>
      <c r="N17" s="87"/>
    </row>
    <row r="18" spans="1:14">
      <c r="A18" s="81" t="s">
        <v>47</v>
      </c>
      <c r="B18" s="82">
        <v>23100</v>
      </c>
      <c r="C18" s="82">
        <v>23600</v>
      </c>
      <c r="D18" s="82">
        <v>24700</v>
      </c>
      <c r="E18" s="82">
        <v>26000</v>
      </c>
      <c r="F18" s="82">
        <v>26000</v>
      </c>
      <c r="G18" s="82">
        <v>24300</v>
      </c>
      <c r="H18" s="82">
        <v>25100</v>
      </c>
      <c r="I18" s="82">
        <v>25500</v>
      </c>
      <c r="J18" s="82">
        <v>25600</v>
      </c>
      <c r="K18" s="82">
        <v>25200</v>
      </c>
      <c r="L18">
        <f t="shared" si="0"/>
        <v>-1.2471537749824357E-2</v>
      </c>
      <c r="N18" s="87"/>
    </row>
    <row r="19" spans="1:14">
      <c r="A19" s="81" t="s">
        <v>48</v>
      </c>
      <c r="B19" s="82">
        <v>19600</v>
      </c>
      <c r="C19" s="82">
        <v>20800</v>
      </c>
      <c r="D19" s="82">
        <v>22000</v>
      </c>
      <c r="E19" s="82">
        <v>23500</v>
      </c>
      <c r="F19" s="82">
        <v>24800</v>
      </c>
      <c r="G19" s="82">
        <v>23400</v>
      </c>
      <c r="H19" s="82">
        <v>23600</v>
      </c>
      <c r="I19" s="82">
        <v>23500</v>
      </c>
      <c r="J19" s="82">
        <v>23400</v>
      </c>
      <c r="K19" s="82">
        <v>22100</v>
      </c>
      <c r="L19">
        <f t="shared" si="0"/>
        <v>-0.30243479043324328</v>
      </c>
      <c r="N19" s="87"/>
    </row>
    <row r="20" spans="1:14">
      <c r="A20" s="81" t="s">
        <v>49</v>
      </c>
      <c r="B20" s="82">
        <v>10100</v>
      </c>
      <c r="C20" s="82">
        <v>11100</v>
      </c>
      <c r="D20" s="82">
        <v>12500</v>
      </c>
      <c r="E20" s="82">
        <v>14300</v>
      </c>
      <c r="F20" s="82">
        <v>14600</v>
      </c>
      <c r="G20" s="82">
        <v>12700</v>
      </c>
      <c r="H20" s="82">
        <v>13500</v>
      </c>
      <c r="I20" s="82">
        <v>15000</v>
      </c>
      <c r="J20" s="82">
        <v>16400</v>
      </c>
      <c r="K20" s="82">
        <v>17300</v>
      </c>
      <c r="L20">
        <f t="shared" si="0"/>
        <v>-0.75141014942692419</v>
      </c>
      <c r="N20" s="87"/>
    </row>
    <row r="21" spans="1:14">
      <c r="A21" s="81" t="s">
        <v>50</v>
      </c>
      <c r="B21" s="82">
        <v>11100</v>
      </c>
      <c r="C21" s="82">
        <v>12300</v>
      </c>
      <c r="D21" s="82">
        <v>13600</v>
      </c>
      <c r="E21" s="82">
        <v>15500</v>
      </c>
      <c r="F21" s="82">
        <v>16100</v>
      </c>
      <c r="G21" s="82">
        <v>13600</v>
      </c>
      <c r="H21" s="82">
        <v>15100</v>
      </c>
      <c r="I21" s="82">
        <v>16900</v>
      </c>
      <c r="J21" s="82">
        <v>18300</v>
      </c>
      <c r="K21" s="82">
        <v>19100</v>
      </c>
      <c r="L21">
        <f t="shared" si="0"/>
        <v>-0.58304438980429385</v>
      </c>
      <c r="N21" s="87"/>
    </row>
    <row r="22" spans="1:14">
      <c r="A22" s="81" t="s">
        <v>51</v>
      </c>
      <c r="B22" s="82">
        <v>54500</v>
      </c>
      <c r="C22" s="82">
        <v>57000</v>
      </c>
      <c r="D22" s="82">
        <v>63800</v>
      </c>
      <c r="E22" s="82">
        <v>68400</v>
      </c>
      <c r="F22" s="82">
        <v>65800</v>
      </c>
      <c r="G22" s="82">
        <v>59200</v>
      </c>
      <c r="H22" s="82">
        <v>64000</v>
      </c>
      <c r="I22" s="82">
        <v>66700</v>
      </c>
      <c r="J22" s="82">
        <v>67100</v>
      </c>
      <c r="K22" s="82">
        <v>67900</v>
      </c>
      <c r="L22">
        <f t="shared" si="0"/>
        <v>3.9815384266314622</v>
      </c>
      <c r="N22" s="87"/>
    </row>
    <row r="23" spans="1:14">
      <c r="A23" s="81" t="s">
        <v>52</v>
      </c>
      <c r="B23" s="82">
        <v>13600</v>
      </c>
      <c r="C23" s="82">
        <v>14200</v>
      </c>
      <c r="D23" s="82">
        <v>14900</v>
      </c>
      <c r="E23" s="82">
        <v>15300</v>
      </c>
      <c r="F23" s="82">
        <v>15900</v>
      </c>
      <c r="G23" s="82">
        <v>15300</v>
      </c>
      <c r="H23" s="82">
        <v>16100</v>
      </c>
      <c r="I23" s="82">
        <v>16900</v>
      </c>
      <c r="J23" s="82">
        <v>17000</v>
      </c>
      <c r="K23" s="82">
        <v>17200</v>
      </c>
      <c r="L23">
        <f t="shared" si="0"/>
        <v>-0.76076380273929256</v>
      </c>
      <c r="N23" s="87"/>
    </row>
    <row r="24" spans="1:14">
      <c r="A24" s="81" t="s">
        <v>53</v>
      </c>
      <c r="B24" s="82">
        <v>17200</v>
      </c>
      <c r="C24" s="82">
        <v>18000</v>
      </c>
      <c r="D24" s="82">
        <v>18600</v>
      </c>
      <c r="E24" s="82">
        <v>19600</v>
      </c>
      <c r="F24" s="82">
        <v>20300</v>
      </c>
      <c r="G24" s="82">
        <v>19800</v>
      </c>
      <c r="H24" s="82">
        <v>21300</v>
      </c>
      <c r="I24" s="82">
        <v>21600</v>
      </c>
      <c r="J24" s="82">
        <v>22100</v>
      </c>
      <c r="K24" s="82">
        <v>22700</v>
      </c>
      <c r="L24">
        <f t="shared" si="0"/>
        <v>-0.24631287055903317</v>
      </c>
      <c r="N24" s="87"/>
    </row>
    <row r="25" spans="1:14">
      <c r="A25" s="81" t="s">
        <v>54</v>
      </c>
      <c r="B25" s="82">
        <v>27900</v>
      </c>
      <c r="C25" s="82">
        <v>29300</v>
      </c>
      <c r="D25" s="82">
        <v>31000</v>
      </c>
      <c r="E25" s="82">
        <v>33000</v>
      </c>
      <c r="F25" s="82">
        <v>33500</v>
      </c>
      <c r="G25" s="82">
        <v>31000</v>
      </c>
      <c r="H25" s="82">
        <v>31700</v>
      </c>
      <c r="I25" s="82">
        <v>32500</v>
      </c>
      <c r="J25" s="82">
        <v>32500</v>
      </c>
      <c r="K25" s="82">
        <v>32600</v>
      </c>
      <c r="L25">
        <f t="shared" si="0"/>
        <v>0.67969880736543364</v>
      </c>
      <c r="N25" s="87"/>
    </row>
    <row r="26" spans="1:14">
      <c r="A26" s="81" t="s">
        <v>55</v>
      </c>
      <c r="B26" s="82">
        <v>27600</v>
      </c>
      <c r="C26" s="82">
        <v>28100</v>
      </c>
      <c r="D26" s="82">
        <v>29700</v>
      </c>
      <c r="E26" s="82">
        <v>30900</v>
      </c>
      <c r="F26" s="82">
        <v>31100</v>
      </c>
      <c r="G26" s="82">
        <v>29500</v>
      </c>
      <c r="H26" s="82">
        <v>30900</v>
      </c>
      <c r="I26" s="82">
        <v>32300</v>
      </c>
      <c r="J26" s="82">
        <v>33100</v>
      </c>
      <c r="K26" s="82">
        <v>33200</v>
      </c>
      <c r="L26">
        <f t="shared" si="0"/>
        <v>0.73582072723964376</v>
      </c>
      <c r="N26" s="87"/>
    </row>
    <row r="27" spans="1:14">
      <c r="A27" s="81" t="s">
        <v>56</v>
      </c>
      <c r="B27" s="82">
        <v>10900</v>
      </c>
      <c r="C27" s="82">
        <v>11500</v>
      </c>
      <c r="D27" s="82">
        <v>12300</v>
      </c>
      <c r="E27" s="82">
        <v>13600</v>
      </c>
      <c r="F27" s="82">
        <v>14100</v>
      </c>
      <c r="G27" s="82">
        <v>14200</v>
      </c>
      <c r="H27" s="82">
        <v>15400</v>
      </c>
      <c r="I27" s="82">
        <v>16400</v>
      </c>
      <c r="J27" s="82">
        <v>17100</v>
      </c>
      <c r="K27" s="82">
        <v>17500</v>
      </c>
      <c r="L27">
        <f t="shared" si="0"/>
        <v>-0.73270284280218745</v>
      </c>
      <c r="N27" s="87"/>
    </row>
    <row r="28" spans="1:14">
      <c r="A28" s="81" t="s">
        <v>76</v>
      </c>
      <c r="B28" s="82">
        <v>16700</v>
      </c>
      <c r="C28" s="82">
        <v>17900</v>
      </c>
      <c r="D28" s="82">
        <v>18700</v>
      </c>
      <c r="E28" s="82">
        <v>19600</v>
      </c>
      <c r="F28" s="82">
        <v>19500</v>
      </c>
      <c r="G28" s="82">
        <v>18800</v>
      </c>
      <c r="H28" s="82">
        <v>19600</v>
      </c>
      <c r="I28" s="82">
        <v>19300</v>
      </c>
      <c r="J28" s="82">
        <v>19400</v>
      </c>
      <c r="K28" s="82">
        <v>19400</v>
      </c>
      <c r="L28">
        <f t="shared" si="0"/>
        <v>-0.55498342986718874</v>
      </c>
      <c r="N28" s="87"/>
    </row>
    <row r="29" spans="1:14">
      <c r="A29" s="81" t="s">
        <v>57</v>
      </c>
      <c r="B29" s="82">
        <v>7500</v>
      </c>
      <c r="C29" s="82">
        <v>8000</v>
      </c>
      <c r="D29" s="82">
        <v>9200</v>
      </c>
      <c r="E29" s="82">
        <v>10700</v>
      </c>
      <c r="F29" s="82">
        <v>12200</v>
      </c>
      <c r="G29" s="82">
        <v>11700</v>
      </c>
      <c r="H29" s="82">
        <v>12400</v>
      </c>
      <c r="I29" s="82">
        <v>12900</v>
      </c>
      <c r="J29" s="82">
        <v>13600</v>
      </c>
      <c r="K29" s="82">
        <v>13900</v>
      </c>
      <c r="L29">
        <f t="shared" si="0"/>
        <v>-1.0694343620474482</v>
      </c>
      <c r="N29" s="87"/>
    </row>
    <row r="30" spans="1:14">
      <c r="A30" s="81" t="s">
        <v>58</v>
      </c>
      <c r="B30" s="82">
        <v>18700</v>
      </c>
      <c r="C30" s="82">
        <v>19600</v>
      </c>
      <c r="D30" s="82">
        <v>20700</v>
      </c>
      <c r="E30" s="82">
        <v>22100</v>
      </c>
      <c r="F30" s="82">
        <v>22700</v>
      </c>
      <c r="G30" s="82">
        <v>20200</v>
      </c>
      <c r="H30" s="82">
        <v>20600</v>
      </c>
      <c r="I30" s="82">
        <v>21200</v>
      </c>
      <c r="J30" s="82">
        <v>21400</v>
      </c>
      <c r="K30" s="82">
        <v>21300</v>
      </c>
      <c r="L30">
        <f t="shared" si="0"/>
        <v>-0.37726401693219008</v>
      </c>
      <c r="N30" s="87"/>
    </row>
    <row r="31" spans="1:14">
      <c r="A31" s="81" t="s">
        <v>59</v>
      </c>
      <c r="B31" s="82">
        <v>12300</v>
      </c>
      <c r="C31" s="82">
        <v>13500</v>
      </c>
      <c r="D31" s="82">
        <v>14900</v>
      </c>
      <c r="E31" s="82">
        <v>16900</v>
      </c>
      <c r="F31" s="82">
        <v>18100</v>
      </c>
      <c r="G31" s="82">
        <v>17000</v>
      </c>
      <c r="H31" s="82">
        <v>18100</v>
      </c>
      <c r="I31" s="82">
        <v>18900</v>
      </c>
      <c r="J31" s="82">
        <v>19400</v>
      </c>
      <c r="K31" s="82">
        <v>19600</v>
      </c>
      <c r="L31">
        <f t="shared" si="0"/>
        <v>-0.53627612324245211</v>
      </c>
      <c r="N31" s="87"/>
    </row>
    <row r="32" spans="1:14">
      <c r="A32" s="81" t="s">
        <v>60</v>
      </c>
      <c r="B32" s="82">
        <v>25100</v>
      </c>
      <c r="C32" s="82">
        <v>25700</v>
      </c>
      <c r="D32" s="82">
        <v>26900</v>
      </c>
      <c r="E32" s="82">
        <v>29300</v>
      </c>
      <c r="F32" s="82">
        <v>29700</v>
      </c>
      <c r="G32" s="82">
        <v>26900</v>
      </c>
      <c r="H32" s="82">
        <v>27900</v>
      </c>
      <c r="I32" s="82">
        <v>29100</v>
      </c>
      <c r="J32" s="82">
        <v>29400</v>
      </c>
      <c r="K32" s="82">
        <v>28700</v>
      </c>
      <c r="L32">
        <f t="shared" si="0"/>
        <v>0.31490632818306796</v>
      </c>
      <c r="N32" s="87"/>
    </row>
    <row r="33" spans="1:14">
      <c r="A33" s="81" t="s">
        <v>61</v>
      </c>
      <c r="B33" s="82">
        <v>27300</v>
      </c>
      <c r="C33" s="82">
        <v>27300</v>
      </c>
      <c r="D33" s="82">
        <v>29000</v>
      </c>
      <c r="E33" s="82">
        <v>31200</v>
      </c>
      <c r="F33" s="82">
        <v>30900</v>
      </c>
      <c r="G33" s="82">
        <v>28200</v>
      </c>
      <c r="H33" s="82">
        <v>30200</v>
      </c>
      <c r="I33" s="82">
        <v>31400</v>
      </c>
      <c r="J33" s="82">
        <v>32200</v>
      </c>
      <c r="K33" s="82">
        <v>32700</v>
      </c>
      <c r="L33">
        <f t="shared" si="0"/>
        <v>0.68905246067780201</v>
      </c>
      <c r="N33" s="87"/>
    </row>
    <row r="34" spans="1:14">
      <c r="A34" s="81" t="s">
        <v>80</v>
      </c>
      <c r="B34" s="82">
        <v>26900</v>
      </c>
      <c r="C34" s="82">
        <v>27800</v>
      </c>
      <c r="D34" s="82">
        <v>28900</v>
      </c>
      <c r="E34" s="82">
        <v>29400</v>
      </c>
      <c r="F34" s="82">
        <v>28600</v>
      </c>
      <c r="G34" s="82">
        <v>26300</v>
      </c>
      <c r="H34" s="82">
        <v>26300</v>
      </c>
      <c r="I34" s="82">
        <v>26400</v>
      </c>
      <c r="J34" s="82">
        <v>26600</v>
      </c>
      <c r="K34" s="82">
        <v>27200</v>
      </c>
      <c r="L34">
        <f t="shared" si="0"/>
        <v>0.17460152849754268</v>
      </c>
      <c r="N34" s="87"/>
    </row>
    <row r="35" spans="1:14">
      <c r="K35" s="87">
        <f>AVERAGE(K7:K34)</f>
        <v>25333.333333333332</v>
      </c>
    </row>
    <row r="36" spans="1:14">
      <c r="A36" s="79"/>
      <c r="K36">
        <f>STDEV(K7:K34)</f>
        <v>10691.009882499047</v>
      </c>
    </row>
    <row r="37" spans="1:14">
      <c r="A37" s="79"/>
      <c r="B37" s="79"/>
    </row>
  </sheetData>
  <autoFilter ref="A6:K34"/>
  <hyperlinks>
    <hyperlink ref="A7" r:id="rId1" tooltip="Click once to display linked information. Click and hold to select this cell." display="http://stats.oecd.org/OECDStat_Metadata/ShowMetadata.ashx?Dataset=BLI2014&amp;Coords=[LOCATION].[ISR]&amp;ShowOnWeb=true&amp;Lang=en"/>
    <hyperlink ref="B1" r:id="rId2" tooltip="Click once to display linked information. Click and hold to select this cell." display="http://stats.oecd.org/OECDStat_Metadata/ShowMetadata.ashx?Dataset=BLI2014&amp;Coords=[INDICATOR].[IW_HADI]&amp;ShowOnWeb=true&amp;Lang=en"/>
    <hyperlink ref="D1" r:id="rId3" tooltip="Click once to display linked information. Click and hold to select this cell." display="http://stats.oecd.org/OECDStat_Metadata/ShowMetadata.ashx?Dataset=BLI2014&amp;Coords=[INDICATOR].[IW_HNFW]&amp;ShowOnWeb=true&amp;Lang=en"/>
  </hyperlinks>
  <pageMargins left="0.7" right="0.7" top="0.75" bottom="0.75" header="0.3" footer="0.3"/>
  <pageSetup paperSize="9" orientation="portrait" horizontalDpi="300" verticalDpi="0" copies="0"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7"/>
  <sheetViews>
    <sheetView workbookViewId="0"/>
  </sheetViews>
  <sheetFormatPr defaultRowHeight="16.5"/>
  <cols>
    <col min="6" max="6" width="13" customWidth="1"/>
  </cols>
  <sheetData>
    <row r="1" spans="1:8" ht="42">
      <c r="C1" s="47" t="s">
        <v>257</v>
      </c>
      <c r="D1" s="47"/>
      <c r="E1" s="47" t="s">
        <v>258</v>
      </c>
      <c r="F1" s="47"/>
      <c r="G1" s="47" t="s">
        <v>259</v>
      </c>
    </row>
    <row r="2" spans="1:8">
      <c r="A2" s="834" t="s">
        <v>65</v>
      </c>
      <c r="B2" s="835"/>
      <c r="C2" s="45">
        <v>72</v>
      </c>
      <c r="D2" s="45">
        <f>(C2-C$36)/C$37</f>
        <v>0.75255697276952094</v>
      </c>
      <c r="E2" s="45">
        <v>4.4000000000000004</v>
      </c>
      <c r="F2" s="45">
        <f>-(E2-E$36)/E$37</f>
        <v>0.49196507628285441</v>
      </c>
      <c r="G2" s="45">
        <v>1.06</v>
      </c>
      <c r="H2" s="45">
        <f>-(G2-G$36)/G$37</f>
        <v>0.70557065011945885</v>
      </c>
    </row>
    <row r="3" spans="1:8">
      <c r="A3" s="834" t="s">
        <v>55</v>
      </c>
      <c r="B3" s="835"/>
      <c r="C3" s="46">
        <v>73</v>
      </c>
      <c r="D3" s="45">
        <f t="shared" ref="D3:D35" si="0">(C3-$C$36)/$C$37</f>
        <v>0.88444840098685973</v>
      </c>
      <c r="E3" s="46">
        <v>3.4</v>
      </c>
      <c r="F3" s="45">
        <f t="shared" ref="F3:F35" si="1">-(E3-E$36)/E$37</f>
        <v>0.84336870219917881</v>
      </c>
      <c r="G3" s="46">
        <v>1.07</v>
      </c>
      <c r="H3" s="45">
        <f t="shared" ref="H3:H35" si="2">-(G3-G$36)/G$37</f>
        <v>0.70257197485645118</v>
      </c>
    </row>
    <row r="4" spans="1:8">
      <c r="A4" s="834" t="s">
        <v>38</v>
      </c>
      <c r="B4" s="835"/>
      <c r="C4" s="45">
        <v>62</v>
      </c>
      <c r="D4" s="45">
        <f t="shared" si="0"/>
        <v>-0.56635730940386686</v>
      </c>
      <c r="E4" s="45">
        <v>4.5</v>
      </c>
      <c r="F4" s="45">
        <f t="shared" si="1"/>
        <v>0.45682471369122207</v>
      </c>
      <c r="G4" s="45">
        <v>3.37</v>
      </c>
      <c r="H4" s="45">
        <f t="shared" si="2"/>
        <v>1.2876664364680261E-2</v>
      </c>
    </row>
    <row r="5" spans="1:8">
      <c r="A5" s="834" t="s">
        <v>67</v>
      </c>
      <c r="B5" s="835"/>
      <c r="C5" s="46">
        <v>72</v>
      </c>
      <c r="D5" s="45">
        <f t="shared" si="0"/>
        <v>0.75255697276952094</v>
      </c>
      <c r="E5" s="46">
        <v>6.6</v>
      </c>
      <c r="F5" s="45">
        <f t="shared" si="1"/>
        <v>-0.28112290073305873</v>
      </c>
      <c r="G5" s="46">
        <v>0.9</v>
      </c>
      <c r="H5" s="45">
        <f t="shared" si="2"/>
        <v>0.75354945432758202</v>
      </c>
    </row>
    <row r="6" spans="1:8">
      <c r="A6" s="834" t="s">
        <v>83</v>
      </c>
      <c r="B6" s="835"/>
      <c r="C6" s="45">
        <v>62</v>
      </c>
      <c r="D6" s="45">
        <f t="shared" si="0"/>
        <v>-0.56635730940386686</v>
      </c>
      <c r="E6" s="45">
        <v>4.7</v>
      </c>
      <c r="F6" s="45">
        <f t="shared" si="1"/>
        <v>0.38654398850795718</v>
      </c>
      <c r="G6" s="45">
        <v>2.0099999999999998</v>
      </c>
      <c r="H6" s="45">
        <f t="shared" si="2"/>
        <v>0.42069650013372745</v>
      </c>
    </row>
    <row r="7" spans="1:8">
      <c r="A7" s="834" t="s">
        <v>41</v>
      </c>
      <c r="B7" s="835"/>
      <c r="C7" s="46">
        <v>67</v>
      </c>
      <c r="D7" s="45">
        <f t="shared" si="0"/>
        <v>9.3099831682827053E-2</v>
      </c>
      <c r="E7" s="46">
        <v>4.2</v>
      </c>
      <c r="F7" s="45">
        <f t="shared" si="1"/>
        <v>0.56224580146611935</v>
      </c>
      <c r="G7" s="46">
        <v>3.03</v>
      </c>
      <c r="H7" s="45">
        <f t="shared" si="2"/>
        <v>0.11483162330694213</v>
      </c>
    </row>
    <row r="8" spans="1:8">
      <c r="A8" s="834" t="s">
        <v>42</v>
      </c>
      <c r="B8" s="835"/>
      <c r="C8" s="45">
        <v>73</v>
      </c>
      <c r="D8" s="45">
        <f t="shared" si="0"/>
        <v>0.88444840098685973</v>
      </c>
      <c r="E8" s="45">
        <v>5.8</v>
      </c>
      <c r="F8" s="45">
        <f t="shared" si="1"/>
        <v>6.2421823428650966E-16</v>
      </c>
      <c r="G8" s="45">
        <v>2.11</v>
      </c>
      <c r="H8" s="45">
        <f t="shared" si="2"/>
        <v>0.39070974750365045</v>
      </c>
    </row>
    <row r="9" spans="1:8">
      <c r="A9" s="834" t="s">
        <v>44</v>
      </c>
      <c r="B9" s="835"/>
      <c r="C9" s="46">
        <v>67</v>
      </c>
      <c r="D9" s="45">
        <f t="shared" si="0"/>
        <v>9.3099831682827053E-2</v>
      </c>
      <c r="E9" s="46">
        <v>5.3</v>
      </c>
      <c r="F9" s="45">
        <f t="shared" si="1"/>
        <v>0.17570181295816276</v>
      </c>
      <c r="G9" s="46">
        <v>5.46</v>
      </c>
      <c r="H9" s="45">
        <f t="shared" si="2"/>
        <v>-0.61384646560392886</v>
      </c>
    </row>
    <row r="10" spans="1:8">
      <c r="A10" s="834" t="s">
        <v>60</v>
      </c>
      <c r="B10" s="835"/>
      <c r="C10" s="45">
        <v>70</v>
      </c>
      <c r="D10" s="45">
        <f t="shared" si="0"/>
        <v>0.48877411633484341</v>
      </c>
      <c r="E10" s="45">
        <v>6.4</v>
      </c>
      <c r="F10" s="45">
        <f t="shared" si="1"/>
        <v>-0.21084217554979412</v>
      </c>
      <c r="G10" s="45">
        <v>1.65</v>
      </c>
      <c r="H10" s="45">
        <f t="shared" si="2"/>
        <v>0.52864880960200455</v>
      </c>
    </row>
    <row r="11" spans="1:8">
      <c r="A11" s="834" t="s">
        <v>46</v>
      </c>
      <c r="B11" s="835"/>
      <c r="C11" s="46">
        <v>64</v>
      </c>
      <c r="D11" s="45">
        <f t="shared" si="0"/>
        <v>-0.30257445296918928</v>
      </c>
      <c r="E11" s="46">
        <v>6.5</v>
      </c>
      <c r="F11" s="45">
        <f t="shared" si="1"/>
        <v>-0.24598253814142643</v>
      </c>
      <c r="G11" s="46">
        <v>3.98</v>
      </c>
      <c r="H11" s="45">
        <f t="shared" si="2"/>
        <v>-0.17004252667878936</v>
      </c>
    </row>
    <row r="12" spans="1:8">
      <c r="A12" s="838" t="s">
        <v>43</v>
      </c>
      <c r="B12" s="839"/>
      <c r="C12" s="45">
        <v>73</v>
      </c>
      <c r="D12" s="45">
        <f t="shared" si="0"/>
        <v>0.88444840098685973</v>
      </c>
      <c r="E12" s="45">
        <v>3.2</v>
      </c>
      <c r="F12" s="45">
        <f t="shared" si="1"/>
        <v>0.91364942738244359</v>
      </c>
      <c r="G12" s="45">
        <v>2.52</v>
      </c>
      <c r="H12" s="45">
        <f t="shared" si="2"/>
        <v>0.26776406172033473</v>
      </c>
    </row>
    <row r="13" spans="1:8">
      <c r="A13" s="834" t="s">
        <v>68</v>
      </c>
      <c r="B13" s="835"/>
      <c r="C13" s="46">
        <v>51</v>
      </c>
      <c r="D13" s="45">
        <f t="shared" si="0"/>
        <v>-2.0171630197945936</v>
      </c>
      <c r="E13" s="46">
        <v>12</v>
      </c>
      <c r="F13" s="45">
        <f t="shared" si="1"/>
        <v>-2.1787024806812099</v>
      </c>
      <c r="G13" s="46">
        <v>14.37</v>
      </c>
      <c r="H13" s="45">
        <f t="shared" si="2"/>
        <v>-3.2856661249437886</v>
      </c>
    </row>
    <row r="14" spans="1:8">
      <c r="A14" s="834" t="s">
        <v>52</v>
      </c>
      <c r="B14" s="835"/>
      <c r="C14" s="45">
        <v>57</v>
      </c>
      <c r="D14" s="45">
        <f t="shared" si="0"/>
        <v>-1.2258144504905608</v>
      </c>
      <c r="E14" s="45">
        <v>6.7</v>
      </c>
      <c r="F14" s="45">
        <f t="shared" si="1"/>
        <v>-0.31626326332469135</v>
      </c>
      <c r="G14" s="45">
        <v>5.05</v>
      </c>
      <c r="H14" s="45">
        <f t="shared" si="2"/>
        <v>-0.49090077982061314</v>
      </c>
    </row>
    <row r="15" spans="1:8">
      <c r="A15" s="834" t="s">
        <v>69</v>
      </c>
      <c r="B15" s="835"/>
      <c r="C15" s="46">
        <v>80</v>
      </c>
      <c r="D15" s="45">
        <f t="shared" si="0"/>
        <v>1.8076883985082313</v>
      </c>
      <c r="E15" s="46">
        <v>4.3</v>
      </c>
      <c r="F15" s="45">
        <f t="shared" si="1"/>
        <v>0.52710543887448702</v>
      </c>
      <c r="G15" s="46">
        <v>1.68</v>
      </c>
      <c r="H15" s="45">
        <f t="shared" si="2"/>
        <v>0.51965278381298152</v>
      </c>
    </row>
    <row r="16" spans="1:8">
      <c r="A16" s="834" t="s">
        <v>70</v>
      </c>
      <c r="B16" s="835"/>
      <c r="C16" s="45">
        <v>59</v>
      </c>
      <c r="D16" s="45">
        <f t="shared" si="0"/>
        <v>-0.96203159405588323</v>
      </c>
      <c r="E16" s="45">
        <v>6.4</v>
      </c>
      <c r="F16" s="45">
        <f t="shared" si="1"/>
        <v>-0.21084217554979412</v>
      </c>
      <c r="G16" s="45">
        <v>9.24</v>
      </c>
      <c r="H16" s="45">
        <f t="shared" si="2"/>
        <v>-1.7473457150208391</v>
      </c>
    </row>
    <row r="17" spans="1:8">
      <c r="A17" s="838" t="s">
        <v>84</v>
      </c>
      <c r="B17" s="839"/>
      <c r="C17" s="46">
        <v>67</v>
      </c>
      <c r="D17" s="45">
        <f t="shared" si="0"/>
        <v>9.3099831682827053E-2</v>
      </c>
      <c r="E17" s="46">
        <v>6.5</v>
      </c>
      <c r="F17" s="45">
        <f t="shared" si="1"/>
        <v>-0.24598253814142643</v>
      </c>
      <c r="G17" s="46">
        <v>0.91</v>
      </c>
      <c r="H17" s="45">
        <f t="shared" si="2"/>
        <v>0.75055077906457424</v>
      </c>
    </row>
    <row r="18" spans="1:8">
      <c r="A18" s="834" t="s">
        <v>47</v>
      </c>
      <c r="B18" s="835"/>
      <c r="C18" s="45">
        <v>58</v>
      </c>
      <c r="D18" s="45">
        <f t="shared" si="0"/>
        <v>-1.0939230222732219</v>
      </c>
      <c r="E18" s="45">
        <v>5.5</v>
      </c>
      <c r="F18" s="45">
        <f t="shared" si="1"/>
        <v>0.10542108777489784</v>
      </c>
      <c r="G18" s="45">
        <v>5.67</v>
      </c>
      <c r="H18" s="45">
        <f t="shared" si="2"/>
        <v>-0.67681864612709053</v>
      </c>
    </row>
    <row r="19" spans="1:8">
      <c r="A19" s="834" t="s">
        <v>71</v>
      </c>
      <c r="B19" s="835"/>
      <c r="C19" s="46">
        <v>71</v>
      </c>
      <c r="D19" s="45">
        <f t="shared" si="0"/>
        <v>0.62066554455218215</v>
      </c>
      <c r="E19" s="46">
        <v>2.9</v>
      </c>
      <c r="F19" s="45">
        <f t="shared" si="1"/>
        <v>1.0190705151573409</v>
      </c>
      <c r="G19" s="46">
        <v>1.67</v>
      </c>
      <c r="H19" s="45">
        <f t="shared" si="2"/>
        <v>0.5226514590759892</v>
      </c>
    </row>
    <row r="20" spans="1:8">
      <c r="A20" s="834" t="s">
        <v>72</v>
      </c>
      <c r="B20" s="835"/>
      <c r="C20" s="45">
        <v>64</v>
      </c>
      <c r="D20" s="45">
        <f t="shared" si="0"/>
        <v>-0.30257445296918928</v>
      </c>
      <c r="E20" s="45">
        <v>3</v>
      </c>
      <c r="F20" s="45">
        <f t="shared" si="1"/>
        <v>0.98393015256570848</v>
      </c>
      <c r="G20" s="45">
        <v>0.01</v>
      </c>
      <c r="H20" s="45">
        <f t="shared" si="2"/>
        <v>1.0204315527352674</v>
      </c>
    </row>
    <row r="21" spans="1:8">
      <c r="A21" s="834" t="s">
        <v>51</v>
      </c>
      <c r="B21" s="835"/>
      <c r="C21" s="46">
        <v>66</v>
      </c>
      <c r="D21" s="45">
        <f t="shared" si="0"/>
        <v>-3.8791596534511738E-2</v>
      </c>
      <c r="E21" s="46">
        <v>4</v>
      </c>
      <c r="F21" s="45">
        <f t="shared" si="1"/>
        <v>0.63252652664938425</v>
      </c>
      <c r="G21" s="46">
        <v>1.56</v>
      </c>
      <c r="H21" s="45">
        <f t="shared" si="2"/>
        <v>0.55563688696907387</v>
      </c>
    </row>
    <row r="22" spans="1:8">
      <c r="A22" s="834" t="s">
        <v>73</v>
      </c>
      <c r="B22" s="835"/>
      <c r="C22" s="45">
        <v>61</v>
      </c>
      <c r="D22" s="45">
        <f t="shared" si="0"/>
        <v>-0.69824873762120565</v>
      </c>
      <c r="E22" s="45">
        <v>4.7</v>
      </c>
      <c r="F22" s="45">
        <f t="shared" si="1"/>
        <v>0.38654398850795718</v>
      </c>
      <c r="G22" s="45">
        <v>0.09</v>
      </c>
      <c r="H22" s="45">
        <f t="shared" si="2"/>
        <v>0.99644215063120567</v>
      </c>
    </row>
    <row r="23" spans="1:8">
      <c r="A23" s="834" t="s">
        <v>54</v>
      </c>
      <c r="B23" s="835"/>
      <c r="C23" s="46">
        <v>75</v>
      </c>
      <c r="D23" s="45">
        <f t="shared" si="0"/>
        <v>1.1482312574215374</v>
      </c>
      <c r="E23" s="46">
        <v>3.6</v>
      </c>
      <c r="F23" s="45">
        <f t="shared" si="1"/>
        <v>0.77308797701591392</v>
      </c>
      <c r="G23" s="46">
        <v>1.78</v>
      </c>
      <c r="H23" s="45">
        <f t="shared" si="2"/>
        <v>0.48966603118290447</v>
      </c>
    </row>
    <row r="24" spans="1:8">
      <c r="A24" s="834" t="s">
        <v>74</v>
      </c>
      <c r="B24" s="835"/>
      <c r="C24" s="45">
        <v>72</v>
      </c>
      <c r="D24" s="45">
        <f t="shared" si="0"/>
        <v>0.75255697276952094</v>
      </c>
      <c r="E24" s="45">
        <v>5.8</v>
      </c>
      <c r="F24" s="45">
        <f t="shared" si="1"/>
        <v>6.2421823428650966E-16</v>
      </c>
      <c r="G24" s="45">
        <v>0.91</v>
      </c>
      <c r="H24" s="45">
        <f t="shared" si="2"/>
        <v>0.75055077906457424</v>
      </c>
    </row>
    <row r="25" spans="1:8">
      <c r="A25" s="834" t="s">
        <v>75</v>
      </c>
      <c r="B25" s="835"/>
      <c r="C25" s="46">
        <v>76</v>
      </c>
      <c r="D25" s="45">
        <f t="shared" si="0"/>
        <v>1.2801226856388761</v>
      </c>
      <c r="E25" s="46">
        <v>2.9</v>
      </c>
      <c r="F25" s="45">
        <f t="shared" si="1"/>
        <v>1.0190705151573409</v>
      </c>
      <c r="G25" s="46">
        <v>0.28000000000000003</v>
      </c>
      <c r="H25" s="45">
        <f t="shared" si="2"/>
        <v>0.93946732063405947</v>
      </c>
    </row>
    <row r="26" spans="1:8">
      <c r="A26" s="834" t="s">
        <v>56</v>
      </c>
      <c r="B26" s="835"/>
      <c r="C26" s="45">
        <v>60</v>
      </c>
      <c r="D26" s="45">
        <f t="shared" si="0"/>
        <v>-0.83014016583854444</v>
      </c>
      <c r="E26" s="45">
        <v>7.3</v>
      </c>
      <c r="F26" s="45">
        <f t="shared" si="1"/>
        <v>-0.5271054388744858</v>
      </c>
      <c r="G26" s="45">
        <v>3.51</v>
      </c>
      <c r="H26" s="45">
        <f t="shared" si="2"/>
        <v>-2.9104789317427434E-2</v>
      </c>
    </row>
    <row r="27" spans="1:8">
      <c r="A27" s="834" t="s">
        <v>76</v>
      </c>
      <c r="B27" s="835"/>
      <c r="C27" s="46">
        <v>62</v>
      </c>
      <c r="D27" s="45">
        <f t="shared" si="0"/>
        <v>-0.56635730940386686</v>
      </c>
      <c r="E27" s="46">
        <v>9.1</v>
      </c>
      <c r="F27" s="45">
        <f t="shared" si="1"/>
        <v>-1.1596319655238694</v>
      </c>
      <c r="G27" s="46">
        <v>7.62</v>
      </c>
      <c r="H27" s="45">
        <f t="shared" si="2"/>
        <v>-1.2615603224135921</v>
      </c>
    </row>
    <row r="28" spans="1:8" s="66" customFormat="1">
      <c r="A28" s="836" t="s">
        <v>77</v>
      </c>
      <c r="B28" s="837"/>
      <c r="C28" s="88">
        <v>60</v>
      </c>
      <c r="D28" s="88">
        <f t="shared" si="0"/>
        <v>-0.83014016583854444</v>
      </c>
      <c r="E28" s="88">
        <v>5.8</v>
      </c>
      <c r="F28" s="45">
        <f t="shared" si="1"/>
        <v>6.2421823428650966E-16</v>
      </c>
      <c r="G28" s="88">
        <v>8.89</v>
      </c>
      <c r="H28" s="88">
        <f t="shared" si="2"/>
        <v>-1.6423920808155696</v>
      </c>
    </row>
    <row r="29" spans="1:8">
      <c r="A29" s="834" t="s">
        <v>58</v>
      </c>
      <c r="B29" s="835"/>
      <c r="C29" s="46">
        <v>64</v>
      </c>
      <c r="D29" s="45">
        <f t="shared" si="0"/>
        <v>-0.30257445296918928</v>
      </c>
      <c r="E29" s="46">
        <v>5</v>
      </c>
      <c r="F29" s="45">
        <f t="shared" si="1"/>
        <v>0.28112290073305995</v>
      </c>
      <c r="G29" s="46">
        <v>4.2300000000000004</v>
      </c>
      <c r="H29" s="45">
        <f t="shared" si="2"/>
        <v>-0.24500940825398199</v>
      </c>
    </row>
    <row r="30" spans="1:8">
      <c r="A30" s="834" t="s">
        <v>45</v>
      </c>
      <c r="B30" s="835"/>
      <c r="C30" s="45">
        <v>56</v>
      </c>
      <c r="D30" s="45">
        <f t="shared" si="0"/>
        <v>-1.3577058787078995</v>
      </c>
      <c r="E30" s="45">
        <v>17.7</v>
      </c>
      <c r="F30" s="45">
        <f t="shared" si="1"/>
        <v>-4.1817031484042584</v>
      </c>
      <c r="G30" s="45">
        <v>11.13</v>
      </c>
      <c r="H30" s="45">
        <f t="shared" si="2"/>
        <v>-2.3140953397292945</v>
      </c>
    </row>
    <row r="31" spans="1:8">
      <c r="A31" s="834" t="s">
        <v>61</v>
      </c>
      <c r="B31" s="835"/>
      <c r="C31" s="46">
        <v>74</v>
      </c>
      <c r="D31" s="45">
        <f t="shared" si="0"/>
        <v>1.0163398292041985</v>
      </c>
      <c r="E31" s="46">
        <v>6.5</v>
      </c>
      <c r="F31" s="45">
        <f t="shared" si="1"/>
        <v>-0.24598253814142643</v>
      </c>
      <c r="G31" s="46">
        <v>1.4</v>
      </c>
      <c r="H31" s="45">
        <f t="shared" si="2"/>
        <v>0.60361569117719704</v>
      </c>
    </row>
    <row r="32" spans="1:8">
      <c r="A32" s="834" t="s">
        <v>78</v>
      </c>
      <c r="B32" s="835"/>
      <c r="C32" s="45">
        <v>79</v>
      </c>
      <c r="D32" s="45">
        <f t="shared" si="0"/>
        <v>1.6757969702908924</v>
      </c>
      <c r="E32" s="45">
        <v>2.8</v>
      </c>
      <c r="F32" s="45">
        <f t="shared" si="1"/>
        <v>1.0542108777489734</v>
      </c>
      <c r="G32" s="45">
        <v>1.48</v>
      </c>
      <c r="H32" s="45">
        <f t="shared" si="2"/>
        <v>0.57962628907313551</v>
      </c>
    </row>
    <row r="33" spans="1:8">
      <c r="A33" s="834" t="s">
        <v>79</v>
      </c>
      <c r="B33" s="835"/>
      <c r="C33" s="46">
        <v>49</v>
      </c>
      <c r="D33" s="45">
        <f t="shared" si="0"/>
        <v>-2.2809458762292709</v>
      </c>
      <c r="E33" s="46">
        <v>7.8</v>
      </c>
      <c r="F33" s="45">
        <f t="shared" si="1"/>
        <v>-0.70280725183264792</v>
      </c>
      <c r="G33" s="46">
        <v>2.29</v>
      </c>
      <c r="H33" s="45">
        <f t="shared" si="2"/>
        <v>0.33673359276951181</v>
      </c>
    </row>
    <row r="34" spans="1:8">
      <c r="A34" s="834" t="s">
        <v>80</v>
      </c>
      <c r="B34" s="835"/>
      <c r="C34" s="45">
        <v>71</v>
      </c>
      <c r="D34" s="45">
        <f t="shared" si="0"/>
        <v>0.62066554455218215</v>
      </c>
      <c r="E34" s="45">
        <v>5.6</v>
      </c>
      <c r="F34" s="45">
        <f t="shared" si="1"/>
        <v>7.0280725183265544E-2</v>
      </c>
      <c r="G34" s="45">
        <v>2.75</v>
      </c>
      <c r="H34" s="45">
        <f t="shared" si="2"/>
        <v>0.19879453067115765</v>
      </c>
    </row>
    <row r="35" spans="1:8">
      <c r="A35" s="834" t="s">
        <v>81</v>
      </c>
      <c r="B35" s="835"/>
      <c r="C35" s="46">
        <v>67</v>
      </c>
      <c r="D35" s="45">
        <f t="shared" si="0"/>
        <v>9.3099831682827053E-2</v>
      </c>
      <c r="E35" s="46">
        <v>6.3</v>
      </c>
      <c r="F35" s="45">
        <f t="shared" si="1"/>
        <v>-0.17570181295816151</v>
      </c>
      <c r="G35" s="46">
        <v>2.36</v>
      </c>
      <c r="H35" s="45">
        <f t="shared" si="2"/>
        <v>0.31574286592845796</v>
      </c>
    </row>
    <row r="36" spans="1:8">
      <c r="C36">
        <f>AVERAGE(C2:C35)</f>
        <v>66.294117647058826</v>
      </c>
      <c r="D36" s="45"/>
      <c r="E36">
        <f>AVERAGE(E2:E35)</f>
        <v>5.8000000000000016</v>
      </c>
      <c r="F36" s="45"/>
      <c r="G36">
        <f>AVERAGE(G2:G35)</f>
        <v>3.4129411764705888</v>
      </c>
      <c r="H36" s="45"/>
    </row>
    <row r="37" spans="1:8">
      <c r="C37">
        <f>STDEV(C2:C35)</f>
        <v>7.5819938681089925</v>
      </c>
      <c r="D37" s="45"/>
      <c r="E37">
        <f>STDEV(E2:E35)</f>
        <v>2.8457304542387352</v>
      </c>
      <c r="F37" s="45"/>
      <c r="G37">
        <f>STDEV(G2:G35)</f>
        <v>3.3348059135852899</v>
      </c>
      <c r="H37" s="45"/>
    </row>
  </sheetData>
  <mergeCells count="34">
    <mergeCell ref="A7:B7"/>
    <mergeCell ref="A2:B2"/>
    <mergeCell ref="A3:B3"/>
    <mergeCell ref="A4:B4"/>
    <mergeCell ref="A5:B5"/>
    <mergeCell ref="A6:B6"/>
    <mergeCell ref="A30:B30"/>
    <mergeCell ref="A19:B19"/>
    <mergeCell ref="A8:B8"/>
    <mergeCell ref="A9:B9"/>
    <mergeCell ref="A10:B10"/>
    <mergeCell ref="A11:B11"/>
    <mergeCell ref="A12:B12"/>
    <mergeCell ref="A13:B13"/>
    <mergeCell ref="A14:B14"/>
    <mergeCell ref="A15:B15"/>
    <mergeCell ref="A16:B16"/>
    <mergeCell ref="A17:B17"/>
    <mergeCell ref="A18:B18"/>
    <mergeCell ref="A25:B25"/>
    <mergeCell ref="A26:B26"/>
    <mergeCell ref="A27:B27"/>
    <mergeCell ref="A28:B28"/>
    <mergeCell ref="A29:B29"/>
    <mergeCell ref="A20:B20"/>
    <mergeCell ref="A21:B21"/>
    <mergeCell ref="A22:B22"/>
    <mergeCell ref="A23:B23"/>
    <mergeCell ref="A24:B24"/>
    <mergeCell ref="A32:B32"/>
    <mergeCell ref="A33:B33"/>
    <mergeCell ref="A34:B34"/>
    <mergeCell ref="A35:B35"/>
    <mergeCell ref="A31:B31"/>
  </mergeCells>
  <hyperlinks>
    <hyperlink ref="A12" r:id="rId1" tooltip="Click once to display linked information. Click and hold to select this cell." display="http://stats.oecd.org/OECDStat_Metadata/ShowMetadata.ashx?Dataset=BLI2014&amp;Coords=[LOCATION].[DEU]&amp;ShowOnWeb=true&amp;Lang=en"/>
    <hyperlink ref="A17" r:id="rId2" tooltip="Click once to display linked information. Click and hold to select this cell." display="http://stats.oecd.org/OECDStat_Metadata/ShowMetadata.ashx?Dataset=BLI2014&amp;Coords=[LOCATION].[ISR]&amp;ShowOnWeb=true&amp;Lang=en"/>
    <hyperlink ref="C1" r:id="rId3" tooltip="Click once to display linked information. Click and hold to select this cell." display="http://stats.oecd.org/OECDStat_Metadata/ShowMetadata.ashx?Dataset=BLI2014&amp;Coords=[INDICATOR].[JE_EMPL]&amp;ShowOnWeb=true&amp;Lang=en"/>
    <hyperlink ref="E1" r:id="rId4" tooltip="Click once to display linked information. Click and hold to select this cell." display="http://stats.oecd.org/OECDStat_Metadata/ShowMetadata.ashx?Dataset=BLI2014&amp;Coords=[INDICATOR].[JE_JT]&amp;ShowOnWeb=true&amp;Lang=en"/>
    <hyperlink ref="G1" r:id="rId5" tooltip="Click once to display linked information. Click and hold to select this cell." display="http://stats.oecd.org/OECDStat_Metadata/ShowMetadata.ashx?Dataset=BLI2014&amp;Coords=[INDICATOR].[JE_LTUR]&amp;ShowOnWeb=true&amp;Lang=en"/>
  </hyperlinks>
  <pageMargins left="0.7" right="0.7" top="0.75" bottom="0.75" header="0.3" footer="0.3"/>
  <pageSetup paperSize="9" orientation="portrait" horizontalDpi="300" verticalDpi="0" copies="0" r:id="rId6"/>
  <legacy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3" workbookViewId="0">
      <selection activeCell="J33" sqref="J33"/>
    </sheetView>
  </sheetViews>
  <sheetFormatPr defaultRowHeight="16.5"/>
  <cols>
    <col min="1" max="1" width="14.85546875" customWidth="1"/>
    <col min="2" max="2" width="11.7109375" bestFit="1" customWidth="1"/>
  </cols>
  <sheetData>
    <row r="1" spans="1:10" ht="25.5">
      <c r="A1" s="89"/>
      <c r="B1" s="90" t="s">
        <v>261</v>
      </c>
      <c r="C1" s="90"/>
      <c r="D1" s="90" t="s">
        <v>262</v>
      </c>
    </row>
    <row r="2" spans="1:10">
      <c r="A2" s="91" t="s">
        <v>65</v>
      </c>
      <c r="B2" s="95" t="str">
        <f>IFERROR(VLOOKUP(A2,$I$3:$J$33,2,FALSE)," ")</f>
        <v xml:space="preserve"> </v>
      </c>
      <c r="C2" s="92" t="e">
        <f>(B2-B$35)/B$36</f>
        <v>#VALUE!</v>
      </c>
      <c r="D2" s="92">
        <v>85</v>
      </c>
      <c r="E2" s="92">
        <f>(D2-D$35)/D$36</f>
        <v>1.2521732496774236</v>
      </c>
      <c r="I2" s="96" t="s">
        <v>370</v>
      </c>
      <c r="J2" s="69" t="s">
        <v>371</v>
      </c>
    </row>
    <row r="3" spans="1:10">
      <c r="A3" s="91" t="s">
        <v>55</v>
      </c>
      <c r="B3" s="95">
        <f t="shared" ref="B3:B34" si="0">IFERROR(VLOOKUP(A3,$I$3:$J$33,2,FALSE)," ")</f>
        <v>61.35</v>
      </c>
      <c r="C3" s="92">
        <f t="shared" ref="C3:C34" si="1">(B3-B$35)/B$36</f>
        <v>-0.3074850407313186</v>
      </c>
      <c r="D3" s="92">
        <v>69</v>
      </c>
      <c r="E3" s="92">
        <f t="shared" ref="E3:E34" si="2">(D3-D$35)/D$36</f>
        <v>4.5699753637862391E-2</v>
      </c>
      <c r="I3" s="96" t="s">
        <v>53</v>
      </c>
      <c r="J3" s="69">
        <v>71.849999999999994</v>
      </c>
    </row>
    <row r="4" spans="1:10">
      <c r="A4" s="91" t="s">
        <v>38</v>
      </c>
      <c r="B4" s="95">
        <f t="shared" si="0"/>
        <v>64.849999999999994</v>
      </c>
      <c r="C4" s="92">
        <f t="shared" si="1"/>
        <v>0.43793323982945886</v>
      </c>
      <c r="D4" s="92">
        <v>74</v>
      </c>
      <c r="E4" s="92">
        <f t="shared" si="2"/>
        <v>0.42272272115022524</v>
      </c>
      <c r="I4" s="96" t="s">
        <v>75</v>
      </c>
      <c r="J4" s="69">
        <v>71.150000000000006</v>
      </c>
    </row>
    <row r="5" spans="1:10">
      <c r="A5" s="91" t="s">
        <v>67</v>
      </c>
      <c r="B5" s="95" t="str">
        <f t="shared" si="0"/>
        <v xml:space="preserve"> </v>
      </c>
      <c r="C5" s="92" t="e">
        <f t="shared" si="1"/>
        <v>#VALUE!</v>
      </c>
      <c r="D5" s="92">
        <v>88</v>
      </c>
      <c r="E5" s="92">
        <f t="shared" si="2"/>
        <v>1.4783870301848412</v>
      </c>
      <c r="I5" s="96" t="s">
        <v>61</v>
      </c>
      <c r="J5" s="69">
        <v>70.699999999999989</v>
      </c>
    </row>
    <row r="6" spans="1:10">
      <c r="A6" s="91" t="s">
        <v>83</v>
      </c>
      <c r="B6" s="95" t="str">
        <f t="shared" si="0"/>
        <v xml:space="preserve"> </v>
      </c>
      <c r="C6" s="92" t="e">
        <f t="shared" si="1"/>
        <v>#VALUE!</v>
      </c>
      <c r="D6" s="92">
        <v>59</v>
      </c>
      <c r="E6" s="92">
        <f t="shared" si="2"/>
        <v>-0.70834618138686334</v>
      </c>
      <c r="I6" s="96" t="s">
        <v>69</v>
      </c>
      <c r="J6" s="69">
        <v>69.2</v>
      </c>
    </row>
    <row r="7" spans="1:10">
      <c r="A7" s="91" t="s">
        <v>41</v>
      </c>
      <c r="B7" s="95">
        <f t="shared" si="0"/>
        <v>63.199999999999996</v>
      </c>
      <c r="C7" s="92">
        <f t="shared" si="1"/>
        <v>8.6521764707949075E-2</v>
      </c>
      <c r="D7" s="92">
        <v>60</v>
      </c>
      <c r="E7" s="92">
        <f t="shared" si="2"/>
        <v>-0.63294158788439081</v>
      </c>
      <c r="I7" s="96" t="s">
        <v>78</v>
      </c>
      <c r="J7" s="69">
        <v>68.099999999999994</v>
      </c>
    </row>
    <row r="8" spans="1:10">
      <c r="A8" s="91" t="s">
        <v>42</v>
      </c>
      <c r="B8" s="95">
        <f t="shared" si="0"/>
        <v>61</v>
      </c>
      <c r="C8" s="92">
        <f t="shared" si="1"/>
        <v>-0.38202686878739678</v>
      </c>
      <c r="D8" s="92">
        <v>71</v>
      </c>
      <c r="E8" s="92">
        <f t="shared" si="2"/>
        <v>0.19650894064280755</v>
      </c>
      <c r="I8" s="96" t="s">
        <v>70</v>
      </c>
      <c r="J8" s="69">
        <v>67.2</v>
      </c>
    </row>
    <row r="9" spans="1:10">
      <c r="A9" s="91" t="s">
        <v>44</v>
      </c>
      <c r="B9" s="95">
        <f t="shared" si="0"/>
        <v>55.150000000000006</v>
      </c>
      <c r="C9" s="92">
        <f t="shared" si="1"/>
        <v>-1.6279402805818404</v>
      </c>
      <c r="D9" s="92">
        <v>52</v>
      </c>
      <c r="E9" s="92">
        <f t="shared" si="2"/>
        <v>-1.2361783359041714</v>
      </c>
      <c r="I9" s="96" t="s">
        <v>51</v>
      </c>
      <c r="J9" s="69">
        <v>66.099999999999994</v>
      </c>
    </row>
    <row r="10" spans="1:10">
      <c r="A10" s="91" t="s">
        <v>60</v>
      </c>
      <c r="B10" s="95">
        <f t="shared" si="0"/>
        <v>56.75</v>
      </c>
      <c r="C10" s="92">
        <f t="shared" si="1"/>
        <v>-1.2871776380397713</v>
      </c>
      <c r="D10" s="92">
        <v>69</v>
      </c>
      <c r="E10" s="92">
        <f t="shared" si="2"/>
        <v>4.5699753637862391E-2</v>
      </c>
      <c r="I10" s="96" t="s">
        <v>45</v>
      </c>
      <c r="J10" s="69">
        <v>65.3</v>
      </c>
    </row>
    <row r="11" spans="1:10">
      <c r="A11" s="91" t="s">
        <v>46</v>
      </c>
      <c r="B11" s="95">
        <f t="shared" si="0"/>
        <v>63.2</v>
      </c>
      <c r="C11" s="92">
        <f t="shared" si="1"/>
        <v>8.6521764707950588E-2</v>
      </c>
      <c r="D11" s="92">
        <v>68</v>
      </c>
      <c r="E11" s="92">
        <f t="shared" si="2"/>
        <v>-2.9704839864610182E-2</v>
      </c>
      <c r="I11" s="96" t="s">
        <v>38</v>
      </c>
      <c r="J11" s="69">
        <v>64.849999999999994</v>
      </c>
    </row>
    <row r="12" spans="1:10">
      <c r="A12" s="91" t="s">
        <v>43</v>
      </c>
      <c r="B12" s="95">
        <f t="shared" si="0"/>
        <v>57.65</v>
      </c>
      <c r="C12" s="92">
        <f t="shared" si="1"/>
        <v>-1.095498651609857</v>
      </c>
      <c r="D12" s="92">
        <v>65</v>
      </c>
      <c r="E12" s="92">
        <f t="shared" si="2"/>
        <v>-0.25591862037202789</v>
      </c>
      <c r="I12" s="96" t="s">
        <v>68</v>
      </c>
      <c r="J12" s="69">
        <v>64.849999999999994</v>
      </c>
    </row>
    <row r="13" spans="1:10">
      <c r="A13" s="91" t="s">
        <v>68</v>
      </c>
      <c r="B13" s="95">
        <f t="shared" si="0"/>
        <v>64.849999999999994</v>
      </c>
      <c r="C13" s="92">
        <f t="shared" si="1"/>
        <v>0.43793323982945886</v>
      </c>
      <c r="D13" s="92">
        <v>76</v>
      </c>
      <c r="E13" s="92">
        <f t="shared" si="2"/>
        <v>0.57353190815517041</v>
      </c>
      <c r="I13" s="96" t="s">
        <v>80</v>
      </c>
      <c r="J13" s="69">
        <v>64.55</v>
      </c>
    </row>
    <row r="14" spans="1:10">
      <c r="A14" s="91" t="s">
        <v>52</v>
      </c>
      <c r="B14" s="95">
        <f t="shared" si="0"/>
        <v>59.85</v>
      </c>
      <c r="C14" s="92">
        <f t="shared" si="1"/>
        <v>-0.62695001811450957</v>
      </c>
      <c r="D14" s="92">
        <v>56</v>
      </c>
      <c r="E14" s="92">
        <f t="shared" si="2"/>
        <v>-0.93455996189428103</v>
      </c>
      <c r="I14" s="96" t="s">
        <v>40</v>
      </c>
      <c r="J14" s="69">
        <v>63.900000000000006</v>
      </c>
    </row>
    <row r="15" spans="1:10">
      <c r="A15" s="91" t="s">
        <v>69</v>
      </c>
      <c r="B15" s="95">
        <f t="shared" si="0"/>
        <v>69.2</v>
      </c>
      <c r="C15" s="92">
        <f t="shared" si="1"/>
        <v>1.3643816742407144</v>
      </c>
      <c r="D15" s="92">
        <v>78</v>
      </c>
      <c r="E15" s="92">
        <f t="shared" si="2"/>
        <v>0.72434109516011558</v>
      </c>
      <c r="I15" s="96" t="s">
        <v>48</v>
      </c>
      <c r="J15" s="69">
        <v>63.7</v>
      </c>
    </row>
    <row r="16" spans="1:10">
      <c r="A16" s="91" t="s">
        <v>70</v>
      </c>
      <c r="B16" s="95">
        <f t="shared" si="0"/>
        <v>67.2</v>
      </c>
      <c r="C16" s="92">
        <f t="shared" si="1"/>
        <v>0.93842837106312649</v>
      </c>
      <c r="D16" s="92">
        <v>83</v>
      </c>
      <c r="E16" s="92">
        <f t="shared" si="2"/>
        <v>1.1013640626724783</v>
      </c>
      <c r="I16" s="96" t="s">
        <v>76</v>
      </c>
      <c r="J16" s="69">
        <v>63.55</v>
      </c>
    </row>
    <row r="17" spans="1:10">
      <c r="A17" s="91" t="s">
        <v>84</v>
      </c>
      <c r="B17" s="95" t="str">
        <f t="shared" si="0"/>
        <v xml:space="preserve"> </v>
      </c>
      <c r="C17" s="92" t="e">
        <f t="shared" si="1"/>
        <v>#VALUE!</v>
      </c>
      <c r="D17" s="92">
        <v>82</v>
      </c>
      <c r="E17" s="92">
        <f t="shared" si="2"/>
        <v>1.0259594691700058</v>
      </c>
      <c r="I17" s="96" t="s">
        <v>46</v>
      </c>
      <c r="J17" s="69">
        <v>63.2</v>
      </c>
    </row>
    <row r="18" spans="1:10">
      <c r="A18" s="91" t="s">
        <v>47</v>
      </c>
      <c r="B18" s="95">
        <f t="shared" si="0"/>
        <v>61.8</v>
      </c>
      <c r="C18" s="92">
        <f t="shared" si="1"/>
        <v>-0.21164554751636222</v>
      </c>
      <c r="D18" s="92">
        <v>65</v>
      </c>
      <c r="E18" s="92">
        <f t="shared" si="2"/>
        <v>-0.25591862037202789</v>
      </c>
      <c r="I18" s="96" t="s">
        <v>41</v>
      </c>
      <c r="J18" s="69">
        <v>63.199999999999996</v>
      </c>
    </row>
    <row r="19" spans="1:10">
      <c r="A19" s="91" t="s">
        <v>71</v>
      </c>
      <c r="B19" s="95" t="str">
        <f t="shared" si="0"/>
        <v xml:space="preserve"> </v>
      </c>
      <c r="C19" s="92" t="e">
        <f t="shared" si="1"/>
        <v>#VALUE!</v>
      </c>
      <c r="D19" s="92">
        <v>30</v>
      </c>
      <c r="E19" s="92">
        <f t="shared" si="2"/>
        <v>-2.8950793929585679</v>
      </c>
      <c r="I19" s="96" t="s">
        <v>96</v>
      </c>
      <c r="J19" s="69">
        <v>63.05</v>
      </c>
    </row>
    <row r="20" spans="1:10">
      <c r="A20" s="91" t="s">
        <v>72</v>
      </c>
      <c r="B20" s="95" t="str">
        <f t="shared" si="0"/>
        <v xml:space="preserve"> </v>
      </c>
      <c r="C20" s="92" t="e">
        <f t="shared" si="1"/>
        <v>#VALUE!</v>
      </c>
      <c r="D20" s="92">
        <v>37</v>
      </c>
      <c r="E20" s="92">
        <f t="shared" si="2"/>
        <v>-2.3672472384412599</v>
      </c>
      <c r="I20" s="96" t="s">
        <v>47</v>
      </c>
      <c r="J20" s="69">
        <v>61.8</v>
      </c>
    </row>
    <row r="21" spans="1:10">
      <c r="A21" s="91" t="s">
        <v>51</v>
      </c>
      <c r="B21" s="95">
        <f t="shared" si="0"/>
        <v>66.099999999999994</v>
      </c>
      <c r="C21" s="92">
        <f t="shared" si="1"/>
        <v>0.70415405431545131</v>
      </c>
      <c r="D21" s="92">
        <v>73</v>
      </c>
      <c r="E21" s="92">
        <f t="shared" si="2"/>
        <v>0.34731812764775266</v>
      </c>
      <c r="I21" s="96" t="s">
        <v>55</v>
      </c>
      <c r="J21" s="69">
        <v>61.35</v>
      </c>
    </row>
    <row r="22" spans="1:10">
      <c r="A22" s="91" t="s">
        <v>73</v>
      </c>
      <c r="B22" s="95" t="str">
        <f t="shared" si="0"/>
        <v xml:space="preserve"> </v>
      </c>
      <c r="C22" s="92" t="e">
        <f t="shared" si="1"/>
        <v>#VALUE!</v>
      </c>
      <c r="D22" s="92">
        <v>66</v>
      </c>
      <c r="E22" s="92">
        <f t="shared" si="2"/>
        <v>-0.18051402686955534</v>
      </c>
      <c r="I22" s="96" t="s">
        <v>54</v>
      </c>
      <c r="J22" s="69">
        <v>61.2</v>
      </c>
    </row>
    <row r="23" spans="1:10">
      <c r="A23" s="91" t="s">
        <v>54</v>
      </c>
      <c r="B23" s="95">
        <f t="shared" si="0"/>
        <v>61.2</v>
      </c>
      <c r="C23" s="92">
        <f t="shared" si="1"/>
        <v>-0.33943153846963736</v>
      </c>
      <c r="D23" s="92">
        <v>76</v>
      </c>
      <c r="E23" s="92">
        <f t="shared" si="2"/>
        <v>0.57353190815517041</v>
      </c>
      <c r="I23" s="96" t="s">
        <v>56</v>
      </c>
      <c r="J23" s="69">
        <v>61.05</v>
      </c>
    </row>
    <row r="24" spans="1:10">
      <c r="A24" s="91" t="s">
        <v>74</v>
      </c>
      <c r="B24" s="95" t="str">
        <f t="shared" si="0"/>
        <v xml:space="preserve"> </v>
      </c>
      <c r="C24" s="92" t="e">
        <f t="shared" si="1"/>
        <v>#VALUE!</v>
      </c>
      <c r="D24" s="92">
        <v>89</v>
      </c>
      <c r="E24" s="92">
        <f t="shared" si="2"/>
        <v>1.5537916236873139</v>
      </c>
      <c r="I24" s="96" t="s">
        <v>42</v>
      </c>
      <c r="J24" s="69">
        <v>61</v>
      </c>
    </row>
    <row r="25" spans="1:10">
      <c r="A25" s="91" t="s">
        <v>75</v>
      </c>
      <c r="B25" s="95">
        <f t="shared" si="0"/>
        <v>71.150000000000006</v>
      </c>
      <c r="C25" s="92">
        <f t="shared" si="1"/>
        <v>1.7796861448388634</v>
      </c>
      <c r="D25" s="92">
        <v>73</v>
      </c>
      <c r="E25" s="92">
        <f t="shared" si="2"/>
        <v>0.34731812764775266</v>
      </c>
      <c r="I25" s="96" t="s">
        <v>52</v>
      </c>
      <c r="J25" s="69">
        <v>59.85</v>
      </c>
    </row>
    <row r="26" spans="1:10">
      <c r="A26" s="91" t="s">
        <v>56</v>
      </c>
      <c r="B26" s="95">
        <f t="shared" si="0"/>
        <v>61.05</v>
      </c>
      <c r="C26" s="92">
        <f t="shared" si="1"/>
        <v>-0.37137803620795767</v>
      </c>
      <c r="D26" s="92">
        <v>58</v>
      </c>
      <c r="E26" s="92">
        <f t="shared" si="2"/>
        <v>-0.78375077488933587</v>
      </c>
      <c r="I26" s="96" t="s">
        <v>50</v>
      </c>
      <c r="J26" s="69">
        <v>59.1</v>
      </c>
    </row>
    <row r="27" spans="1:10">
      <c r="A27" s="91" t="s">
        <v>76</v>
      </c>
      <c r="B27" s="95">
        <f t="shared" si="0"/>
        <v>63.55</v>
      </c>
      <c r="C27" s="92">
        <f t="shared" si="1"/>
        <v>0.16106359276402726</v>
      </c>
      <c r="D27" s="92">
        <v>50</v>
      </c>
      <c r="E27" s="92">
        <f t="shared" si="2"/>
        <v>-1.3869875229091164</v>
      </c>
      <c r="I27" s="96" t="s">
        <v>57</v>
      </c>
      <c r="J27" s="69">
        <v>57.7</v>
      </c>
    </row>
    <row r="28" spans="1:10">
      <c r="A28" s="93" t="s">
        <v>77</v>
      </c>
      <c r="B28" s="97">
        <f t="shared" si="0"/>
        <v>53.25</v>
      </c>
      <c r="C28" s="94">
        <f t="shared" si="1"/>
        <v>-2.03259591860055</v>
      </c>
      <c r="D28" s="94">
        <v>63</v>
      </c>
      <c r="E28" s="94">
        <f t="shared" si="2"/>
        <v>-0.40672780737697306</v>
      </c>
      <c r="I28" s="96" t="s">
        <v>43</v>
      </c>
      <c r="J28" s="69">
        <v>57.65</v>
      </c>
    </row>
    <row r="29" spans="1:10">
      <c r="A29" s="91" t="s">
        <v>58</v>
      </c>
      <c r="B29" s="95">
        <f t="shared" si="0"/>
        <v>56.05</v>
      </c>
      <c r="C29" s="92">
        <f t="shared" si="1"/>
        <v>-1.4362612941519277</v>
      </c>
      <c r="D29" s="92">
        <v>61</v>
      </c>
      <c r="E29" s="92">
        <f t="shared" si="2"/>
        <v>-0.55753699438191817</v>
      </c>
      <c r="I29" s="96" t="s">
        <v>49</v>
      </c>
      <c r="J29" s="69">
        <v>56.8</v>
      </c>
    </row>
    <row r="30" spans="1:10">
      <c r="A30" s="91" t="s">
        <v>45</v>
      </c>
      <c r="B30" s="95">
        <f t="shared" si="0"/>
        <v>65.3</v>
      </c>
      <c r="C30" s="92">
        <f t="shared" si="1"/>
        <v>0.53377273304441675</v>
      </c>
      <c r="D30" s="92">
        <v>75</v>
      </c>
      <c r="E30" s="92">
        <f t="shared" si="2"/>
        <v>0.49812731465269783</v>
      </c>
      <c r="I30" s="96" t="s">
        <v>60</v>
      </c>
      <c r="J30" s="69">
        <v>56.75</v>
      </c>
    </row>
    <row r="31" spans="1:10">
      <c r="A31" s="91" t="s">
        <v>61</v>
      </c>
      <c r="B31" s="95">
        <f t="shared" si="0"/>
        <v>70.699999999999989</v>
      </c>
      <c r="C31" s="92">
        <f t="shared" si="1"/>
        <v>1.6838466516239023</v>
      </c>
      <c r="D31" s="92">
        <v>80</v>
      </c>
      <c r="E31" s="92">
        <f t="shared" si="2"/>
        <v>0.87515028216506074</v>
      </c>
      <c r="I31" s="96" t="s">
        <v>58</v>
      </c>
      <c r="J31" s="69">
        <v>56.05</v>
      </c>
    </row>
    <row r="32" spans="1:10">
      <c r="A32" s="91" t="s">
        <v>78</v>
      </c>
      <c r="B32" s="95">
        <f t="shared" si="0"/>
        <v>68.099999999999994</v>
      </c>
      <c r="C32" s="92">
        <f t="shared" si="1"/>
        <v>1.1301073574930394</v>
      </c>
      <c r="D32" s="92">
        <v>81</v>
      </c>
      <c r="E32" s="92">
        <f t="shared" si="2"/>
        <v>0.95055487566753327</v>
      </c>
      <c r="I32" s="96" t="s">
        <v>44</v>
      </c>
      <c r="J32" s="69">
        <v>55.150000000000006</v>
      </c>
    </row>
    <row r="33" spans="1:10">
      <c r="A33" s="91" t="s">
        <v>79</v>
      </c>
      <c r="B33" s="95" t="str">
        <f t="shared" si="0"/>
        <v xml:space="preserve"> </v>
      </c>
      <c r="C33" s="92" t="e">
        <f t="shared" si="1"/>
        <v>#VALUE!</v>
      </c>
      <c r="D33" s="92">
        <v>67</v>
      </c>
      <c r="E33" s="92">
        <f t="shared" si="2"/>
        <v>-0.10510943336708276</v>
      </c>
      <c r="I33" s="96" t="s">
        <v>77</v>
      </c>
      <c r="J33" s="69">
        <v>53.25</v>
      </c>
    </row>
    <row r="34" spans="1:10">
      <c r="A34" s="91" t="s">
        <v>80</v>
      </c>
      <c r="B34" s="95">
        <f t="shared" si="0"/>
        <v>64.55</v>
      </c>
      <c r="C34" s="92">
        <f t="shared" si="1"/>
        <v>0.37404024435282124</v>
      </c>
      <c r="D34" s="92">
        <v>78</v>
      </c>
      <c r="E34" s="92">
        <f t="shared" si="2"/>
        <v>0.72434109516011558</v>
      </c>
    </row>
    <row r="35" spans="1:10">
      <c r="B35">
        <f>AVERAGE(B2:B34)</f>
        <v>62.793749999999989</v>
      </c>
      <c r="C35" s="92"/>
      <c r="D35">
        <f>AVERAGE(D2:D34)</f>
        <v>68.393939393939391</v>
      </c>
      <c r="E35" s="92"/>
    </row>
    <row r="36" spans="1:10">
      <c r="B36">
        <f>_xlfn.STDEV.P(B2:B34)</f>
        <v>4.6953503707568673</v>
      </c>
      <c r="C36" s="92"/>
      <c r="D36">
        <f>_xlfn.STDEV.P(D2:D34)</f>
        <v>13.261791537503736</v>
      </c>
      <c r="E36" s="92"/>
    </row>
  </sheetData>
  <autoFilter ref="I2:J33">
    <sortState ref="I3:J33">
      <sortCondition descending="1" ref="J2:J33"/>
    </sortState>
  </autoFilter>
  <hyperlinks>
    <hyperlink ref="A17" r:id="rId1" tooltip="Click once to display linked information. Click and hold to select this cell." display="OECDStat_Metadata/OECDStat_Metadata/ShowMetadata.ashx?Dataset=BLI&amp;Coords=%5bLOCATION%5d.%5bISR%5d&amp;ShowOnWeb=true&amp;Lang=en"/>
    <hyperlink ref="A12" r:id="rId2" tooltip="Click once to display linked information. Click and hold to select this cell." display="OECDStat_Metadata/OECDStat_Metadata/ShowMetadata.ashx?Dataset=BLI&amp;Coords=%5bLOCATION%5d.%5bDEU%5d&amp;ShowOnWeb=true&amp;Lang=en"/>
    <hyperlink ref="B1" r:id="rId3" tooltip="Click once to display linked information. Click and hold to select this cell." display="OECDStat_Metadata/OECDStat_Metadata/ShowMetadata.ashx?Dataset=BLI&amp;Coords=%5bINDICATOR%5d.%5bHS_LEB%5d&amp;ShowOnWeb=true&amp;Lang=en"/>
    <hyperlink ref="D1" r:id="rId4" tooltip="Click once to display linked information. Click and hold to select this cell." display="OECDStat_Metadata/OECDStat_Metadata/ShowMetadata.ashx?Dataset=BLI&amp;Coords=%5bINDICATOR%5d.%5bHS_SFRH%5d&amp;ShowOnWeb=true&amp;Lang=en"/>
  </hyperlinks>
  <pageMargins left="0.7" right="0.7" top="0.75" bottom="0.75" header="0.3" footer="0.3"/>
  <pageSetup paperSize="9" orientation="portrait" horizontalDpi="300" verticalDpi="0" copies="0"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opLeftCell="A16" workbookViewId="0">
      <selection activeCell="A28" sqref="A28:E28"/>
    </sheetView>
  </sheetViews>
  <sheetFormatPr defaultRowHeight="16.5"/>
  <sheetData>
    <row r="1" spans="1:5" ht="33.75" customHeight="1">
      <c r="B1" s="102" t="s">
        <v>373</v>
      </c>
      <c r="C1" s="102"/>
      <c r="D1" s="102" t="s">
        <v>374</v>
      </c>
    </row>
    <row r="2" spans="1:5">
      <c r="A2" s="99" t="s">
        <v>65</v>
      </c>
      <c r="B2" s="95">
        <v>2.1</v>
      </c>
      <c r="C2" s="95">
        <f>(B2-B$39)/B$40</f>
        <v>-0.89418022161880251</v>
      </c>
      <c r="D2" s="95">
        <v>0.8</v>
      </c>
      <c r="E2" s="95">
        <f>(D2-D$39)/D$40</f>
        <v>-0.41736853772861671</v>
      </c>
    </row>
    <row r="3" spans="1:5">
      <c r="A3" s="99" t="s">
        <v>55</v>
      </c>
      <c r="B3" s="98">
        <v>3.4</v>
      </c>
      <c r="C3" s="95">
        <f t="shared" ref="C3:C40" si="0">(B3-B$39)/B$40</f>
        <v>-0.29681815689846397</v>
      </c>
      <c r="D3" s="98">
        <v>0.5</v>
      </c>
      <c r="E3" s="95">
        <f t="shared" ref="E3:E40" si="1">(D3-D$39)/D$40</f>
        <v>-0.47123819783079857</v>
      </c>
    </row>
    <row r="4" spans="1:5">
      <c r="A4" s="99" t="s">
        <v>38</v>
      </c>
      <c r="B4" s="95">
        <v>6.6</v>
      </c>
      <c r="C4" s="95">
        <f t="shared" si="0"/>
        <v>1.173611540874677</v>
      </c>
      <c r="D4" s="95">
        <v>1.2</v>
      </c>
      <c r="E4" s="95">
        <f t="shared" si="1"/>
        <v>-0.3455423242590408</v>
      </c>
    </row>
    <row r="5" spans="1:5">
      <c r="A5" s="99" t="s">
        <v>67</v>
      </c>
      <c r="B5" s="98">
        <v>1.3</v>
      </c>
      <c r="C5" s="95">
        <f t="shared" si="0"/>
        <v>-1.2617876460620878</v>
      </c>
      <c r="D5" s="98">
        <v>1.7</v>
      </c>
      <c r="E5" s="95">
        <f t="shared" si="1"/>
        <v>-0.2557595574220709</v>
      </c>
    </row>
    <row r="6" spans="1:5">
      <c r="A6" s="99" t="s">
        <v>83</v>
      </c>
      <c r="B6" s="95">
        <v>6.9</v>
      </c>
      <c r="C6" s="95">
        <f t="shared" si="0"/>
        <v>1.3114643250409093</v>
      </c>
      <c r="D6" s="95">
        <v>5.2</v>
      </c>
      <c r="E6" s="95">
        <f t="shared" si="1"/>
        <v>0.37271981043671815</v>
      </c>
    </row>
    <row r="7" spans="1:5" ht="21">
      <c r="A7" s="99" t="s">
        <v>41</v>
      </c>
      <c r="B7" s="98">
        <v>2.8</v>
      </c>
      <c r="C7" s="95">
        <f t="shared" si="0"/>
        <v>-0.57252372523092798</v>
      </c>
      <c r="D7" s="98">
        <v>0.8</v>
      </c>
      <c r="E7" s="95">
        <f t="shared" si="1"/>
        <v>-0.41736853772861671</v>
      </c>
    </row>
    <row r="8" spans="1:5">
      <c r="A8" s="99" t="s">
        <v>42</v>
      </c>
      <c r="B8" s="95">
        <v>3.9</v>
      </c>
      <c r="C8" s="95">
        <f t="shared" si="0"/>
        <v>-6.706351662141069E-2</v>
      </c>
      <c r="D8" s="95">
        <v>0.8</v>
      </c>
      <c r="E8" s="95">
        <f t="shared" si="1"/>
        <v>-0.41736853772861671</v>
      </c>
    </row>
    <row r="9" spans="1:5">
      <c r="A9" s="99" t="s">
        <v>44</v>
      </c>
      <c r="B9" s="98">
        <v>5.5</v>
      </c>
      <c r="C9" s="95">
        <f t="shared" si="0"/>
        <v>0.66815133226515988</v>
      </c>
      <c r="D9" s="98">
        <v>4.7</v>
      </c>
      <c r="E9" s="95">
        <f t="shared" si="1"/>
        <v>0.28293704359974831</v>
      </c>
    </row>
    <row r="10" spans="1:5">
      <c r="A10" s="99" t="s">
        <v>60</v>
      </c>
      <c r="B10" s="95">
        <v>2.4</v>
      </c>
      <c r="C10" s="95">
        <f t="shared" si="0"/>
        <v>-0.75632743745257058</v>
      </c>
      <c r="D10" s="95">
        <v>1.8</v>
      </c>
      <c r="E10" s="95">
        <f t="shared" si="1"/>
        <v>-0.23780300405467694</v>
      </c>
    </row>
    <row r="11" spans="1:5">
      <c r="A11" s="99" t="s">
        <v>46</v>
      </c>
      <c r="B11" s="98">
        <v>5</v>
      </c>
      <c r="C11" s="95">
        <f t="shared" si="0"/>
        <v>0.4383966919881066</v>
      </c>
      <c r="D11" s="98">
        <v>0.8</v>
      </c>
      <c r="E11" s="95">
        <f t="shared" si="1"/>
        <v>-0.41736853772861671</v>
      </c>
    </row>
    <row r="12" spans="1:5">
      <c r="A12" s="100" t="s">
        <v>43</v>
      </c>
      <c r="B12" s="95">
        <v>3.6</v>
      </c>
      <c r="C12" s="95">
        <f t="shared" si="0"/>
        <v>-0.20491630078764259</v>
      </c>
      <c r="D12" s="95">
        <v>0.5</v>
      </c>
      <c r="E12" s="95">
        <f t="shared" si="1"/>
        <v>-0.47123819783079857</v>
      </c>
    </row>
    <row r="13" spans="1:5">
      <c r="A13" s="99" t="s">
        <v>68</v>
      </c>
      <c r="B13" s="98">
        <v>3.7</v>
      </c>
      <c r="C13" s="95">
        <f t="shared" si="0"/>
        <v>-0.15896537273223188</v>
      </c>
      <c r="D13" s="98">
        <v>1.4</v>
      </c>
      <c r="E13" s="95">
        <f t="shared" si="1"/>
        <v>-0.30962921752425288</v>
      </c>
    </row>
    <row r="14" spans="1:5">
      <c r="A14" s="99" t="s">
        <v>52</v>
      </c>
      <c r="B14" s="95">
        <v>3.6</v>
      </c>
      <c r="C14" s="95">
        <f t="shared" si="0"/>
        <v>-0.20491630078764259</v>
      </c>
      <c r="D14" s="95">
        <v>1.5</v>
      </c>
      <c r="E14" s="95">
        <f t="shared" si="1"/>
        <v>-0.29167266415685889</v>
      </c>
    </row>
    <row r="15" spans="1:5">
      <c r="A15" s="99" t="s">
        <v>69</v>
      </c>
      <c r="B15" s="98">
        <v>2.7</v>
      </c>
      <c r="C15" s="95">
        <f t="shared" si="0"/>
        <v>-0.61847465328633844</v>
      </c>
      <c r="D15" s="98">
        <v>1.3</v>
      </c>
      <c r="E15" s="95">
        <f t="shared" si="1"/>
        <v>-0.32758577089164681</v>
      </c>
    </row>
    <row r="16" spans="1:5">
      <c r="A16" s="99" t="s">
        <v>70</v>
      </c>
      <c r="B16" s="95">
        <v>2.6</v>
      </c>
      <c r="C16" s="95">
        <f t="shared" si="0"/>
        <v>-0.66442558134174923</v>
      </c>
      <c r="D16" s="95">
        <v>0.8</v>
      </c>
      <c r="E16" s="95">
        <f t="shared" si="1"/>
        <v>-0.41736853772861671</v>
      </c>
    </row>
    <row r="17" spans="1:5">
      <c r="A17" s="100" t="s">
        <v>84</v>
      </c>
      <c r="B17" s="98">
        <v>6.4</v>
      </c>
      <c r="C17" s="95">
        <f t="shared" si="0"/>
        <v>1.0817096847638561</v>
      </c>
      <c r="D17" s="98">
        <v>2.2000000000000002</v>
      </c>
      <c r="E17" s="95">
        <f t="shared" si="1"/>
        <v>-0.16597679058510104</v>
      </c>
    </row>
    <row r="18" spans="1:5">
      <c r="A18" s="99" t="s">
        <v>47</v>
      </c>
      <c r="B18" s="95">
        <v>4.7</v>
      </c>
      <c r="C18" s="95">
        <f t="shared" si="0"/>
        <v>0.30054390782187468</v>
      </c>
      <c r="D18" s="95">
        <v>0.7</v>
      </c>
      <c r="E18" s="95">
        <f t="shared" si="1"/>
        <v>-0.43532509109601059</v>
      </c>
    </row>
    <row r="19" spans="1:5">
      <c r="A19" s="99" t="s">
        <v>71</v>
      </c>
      <c r="B19" s="98">
        <v>1.4</v>
      </c>
      <c r="C19" s="95">
        <f t="shared" si="0"/>
        <v>-1.2158367180066771</v>
      </c>
      <c r="D19" s="98">
        <v>0.3</v>
      </c>
      <c r="E19" s="95">
        <f t="shared" si="1"/>
        <v>-0.50715130456558655</v>
      </c>
    </row>
    <row r="20" spans="1:5">
      <c r="A20" s="99" t="s">
        <v>72</v>
      </c>
      <c r="B20" s="95">
        <v>2.1</v>
      </c>
      <c r="C20" s="95">
        <f t="shared" si="0"/>
        <v>-0.89418022161880251</v>
      </c>
      <c r="D20" s="95">
        <v>1.1000000000000001</v>
      </c>
      <c r="E20" s="95">
        <f t="shared" si="1"/>
        <v>-0.36349887762643474</v>
      </c>
    </row>
    <row r="21" spans="1:5" ht="21">
      <c r="A21" s="99" t="s">
        <v>51</v>
      </c>
      <c r="B21" s="98">
        <v>4.3</v>
      </c>
      <c r="C21" s="95">
        <f t="shared" si="0"/>
        <v>0.11674019560023191</v>
      </c>
      <c r="D21" s="98">
        <v>2.1</v>
      </c>
      <c r="E21" s="95">
        <f t="shared" si="1"/>
        <v>-0.183933343952495</v>
      </c>
    </row>
    <row r="22" spans="1:5">
      <c r="A22" s="99" t="s">
        <v>73</v>
      </c>
      <c r="B22" s="95">
        <v>12.8</v>
      </c>
      <c r="C22" s="95">
        <f t="shared" si="0"/>
        <v>4.0225690803101379</v>
      </c>
      <c r="D22" s="95">
        <v>23.4</v>
      </c>
      <c r="E22" s="95">
        <f t="shared" si="1"/>
        <v>3.6408125233024209</v>
      </c>
    </row>
    <row r="23" spans="1:5" ht="21">
      <c r="A23" s="99" t="s">
        <v>54</v>
      </c>
      <c r="B23" s="98">
        <v>4.9000000000000004</v>
      </c>
      <c r="C23" s="95">
        <f t="shared" si="0"/>
        <v>0.39244576393269609</v>
      </c>
      <c r="D23" s="98">
        <v>0.9</v>
      </c>
      <c r="E23" s="95">
        <f t="shared" si="1"/>
        <v>-0.39941198436122272</v>
      </c>
    </row>
    <row r="24" spans="1:5" ht="21">
      <c r="A24" s="99" t="s">
        <v>74</v>
      </c>
      <c r="B24" s="95">
        <v>2.2000000000000002</v>
      </c>
      <c r="C24" s="95">
        <f t="shared" si="0"/>
        <v>-0.84822929356339172</v>
      </c>
      <c r="D24" s="95">
        <v>1.9</v>
      </c>
      <c r="E24" s="95">
        <f t="shared" si="1"/>
        <v>-0.21984645068728298</v>
      </c>
    </row>
    <row r="25" spans="1:5">
      <c r="A25" s="99" t="s">
        <v>75</v>
      </c>
      <c r="B25" s="98">
        <v>3.3</v>
      </c>
      <c r="C25" s="95">
        <f t="shared" si="0"/>
        <v>-0.3427690849538747</v>
      </c>
      <c r="D25" s="98">
        <v>2.2999999999999998</v>
      </c>
      <c r="E25" s="95">
        <f t="shared" si="1"/>
        <v>-0.1480202372177071</v>
      </c>
    </row>
    <row r="26" spans="1:5">
      <c r="A26" s="99" t="s">
        <v>56</v>
      </c>
      <c r="B26" s="95">
        <v>1.4</v>
      </c>
      <c r="C26" s="95">
        <f t="shared" si="0"/>
        <v>-1.2158367180066771</v>
      </c>
      <c r="D26" s="95">
        <v>1</v>
      </c>
      <c r="E26" s="95">
        <f t="shared" si="1"/>
        <v>-0.38145543099382873</v>
      </c>
    </row>
    <row r="27" spans="1:5">
      <c r="A27" s="99" t="s">
        <v>76</v>
      </c>
      <c r="B27" s="98">
        <v>5.7</v>
      </c>
      <c r="C27" s="95">
        <f t="shared" si="0"/>
        <v>0.76005318837598124</v>
      </c>
      <c r="D27" s="98">
        <v>0.9</v>
      </c>
      <c r="E27" s="95">
        <f t="shared" si="1"/>
        <v>-0.39941198436122272</v>
      </c>
    </row>
    <row r="28" spans="1:5" ht="21">
      <c r="A28" s="101" t="s">
        <v>77</v>
      </c>
      <c r="B28" s="97">
        <v>3</v>
      </c>
      <c r="C28" s="97">
        <f t="shared" si="0"/>
        <v>-0.48062186912010657</v>
      </c>
      <c r="D28" s="97">
        <v>1.2</v>
      </c>
      <c r="E28" s="97">
        <f t="shared" si="1"/>
        <v>-0.3455423242590408</v>
      </c>
    </row>
    <row r="29" spans="1:5">
      <c r="A29" s="99" t="s">
        <v>58</v>
      </c>
      <c r="B29" s="98">
        <v>3.9</v>
      </c>
      <c r="C29" s="95">
        <f t="shared" si="0"/>
        <v>-6.706351662141069E-2</v>
      </c>
      <c r="D29" s="98">
        <v>0.4</v>
      </c>
      <c r="E29" s="95">
        <f t="shared" si="1"/>
        <v>-0.48919475119819256</v>
      </c>
    </row>
    <row r="30" spans="1:5">
      <c r="A30" s="99" t="s">
        <v>45</v>
      </c>
      <c r="B30" s="95">
        <v>4.2</v>
      </c>
      <c r="C30" s="95">
        <f t="shared" si="0"/>
        <v>7.0789267544821413E-2</v>
      </c>
      <c r="D30" s="95">
        <v>0.7</v>
      </c>
      <c r="E30" s="95">
        <f t="shared" si="1"/>
        <v>-0.43532509109601059</v>
      </c>
    </row>
    <row r="31" spans="1:5">
      <c r="A31" s="99" t="s">
        <v>61</v>
      </c>
      <c r="B31" s="98">
        <v>5.0999999999999996</v>
      </c>
      <c r="C31" s="95">
        <f t="shared" si="0"/>
        <v>0.48434762004351711</v>
      </c>
      <c r="D31" s="98">
        <v>1</v>
      </c>
      <c r="E31" s="95">
        <f t="shared" si="1"/>
        <v>-0.38145543099382873</v>
      </c>
    </row>
    <row r="32" spans="1:5" ht="21">
      <c r="A32" s="99" t="s">
        <v>78</v>
      </c>
      <c r="B32" s="95">
        <v>4.2</v>
      </c>
      <c r="C32" s="95">
        <f t="shared" si="0"/>
        <v>7.0789267544821413E-2</v>
      </c>
      <c r="D32" s="95">
        <v>0.5</v>
      </c>
      <c r="E32" s="95">
        <f t="shared" si="1"/>
        <v>-0.47123819783079857</v>
      </c>
    </row>
    <row r="33" spans="1:5">
      <c r="A33" s="99" t="s">
        <v>79</v>
      </c>
      <c r="B33" s="98">
        <v>5</v>
      </c>
      <c r="C33" s="95">
        <f t="shared" si="0"/>
        <v>0.4383966919881066</v>
      </c>
      <c r="D33" s="98">
        <v>3.3</v>
      </c>
      <c r="E33" s="95">
        <f t="shared" si="1"/>
        <v>3.1545296456232615E-2</v>
      </c>
    </row>
    <row r="34" spans="1:5" ht="21">
      <c r="A34" s="99" t="s">
        <v>80</v>
      </c>
      <c r="B34" s="95">
        <v>1.9</v>
      </c>
      <c r="C34" s="95">
        <f t="shared" si="0"/>
        <v>-0.98608207772962386</v>
      </c>
      <c r="D34" s="95">
        <v>0.3</v>
      </c>
      <c r="E34" s="95">
        <f t="shared" si="1"/>
        <v>-0.50715130456558655</v>
      </c>
    </row>
    <row r="35" spans="1:5" ht="21">
      <c r="A35" s="99" t="s">
        <v>81</v>
      </c>
      <c r="B35" s="98">
        <v>1.5</v>
      </c>
      <c r="C35" s="95">
        <f t="shared" si="0"/>
        <v>-1.1698857899512665</v>
      </c>
      <c r="D35" s="98">
        <v>5.2</v>
      </c>
      <c r="E35" s="95">
        <f t="shared" si="1"/>
        <v>0.37271981043671815</v>
      </c>
    </row>
    <row r="36" spans="1:5" ht="21">
      <c r="A36" s="99" t="s">
        <v>82</v>
      </c>
      <c r="B36" s="95">
        <v>3.9</v>
      </c>
      <c r="C36" s="95">
        <f t="shared" si="0"/>
        <v>-6.706351662141069E-2</v>
      </c>
      <c r="D36" s="95">
        <v>4.0999999999999996</v>
      </c>
      <c r="E36" s="95">
        <f t="shared" si="1"/>
        <v>0.17519772339538436</v>
      </c>
    </row>
    <row r="37" spans="1:5">
      <c r="A37" s="99" t="s">
        <v>93</v>
      </c>
      <c r="B37" s="98">
        <v>7.9</v>
      </c>
      <c r="C37" s="95">
        <f t="shared" si="0"/>
        <v>1.7709736055950158</v>
      </c>
      <c r="D37" s="98">
        <v>25.5</v>
      </c>
      <c r="E37" s="95">
        <f t="shared" si="1"/>
        <v>4.0179001440176947</v>
      </c>
    </row>
    <row r="38" spans="1:5" ht="31.5">
      <c r="A38" s="99" t="s">
        <v>260</v>
      </c>
      <c r="B38" s="95">
        <v>3.8</v>
      </c>
      <c r="C38" s="95">
        <f t="shared" si="0"/>
        <v>-0.1130144446768214</v>
      </c>
      <c r="D38" s="95">
        <v>12.8</v>
      </c>
      <c r="E38" s="95">
        <f t="shared" si="1"/>
        <v>1.7374178663586604</v>
      </c>
    </row>
    <row r="39" spans="1:5">
      <c r="B39">
        <f>AVERAGE(B2:B38)</f>
        <v>4.045945945945947</v>
      </c>
      <c r="C39" s="95">
        <f t="shared" si="0"/>
        <v>0</v>
      </c>
      <c r="D39">
        <f>AVERAGE(D2:D38)</f>
        <v>3.1243243243243244</v>
      </c>
      <c r="E39" s="95">
        <f t="shared" si="1"/>
        <v>0</v>
      </c>
    </row>
    <row r="40" spans="1:5">
      <c r="B40">
        <f>_xlfn.STDEV.P(B2:B38)</f>
        <v>2.1762346100913001</v>
      </c>
      <c r="C40" s="95">
        <f t="shared" si="0"/>
        <v>-0.8591497107824263</v>
      </c>
      <c r="D40">
        <f>_xlfn.STDEV.P(D2:D38)</f>
        <v>5.5689974548001446</v>
      </c>
      <c r="E40" s="95">
        <f t="shared" si="1"/>
        <v>0.43897903533223154</v>
      </c>
    </row>
  </sheetData>
  <hyperlinks>
    <hyperlink ref="A17" r:id="rId1" tooltip="Click once to display linked information. Click and hold to select this cell." display="OECDStat_Metadata/OECDStat_Metadata/ShowMetadata.ashx?Dataset=BLI&amp;Coords=%5bLOCATION%5d.%5bISR%5d&amp;ShowOnWeb=true&amp;Lang=en"/>
    <hyperlink ref="A12" r:id="rId2" tooltip="Click once to display linked information. Click and hold to select this cell." display="OECDStat_Metadata/OECDStat_Metadata/ShowMetadata.ashx?Dataset=BLI&amp;Coords=%5bLOCATION%5d.%5bDEU%5d&amp;ShowOnWeb=true&amp;Lang=en"/>
    <hyperlink ref="B1" r:id="rId3" tooltip="Click once to display linked information. Click and hold to select this cell." display="OECDStat_Metadata/OECDStat_Metadata/ShowMetadata.ashx?Dataset=BLI&amp;Coords=%5bINDICATOR%5d.%5bPS_SFRV%5d&amp;ShowOnWeb=true&amp;Lang=en"/>
    <hyperlink ref="D1" r:id="rId4" tooltip="Click once to display linked information. Click and hold to select this cell." display="OECDStat_Metadata/OECDStat_Metadata/ShowMetadata.ashx?Dataset=BLI&amp;Coords=%5bINDICATOR%5d.%5bPS_REPH%5d&amp;ShowOnWeb=true&amp;Lang=en"/>
  </hyperlinks>
  <pageMargins left="0.7" right="0.7" top="0.75" bottom="0.75" header="0.3" footer="0.3"/>
  <pageSetup paperSize="9" orientation="portrait" horizontalDpi="300" verticalDpi="0" copies="0"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workbookViewId="0"/>
  </sheetViews>
  <sheetFormatPr defaultRowHeight="16.5"/>
  <sheetData>
    <row r="1" spans="1:33" ht="69.75">
      <c r="A1" s="293" t="s">
        <v>570</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84"/>
      <c r="AG1" s="284"/>
    </row>
    <row r="2" spans="1:33">
      <c r="A2" s="286" t="s">
        <v>571</v>
      </c>
      <c r="B2" s="840" t="s">
        <v>572</v>
      </c>
      <c r="C2" s="841"/>
      <c r="D2" s="841"/>
      <c r="E2" s="841"/>
      <c r="F2" s="841"/>
      <c r="G2" s="841"/>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2"/>
      <c r="AG2" s="284"/>
    </row>
    <row r="3" spans="1:33" ht="21">
      <c r="A3" s="286" t="s">
        <v>573</v>
      </c>
      <c r="B3" s="843" t="s">
        <v>574</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2"/>
      <c r="AG3" s="284"/>
    </row>
    <row r="4" spans="1:33" ht="21">
      <c r="A4" s="291" t="s">
        <v>575</v>
      </c>
      <c r="B4" s="840" t="s">
        <v>576</v>
      </c>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2"/>
      <c r="AG4" s="284"/>
    </row>
    <row r="5" spans="1:33" ht="21">
      <c r="A5" s="295" t="s">
        <v>494</v>
      </c>
      <c r="B5" s="288" t="s">
        <v>542</v>
      </c>
      <c r="C5" s="288" t="s">
        <v>543</v>
      </c>
      <c r="D5" s="288" t="s">
        <v>544</v>
      </c>
      <c r="E5" s="288" t="s">
        <v>545</v>
      </c>
      <c r="F5" s="288" t="s">
        <v>546</v>
      </c>
      <c r="G5" s="288" t="s">
        <v>547</v>
      </c>
      <c r="H5" s="288" t="s">
        <v>548</v>
      </c>
      <c r="I5" s="288" t="s">
        <v>484</v>
      </c>
      <c r="J5" s="288" t="s">
        <v>485</v>
      </c>
      <c r="K5" s="288" t="s">
        <v>486</v>
      </c>
      <c r="L5" s="288" t="s">
        <v>487</v>
      </c>
      <c r="M5" s="288" t="s">
        <v>488</v>
      </c>
      <c r="N5" s="288" t="s">
        <v>238</v>
      </c>
      <c r="O5" s="288" t="s">
        <v>239</v>
      </c>
      <c r="P5" s="288" t="s">
        <v>240</v>
      </c>
      <c r="Q5" s="288" t="s">
        <v>241</v>
      </c>
      <c r="R5" s="288" t="s">
        <v>242</v>
      </c>
      <c r="S5" s="288" t="s">
        <v>243</v>
      </c>
      <c r="T5" s="288" t="s">
        <v>244</v>
      </c>
      <c r="U5" s="288" t="s">
        <v>245</v>
      </c>
      <c r="V5" s="288" t="s">
        <v>246</v>
      </c>
      <c r="W5" s="288" t="s">
        <v>247</v>
      </c>
      <c r="X5" s="288" t="s">
        <v>248</v>
      </c>
      <c r="Y5" s="288" t="s">
        <v>249</v>
      </c>
      <c r="Z5" s="288" t="s">
        <v>250</v>
      </c>
      <c r="AA5" s="288" t="s">
        <v>251</v>
      </c>
      <c r="AB5" s="288" t="s">
        <v>252</v>
      </c>
      <c r="AC5" s="288" t="s">
        <v>253</v>
      </c>
      <c r="AD5" s="288" t="s">
        <v>254</v>
      </c>
      <c r="AE5" s="288" t="s">
        <v>255</v>
      </c>
      <c r="AF5" s="287" t="s">
        <v>577</v>
      </c>
      <c r="AG5" s="284"/>
    </row>
    <row r="6" spans="1:33">
      <c r="A6" s="290" t="s">
        <v>122</v>
      </c>
      <c r="B6" s="289" t="s">
        <v>66</v>
      </c>
      <c r="C6" s="289" t="s">
        <v>66</v>
      </c>
      <c r="D6" s="289" t="s">
        <v>66</v>
      </c>
      <c r="E6" s="289" t="s">
        <v>66</v>
      </c>
      <c r="F6" s="289" t="s">
        <v>66</v>
      </c>
      <c r="G6" s="289" t="s">
        <v>66</v>
      </c>
      <c r="H6" s="289" t="s">
        <v>66</v>
      </c>
      <c r="I6" s="289" t="s">
        <v>66</v>
      </c>
      <c r="J6" s="289" t="s">
        <v>66</v>
      </c>
      <c r="K6" s="289" t="s">
        <v>66</v>
      </c>
      <c r="L6" s="289" t="s">
        <v>66</v>
      </c>
      <c r="M6" s="289" t="s">
        <v>66</v>
      </c>
      <c r="N6" s="289" t="s">
        <v>66</v>
      </c>
      <c r="O6" s="289" t="s">
        <v>66</v>
      </c>
      <c r="P6" s="289" t="s">
        <v>66</v>
      </c>
      <c r="Q6" s="289" t="s">
        <v>66</v>
      </c>
      <c r="R6" s="289" t="s">
        <v>66</v>
      </c>
      <c r="S6" s="289" t="s">
        <v>66</v>
      </c>
      <c r="T6" s="289" t="s">
        <v>66</v>
      </c>
      <c r="U6" s="289" t="s">
        <v>66</v>
      </c>
      <c r="V6" s="289" t="s">
        <v>66</v>
      </c>
      <c r="W6" s="289" t="s">
        <v>66</v>
      </c>
      <c r="X6" s="289" t="s">
        <v>66</v>
      </c>
      <c r="Y6" s="289" t="s">
        <v>66</v>
      </c>
      <c r="Z6" s="289" t="s">
        <v>66</v>
      </c>
      <c r="AA6" s="289" t="s">
        <v>66</v>
      </c>
      <c r="AB6" s="289" t="s">
        <v>66</v>
      </c>
      <c r="AC6" s="289" t="s">
        <v>66</v>
      </c>
      <c r="AD6" s="289" t="s">
        <v>66</v>
      </c>
      <c r="AE6" s="289" t="s">
        <v>66</v>
      </c>
      <c r="AF6" s="289" t="s">
        <v>66</v>
      </c>
      <c r="AG6" s="284"/>
    </row>
    <row r="7" spans="1:33">
      <c r="A7" s="296" t="s">
        <v>65</v>
      </c>
      <c r="B7" s="297" t="s">
        <v>489</v>
      </c>
      <c r="C7" s="297" t="s">
        <v>489</v>
      </c>
      <c r="D7" s="297" t="s">
        <v>489</v>
      </c>
      <c r="E7" s="297" t="s">
        <v>489</v>
      </c>
      <c r="F7" s="297" t="s">
        <v>489</v>
      </c>
      <c r="G7" s="297" t="s">
        <v>489</v>
      </c>
      <c r="H7" s="297" t="s">
        <v>489</v>
      </c>
      <c r="I7" s="297" t="s">
        <v>489</v>
      </c>
      <c r="J7" s="297" t="s">
        <v>489</v>
      </c>
      <c r="K7" s="297" t="s">
        <v>489</v>
      </c>
      <c r="L7" s="297" t="s">
        <v>489</v>
      </c>
      <c r="M7" s="297" t="s">
        <v>489</v>
      </c>
      <c r="N7" s="297">
        <v>0.30912489999999998</v>
      </c>
      <c r="O7" s="297" t="s">
        <v>489</v>
      </c>
      <c r="P7" s="297" t="s">
        <v>489</v>
      </c>
      <c r="Q7" s="297" t="s">
        <v>489</v>
      </c>
      <c r="R7" s="297" t="s">
        <v>489</v>
      </c>
      <c r="S7" s="297">
        <v>0.31722109999999998</v>
      </c>
      <c r="T7" s="297" t="s">
        <v>489</v>
      </c>
      <c r="U7" s="297" t="s">
        <v>489</v>
      </c>
      <c r="V7" s="297" t="s">
        <v>489</v>
      </c>
      <c r="W7" s="297">
        <v>0.31464300000000001</v>
      </c>
      <c r="X7" s="297" t="s">
        <v>489</v>
      </c>
      <c r="Y7" s="297" t="s">
        <v>489</v>
      </c>
      <c r="Z7" s="297" t="s">
        <v>489</v>
      </c>
      <c r="AA7" s="297">
        <v>0.33593919999999999</v>
      </c>
      <c r="AB7" s="297" t="s">
        <v>489</v>
      </c>
      <c r="AC7" s="297">
        <v>0.33373969999999997</v>
      </c>
      <c r="AD7" s="297" t="s">
        <v>489</v>
      </c>
      <c r="AE7" s="297">
        <v>0.32419999999999999</v>
      </c>
      <c r="AF7" s="298">
        <v>0.32419999999999999</v>
      </c>
      <c r="AG7" s="283">
        <f>-(AF7-$AF$41)/$AF$42</f>
        <v>-0.14926742248862396</v>
      </c>
    </row>
    <row r="8" spans="1:33">
      <c r="A8" s="296" t="s">
        <v>55</v>
      </c>
      <c r="B8" s="297" t="s">
        <v>489</v>
      </c>
      <c r="C8" s="297" t="s">
        <v>489</v>
      </c>
      <c r="D8" s="297" t="s">
        <v>489</v>
      </c>
      <c r="E8" s="297" t="s">
        <v>489</v>
      </c>
      <c r="F8" s="297" t="s">
        <v>489</v>
      </c>
      <c r="G8" s="297" t="s">
        <v>489</v>
      </c>
      <c r="H8" s="297" t="s">
        <v>489</v>
      </c>
      <c r="I8" s="297" t="s">
        <v>489</v>
      </c>
      <c r="J8" s="297" t="s">
        <v>489</v>
      </c>
      <c r="K8" s="297" t="s">
        <v>489</v>
      </c>
      <c r="L8" s="297" t="s">
        <v>489</v>
      </c>
      <c r="M8" s="297" t="s">
        <v>489</v>
      </c>
      <c r="N8" s="297" t="s">
        <v>489</v>
      </c>
      <c r="O8" s="297" t="s">
        <v>489</v>
      </c>
      <c r="P8" s="297" t="s">
        <v>489</v>
      </c>
      <c r="Q8" s="297" t="s">
        <v>489</v>
      </c>
      <c r="R8" s="297" t="s">
        <v>489</v>
      </c>
      <c r="S8" s="297" t="s">
        <v>489</v>
      </c>
      <c r="T8" s="297" t="s">
        <v>489</v>
      </c>
      <c r="U8" s="297" t="s">
        <v>489</v>
      </c>
      <c r="V8" s="297" t="s">
        <v>489</v>
      </c>
      <c r="W8" s="297">
        <v>0.26930379999999998</v>
      </c>
      <c r="X8" s="297">
        <v>0.26082080000000002</v>
      </c>
      <c r="Y8" s="297">
        <v>0.26759860000000002</v>
      </c>
      <c r="Z8" s="297">
        <v>0.26885870000000001</v>
      </c>
      <c r="AA8" s="297">
        <v>0.26240289999999999</v>
      </c>
      <c r="AB8" s="297">
        <v>0.26904640000000002</v>
      </c>
      <c r="AC8" s="297">
        <v>0.2690207</v>
      </c>
      <c r="AD8" s="297">
        <v>0.28175109999999998</v>
      </c>
      <c r="AE8" s="297" t="s">
        <v>489</v>
      </c>
      <c r="AF8" s="298">
        <v>0.28175109999999998</v>
      </c>
      <c r="AG8" s="283">
        <f t="shared" ref="AG8:AG40" si="0">-(AF8-$AF$41)/$AF$42</f>
        <v>0.54788296538908277</v>
      </c>
    </row>
    <row r="9" spans="1:33">
      <c r="A9" s="296" t="s">
        <v>38</v>
      </c>
      <c r="B9" s="297" t="s">
        <v>489</v>
      </c>
      <c r="C9" s="297" t="s">
        <v>489</v>
      </c>
      <c r="D9" s="297" t="s">
        <v>489</v>
      </c>
      <c r="E9" s="297" t="s">
        <v>489</v>
      </c>
      <c r="F9" s="297" t="s">
        <v>489</v>
      </c>
      <c r="G9" s="297" t="s">
        <v>489</v>
      </c>
      <c r="H9" s="297" t="s">
        <v>489</v>
      </c>
      <c r="I9" s="297" t="s">
        <v>489</v>
      </c>
      <c r="J9" s="297" t="s">
        <v>489</v>
      </c>
      <c r="K9" s="297" t="s">
        <v>489</v>
      </c>
      <c r="L9" s="297" t="s">
        <v>489</v>
      </c>
      <c r="M9" s="297" t="s">
        <v>489</v>
      </c>
      <c r="N9" s="297" t="s">
        <v>489</v>
      </c>
      <c r="O9" s="297" t="s">
        <v>489</v>
      </c>
      <c r="P9" s="297" t="s">
        <v>489</v>
      </c>
      <c r="Q9" s="297" t="s">
        <v>489</v>
      </c>
      <c r="R9" s="297" t="s">
        <v>489</v>
      </c>
      <c r="S9" s="297" t="s">
        <v>489</v>
      </c>
      <c r="T9" s="297" t="s">
        <v>489</v>
      </c>
      <c r="U9" s="297" t="s">
        <v>489</v>
      </c>
      <c r="V9" s="297" t="s">
        <v>489</v>
      </c>
      <c r="W9" s="297">
        <v>0.28695690000000001</v>
      </c>
      <c r="X9" s="297">
        <v>0.27919539999999998</v>
      </c>
      <c r="Y9" s="297">
        <v>0.264932</v>
      </c>
      <c r="Z9" s="297">
        <v>0.27691690000000002</v>
      </c>
      <c r="AA9" s="297">
        <v>0.26535009999999998</v>
      </c>
      <c r="AB9" s="297">
        <v>0.26925369999999998</v>
      </c>
      <c r="AC9" s="297">
        <v>0.26433899999999999</v>
      </c>
      <c r="AD9" s="297" t="s">
        <v>489</v>
      </c>
      <c r="AE9" s="297" t="s">
        <v>489</v>
      </c>
      <c r="AF9" s="298">
        <v>0.26433899999999999</v>
      </c>
      <c r="AG9" s="283">
        <f t="shared" si="0"/>
        <v>0.83384684828747135</v>
      </c>
    </row>
    <row r="10" spans="1:33">
      <c r="A10" s="296" t="s">
        <v>67</v>
      </c>
      <c r="B10" s="297">
        <v>0.29873929999999999</v>
      </c>
      <c r="C10" s="297">
        <v>0.29611320000000002</v>
      </c>
      <c r="D10" s="297">
        <v>0.29277320000000001</v>
      </c>
      <c r="E10" s="297">
        <v>0.29196929999999999</v>
      </c>
      <c r="F10" s="297">
        <v>0.28914450000000003</v>
      </c>
      <c r="G10" s="297">
        <v>0.28432659999999998</v>
      </c>
      <c r="H10" s="297">
        <v>0.2823695</v>
      </c>
      <c r="I10" s="297">
        <v>0.28736250000000002</v>
      </c>
      <c r="J10" s="297">
        <v>0.2936877</v>
      </c>
      <c r="K10" s="297">
        <v>0.29195450000000001</v>
      </c>
      <c r="L10" s="297">
        <v>0.28598430000000002</v>
      </c>
      <c r="M10" s="297">
        <v>0.28660020000000003</v>
      </c>
      <c r="N10" s="297">
        <v>0.28888419999999998</v>
      </c>
      <c r="O10" s="297">
        <v>0.29738720000000002</v>
      </c>
      <c r="P10" s="297">
        <v>0.30112460000000002</v>
      </c>
      <c r="Q10" s="297">
        <v>0.30703390000000003</v>
      </c>
      <c r="R10" s="297">
        <v>0.30746760000000001</v>
      </c>
      <c r="S10" s="297">
        <v>0.3152818</v>
      </c>
      <c r="T10" s="297">
        <v>0.31679550000000001</v>
      </c>
      <c r="U10" s="297">
        <v>0.31790269999999998</v>
      </c>
      <c r="V10" s="297">
        <v>0.31559189999999998</v>
      </c>
      <c r="W10" s="297">
        <v>0.3218067</v>
      </c>
      <c r="X10" s="297">
        <v>0.31658350000000002</v>
      </c>
      <c r="Y10" s="297">
        <v>0.31703120000000001</v>
      </c>
      <c r="Z10" s="297">
        <v>0.31793090000000002</v>
      </c>
      <c r="AA10" s="297">
        <v>0.32054070000000001</v>
      </c>
      <c r="AB10" s="297">
        <v>0.31997379999999997</v>
      </c>
      <c r="AC10" s="297">
        <v>0.31940249999999998</v>
      </c>
      <c r="AD10" s="297">
        <v>0.31557930000000001</v>
      </c>
      <c r="AE10" s="297" t="s">
        <v>489</v>
      </c>
      <c r="AF10" s="298">
        <v>0.31557930000000001</v>
      </c>
      <c r="AG10" s="283">
        <f t="shared" si="0"/>
        <v>-7.6872084247181305E-3</v>
      </c>
    </row>
    <row r="11" spans="1:33">
      <c r="A11" s="296" t="s">
        <v>83</v>
      </c>
      <c r="B11" s="297" t="s">
        <v>489</v>
      </c>
      <c r="C11" s="297" t="s">
        <v>489</v>
      </c>
      <c r="D11" s="297" t="s">
        <v>489</v>
      </c>
      <c r="E11" s="297" t="s">
        <v>489</v>
      </c>
      <c r="F11" s="297" t="s">
        <v>489</v>
      </c>
      <c r="G11" s="297" t="s">
        <v>489</v>
      </c>
      <c r="H11" s="297" t="s">
        <v>489</v>
      </c>
      <c r="I11" s="297" t="s">
        <v>489</v>
      </c>
      <c r="J11" s="297" t="s">
        <v>489</v>
      </c>
      <c r="K11" s="297" t="s">
        <v>489</v>
      </c>
      <c r="L11" s="297" t="s">
        <v>489</v>
      </c>
      <c r="M11" s="297" t="s">
        <v>489</v>
      </c>
      <c r="N11" s="297" t="s">
        <v>489</v>
      </c>
      <c r="O11" s="297" t="s">
        <v>489</v>
      </c>
      <c r="P11" s="297" t="s">
        <v>489</v>
      </c>
      <c r="Q11" s="297" t="s">
        <v>489</v>
      </c>
      <c r="R11" s="297" t="s">
        <v>489</v>
      </c>
      <c r="S11" s="297" t="s">
        <v>489</v>
      </c>
      <c r="T11" s="297" t="s">
        <v>489</v>
      </c>
      <c r="U11" s="297" t="s">
        <v>489</v>
      </c>
      <c r="V11" s="297" t="s">
        <v>489</v>
      </c>
      <c r="W11" s="297" t="s">
        <v>489</v>
      </c>
      <c r="X11" s="297" t="s">
        <v>489</v>
      </c>
      <c r="Y11" s="297">
        <v>0.51100000000000001</v>
      </c>
      <c r="Z11" s="297" t="s">
        <v>489</v>
      </c>
      <c r="AA11" s="297" t="s">
        <v>489</v>
      </c>
      <c r="AB11" s="297">
        <v>0.51</v>
      </c>
      <c r="AC11" s="297" t="s">
        <v>489</v>
      </c>
      <c r="AD11" s="297">
        <v>0.503</v>
      </c>
      <c r="AE11" s="297" t="s">
        <v>489</v>
      </c>
      <c r="AF11" s="298">
        <v>0.503</v>
      </c>
      <c r="AG11" s="283">
        <f t="shared" si="0"/>
        <v>-3.0857508025652325</v>
      </c>
    </row>
    <row r="12" spans="1:33" ht="21">
      <c r="A12" s="296" t="s">
        <v>41</v>
      </c>
      <c r="B12" s="297" t="s">
        <v>489</v>
      </c>
      <c r="C12" s="297" t="s">
        <v>489</v>
      </c>
      <c r="D12" s="297" t="s">
        <v>489</v>
      </c>
      <c r="E12" s="297" t="s">
        <v>489</v>
      </c>
      <c r="F12" s="297" t="s">
        <v>489</v>
      </c>
      <c r="G12" s="297" t="s">
        <v>489</v>
      </c>
      <c r="H12" s="297" t="s">
        <v>489</v>
      </c>
      <c r="I12" s="297" t="s">
        <v>489</v>
      </c>
      <c r="J12" s="297" t="s">
        <v>489</v>
      </c>
      <c r="K12" s="297">
        <v>0.23180000000000001</v>
      </c>
      <c r="L12" s="297" t="s">
        <v>489</v>
      </c>
      <c r="M12" s="297" t="s">
        <v>489</v>
      </c>
      <c r="N12" s="297" t="s">
        <v>489</v>
      </c>
      <c r="O12" s="297">
        <v>0.25729999999999997</v>
      </c>
      <c r="P12" s="297" t="s">
        <v>489</v>
      </c>
      <c r="Q12" s="297" t="s">
        <v>489</v>
      </c>
      <c r="R12" s="297" t="s">
        <v>489</v>
      </c>
      <c r="S12" s="297" t="s">
        <v>489</v>
      </c>
      <c r="T12" s="297" t="s">
        <v>489</v>
      </c>
      <c r="U12" s="297">
        <v>0.2596</v>
      </c>
      <c r="V12" s="297" t="s">
        <v>489</v>
      </c>
      <c r="W12" s="297">
        <v>0.2685806</v>
      </c>
      <c r="X12" s="297">
        <v>0.26142270000000001</v>
      </c>
      <c r="Y12" s="297">
        <v>0.26090980000000003</v>
      </c>
      <c r="Z12" s="297">
        <v>0.25678640000000003</v>
      </c>
      <c r="AA12" s="297">
        <v>0.26009779999999999</v>
      </c>
      <c r="AB12" s="297">
        <v>0.2580346</v>
      </c>
      <c r="AC12" s="297">
        <v>0.25823479999999999</v>
      </c>
      <c r="AD12" s="297">
        <v>0.25607459999999999</v>
      </c>
      <c r="AE12" s="297" t="s">
        <v>489</v>
      </c>
      <c r="AF12" s="298">
        <v>0.25607459999999999</v>
      </c>
      <c r="AG12" s="283">
        <f t="shared" si="0"/>
        <v>0.96957544586188482</v>
      </c>
    </row>
    <row r="13" spans="1:33">
      <c r="A13" s="296" t="s">
        <v>42</v>
      </c>
      <c r="B13" s="297" t="s">
        <v>489</v>
      </c>
      <c r="C13" s="297" t="s">
        <v>489</v>
      </c>
      <c r="D13" s="297">
        <v>0.22090000000000001</v>
      </c>
      <c r="E13" s="297">
        <v>0.22439999999999999</v>
      </c>
      <c r="F13" s="297">
        <v>0.22489999999999999</v>
      </c>
      <c r="G13" s="297">
        <v>0.22370000000000001</v>
      </c>
      <c r="H13" s="297">
        <v>0.22</v>
      </c>
      <c r="I13" s="297">
        <v>0.22559999999999999</v>
      </c>
      <c r="J13" s="297">
        <v>0.22239999999999999</v>
      </c>
      <c r="K13" s="297">
        <v>0.22159999999999999</v>
      </c>
      <c r="L13" s="297">
        <v>0.22270000000000001</v>
      </c>
      <c r="M13" s="297">
        <v>0.21579999999999999</v>
      </c>
      <c r="N13" s="297">
        <v>0.21490000000000001</v>
      </c>
      <c r="O13" s="297">
        <v>0.2157</v>
      </c>
      <c r="P13" s="297">
        <v>0.22359999999999999</v>
      </c>
      <c r="Q13" s="297">
        <v>0.224</v>
      </c>
      <c r="R13" s="297">
        <v>0.22800000000000001</v>
      </c>
      <c r="S13" s="297">
        <v>0.22720000000000001</v>
      </c>
      <c r="T13" s="297" t="s">
        <v>489</v>
      </c>
      <c r="U13" s="297" t="s">
        <v>489</v>
      </c>
      <c r="V13" s="297" t="s">
        <v>489</v>
      </c>
      <c r="W13" s="297" t="s">
        <v>489</v>
      </c>
      <c r="X13" s="297">
        <v>0.2319</v>
      </c>
      <c r="Y13" s="297">
        <v>0.2389</v>
      </c>
      <c r="Z13" s="297">
        <v>0.246</v>
      </c>
      <c r="AA13" s="297">
        <v>0.24160000000000001</v>
      </c>
      <c r="AB13" s="297">
        <v>0.23749999999999999</v>
      </c>
      <c r="AC13" s="297">
        <v>0.25209999999999999</v>
      </c>
      <c r="AD13" s="297">
        <v>0.25269999999999998</v>
      </c>
      <c r="AE13" s="297" t="s">
        <v>489</v>
      </c>
      <c r="AF13" s="298">
        <v>0.25269999999999998</v>
      </c>
      <c r="AG13" s="283">
        <f t="shared" si="0"/>
        <v>1.02499746383955</v>
      </c>
    </row>
    <row r="14" spans="1:33">
      <c r="A14" s="296" t="s">
        <v>44</v>
      </c>
      <c r="B14" s="297" t="s">
        <v>489</v>
      </c>
      <c r="C14" s="297" t="s">
        <v>489</v>
      </c>
      <c r="D14" s="297" t="s">
        <v>489</v>
      </c>
      <c r="E14" s="297" t="s">
        <v>489</v>
      </c>
      <c r="F14" s="297" t="s">
        <v>489</v>
      </c>
      <c r="G14" s="297" t="s">
        <v>489</v>
      </c>
      <c r="H14" s="297" t="s">
        <v>489</v>
      </c>
      <c r="I14" s="297" t="s">
        <v>489</v>
      </c>
      <c r="J14" s="297" t="s">
        <v>489</v>
      </c>
      <c r="K14" s="297" t="s">
        <v>489</v>
      </c>
      <c r="L14" s="297" t="s">
        <v>489</v>
      </c>
      <c r="M14" s="297" t="s">
        <v>489</v>
      </c>
      <c r="N14" s="297" t="s">
        <v>489</v>
      </c>
      <c r="O14" s="297" t="s">
        <v>489</v>
      </c>
      <c r="P14" s="297" t="s">
        <v>489</v>
      </c>
      <c r="Q14" s="297" t="s">
        <v>489</v>
      </c>
      <c r="R14" s="297" t="s">
        <v>489</v>
      </c>
      <c r="S14" s="297" t="s">
        <v>489</v>
      </c>
      <c r="T14" s="297" t="s">
        <v>489</v>
      </c>
      <c r="U14" s="297" t="s">
        <v>489</v>
      </c>
      <c r="V14" s="297" t="s">
        <v>489</v>
      </c>
      <c r="W14" s="297">
        <v>0.34617540000000002</v>
      </c>
      <c r="X14" s="297">
        <v>0.33465980000000001</v>
      </c>
      <c r="Y14" s="297">
        <v>0.33735720000000002</v>
      </c>
      <c r="Z14" s="297">
        <v>0.3116604</v>
      </c>
      <c r="AA14" s="297">
        <v>0.31313819999999998</v>
      </c>
      <c r="AB14" s="297">
        <v>0.30936740000000001</v>
      </c>
      <c r="AC14" s="297">
        <v>0.31696849999999999</v>
      </c>
      <c r="AD14" s="297">
        <v>0.32258809999999999</v>
      </c>
      <c r="AE14" s="297" t="s">
        <v>489</v>
      </c>
      <c r="AF14" s="298">
        <v>0.32258809999999999</v>
      </c>
      <c r="AG14" s="283">
        <f t="shared" si="0"/>
        <v>-0.12279472919810111</v>
      </c>
    </row>
    <row r="15" spans="1:33">
      <c r="A15" s="296" t="s">
        <v>60</v>
      </c>
      <c r="B15" s="297" t="s">
        <v>489</v>
      </c>
      <c r="C15" s="297" t="s">
        <v>489</v>
      </c>
      <c r="D15" s="297" t="s">
        <v>489</v>
      </c>
      <c r="E15" s="297">
        <v>0.20877000000000001</v>
      </c>
      <c r="F15" s="297">
        <v>0.20938509999999999</v>
      </c>
      <c r="G15" s="297">
        <v>0.21389050000000001</v>
      </c>
      <c r="H15" s="297">
        <v>0.21724789999999999</v>
      </c>
      <c r="I15" s="297">
        <v>0.2153398</v>
      </c>
      <c r="J15" s="297">
        <v>0.21303359999999999</v>
      </c>
      <c r="K15" s="297">
        <v>0.2122638</v>
      </c>
      <c r="L15" s="297">
        <v>0.21542420000000001</v>
      </c>
      <c r="M15" s="297">
        <v>0.2166353</v>
      </c>
      <c r="N15" s="297">
        <v>0.22193280000000001</v>
      </c>
      <c r="O15" s="297">
        <v>0.22606270000000001</v>
      </c>
      <c r="P15" s="297">
        <v>0.2368692</v>
      </c>
      <c r="Q15" s="297">
        <v>0.24397179999999999</v>
      </c>
      <c r="R15" s="297">
        <v>0.25120140000000002</v>
      </c>
      <c r="S15" s="297">
        <v>0.25512550000000001</v>
      </c>
      <c r="T15" s="297">
        <v>0.26141199999999998</v>
      </c>
      <c r="U15" s="297">
        <v>0.25941019999999998</v>
      </c>
      <c r="V15" s="297">
        <v>0.26296969999999997</v>
      </c>
      <c r="W15" s="297">
        <v>0.26725759999999998</v>
      </c>
      <c r="X15" s="297">
        <v>0.266287</v>
      </c>
      <c r="Y15" s="297">
        <v>0.26840599999999998</v>
      </c>
      <c r="Z15" s="297">
        <v>0.2704529</v>
      </c>
      <c r="AA15" s="297">
        <v>0.26575769999999999</v>
      </c>
      <c r="AB15" s="297">
        <v>0.26017180000000001</v>
      </c>
      <c r="AC15" s="297">
        <v>0.26499099999999998</v>
      </c>
      <c r="AD15" s="297">
        <v>0.26541870000000001</v>
      </c>
      <c r="AE15" s="297">
        <v>0.26050909999999999</v>
      </c>
      <c r="AF15" s="298">
        <v>0.26050909999999999</v>
      </c>
      <c r="AG15" s="283">
        <f t="shared" si="0"/>
        <v>0.89674638798185269</v>
      </c>
    </row>
    <row r="16" spans="1:33">
      <c r="A16" s="296" t="s">
        <v>46</v>
      </c>
      <c r="B16" s="297" t="s">
        <v>489</v>
      </c>
      <c r="C16" s="297" t="s">
        <v>489</v>
      </c>
      <c r="D16" s="297" t="s">
        <v>489</v>
      </c>
      <c r="E16" s="297" t="s">
        <v>489</v>
      </c>
      <c r="F16" s="297" t="s">
        <v>489</v>
      </c>
      <c r="G16" s="297" t="s">
        <v>489</v>
      </c>
      <c r="H16" s="297" t="s">
        <v>489</v>
      </c>
      <c r="I16" s="297" t="s">
        <v>489</v>
      </c>
      <c r="J16" s="297" t="s">
        <v>489</v>
      </c>
      <c r="K16" s="297" t="s">
        <v>489</v>
      </c>
      <c r="L16" s="297" t="s">
        <v>489</v>
      </c>
      <c r="M16" s="297" t="s">
        <v>489</v>
      </c>
      <c r="N16" s="297" t="s">
        <v>489</v>
      </c>
      <c r="O16" s="297">
        <v>0.27700000000000002</v>
      </c>
      <c r="P16" s="297">
        <v>0.27800000000000002</v>
      </c>
      <c r="Q16" s="297">
        <v>0.27600000000000002</v>
      </c>
      <c r="R16" s="297">
        <v>0.28399999999999997</v>
      </c>
      <c r="S16" s="297">
        <v>0.28699999999999998</v>
      </c>
      <c r="T16" s="297">
        <v>0.28699999999999998</v>
      </c>
      <c r="U16" s="297">
        <v>0.28399999999999997</v>
      </c>
      <c r="V16" s="297">
        <v>0.28199999999999997</v>
      </c>
      <c r="W16" s="297">
        <v>0.28299999999999997</v>
      </c>
      <c r="X16" s="297">
        <v>0.28799999999999998</v>
      </c>
      <c r="Y16" s="297">
        <v>0.29299999999999998</v>
      </c>
      <c r="Z16" s="297">
        <v>0.29199999999999998</v>
      </c>
      <c r="AA16" s="297">
        <v>0.29299999999999998</v>
      </c>
      <c r="AB16" s="297">
        <v>0.29299999999999998</v>
      </c>
      <c r="AC16" s="297">
        <v>0.30299999999999999</v>
      </c>
      <c r="AD16" s="297">
        <v>0.309</v>
      </c>
      <c r="AE16" s="297" t="s">
        <v>489</v>
      </c>
      <c r="AF16" s="298">
        <v>0.309</v>
      </c>
      <c r="AG16" s="283">
        <f t="shared" si="0"/>
        <v>0.10036651138813454</v>
      </c>
    </row>
    <row r="17" spans="1:33">
      <c r="A17" s="296" t="s">
        <v>43</v>
      </c>
      <c r="B17" s="297" t="s">
        <v>489</v>
      </c>
      <c r="C17" s="297" t="s">
        <v>489</v>
      </c>
      <c r="D17" s="297">
        <v>0.25056139999999999</v>
      </c>
      <c r="E17" s="297" t="s">
        <v>489</v>
      </c>
      <c r="F17" s="297" t="s">
        <v>489</v>
      </c>
      <c r="G17" s="297" t="s">
        <v>489</v>
      </c>
      <c r="H17" s="297" t="s">
        <v>489</v>
      </c>
      <c r="I17" s="297">
        <v>0.25594980000000001</v>
      </c>
      <c r="J17" s="297" t="s">
        <v>489</v>
      </c>
      <c r="K17" s="297">
        <v>0.26284999999999997</v>
      </c>
      <c r="L17" s="297">
        <v>0.26206000000000002</v>
      </c>
      <c r="M17" s="297">
        <v>0.26787</v>
      </c>
      <c r="N17" s="297">
        <v>0.26594000000000001</v>
      </c>
      <c r="O17" s="297">
        <v>0.25995000000000001</v>
      </c>
      <c r="P17" s="297">
        <v>0.25928000000000001</v>
      </c>
      <c r="Q17" s="297">
        <v>0.25908999999999999</v>
      </c>
      <c r="R17" s="297">
        <v>0.25853999999999999</v>
      </c>
      <c r="S17" s="297">
        <v>0.26434000000000002</v>
      </c>
      <c r="T17" s="297">
        <v>0.26977000000000001</v>
      </c>
      <c r="U17" s="297">
        <v>0.28042</v>
      </c>
      <c r="V17" s="297">
        <v>0.28211000000000003</v>
      </c>
      <c r="W17" s="297">
        <v>0.28450999999999999</v>
      </c>
      <c r="X17" s="297">
        <v>0.29676999999999998</v>
      </c>
      <c r="Y17" s="297">
        <v>0.29036000000000001</v>
      </c>
      <c r="Z17" s="297">
        <v>0.29543000000000003</v>
      </c>
      <c r="AA17" s="297">
        <v>0.28710999999999998</v>
      </c>
      <c r="AB17" s="297">
        <v>0.28808</v>
      </c>
      <c r="AC17" s="297">
        <v>0.28567999999999999</v>
      </c>
      <c r="AD17" s="297">
        <v>0.29309000000000002</v>
      </c>
      <c r="AE17" s="297" t="s">
        <v>489</v>
      </c>
      <c r="AF17" s="298">
        <v>0.29309000000000002</v>
      </c>
      <c r="AG17" s="283">
        <f t="shared" si="0"/>
        <v>0.36166097770255723</v>
      </c>
    </row>
    <row r="18" spans="1:33">
      <c r="A18" s="296" t="s">
        <v>68</v>
      </c>
      <c r="B18" s="297" t="s">
        <v>489</v>
      </c>
      <c r="C18" s="297" t="s">
        <v>489</v>
      </c>
      <c r="D18" s="297" t="s">
        <v>489</v>
      </c>
      <c r="E18" s="297">
        <v>0.35198259999999998</v>
      </c>
      <c r="F18" s="297" t="s">
        <v>489</v>
      </c>
      <c r="G18" s="297" t="s">
        <v>489</v>
      </c>
      <c r="H18" s="297" t="s">
        <v>489</v>
      </c>
      <c r="I18" s="297" t="s">
        <v>489</v>
      </c>
      <c r="J18" s="297" t="s">
        <v>489</v>
      </c>
      <c r="K18" s="297" t="s">
        <v>489</v>
      </c>
      <c r="L18" s="297" t="s">
        <v>489</v>
      </c>
      <c r="M18" s="297">
        <v>0.35178569999999998</v>
      </c>
      <c r="N18" s="297" t="s">
        <v>489</v>
      </c>
      <c r="O18" s="297" t="s">
        <v>489</v>
      </c>
      <c r="P18" s="297" t="s">
        <v>489</v>
      </c>
      <c r="Q18" s="297" t="s">
        <v>489</v>
      </c>
      <c r="R18" s="297">
        <v>0.3613326</v>
      </c>
      <c r="S18" s="297" t="s">
        <v>489</v>
      </c>
      <c r="T18" s="297" t="s">
        <v>489</v>
      </c>
      <c r="U18" s="297" t="s">
        <v>489</v>
      </c>
      <c r="V18" s="297" t="s">
        <v>489</v>
      </c>
      <c r="W18" s="297">
        <v>0.33625290000000002</v>
      </c>
      <c r="X18" s="297">
        <v>0.34576669999999998</v>
      </c>
      <c r="Y18" s="297">
        <v>0.34101559999999997</v>
      </c>
      <c r="Z18" s="297">
        <v>0.33461629999999998</v>
      </c>
      <c r="AA18" s="297">
        <v>0.331007</v>
      </c>
      <c r="AB18" s="297">
        <v>0.33150740000000001</v>
      </c>
      <c r="AC18" s="297">
        <v>0.33778839999999999</v>
      </c>
      <c r="AD18" s="297">
        <v>0.3353777</v>
      </c>
      <c r="AE18" s="297" t="s">
        <v>489</v>
      </c>
      <c r="AF18" s="298">
        <v>0.3353777</v>
      </c>
      <c r="AG18" s="283">
        <f t="shared" si="0"/>
        <v>-0.33284197661324555</v>
      </c>
    </row>
    <row r="19" spans="1:33">
      <c r="A19" s="296" t="s">
        <v>52</v>
      </c>
      <c r="B19" s="297" t="s">
        <v>489</v>
      </c>
      <c r="C19" s="297" t="s">
        <v>489</v>
      </c>
      <c r="D19" s="297" t="s">
        <v>489</v>
      </c>
      <c r="E19" s="297" t="s">
        <v>489</v>
      </c>
      <c r="F19" s="297" t="s">
        <v>489</v>
      </c>
      <c r="G19" s="297" t="s">
        <v>489</v>
      </c>
      <c r="H19" s="297" t="s">
        <v>489</v>
      </c>
      <c r="I19" s="297" t="s">
        <v>489</v>
      </c>
      <c r="J19" s="297">
        <v>0.2727</v>
      </c>
      <c r="K19" s="297">
        <v>0.28220000000000001</v>
      </c>
      <c r="L19" s="297">
        <v>0.29849999999999999</v>
      </c>
      <c r="M19" s="297">
        <v>0.29849999999999999</v>
      </c>
      <c r="N19" s="297">
        <v>0.29349999999999998</v>
      </c>
      <c r="O19" s="297">
        <v>0.29420000000000002</v>
      </c>
      <c r="P19" s="297">
        <v>0.28100000000000003</v>
      </c>
      <c r="Q19" s="297">
        <v>0.2838</v>
      </c>
      <c r="R19" s="297">
        <v>0.29389999999999999</v>
      </c>
      <c r="S19" s="297">
        <v>0.29339999999999999</v>
      </c>
      <c r="T19" s="297" t="s">
        <v>489</v>
      </c>
      <c r="U19" s="297" t="s">
        <v>489</v>
      </c>
      <c r="V19" s="297">
        <v>0.30320000000000003</v>
      </c>
      <c r="W19" s="297" t="s">
        <v>489</v>
      </c>
      <c r="X19" s="297">
        <v>0.29070000000000001</v>
      </c>
      <c r="Y19" s="297" t="s">
        <v>489</v>
      </c>
      <c r="Z19" s="297">
        <v>0.27210000000000001</v>
      </c>
      <c r="AA19" s="297" t="s">
        <v>489</v>
      </c>
      <c r="AB19" s="297">
        <v>0.27189999999999998</v>
      </c>
      <c r="AC19" s="297" t="s">
        <v>489</v>
      </c>
      <c r="AD19" s="297" t="s">
        <v>489</v>
      </c>
      <c r="AE19" s="297">
        <v>0.28999000000000003</v>
      </c>
      <c r="AF19" s="298">
        <v>0.28999000000000003</v>
      </c>
      <c r="AG19" s="283">
        <f t="shared" si="0"/>
        <v>0.41257316158531709</v>
      </c>
    </row>
    <row r="20" spans="1:33">
      <c r="A20" s="296" t="s">
        <v>69</v>
      </c>
      <c r="B20" s="297" t="s">
        <v>489</v>
      </c>
      <c r="C20" s="297" t="s">
        <v>489</v>
      </c>
      <c r="D20" s="297" t="s">
        <v>489</v>
      </c>
      <c r="E20" s="297" t="s">
        <v>489</v>
      </c>
      <c r="F20" s="297" t="s">
        <v>489</v>
      </c>
      <c r="G20" s="297" t="s">
        <v>489</v>
      </c>
      <c r="H20" s="297" t="s">
        <v>489</v>
      </c>
      <c r="I20" s="297" t="s">
        <v>489</v>
      </c>
      <c r="J20" s="297" t="s">
        <v>489</v>
      </c>
      <c r="K20" s="297" t="s">
        <v>489</v>
      </c>
      <c r="L20" s="297" t="s">
        <v>489</v>
      </c>
      <c r="M20" s="297" t="s">
        <v>489</v>
      </c>
      <c r="N20" s="297" t="s">
        <v>489</v>
      </c>
      <c r="O20" s="297" t="s">
        <v>489</v>
      </c>
      <c r="P20" s="297" t="s">
        <v>489</v>
      </c>
      <c r="Q20" s="297" t="s">
        <v>489</v>
      </c>
      <c r="R20" s="297" t="s">
        <v>489</v>
      </c>
      <c r="S20" s="297" t="s">
        <v>489</v>
      </c>
      <c r="T20" s="297" t="s">
        <v>489</v>
      </c>
      <c r="U20" s="297" t="s">
        <v>489</v>
      </c>
      <c r="V20" s="297" t="s">
        <v>489</v>
      </c>
      <c r="W20" s="297">
        <v>0.26136799999999999</v>
      </c>
      <c r="X20" s="297">
        <v>0.27544410000000003</v>
      </c>
      <c r="Y20" s="297">
        <v>0.2898792</v>
      </c>
      <c r="Z20" s="297">
        <v>0.28292919999999999</v>
      </c>
      <c r="AA20" s="297">
        <v>0.3044712</v>
      </c>
      <c r="AB20" s="297">
        <v>0.26560470000000003</v>
      </c>
      <c r="AC20" s="297">
        <v>0.24572769999999999</v>
      </c>
      <c r="AD20" s="297">
        <v>0.25060969999999999</v>
      </c>
      <c r="AE20" s="297" t="s">
        <v>489</v>
      </c>
      <c r="AF20" s="298">
        <v>0.25060969999999999</v>
      </c>
      <c r="AG20" s="283">
        <f t="shared" si="0"/>
        <v>1.0593270567331412</v>
      </c>
    </row>
    <row r="21" spans="1:33">
      <c r="A21" s="296" t="s">
        <v>70</v>
      </c>
      <c r="B21" s="297" t="s">
        <v>489</v>
      </c>
      <c r="C21" s="297" t="s">
        <v>489</v>
      </c>
      <c r="D21" s="297" t="s">
        <v>489</v>
      </c>
      <c r="E21" s="297" t="s">
        <v>489</v>
      </c>
      <c r="F21" s="297" t="s">
        <v>489</v>
      </c>
      <c r="G21" s="297" t="s">
        <v>489</v>
      </c>
      <c r="H21" s="297" t="s">
        <v>489</v>
      </c>
      <c r="I21" s="297" t="s">
        <v>489</v>
      </c>
      <c r="J21" s="297" t="s">
        <v>489</v>
      </c>
      <c r="K21" s="297" t="s">
        <v>489</v>
      </c>
      <c r="L21" s="297" t="s">
        <v>489</v>
      </c>
      <c r="M21" s="297" t="s">
        <v>489</v>
      </c>
      <c r="N21" s="297" t="s">
        <v>489</v>
      </c>
      <c r="O21" s="297" t="s">
        <v>489</v>
      </c>
      <c r="P21" s="297" t="s">
        <v>489</v>
      </c>
      <c r="Q21" s="297" t="s">
        <v>489</v>
      </c>
      <c r="R21" s="297" t="s">
        <v>489</v>
      </c>
      <c r="S21" s="297" t="s">
        <v>489</v>
      </c>
      <c r="T21" s="297" t="s">
        <v>489</v>
      </c>
      <c r="U21" s="297" t="s">
        <v>489</v>
      </c>
      <c r="V21" s="297" t="s">
        <v>489</v>
      </c>
      <c r="W21" s="297">
        <v>0.32320549999999998</v>
      </c>
      <c r="X21" s="297">
        <v>0.32325969999999998</v>
      </c>
      <c r="Y21" s="297">
        <v>0.31516470000000002</v>
      </c>
      <c r="Z21" s="297">
        <v>0.30281259999999999</v>
      </c>
      <c r="AA21" s="297">
        <v>0.2948905</v>
      </c>
      <c r="AB21" s="297">
        <v>0.3120926</v>
      </c>
      <c r="AC21" s="297">
        <v>0.313224</v>
      </c>
      <c r="AD21" s="297">
        <v>0.3017415</v>
      </c>
      <c r="AE21" s="297" t="s">
        <v>489</v>
      </c>
      <c r="AF21" s="298">
        <v>0.3017415</v>
      </c>
      <c r="AG21" s="283">
        <f t="shared" si="0"/>
        <v>0.21957492645684853</v>
      </c>
    </row>
    <row r="22" spans="1:33">
      <c r="A22" s="296" t="s">
        <v>84</v>
      </c>
      <c r="B22" s="297" t="s">
        <v>489</v>
      </c>
      <c r="C22" s="297" t="s">
        <v>489</v>
      </c>
      <c r="D22" s="297">
        <v>0.32600000000000001</v>
      </c>
      <c r="E22" s="297" t="s">
        <v>489</v>
      </c>
      <c r="F22" s="297" t="s">
        <v>489</v>
      </c>
      <c r="G22" s="297" t="s">
        <v>489</v>
      </c>
      <c r="H22" s="297" t="s">
        <v>489</v>
      </c>
      <c r="I22" s="297">
        <v>0.32874999999999999</v>
      </c>
      <c r="J22" s="297" t="s">
        <v>489</v>
      </c>
      <c r="K22" s="297" t="s">
        <v>489</v>
      </c>
      <c r="L22" s="297" t="s">
        <v>489</v>
      </c>
      <c r="M22" s="297" t="s">
        <v>489</v>
      </c>
      <c r="N22" s="297">
        <v>0.33800000000000002</v>
      </c>
      <c r="O22" s="297" t="s">
        <v>489</v>
      </c>
      <c r="P22" s="297" t="s">
        <v>489</v>
      </c>
      <c r="Q22" s="297" t="s">
        <v>489</v>
      </c>
      <c r="R22" s="297" t="s">
        <v>489</v>
      </c>
      <c r="S22" s="297">
        <v>0.34699999999999998</v>
      </c>
      <c r="T22" s="297" t="s">
        <v>489</v>
      </c>
      <c r="U22" s="297" t="s">
        <v>489</v>
      </c>
      <c r="V22" s="297" t="s">
        <v>489</v>
      </c>
      <c r="W22" s="297" t="s">
        <v>489</v>
      </c>
      <c r="X22" s="297">
        <v>0.378</v>
      </c>
      <c r="Y22" s="297" t="s">
        <v>489</v>
      </c>
      <c r="Z22" s="297" t="s">
        <v>489</v>
      </c>
      <c r="AA22" s="297">
        <v>0.37114190000000002</v>
      </c>
      <c r="AB22" s="297">
        <v>0.37274000000000002</v>
      </c>
      <c r="AC22" s="297">
        <v>0.37612000000000001</v>
      </c>
      <c r="AD22" s="297">
        <v>0.37740000000000001</v>
      </c>
      <c r="AE22" s="297" t="s">
        <v>489</v>
      </c>
      <c r="AF22" s="298">
        <v>0.37740000000000001</v>
      </c>
      <c r="AG22" s="283">
        <f t="shared" si="0"/>
        <v>-1.0229861910572795</v>
      </c>
    </row>
    <row r="23" spans="1:33">
      <c r="A23" s="296" t="s">
        <v>47</v>
      </c>
      <c r="B23" s="297" t="s">
        <v>489</v>
      </c>
      <c r="C23" s="297">
        <v>0.29051519999999997</v>
      </c>
      <c r="D23" s="297" t="s">
        <v>489</v>
      </c>
      <c r="E23" s="297" t="s">
        <v>489</v>
      </c>
      <c r="F23" s="297" t="s">
        <v>489</v>
      </c>
      <c r="G23" s="297" t="s">
        <v>489</v>
      </c>
      <c r="H23" s="297" t="s">
        <v>489</v>
      </c>
      <c r="I23" s="297" t="s">
        <v>489</v>
      </c>
      <c r="J23" s="297">
        <v>0.27897509999999998</v>
      </c>
      <c r="K23" s="297" t="s">
        <v>489</v>
      </c>
      <c r="L23" s="297" t="s">
        <v>489</v>
      </c>
      <c r="M23" s="297" t="s">
        <v>489</v>
      </c>
      <c r="N23" s="297">
        <v>0.32729760000000002</v>
      </c>
      <c r="O23" s="297" t="s">
        <v>489</v>
      </c>
      <c r="P23" s="297" t="s">
        <v>489</v>
      </c>
      <c r="Q23" s="297" t="s">
        <v>489</v>
      </c>
      <c r="R23" s="297" t="s">
        <v>489</v>
      </c>
      <c r="S23" s="297">
        <v>0.32285350000000002</v>
      </c>
      <c r="T23" s="297" t="s">
        <v>489</v>
      </c>
      <c r="U23" s="297" t="s">
        <v>489</v>
      </c>
      <c r="V23" s="297" t="s">
        <v>489</v>
      </c>
      <c r="W23" s="297">
        <v>0.33100889999999999</v>
      </c>
      <c r="X23" s="297" t="s">
        <v>489</v>
      </c>
      <c r="Y23" s="297" t="s">
        <v>489</v>
      </c>
      <c r="Z23" s="297" t="s">
        <v>489</v>
      </c>
      <c r="AA23" s="297">
        <v>0.31666329999999998</v>
      </c>
      <c r="AB23" s="297">
        <v>0.31461060000000002</v>
      </c>
      <c r="AC23" s="297">
        <v>0.32132309999999997</v>
      </c>
      <c r="AD23" s="297">
        <v>0.3214053</v>
      </c>
      <c r="AE23" s="297" t="s">
        <v>489</v>
      </c>
      <c r="AF23" s="298">
        <v>0.3214053</v>
      </c>
      <c r="AG23" s="283">
        <f t="shared" si="0"/>
        <v>-0.10336926755405992</v>
      </c>
    </row>
    <row r="24" spans="1:33">
      <c r="A24" s="296" t="s">
        <v>71</v>
      </c>
      <c r="B24" s="297" t="s">
        <v>489</v>
      </c>
      <c r="C24" s="297" t="s">
        <v>489</v>
      </c>
      <c r="D24" s="297">
        <v>0.30449569999999998</v>
      </c>
      <c r="E24" s="297" t="s">
        <v>489</v>
      </c>
      <c r="F24" s="297" t="s">
        <v>489</v>
      </c>
      <c r="G24" s="297" t="s">
        <v>489</v>
      </c>
      <c r="H24" s="297" t="s">
        <v>489</v>
      </c>
      <c r="I24" s="297" t="s">
        <v>489</v>
      </c>
      <c r="J24" s="297" t="s">
        <v>489</v>
      </c>
      <c r="K24" s="297" t="s">
        <v>489</v>
      </c>
      <c r="L24" s="297" t="s">
        <v>489</v>
      </c>
      <c r="M24" s="297" t="s">
        <v>489</v>
      </c>
      <c r="N24" s="297">
        <v>0.32345049999999997</v>
      </c>
      <c r="O24" s="297" t="s">
        <v>489</v>
      </c>
      <c r="P24" s="297" t="s">
        <v>489</v>
      </c>
      <c r="Q24" s="297" t="s">
        <v>489</v>
      </c>
      <c r="R24" s="297" t="s">
        <v>489</v>
      </c>
      <c r="S24" s="297">
        <v>0.33668870000000001</v>
      </c>
      <c r="T24" s="297" t="s">
        <v>489</v>
      </c>
      <c r="U24" s="297" t="s">
        <v>489</v>
      </c>
      <c r="V24" s="297">
        <v>0.32051839999999998</v>
      </c>
      <c r="W24" s="297" t="s">
        <v>489</v>
      </c>
      <c r="X24" s="297" t="s">
        <v>489</v>
      </c>
      <c r="Y24" s="297">
        <v>0.329258</v>
      </c>
      <c r="Z24" s="297" t="s">
        <v>489</v>
      </c>
      <c r="AA24" s="297" t="s">
        <v>489</v>
      </c>
      <c r="AB24" s="297">
        <v>0.3357502</v>
      </c>
      <c r="AC24" s="297" t="s">
        <v>489</v>
      </c>
      <c r="AD24" s="297" t="s">
        <v>489</v>
      </c>
      <c r="AE24" s="297" t="s">
        <v>489</v>
      </c>
      <c r="AF24" s="298">
        <v>0.3357502</v>
      </c>
      <c r="AG24" s="283">
        <f t="shared" si="0"/>
        <v>-0.33895965032173841</v>
      </c>
    </row>
    <row r="25" spans="1:33">
      <c r="A25" s="296" t="s">
        <v>72</v>
      </c>
      <c r="B25" s="297" t="s">
        <v>489</v>
      </c>
      <c r="C25" s="297" t="s">
        <v>489</v>
      </c>
      <c r="D25" s="297" t="s">
        <v>489</v>
      </c>
      <c r="E25" s="297" t="s">
        <v>489</v>
      </c>
      <c r="F25" s="297" t="s">
        <v>489</v>
      </c>
      <c r="G25" s="297" t="s">
        <v>489</v>
      </c>
      <c r="H25" s="297" t="s">
        <v>489</v>
      </c>
      <c r="I25" s="297" t="s">
        <v>489</v>
      </c>
      <c r="J25" s="297" t="s">
        <v>489</v>
      </c>
      <c r="K25" s="297" t="s">
        <v>489</v>
      </c>
      <c r="L25" s="297" t="s">
        <v>489</v>
      </c>
      <c r="M25" s="297" t="s">
        <v>489</v>
      </c>
      <c r="N25" s="297" t="s">
        <v>489</v>
      </c>
      <c r="O25" s="297" t="s">
        <v>489</v>
      </c>
      <c r="P25" s="297" t="s">
        <v>489</v>
      </c>
      <c r="Q25" s="297" t="s">
        <v>489</v>
      </c>
      <c r="R25" s="297" t="s">
        <v>489</v>
      </c>
      <c r="S25" s="297" t="s">
        <v>489</v>
      </c>
      <c r="T25" s="297" t="s">
        <v>489</v>
      </c>
      <c r="U25" s="297" t="s">
        <v>489</v>
      </c>
      <c r="V25" s="297" t="s">
        <v>489</v>
      </c>
      <c r="W25" s="297" t="s">
        <v>489</v>
      </c>
      <c r="X25" s="297" t="s">
        <v>489</v>
      </c>
      <c r="Y25" s="297">
        <v>0.30599999999999999</v>
      </c>
      <c r="Z25" s="297">
        <v>0.312</v>
      </c>
      <c r="AA25" s="297">
        <v>0.314</v>
      </c>
      <c r="AB25" s="297">
        <v>0.314</v>
      </c>
      <c r="AC25" s="297">
        <v>0.31</v>
      </c>
      <c r="AD25" s="297">
        <v>0.311</v>
      </c>
      <c r="AE25" s="297">
        <v>0.307</v>
      </c>
      <c r="AF25" s="298">
        <v>0.307</v>
      </c>
      <c r="AG25" s="283">
        <f t="shared" si="0"/>
        <v>0.1332130816350765</v>
      </c>
    </row>
    <row r="26" spans="1:33" ht="21">
      <c r="A26" s="296" t="s">
        <v>51</v>
      </c>
      <c r="B26" s="297" t="s">
        <v>489</v>
      </c>
      <c r="C26" s="297" t="s">
        <v>489</v>
      </c>
      <c r="D26" s="297" t="s">
        <v>489</v>
      </c>
      <c r="E26" s="297">
        <v>0.24706139999999999</v>
      </c>
      <c r="F26" s="297" t="s">
        <v>489</v>
      </c>
      <c r="G26" s="297" t="s">
        <v>489</v>
      </c>
      <c r="H26" s="297" t="s">
        <v>489</v>
      </c>
      <c r="I26" s="297" t="s">
        <v>489</v>
      </c>
      <c r="J26" s="297" t="s">
        <v>489</v>
      </c>
      <c r="K26" s="297" t="s">
        <v>489</v>
      </c>
      <c r="L26" s="297" t="s">
        <v>489</v>
      </c>
      <c r="M26" s="297" t="s">
        <v>489</v>
      </c>
      <c r="N26" s="297" t="s">
        <v>489</v>
      </c>
      <c r="O26" s="297">
        <v>0.2590403</v>
      </c>
      <c r="P26" s="297" t="s">
        <v>489</v>
      </c>
      <c r="Q26" s="297" t="s">
        <v>489</v>
      </c>
      <c r="R26" s="297" t="s">
        <v>489</v>
      </c>
      <c r="S26" s="297" t="s">
        <v>489</v>
      </c>
      <c r="T26" s="297">
        <v>0.26064330000000002</v>
      </c>
      <c r="U26" s="297" t="s">
        <v>489</v>
      </c>
      <c r="V26" s="297" t="s">
        <v>489</v>
      </c>
      <c r="W26" s="297">
        <v>0.26277509999999998</v>
      </c>
      <c r="X26" s="297">
        <v>0.282864</v>
      </c>
      <c r="Y26" s="297">
        <v>0.27362619999999999</v>
      </c>
      <c r="Z26" s="297">
        <v>0.27560750000000001</v>
      </c>
      <c r="AA26" s="297">
        <v>0.28885090000000002</v>
      </c>
      <c r="AB26" s="297">
        <v>0.27814129999999998</v>
      </c>
      <c r="AC26" s="297">
        <v>0.27099109999999998</v>
      </c>
      <c r="AD26" s="297">
        <v>0.2761304</v>
      </c>
      <c r="AE26" s="297" t="s">
        <v>489</v>
      </c>
      <c r="AF26" s="298">
        <v>0.2761304</v>
      </c>
      <c r="AG26" s="283">
        <f t="shared" si="0"/>
        <v>0.64019332408257568</v>
      </c>
    </row>
    <row r="27" spans="1:33">
      <c r="A27" s="296" t="s">
        <v>73</v>
      </c>
      <c r="B27" s="297" t="s">
        <v>489</v>
      </c>
      <c r="C27" s="297">
        <v>0.4523027</v>
      </c>
      <c r="D27" s="297" t="s">
        <v>489</v>
      </c>
      <c r="E27" s="297" t="s">
        <v>489</v>
      </c>
      <c r="F27" s="297" t="s">
        <v>489</v>
      </c>
      <c r="G27" s="297" t="s">
        <v>489</v>
      </c>
      <c r="H27" s="297" t="s">
        <v>489</v>
      </c>
      <c r="I27" s="297" t="s">
        <v>489</v>
      </c>
      <c r="J27" s="297" t="s">
        <v>489</v>
      </c>
      <c r="K27" s="297" t="s">
        <v>489</v>
      </c>
      <c r="L27" s="297" t="s">
        <v>489</v>
      </c>
      <c r="M27" s="297">
        <v>0.51860600000000001</v>
      </c>
      <c r="N27" s="297" t="s">
        <v>489</v>
      </c>
      <c r="O27" s="297" t="s">
        <v>489</v>
      </c>
      <c r="P27" s="297" t="s">
        <v>489</v>
      </c>
      <c r="Q27" s="297" t="s">
        <v>489</v>
      </c>
      <c r="R27" s="297" t="s">
        <v>489</v>
      </c>
      <c r="S27" s="297">
        <v>0.50656860000000004</v>
      </c>
      <c r="T27" s="297" t="s">
        <v>489</v>
      </c>
      <c r="U27" s="297" t="s">
        <v>489</v>
      </c>
      <c r="V27" s="297" t="s">
        <v>489</v>
      </c>
      <c r="W27" s="297">
        <v>0.47364040000000002</v>
      </c>
      <c r="X27" s="297" t="s">
        <v>489</v>
      </c>
      <c r="Y27" s="297" t="s">
        <v>489</v>
      </c>
      <c r="Z27" s="297" t="s">
        <v>489</v>
      </c>
      <c r="AA27" s="297">
        <v>0.4746147</v>
      </c>
      <c r="AB27" s="297" t="s">
        <v>489</v>
      </c>
      <c r="AC27" s="297">
        <v>0.46602539999999998</v>
      </c>
      <c r="AD27" s="297" t="s">
        <v>489</v>
      </c>
      <c r="AE27" s="297">
        <v>0.48169659999999997</v>
      </c>
      <c r="AF27" s="298">
        <v>0.48169659999999997</v>
      </c>
      <c r="AG27" s="283">
        <f t="shared" si="0"/>
        <v>-2.7358789902658804</v>
      </c>
    </row>
    <row r="28" spans="1:33" ht="21">
      <c r="A28" s="296" t="s">
        <v>54</v>
      </c>
      <c r="B28" s="297" t="s">
        <v>489</v>
      </c>
      <c r="C28" s="297" t="s">
        <v>489</v>
      </c>
      <c r="D28" s="297">
        <v>0.27200000000000002</v>
      </c>
      <c r="E28" s="297" t="s">
        <v>489</v>
      </c>
      <c r="F28" s="297" t="s">
        <v>489</v>
      </c>
      <c r="G28" s="297" t="s">
        <v>489</v>
      </c>
      <c r="H28" s="297" t="s">
        <v>489</v>
      </c>
      <c r="I28" s="297">
        <v>0.29199999999999998</v>
      </c>
      <c r="J28" s="297" t="s">
        <v>489</v>
      </c>
      <c r="K28" s="297" t="s">
        <v>489</v>
      </c>
      <c r="L28" s="297" t="s">
        <v>489</v>
      </c>
      <c r="M28" s="297" t="s">
        <v>489</v>
      </c>
      <c r="N28" s="297">
        <v>0.29699999999999999</v>
      </c>
      <c r="O28" s="297" t="s">
        <v>489</v>
      </c>
      <c r="P28" s="297" t="s">
        <v>489</v>
      </c>
      <c r="Q28" s="297" t="s">
        <v>489</v>
      </c>
      <c r="R28" s="297" t="s">
        <v>489</v>
      </c>
      <c r="S28" s="297">
        <v>0.29199999999999998</v>
      </c>
      <c r="T28" s="297" t="s">
        <v>489</v>
      </c>
      <c r="U28" s="297" t="s">
        <v>489</v>
      </c>
      <c r="V28" s="297" t="s">
        <v>489</v>
      </c>
      <c r="W28" s="297" t="s">
        <v>489</v>
      </c>
      <c r="X28" s="297">
        <v>0.28399999999999997</v>
      </c>
      <c r="Y28" s="297">
        <v>0.28000000000000003</v>
      </c>
      <c r="Z28" s="297">
        <v>0.29499999999999998</v>
      </c>
      <c r="AA28" s="297">
        <v>0.28599999999999998</v>
      </c>
      <c r="AB28" s="297">
        <v>0.28299999999999997</v>
      </c>
      <c r="AC28" s="297">
        <v>0.28299999999999997</v>
      </c>
      <c r="AD28" s="297" t="s">
        <v>489</v>
      </c>
      <c r="AE28" s="297">
        <v>0.27800000000000002</v>
      </c>
      <c r="AF28" s="298">
        <v>0.27800000000000002</v>
      </c>
      <c r="AG28" s="283">
        <f t="shared" si="0"/>
        <v>0.60948835021573389</v>
      </c>
    </row>
    <row r="29" spans="1:33" ht="21">
      <c r="A29" s="296" t="s">
        <v>74</v>
      </c>
      <c r="B29" s="297" t="s">
        <v>489</v>
      </c>
      <c r="C29" s="297" t="s">
        <v>489</v>
      </c>
      <c r="D29" s="297">
        <v>0.27100000000000002</v>
      </c>
      <c r="E29" s="297" t="s">
        <v>489</v>
      </c>
      <c r="F29" s="297" t="s">
        <v>489</v>
      </c>
      <c r="G29" s="297" t="s">
        <v>489</v>
      </c>
      <c r="H29" s="297" t="s">
        <v>489</v>
      </c>
      <c r="I29" s="297">
        <v>0.318</v>
      </c>
      <c r="J29" s="297" t="s">
        <v>489</v>
      </c>
      <c r="K29" s="297" t="s">
        <v>489</v>
      </c>
      <c r="L29" s="297" t="s">
        <v>489</v>
      </c>
      <c r="M29" s="297" t="s">
        <v>489</v>
      </c>
      <c r="N29" s="297">
        <v>0.33500000000000002</v>
      </c>
      <c r="O29" s="297" t="s">
        <v>489</v>
      </c>
      <c r="P29" s="297" t="s">
        <v>489</v>
      </c>
      <c r="Q29" s="297" t="s">
        <v>489</v>
      </c>
      <c r="R29" s="297" t="s">
        <v>489</v>
      </c>
      <c r="S29" s="297">
        <v>0.33900000000000002</v>
      </c>
      <c r="T29" s="297" t="s">
        <v>489</v>
      </c>
      <c r="U29" s="297" t="s">
        <v>489</v>
      </c>
      <c r="V29" s="297">
        <v>0.33500000000000002</v>
      </c>
      <c r="W29" s="297" t="s">
        <v>489</v>
      </c>
      <c r="X29" s="297" t="s">
        <v>489</v>
      </c>
      <c r="Y29" s="297" t="s">
        <v>489</v>
      </c>
      <c r="Z29" s="297" t="s">
        <v>489</v>
      </c>
      <c r="AA29" s="297">
        <v>0.33</v>
      </c>
      <c r="AB29" s="297">
        <v>0.32400000000000001</v>
      </c>
      <c r="AC29" s="297" t="s">
        <v>489</v>
      </c>
      <c r="AD29" s="297">
        <v>0.32300000000000001</v>
      </c>
      <c r="AE29" s="297" t="s">
        <v>489</v>
      </c>
      <c r="AF29" s="298">
        <v>0.32300000000000001</v>
      </c>
      <c r="AG29" s="283">
        <f t="shared" si="0"/>
        <v>-0.12955948034045914</v>
      </c>
    </row>
    <row r="30" spans="1:33">
      <c r="A30" s="296" t="s">
        <v>75</v>
      </c>
      <c r="B30" s="297" t="s">
        <v>489</v>
      </c>
      <c r="C30" s="297" t="s">
        <v>489</v>
      </c>
      <c r="D30" s="297" t="s">
        <v>489</v>
      </c>
      <c r="E30" s="297">
        <v>0.222</v>
      </c>
      <c r="F30" s="297" t="s">
        <v>489</v>
      </c>
      <c r="G30" s="297" t="s">
        <v>489</v>
      </c>
      <c r="H30" s="297" t="s">
        <v>489</v>
      </c>
      <c r="I30" s="297" t="s">
        <v>489</v>
      </c>
      <c r="J30" s="297" t="s">
        <v>489</v>
      </c>
      <c r="K30" s="297" t="s">
        <v>489</v>
      </c>
      <c r="L30" s="297" t="s">
        <v>489</v>
      </c>
      <c r="M30" s="297" t="s">
        <v>489</v>
      </c>
      <c r="N30" s="297">
        <v>0.24299999999999999</v>
      </c>
      <c r="O30" s="297" t="s">
        <v>489</v>
      </c>
      <c r="P30" s="297" t="s">
        <v>489</v>
      </c>
      <c r="Q30" s="297" t="s">
        <v>489</v>
      </c>
      <c r="R30" s="297" t="s">
        <v>489</v>
      </c>
      <c r="S30" s="297">
        <v>0.26100000000000001</v>
      </c>
      <c r="T30" s="297" t="s">
        <v>489</v>
      </c>
      <c r="U30" s="297" t="s">
        <v>489</v>
      </c>
      <c r="V30" s="297" t="s">
        <v>489</v>
      </c>
      <c r="W30" s="297">
        <v>0.27600000000000002</v>
      </c>
      <c r="X30" s="297" t="s">
        <v>489</v>
      </c>
      <c r="Y30" s="297" t="s">
        <v>489</v>
      </c>
      <c r="Z30" s="297" t="s">
        <v>489</v>
      </c>
      <c r="AA30" s="297">
        <v>0.25009999999999999</v>
      </c>
      <c r="AB30" s="297">
        <v>0.24490000000000001</v>
      </c>
      <c r="AC30" s="297">
        <v>0.24864</v>
      </c>
      <c r="AD30" s="297">
        <v>0.24959999999999999</v>
      </c>
      <c r="AE30" s="297" t="s">
        <v>489</v>
      </c>
      <c r="AF30" s="298">
        <v>0.24959999999999999</v>
      </c>
      <c r="AG30" s="283">
        <f t="shared" si="0"/>
        <v>1.0759096477223098</v>
      </c>
    </row>
    <row r="31" spans="1:33">
      <c r="A31" s="296" t="s">
        <v>56</v>
      </c>
      <c r="B31" s="297" t="s">
        <v>489</v>
      </c>
      <c r="C31" s="297" t="s">
        <v>489</v>
      </c>
      <c r="D31" s="297" t="s">
        <v>489</v>
      </c>
      <c r="E31" s="297" t="s">
        <v>489</v>
      </c>
      <c r="F31" s="297" t="s">
        <v>489</v>
      </c>
      <c r="G31" s="297" t="s">
        <v>489</v>
      </c>
      <c r="H31" s="297" t="s">
        <v>489</v>
      </c>
      <c r="I31" s="297" t="s">
        <v>489</v>
      </c>
      <c r="J31" s="297" t="s">
        <v>489</v>
      </c>
      <c r="K31" s="297" t="s">
        <v>489</v>
      </c>
      <c r="L31" s="297" t="s">
        <v>489</v>
      </c>
      <c r="M31" s="297" t="s">
        <v>489</v>
      </c>
      <c r="N31" s="297" t="s">
        <v>489</v>
      </c>
      <c r="O31" s="297" t="s">
        <v>489</v>
      </c>
      <c r="P31" s="297" t="s">
        <v>489</v>
      </c>
      <c r="Q31" s="297" t="s">
        <v>489</v>
      </c>
      <c r="R31" s="297" t="s">
        <v>489</v>
      </c>
      <c r="S31" s="297" t="s">
        <v>489</v>
      </c>
      <c r="T31" s="297" t="s">
        <v>489</v>
      </c>
      <c r="U31" s="297" t="s">
        <v>489</v>
      </c>
      <c r="V31" s="297" t="s">
        <v>489</v>
      </c>
      <c r="W31" s="297">
        <v>0.3805192</v>
      </c>
      <c r="X31" s="297">
        <v>0.32663720000000002</v>
      </c>
      <c r="Y31" s="297">
        <v>0.3172373</v>
      </c>
      <c r="Z31" s="297">
        <v>0.31722280000000003</v>
      </c>
      <c r="AA31" s="297">
        <v>0.30910110000000002</v>
      </c>
      <c r="AB31" s="297">
        <v>0.3054694</v>
      </c>
      <c r="AC31" s="297">
        <v>0.30656070000000002</v>
      </c>
      <c r="AD31" s="297">
        <v>0.30387150000000002</v>
      </c>
      <c r="AE31" s="297" t="s">
        <v>489</v>
      </c>
      <c r="AF31" s="298">
        <v>0.30387150000000002</v>
      </c>
      <c r="AG31" s="283">
        <f t="shared" si="0"/>
        <v>0.18459332914385504</v>
      </c>
    </row>
    <row r="32" spans="1:33">
      <c r="A32" s="296" t="s">
        <v>76</v>
      </c>
      <c r="B32" s="297" t="s">
        <v>489</v>
      </c>
      <c r="C32" s="297" t="s">
        <v>489</v>
      </c>
      <c r="D32" s="297" t="s">
        <v>489</v>
      </c>
      <c r="E32" s="297" t="s">
        <v>489</v>
      </c>
      <c r="F32" s="297" t="s">
        <v>489</v>
      </c>
      <c r="G32" s="297" t="s">
        <v>489</v>
      </c>
      <c r="H32" s="297" t="s">
        <v>489</v>
      </c>
      <c r="I32" s="297" t="s">
        <v>489</v>
      </c>
      <c r="J32" s="297" t="s">
        <v>489</v>
      </c>
      <c r="K32" s="297" t="s">
        <v>489</v>
      </c>
      <c r="L32" s="297" t="s">
        <v>489</v>
      </c>
      <c r="M32" s="297" t="s">
        <v>489</v>
      </c>
      <c r="N32" s="297" t="s">
        <v>489</v>
      </c>
      <c r="O32" s="297" t="s">
        <v>489</v>
      </c>
      <c r="P32" s="297" t="s">
        <v>489</v>
      </c>
      <c r="Q32" s="297" t="s">
        <v>489</v>
      </c>
      <c r="R32" s="297" t="s">
        <v>489</v>
      </c>
      <c r="S32" s="297" t="s">
        <v>489</v>
      </c>
      <c r="T32" s="297" t="s">
        <v>489</v>
      </c>
      <c r="U32" s="297" t="s">
        <v>489</v>
      </c>
      <c r="V32" s="297" t="s">
        <v>489</v>
      </c>
      <c r="W32" s="297">
        <v>0.38190649999999998</v>
      </c>
      <c r="X32" s="297">
        <v>0.37649100000000002</v>
      </c>
      <c r="Y32" s="297">
        <v>0.36945349999999999</v>
      </c>
      <c r="Z32" s="297">
        <v>0.36368200000000001</v>
      </c>
      <c r="AA32" s="297">
        <v>0.3580641</v>
      </c>
      <c r="AB32" s="297">
        <v>0.34036539999999998</v>
      </c>
      <c r="AC32" s="297">
        <v>0.34480090000000002</v>
      </c>
      <c r="AD32" s="297">
        <v>0.3413561</v>
      </c>
      <c r="AE32" s="297" t="s">
        <v>489</v>
      </c>
      <c r="AF32" s="298">
        <v>0.3413561</v>
      </c>
      <c r="AG32" s="283">
        <f t="shared" si="0"/>
        <v>-0.43102694439540429</v>
      </c>
    </row>
    <row r="33" spans="1:33" ht="21">
      <c r="A33" s="299" t="s">
        <v>77</v>
      </c>
      <c r="B33" s="300" t="s">
        <v>489</v>
      </c>
      <c r="C33" s="300" t="s">
        <v>489</v>
      </c>
      <c r="D33" s="300" t="s">
        <v>489</v>
      </c>
      <c r="E33" s="300" t="s">
        <v>489</v>
      </c>
      <c r="F33" s="300" t="s">
        <v>489</v>
      </c>
      <c r="G33" s="300" t="s">
        <v>489</v>
      </c>
      <c r="H33" s="300" t="s">
        <v>489</v>
      </c>
      <c r="I33" s="300" t="s">
        <v>489</v>
      </c>
      <c r="J33" s="300" t="s">
        <v>489</v>
      </c>
      <c r="K33" s="300" t="s">
        <v>489</v>
      </c>
      <c r="L33" s="300" t="s">
        <v>489</v>
      </c>
      <c r="M33" s="300" t="s">
        <v>489</v>
      </c>
      <c r="N33" s="300" t="s">
        <v>489</v>
      </c>
      <c r="O33" s="300" t="s">
        <v>489</v>
      </c>
      <c r="P33" s="300" t="s">
        <v>489</v>
      </c>
      <c r="Q33" s="300" t="s">
        <v>489</v>
      </c>
      <c r="R33" s="300" t="s">
        <v>489</v>
      </c>
      <c r="S33" s="300" t="s">
        <v>489</v>
      </c>
      <c r="T33" s="300" t="s">
        <v>489</v>
      </c>
      <c r="U33" s="300" t="s">
        <v>489</v>
      </c>
      <c r="V33" s="300" t="s">
        <v>489</v>
      </c>
      <c r="W33" s="300">
        <v>0.26788699999999999</v>
      </c>
      <c r="X33" s="300">
        <v>0.28812529999999997</v>
      </c>
      <c r="Y33" s="300">
        <v>0.2475144</v>
      </c>
      <c r="Z33" s="300">
        <v>0.24563199999999999</v>
      </c>
      <c r="AA33" s="300">
        <v>0.25685669999999999</v>
      </c>
      <c r="AB33" s="300">
        <v>0.265652</v>
      </c>
      <c r="AC33" s="300">
        <v>0.26343309999999998</v>
      </c>
      <c r="AD33" s="300">
        <v>0.26146979999999997</v>
      </c>
      <c r="AE33" s="247" t="s">
        <v>489</v>
      </c>
      <c r="AF33" s="244">
        <v>0.26146979999999997</v>
      </c>
      <c r="AG33" s="245">
        <f t="shared" si="0"/>
        <v>0.88096853796373442</v>
      </c>
    </row>
    <row r="34" spans="1:33">
      <c r="A34" s="296" t="s">
        <v>58</v>
      </c>
      <c r="B34" s="297" t="s">
        <v>489</v>
      </c>
      <c r="C34" s="297" t="s">
        <v>489</v>
      </c>
      <c r="D34" s="297" t="s">
        <v>489</v>
      </c>
      <c r="E34" s="297" t="s">
        <v>489</v>
      </c>
      <c r="F34" s="297" t="s">
        <v>489</v>
      </c>
      <c r="G34" s="297" t="s">
        <v>489</v>
      </c>
      <c r="H34" s="297" t="s">
        <v>489</v>
      </c>
      <c r="I34" s="297" t="s">
        <v>489</v>
      </c>
      <c r="J34" s="297" t="s">
        <v>489</v>
      </c>
      <c r="K34" s="297" t="s">
        <v>489</v>
      </c>
      <c r="L34" s="297" t="s">
        <v>489</v>
      </c>
      <c r="M34" s="297" t="s">
        <v>489</v>
      </c>
      <c r="N34" s="297" t="s">
        <v>489</v>
      </c>
      <c r="O34" s="297" t="s">
        <v>489</v>
      </c>
      <c r="P34" s="297" t="s">
        <v>489</v>
      </c>
      <c r="Q34" s="297" t="s">
        <v>489</v>
      </c>
      <c r="R34" s="297" t="s">
        <v>489</v>
      </c>
      <c r="S34" s="297" t="s">
        <v>489</v>
      </c>
      <c r="T34" s="297" t="s">
        <v>489</v>
      </c>
      <c r="U34" s="297" t="s">
        <v>489</v>
      </c>
      <c r="V34" s="297" t="s">
        <v>489</v>
      </c>
      <c r="W34" s="297">
        <v>0.2470183</v>
      </c>
      <c r="X34" s="297">
        <v>0.24597669999999999</v>
      </c>
      <c r="Y34" s="297">
        <v>0.24228640000000001</v>
      </c>
      <c r="Z34" s="297">
        <v>0.24135819999999999</v>
      </c>
      <c r="AA34" s="297">
        <v>0.2358614</v>
      </c>
      <c r="AB34" s="297">
        <v>0.2472345</v>
      </c>
      <c r="AC34" s="297">
        <v>0.2463979</v>
      </c>
      <c r="AD34" s="297">
        <v>0.2450242</v>
      </c>
      <c r="AE34" s="297" t="s">
        <v>489</v>
      </c>
      <c r="AF34" s="298">
        <v>0.2450242</v>
      </c>
      <c r="AG34" s="283">
        <f t="shared" si="0"/>
        <v>1.1510593157902882</v>
      </c>
    </row>
    <row r="35" spans="1:33">
      <c r="A35" s="296" t="s">
        <v>45</v>
      </c>
      <c r="B35" s="297" t="s">
        <v>489</v>
      </c>
      <c r="C35" s="297" t="s">
        <v>489</v>
      </c>
      <c r="D35" s="297" t="s">
        <v>489</v>
      </c>
      <c r="E35" s="297" t="s">
        <v>489</v>
      </c>
      <c r="F35" s="297" t="s">
        <v>489</v>
      </c>
      <c r="G35" s="297" t="s">
        <v>489</v>
      </c>
      <c r="H35" s="297" t="s">
        <v>489</v>
      </c>
      <c r="I35" s="297" t="s">
        <v>489</v>
      </c>
      <c r="J35" s="297" t="s">
        <v>489</v>
      </c>
      <c r="K35" s="297" t="s">
        <v>489</v>
      </c>
      <c r="L35" s="297" t="s">
        <v>489</v>
      </c>
      <c r="M35" s="297" t="s">
        <v>489</v>
      </c>
      <c r="N35" s="297" t="s">
        <v>489</v>
      </c>
      <c r="O35" s="297" t="s">
        <v>489</v>
      </c>
      <c r="P35" s="297" t="s">
        <v>489</v>
      </c>
      <c r="Q35" s="297" t="s">
        <v>489</v>
      </c>
      <c r="R35" s="297" t="s">
        <v>489</v>
      </c>
      <c r="S35" s="297" t="s">
        <v>489</v>
      </c>
      <c r="T35" s="297" t="s">
        <v>489</v>
      </c>
      <c r="U35" s="297" t="s">
        <v>489</v>
      </c>
      <c r="V35" s="297" t="s">
        <v>489</v>
      </c>
      <c r="W35" s="297">
        <v>0.33120529999999998</v>
      </c>
      <c r="X35" s="297">
        <v>0.3229824</v>
      </c>
      <c r="Y35" s="297">
        <v>0.31475399999999998</v>
      </c>
      <c r="Z35" s="297">
        <v>0.30624760000000001</v>
      </c>
      <c r="AA35" s="297">
        <v>0.31506440000000002</v>
      </c>
      <c r="AB35" s="297">
        <v>0.32857619999999998</v>
      </c>
      <c r="AC35" s="297">
        <v>0.33410139999999999</v>
      </c>
      <c r="AD35" s="297">
        <v>0.34392529999999999</v>
      </c>
      <c r="AE35" s="297" t="s">
        <v>489</v>
      </c>
      <c r="AF35" s="298">
        <v>0.34392529999999999</v>
      </c>
      <c r="AG35" s="283">
        <f t="shared" si="0"/>
        <v>-0.47322164853462578</v>
      </c>
    </row>
    <row r="36" spans="1:33">
      <c r="A36" s="296" t="s">
        <v>61</v>
      </c>
      <c r="B36" s="297">
        <v>0.19753109999999999</v>
      </c>
      <c r="C36" s="297" t="s">
        <v>489</v>
      </c>
      <c r="D36" s="297" t="s">
        <v>489</v>
      </c>
      <c r="E36" s="297" t="s">
        <v>489</v>
      </c>
      <c r="F36" s="297" t="s">
        <v>489</v>
      </c>
      <c r="G36" s="297" t="s">
        <v>489</v>
      </c>
      <c r="H36" s="297" t="s">
        <v>489</v>
      </c>
      <c r="I36" s="297" t="s">
        <v>489</v>
      </c>
      <c r="J36" s="297">
        <v>0.2091662</v>
      </c>
      <c r="K36" s="297" t="s">
        <v>489</v>
      </c>
      <c r="L36" s="297" t="s">
        <v>489</v>
      </c>
      <c r="M36" s="297" t="s">
        <v>489</v>
      </c>
      <c r="N36" s="297">
        <v>0.2113244</v>
      </c>
      <c r="O36" s="297" t="s">
        <v>489</v>
      </c>
      <c r="P36" s="297" t="s">
        <v>489</v>
      </c>
      <c r="Q36" s="297" t="s">
        <v>489</v>
      </c>
      <c r="R36" s="297" t="s">
        <v>489</v>
      </c>
      <c r="S36" s="297">
        <v>0.24263989999999999</v>
      </c>
      <c r="T36" s="297" t="s">
        <v>489</v>
      </c>
      <c r="U36" s="297" t="s">
        <v>489</v>
      </c>
      <c r="V36" s="297" t="s">
        <v>489</v>
      </c>
      <c r="W36" s="297">
        <v>0.2341434</v>
      </c>
      <c r="X36" s="297" t="s">
        <v>489</v>
      </c>
      <c r="Y36" s="297" t="s">
        <v>489</v>
      </c>
      <c r="Z36" s="297" t="s">
        <v>489</v>
      </c>
      <c r="AA36" s="297">
        <v>0.259326</v>
      </c>
      <c r="AB36" s="297">
        <v>0.26905699999999999</v>
      </c>
      <c r="AC36" s="297">
        <v>0.26905600000000002</v>
      </c>
      <c r="AD36" s="297">
        <v>0.27342</v>
      </c>
      <c r="AE36" s="297" t="s">
        <v>489</v>
      </c>
      <c r="AF36" s="298">
        <v>0.27342</v>
      </c>
      <c r="AG36" s="283">
        <f t="shared" si="0"/>
        <v>0.68470699608123142</v>
      </c>
    </row>
    <row r="37" spans="1:33" ht="21">
      <c r="A37" s="296" t="s">
        <v>78</v>
      </c>
      <c r="B37" s="297" t="s">
        <v>489</v>
      </c>
      <c r="C37" s="297" t="s">
        <v>489</v>
      </c>
      <c r="D37" s="297" t="s">
        <v>489</v>
      </c>
      <c r="E37" s="297" t="s">
        <v>489</v>
      </c>
      <c r="F37" s="297" t="s">
        <v>489</v>
      </c>
      <c r="G37" s="297" t="s">
        <v>489</v>
      </c>
      <c r="H37" s="297" t="s">
        <v>489</v>
      </c>
      <c r="I37" s="297" t="s">
        <v>489</v>
      </c>
      <c r="J37" s="297" t="s">
        <v>489</v>
      </c>
      <c r="K37" s="297" t="s">
        <v>489</v>
      </c>
      <c r="L37" s="297" t="s">
        <v>489</v>
      </c>
      <c r="M37" s="297" t="s">
        <v>489</v>
      </c>
      <c r="N37" s="297" t="s">
        <v>489</v>
      </c>
      <c r="O37" s="297" t="s">
        <v>489</v>
      </c>
      <c r="P37" s="297" t="s">
        <v>489</v>
      </c>
      <c r="Q37" s="297" t="s">
        <v>489</v>
      </c>
      <c r="R37" s="297" t="s">
        <v>489</v>
      </c>
      <c r="S37" s="297" t="s">
        <v>489</v>
      </c>
      <c r="T37" s="297" t="s">
        <v>489</v>
      </c>
      <c r="U37" s="297" t="s">
        <v>489</v>
      </c>
      <c r="V37" s="297" t="s">
        <v>489</v>
      </c>
      <c r="W37" s="297" t="s">
        <v>489</v>
      </c>
      <c r="X37" s="297" t="s">
        <v>489</v>
      </c>
      <c r="Y37" s="297" t="s">
        <v>489</v>
      </c>
      <c r="Z37" s="297" t="s">
        <v>489</v>
      </c>
      <c r="AA37" s="297" t="s">
        <v>489</v>
      </c>
      <c r="AB37" s="297">
        <v>0.2981684</v>
      </c>
      <c r="AC37" s="297" t="s">
        <v>489</v>
      </c>
      <c r="AD37" s="297">
        <v>0.28895409999999999</v>
      </c>
      <c r="AE37" s="297" t="s">
        <v>489</v>
      </c>
      <c r="AF37" s="298">
        <v>0.28895409999999999</v>
      </c>
      <c r="AG37" s="283">
        <f t="shared" si="0"/>
        <v>0.42958604264472122</v>
      </c>
    </row>
    <row r="38" spans="1:33">
      <c r="A38" s="296" t="s">
        <v>79</v>
      </c>
      <c r="B38" s="297" t="s">
        <v>489</v>
      </c>
      <c r="C38" s="297" t="s">
        <v>489</v>
      </c>
      <c r="D38" s="297" t="s">
        <v>489</v>
      </c>
      <c r="E38" s="297" t="s">
        <v>489</v>
      </c>
      <c r="F38" s="297">
        <v>0.43417109999999998</v>
      </c>
      <c r="G38" s="297" t="s">
        <v>489</v>
      </c>
      <c r="H38" s="297" t="s">
        <v>489</v>
      </c>
      <c r="I38" s="297" t="s">
        <v>489</v>
      </c>
      <c r="J38" s="297" t="s">
        <v>489</v>
      </c>
      <c r="K38" s="297" t="s">
        <v>489</v>
      </c>
      <c r="L38" s="297" t="s">
        <v>489</v>
      </c>
      <c r="M38" s="297">
        <v>0.49</v>
      </c>
      <c r="N38" s="297" t="s">
        <v>489</v>
      </c>
      <c r="O38" s="297" t="s">
        <v>489</v>
      </c>
      <c r="P38" s="297" t="s">
        <v>489</v>
      </c>
      <c r="Q38" s="297" t="s">
        <v>489</v>
      </c>
      <c r="R38" s="297" t="s">
        <v>489</v>
      </c>
      <c r="S38" s="297" t="s">
        <v>489</v>
      </c>
      <c r="T38" s="297" t="s">
        <v>489</v>
      </c>
      <c r="U38" s="297" t="s">
        <v>489</v>
      </c>
      <c r="V38" s="297" t="s">
        <v>489</v>
      </c>
      <c r="W38" s="297">
        <v>0.43</v>
      </c>
      <c r="X38" s="297" t="s">
        <v>489</v>
      </c>
      <c r="Y38" s="297" t="s">
        <v>489</v>
      </c>
      <c r="Z38" s="297">
        <v>0.40899999999999997</v>
      </c>
      <c r="AA38" s="297" t="s">
        <v>489</v>
      </c>
      <c r="AB38" s="297">
        <v>0.41110000000000002</v>
      </c>
      <c r="AC38" s="297">
        <v>0.41699999999999998</v>
      </c>
      <c r="AD38" s="297">
        <v>0.41199999999999998</v>
      </c>
      <c r="AE38" s="297" t="s">
        <v>489</v>
      </c>
      <c r="AF38" s="298">
        <v>0.41199999999999998</v>
      </c>
      <c r="AG38" s="283">
        <f t="shared" si="0"/>
        <v>-1.5912318563293744</v>
      </c>
    </row>
    <row r="39" spans="1:33" ht="21">
      <c r="A39" s="296" t="s">
        <v>80</v>
      </c>
      <c r="B39" s="297" t="s">
        <v>489</v>
      </c>
      <c r="C39" s="297" t="s">
        <v>489</v>
      </c>
      <c r="D39" s="297">
        <v>0.3094751</v>
      </c>
      <c r="E39" s="297" t="s">
        <v>489</v>
      </c>
      <c r="F39" s="297" t="s">
        <v>489</v>
      </c>
      <c r="G39" s="297" t="s">
        <v>489</v>
      </c>
      <c r="H39" s="297" t="s">
        <v>489</v>
      </c>
      <c r="I39" s="297">
        <v>0.35465920000000001</v>
      </c>
      <c r="J39" s="297" t="s">
        <v>489</v>
      </c>
      <c r="K39" s="297" t="s">
        <v>489</v>
      </c>
      <c r="L39" s="297" t="s">
        <v>489</v>
      </c>
      <c r="M39" s="297">
        <v>0.33681709999999998</v>
      </c>
      <c r="N39" s="297" t="s">
        <v>489</v>
      </c>
      <c r="O39" s="297" t="s">
        <v>489</v>
      </c>
      <c r="P39" s="297" t="s">
        <v>489</v>
      </c>
      <c r="Q39" s="297" t="s">
        <v>489</v>
      </c>
      <c r="R39" s="297">
        <v>0.33986539999999998</v>
      </c>
      <c r="S39" s="297">
        <v>0.35199999999999998</v>
      </c>
      <c r="T39" s="297">
        <v>0.34038990000000002</v>
      </c>
      <c r="U39" s="297">
        <v>0.33526810000000001</v>
      </c>
      <c r="V39" s="297">
        <v>0.33457229999999999</v>
      </c>
      <c r="W39" s="297">
        <v>0.3310554</v>
      </c>
      <c r="X39" s="297">
        <v>0.33452850000000001</v>
      </c>
      <c r="Y39" s="297">
        <v>0.33937689999999998</v>
      </c>
      <c r="Z39" s="297">
        <v>0.3413428</v>
      </c>
      <c r="AA39" s="297">
        <v>0.34235650000000001</v>
      </c>
      <c r="AB39" s="297">
        <v>0.34460980000000002</v>
      </c>
      <c r="AC39" s="297">
        <v>0.34105150000000001</v>
      </c>
      <c r="AD39" s="297">
        <v>0.34438980000000002</v>
      </c>
      <c r="AE39" s="297" t="s">
        <v>489</v>
      </c>
      <c r="AF39" s="298">
        <v>0.34438980000000002</v>
      </c>
      <c r="AG39" s="283">
        <f t="shared" si="0"/>
        <v>-0.48085026447447859</v>
      </c>
    </row>
    <row r="40" spans="1:33" ht="21">
      <c r="A40" s="296" t="s">
        <v>81</v>
      </c>
      <c r="B40" s="297">
        <v>0.33615</v>
      </c>
      <c r="C40" s="297">
        <v>0.33730979999999999</v>
      </c>
      <c r="D40" s="297">
        <v>0.3396245</v>
      </c>
      <c r="E40" s="297">
        <v>0.33896939999999998</v>
      </c>
      <c r="F40" s="297">
        <v>0.34013409999999999</v>
      </c>
      <c r="G40" s="297">
        <v>0.34435199999999999</v>
      </c>
      <c r="H40" s="297">
        <v>0.34842770000000001</v>
      </c>
      <c r="I40" s="297">
        <v>0.34914010000000001</v>
      </c>
      <c r="J40" s="297">
        <v>0.34636020000000001</v>
      </c>
      <c r="K40" s="297">
        <v>0.3524389</v>
      </c>
      <c r="L40" s="297">
        <v>0.36892340000000001</v>
      </c>
      <c r="M40" s="297">
        <v>0.36563129999999999</v>
      </c>
      <c r="N40" s="297">
        <v>0.3606665</v>
      </c>
      <c r="O40" s="297">
        <v>0.36264760000000001</v>
      </c>
      <c r="P40" s="297">
        <v>0.36387180000000002</v>
      </c>
      <c r="Q40" s="297">
        <v>0.35707729999999999</v>
      </c>
      <c r="R40" s="297">
        <v>0.35384009999999999</v>
      </c>
      <c r="S40" s="297">
        <v>0.35661890000000002</v>
      </c>
      <c r="T40" s="297">
        <v>0.3599098</v>
      </c>
      <c r="U40" s="297">
        <v>0.37634790000000001</v>
      </c>
      <c r="V40" s="297">
        <v>0.37371650000000001</v>
      </c>
      <c r="W40" s="297">
        <v>0.36009370000000002</v>
      </c>
      <c r="X40" s="297">
        <v>0.38043399999999999</v>
      </c>
      <c r="Y40" s="297">
        <v>0.38354510000000003</v>
      </c>
      <c r="Z40" s="297">
        <v>0.37614189999999997</v>
      </c>
      <c r="AA40" s="297">
        <v>0.37823830000000003</v>
      </c>
      <c r="AB40" s="297">
        <v>0.3786699</v>
      </c>
      <c r="AC40" s="297">
        <v>0.38024629999999998</v>
      </c>
      <c r="AD40" s="297">
        <v>0.38934419999999997</v>
      </c>
      <c r="AE40" s="297">
        <v>0.38883849999999998</v>
      </c>
      <c r="AF40" s="298">
        <v>0.38883849999999998</v>
      </c>
      <c r="AG40" s="283">
        <f t="shared" si="0"/>
        <v>-1.2108439379421017</v>
      </c>
    </row>
    <row r="41" spans="1:33" ht="21">
      <c r="A41" s="281" t="s">
        <v>568</v>
      </c>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8">
        <f>AVERAGE(AF7:AF40)</f>
        <v>0.31511123235294125</v>
      </c>
      <c r="AG41" s="284"/>
    </row>
    <row r="42" spans="1:33">
      <c r="A42" s="284"/>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98">
        <f>STDEV(AF7:AF40)</f>
        <v>6.0889157831819703E-2</v>
      </c>
      <c r="AG42" s="284"/>
    </row>
    <row r="43" spans="1:33">
      <c r="A43" s="294" t="s">
        <v>578</v>
      </c>
      <c r="B43" s="292"/>
      <c r="C43" s="292"/>
      <c r="D43" s="292"/>
      <c r="E43" s="292"/>
      <c r="F43" s="292"/>
      <c r="G43" s="292"/>
      <c r="H43" s="292"/>
    </row>
  </sheetData>
  <mergeCells count="3">
    <mergeCell ref="B2:AF2"/>
    <mergeCell ref="B3:AF3"/>
    <mergeCell ref="B4:AF4"/>
  </mergeCells>
  <hyperlinks>
    <hyperlink ref="A1" r:id="rId1" tooltip="Click once to display linked information. Click and hold to select this cell." display="http://stats.oecd.org/OECDStat_Metadata/ShowMetadata.ashx?Dataset=IDD&amp;ShowOnWeb=true&amp;Lang=en"/>
    <hyperlink ref="B2" r:id="rId2" tooltip="Click once to display linked information. Click and hold to select this cell." display="http://stats.oecd.org/OECDStat_Metadata/ShowMetadata.ashx?Dataset=IDD&amp;Coords=[MEASURE].[GINI]&amp;ShowOnWeb=true&amp;Lang=en"/>
    <hyperlink ref="A4" r:id="rId3" tooltip="Click once to display linked information. Click and hold to select this cell." display="http://stats.oecd.org/OECDStat_Metadata/ShowMetadata.ashx?Dataset=IDD&amp;Coords=[DEFINITION]&amp;ShowOnWeb=true&amp;Lang=en"/>
    <hyperlink ref="B4" r:id="rId4" tooltip="Click once to display linked information. Click and hold to select this cell." display="http://stats.oecd.org/OECDStat_Metadata/ShowMetadata.ashx?Dataset=IDD&amp;Coords=[DEFINITION].[CURRENT]&amp;ShowOnWeb=true&amp;Lang=en"/>
    <hyperlink ref="A17" r:id="rId5" tooltip="Click once to display linked information. Click and hold to select this cell." display="http://stats.oecd.org/OECDStat_Metadata/ShowMetadata.ashx?Dataset=IDD&amp;Coords=[LOCATION].[DEU]&amp;ShowOnWeb=true&amp;Lang=en"/>
    <hyperlink ref="A22" r:id="rId6" tooltip="Click once to display linked information. Click and hold to select this cell." display="http://stats.oecd.org/OECDStat_Metadata/ShowMetadata.ashx?Dataset=IDD&amp;Coords=[LOCATION].[ISR]&amp;ShowOnWeb=true&amp;Lang=en"/>
    <hyperlink ref="A43" r:id="rId7" tooltip="Click once to display linked information. Click and hold to select this cell." display="http://stats.oecd.org/"/>
  </hyperlinks>
  <pageMargins left="0.7" right="0.7" top="0.75" bottom="0.75" header="0.3" footer="0.3"/>
  <pageSetup paperSize="9" orientation="portrait" horizontalDpi="300" verticalDpi="0" copies="0"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9"/>
  <sheetViews>
    <sheetView topLeftCell="AF1" workbookViewId="0">
      <selection activeCell="C41" sqref="C41"/>
    </sheetView>
  </sheetViews>
  <sheetFormatPr defaultRowHeight="12"/>
  <cols>
    <col min="1" max="1" width="9.85546875" style="715" hidden="1" customWidth="1"/>
    <col min="2" max="2" width="17.5703125" style="715" customWidth="1"/>
    <col min="3" max="3" width="11.42578125" style="715" customWidth="1"/>
    <col min="4" max="9" width="11.42578125" style="717" customWidth="1"/>
    <col min="10" max="15" width="11.42578125" style="715" customWidth="1"/>
    <col min="16" max="16" width="11.42578125" style="718" customWidth="1"/>
    <col min="17" max="20" width="11.42578125" style="717" customWidth="1"/>
    <col min="21" max="24" width="11.42578125" style="715" customWidth="1"/>
    <col min="25" max="25" width="11.42578125" style="718" customWidth="1"/>
    <col min="26" max="33" width="11.42578125" style="715" customWidth="1"/>
    <col min="34" max="34" width="11.42578125" style="718" customWidth="1"/>
    <col min="35" max="38" width="11.42578125" style="717" customWidth="1"/>
    <col min="39" max="42" width="11.42578125" style="715" customWidth="1"/>
    <col min="43" max="43" width="11.42578125" style="718" customWidth="1"/>
    <col min="44" max="49" width="11.42578125" style="717" customWidth="1"/>
    <col min="50" max="51" width="11.42578125" style="715" customWidth="1"/>
    <col min="52" max="52" width="11.42578125" style="718" customWidth="1"/>
    <col min="53" max="68" width="11.42578125" style="717" customWidth="1"/>
    <col min="69" max="72" width="11.42578125" style="715" customWidth="1"/>
    <col min="73" max="73" width="11.42578125" style="718" customWidth="1"/>
    <col min="74" max="77" width="11.42578125" style="717" customWidth="1"/>
    <col min="78" max="79" width="11.42578125" style="719" customWidth="1"/>
    <col min="80" max="81" width="11.42578125" style="715" customWidth="1"/>
    <col min="82" max="82" width="11.42578125" style="718" customWidth="1"/>
    <col min="83" max="90" width="11.42578125" style="717" customWidth="1"/>
    <col min="91" max="92" width="11.140625" style="717" customWidth="1"/>
    <col min="93" max="94" width="11.42578125" style="717" customWidth="1"/>
    <col min="95" max="96" width="11.42578125" style="715" customWidth="1"/>
    <col min="97" max="97" width="11.42578125" style="718" customWidth="1"/>
    <col min="98" max="101" width="11.42578125" style="717" customWidth="1"/>
    <col min="102" max="105" width="11.42578125" style="715" customWidth="1"/>
    <col min="106" max="106" width="11.42578125" style="718" customWidth="1"/>
    <col min="107" max="108" width="11.42578125" style="719" customWidth="1"/>
    <col min="109" max="112" width="11.42578125" style="715" customWidth="1"/>
    <col min="113" max="113" width="11.42578125" style="718" hidden="1" customWidth="1"/>
    <col min="114" max="116" width="9.140625" style="715" hidden="1" customWidth="1"/>
    <col min="117" max="256" width="9.140625" style="715"/>
    <col min="257" max="257" width="0" style="715" hidden="1" customWidth="1"/>
    <col min="258" max="258" width="17.5703125" style="715" customWidth="1"/>
    <col min="259" max="346" width="11.42578125" style="715" customWidth="1"/>
    <col min="347" max="348" width="11.140625" style="715" customWidth="1"/>
    <col min="349" max="368" width="11.42578125" style="715" customWidth="1"/>
    <col min="369" max="372" width="0" style="715" hidden="1" customWidth="1"/>
    <col min="373" max="512" width="9.140625" style="715"/>
    <col min="513" max="513" width="0" style="715" hidden="1" customWidth="1"/>
    <col min="514" max="514" width="17.5703125" style="715" customWidth="1"/>
    <col min="515" max="602" width="11.42578125" style="715" customWidth="1"/>
    <col min="603" max="604" width="11.140625" style="715" customWidth="1"/>
    <col min="605" max="624" width="11.42578125" style="715" customWidth="1"/>
    <col min="625" max="628" width="0" style="715" hidden="1" customWidth="1"/>
    <col min="629" max="768" width="9.140625" style="715"/>
    <col min="769" max="769" width="0" style="715" hidden="1" customWidth="1"/>
    <col min="770" max="770" width="17.5703125" style="715" customWidth="1"/>
    <col min="771" max="858" width="11.42578125" style="715" customWidth="1"/>
    <col min="859" max="860" width="11.140625" style="715" customWidth="1"/>
    <col min="861" max="880" width="11.42578125" style="715" customWidth="1"/>
    <col min="881" max="884" width="0" style="715" hidden="1" customWidth="1"/>
    <col min="885" max="1024" width="9.140625" style="715"/>
    <col min="1025" max="1025" width="0" style="715" hidden="1" customWidth="1"/>
    <col min="1026" max="1026" width="17.5703125" style="715" customWidth="1"/>
    <col min="1027" max="1114" width="11.42578125" style="715" customWidth="1"/>
    <col min="1115" max="1116" width="11.140625" style="715" customWidth="1"/>
    <col min="1117" max="1136" width="11.42578125" style="715" customWidth="1"/>
    <col min="1137" max="1140" width="0" style="715" hidden="1" customWidth="1"/>
    <col min="1141" max="1280" width="9.140625" style="715"/>
    <col min="1281" max="1281" width="0" style="715" hidden="1" customWidth="1"/>
    <col min="1282" max="1282" width="17.5703125" style="715" customWidth="1"/>
    <col min="1283" max="1370" width="11.42578125" style="715" customWidth="1"/>
    <col min="1371" max="1372" width="11.140625" style="715" customWidth="1"/>
    <col min="1373" max="1392" width="11.42578125" style="715" customWidth="1"/>
    <col min="1393" max="1396" width="0" style="715" hidden="1" customWidth="1"/>
    <col min="1397" max="1536" width="9.140625" style="715"/>
    <col min="1537" max="1537" width="0" style="715" hidden="1" customWidth="1"/>
    <col min="1538" max="1538" width="17.5703125" style="715" customWidth="1"/>
    <col min="1539" max="1626" width="11.42578125" style="715" customWidth="1"/>
    <col min="1627" max="1628" width="11.140625" style="715" customWidth="1"/>
    <col min="1629" max="1648" width="11.42578125" style="715" customWidth="1"/>
    <col min="1649" max="1652" width="0" style="715" hidden="1" customWidth="1"/>
    <col min="1653" max="1792" width="9.140625" style="715"/>
    <col min="1793" max="1793" width="0" style="715" hidden="1" customWidth="1"/>
    <col min="1794" max="1794" width="17.5703125" style="715" customWidth="1"/>
    <col min="1795" max="1882" width="11.42578125" style="715" customWidth="1"/>
    <col min="1883" max="1884" width="11.140625" style="715" customWidth="1"/>
    <col min="1885" max="1904" width="11.42578125" style="715" customWidth="1"/>
    <col min="1905" max="1908" width="0" style="715" hidden="1" customWidth="1"/>
    <col min="1909" max="2048" width="9.140625" style="715"/>
    <col min="2049" max="2049" width="0" style="715" hidden="1" customWidth="1"/>
    <col min="2050" max="2050" width="17.5703125" style="715" customWidth="1"/>
    <col min="2051" max="2138" width="11.42578125" style="715" customWidth="1"/>
    <col min="2139" max="2140" width="11.140625" style="715" customWidth="1"/>
    <col min="2141" max="2160" width="11.42578125" style="715" customWidth="1"/>
    <col min="2161" max="2164" width="0" style="715" hidden="1" customWidth="1"/>
    <col min="2165" max="2304" width="9.140625" style="715"/>
    <col min="2305" max="2305" width="0" style="715" hidden="1" customWidth="1"/>
    <col min="2306" max="2306" width="17.5703125" style="715" customWidth="1"/>
    <col min="2307" max="2394" width="11.42578125" style="715" customWidth="1"/>
    <col min="2395" max="2396" width="11.140625" style="715" customWidth="1"/>
    <col min="2397" max="2416" width="11.42578125" style="715" customWidth="1"/>
    <col min="2417" max="2420" width="0" style="715" hidden="1" customWidth="1"/>
    <col min="2421" max="2560" width="9.140625" style="715"/>
    <col min="2561" max="2561" width="0" style="715" hidden="1" customWidth="1"/>
    <col min="2562" max="2562" width="17.5703125" style="715" customWidth="1"/>
    <col min="2563" max="2650" width="11.42578125" style="715" customWidth="1"/>
    <col min="2651" max="2652" width="11.140625" style="715" customWidth="1"/>
    <col min="2653" max="2672" width="11.42578125" style="715" customWidth="1"/>
    <col min="2673" max="2676" width="0" style="715" hidden="1" customWidth="1"/>
    <col min="2677" max="2816" width="9.140625" style="715"/>
    <col min="2817" max="2817" width="0" style="715" hidden="1" customWidth="1"/>
    <col min="2818" max="2818" width="17.5703125" style="715" customWidth="1"/>
    <col min="2819" max="2906" width="11.42578125" style="715" customWidth="1"/>
    <col min="2907" max="2908" width="11.140625" style="715" customWidth="1"/>
    <col min="2909" max="2928" width="11.42578125" style="715" customWidth="1"/>
    <col min="2929" max="2932" width="0" style="715" hidden="1" customWidth="1"/>
    <col min="2933" max="3072" width="9.140625" style="715"/>
    <col min="3073" max="3073" width="0" style="715" hidden="1" customWidth="1"/>
    <col min="3074" max="3074" width="17.5703125" style="715" customWidth="1"/>
    <col min="3075" max="3162" width="11.42578125" style="715" customWidth="1"/>
    <col min="3163" max="3164" width="11.140625" style="715" customWidth="1"/>
    <col min="3165" max="3184" width="11.42578125" style="715" customWidth="1"/>
    <col min="3185" max="3188" width="0" style="715" hidden="1" customWidth="1"/>
    <col min="3189" max="3328" width="9.140625" style="715"/>
    <col min="3329" max="3329" width="0" style="715" hidden="1" customWidth="1"/>
    <col min="3330" max="3330" width="17.5703125" style="715" customWidth="1"/>
    <col min="3331" max="3418" width="11.42578125" style="715" customWidth="1"/>
    <col min="3419" max="3420" width="11.140625" style="715" customWidth="1"/>
    <col min="3421" max="3440" width="11.42578125" style="715" customWidth="1"/>
    <col min="3441" max="3444" width="0" style="715" hidden="1" customWidth="1"/>
    <col min="3445" max="3584" width="9.140625" style="715"/>
    <col min="3585" max="3585" width="0" style="715" hidden="1" customWidth="1"/>
    <col min="3586" max="3586" width="17.5703125" style="715" customWidth="1"/>
    <col min="3587" max="3674" width="11.42578125" style="715" customWidth="1"/>
    <col min="3675" max="3676" width="11.140625" style="715" customWidth="1"/>
    <col min="3677" max="3696" width="11.42578125" style="715" customWidth="1"/>
    <col min="3697" max="3700" width="0" style="715" hidden="1" customWidth="1"/>
    <col min="3701" max="3840" width="9.140625" style="715"/>
    <col min="3841" max="3841" width="0" style="715" hidden="1" customWidth="1"/>
    <col min="3842" max="3842" width="17.5703125" style="715" customWidth="1"/>
    <col min="3843" max="3930" width="11.42578125" style="715" customWidth="1"/>
    <col min="3931" max="3932" width="11.140625" style="715" customWidth="1"/>
    <col min="3933" max="3952" width="11.42578125" style="715" customWidth="1"/>
    <col min="3953" max="3956" width="0" style="715" hidden="1" customWidth="1"/>
    <col min="3957" max="4096" width="9.140625" style="715"/>
    <col min="4097" max="4097" width="0" style="715" hidden="1" customWidth="1"/>
    <col min="4098" max="4098" width="17.5703125" style="715" customWidth="1"/>
    <col min="4099" max="4186" width="11.42578125" style="715" customWidth="1"/>
    <col min="4187" max="4188" width="11.140625" style="715" customWidth="1"/>
    <col min="4189" max="4208" width="11.42578125" style="715" customWidth="1"/>
    <col min="4209" max="4212" width="0" style="715" hidden="1" customWidth="1"/>
    <col min="4213" max="4352" width="9.140625" style="715"/>
    <col min="4353" max="4353" width="0" style="715" hidden="1" customWidth="1"/>
    <col min="4354" max="4354" width="17.5703125" style="715" customWidth="1"/>
    <col min="4355" max="4442" width="11.42578125" style="715" customWidth="1"/>
    <col min="4443" max="4444" width="11.140625" style="715" customWidth="1"/>
    <col min="4445" max="4464" width="11.42578125" style="715" customWidth="1"/>
    <col min="4465" max="4468" width="0" style="715" hidden="1" customWidth="1"/>
    <col min="4469" max="4608" width="9.140625" style="715"/>
    <col min="4609" max="4609" width="0" style="715" hidden="1" customWidth="1"/>
    <col min="4610" max="4610" width="17.5703125" style="715" customWidth="1"/>
    <col min="4611" max="4698" width="11.42578125" style="715" customWidth="1"/>
    <col min="4699" max="4700" width="11.140625" style="715" customWidth="1"/>
    <col min="4701" max="4720" width="11.42578125" style="715" customWidth="1"/>
    <col min="4721" max="4724" width="0" style="715" hidden="1" customWidth="1"/>
    <col min="4725" max="4864" width="9.140625" style="715"/>
    <col min="4865" max="4865" width="0" style="715" hidden="1" customWidth="1"/>
    <col min="4866" max="4866" width="17.5703125" style="715" customWidth="1"/>
    <col min="4867" max="4954" width="11.42578125" style="715" customWidth="1"/>
    <col min="4955" max="4956" width="11.140625" style="715" customWidth="1"/>
    <col min="4957" max="4976" width="11.42578125" style="715" customWidth="1"/>
    <col min="4977" max="4980" width="0" style="715" hidden="1" customWidth="1"/>
    <col min="4981" max="5120" width="9.140625" style="715"/>
    <col min="5121" max="5121" width="0" style="715" hidden="1" customWidth="1"/>
    <col min="5122" max="5122" width="17.5703125" style="715" customWidth="1"/>
    <col min="5123" max="5210" width="11.42578125" style="715" customWidth="1"/>
    <col min="5211" max="5212" width="11.140625" style="715" customWidth="1"/>
    <col min="5213" max="5232" width="11.42578125" style="715" customWidth="1"/>
    <col min="5233" max="5236" width="0" style="715" hidden="1" customWidth="1"/>
    <col min="5237" max="5376" width="9.140625" style="715"/>
    <col min="5377" max="5377" width="0" style="715" hidden="1" customWidth="1"/>
    <col min="5378" max="5378" width="17.5703125" style="715" customWidth="1"/>
    <col min="5379" max="5466" width="11.42578125" style="715" customWidth="1"/>
    <col min="5467" max="5468" width="11.140625" style="715" customWidth="1"/>
    <col min="5469" max="5488" width="11.42578125" style="715" customWidth="1"/>
    <col min="5489" max="5492" width="0" style="715" hidden="1" customWidth="1"/>
    <col min="5493" max="5632" width="9.140625" style="715"/>
    <col min="5633" max="5633" width="0" style="715" hidden="1" customWidth="1"/>
    <col min="5634" max="5634" width="17.5703125" style="715" customWidth="1"/>
    <col min="5635" max="5722" width="11.42578125" style="715" customWidth="1"/>
    <col min="5723" max="5724" width="11.140625" style="715" customWidth="1"/>
    <col min="5725" max="5744" width="11.42578125" style="715" customWidth="1"/>
    <col min="5745" max="5748" width="0" style="715" hidden="1" customWidth="1"/>
    <col min="5749" max="5888" width="9.140625" style="715"/>
    <col min="5889" max="5889" width="0" style="715" hidden="1" customWidth="1"/>
    <col min="5890" max="5890" width="17.5703125" style="715" customWidth="1"/>
    <col min="5891" max="5978" width="11.42578125" style="715" customWidth="1"/>
    <col min="5979" max="5980" width="11.140625" style="715" customWidth="1"/>
    <col min="5981" max="6000" width="11.42578125" style="715" customWidth="1"/>
    <col min="6001" max="6004" width="0" style="715" hidden="1" customWidth="1"/>
    <col min="6005" max="6144" width="9.140625" style="715"/>
    <col min="6145" max="6145" width="0" style="715" hidden="1" customWidth="1"/>
    <col min="6146" max="6146" width="17.5703125" style="715" customWidth="1"/>
    <col min="6147" max="6234" width="11.42578125" style="715" customWidth="1"/>
    <col min="6235" max="6236" width="11.140625" style="715" customWidth="1"/>
    <col min="6237" max="6256" width="11.42578125" style="715" customWidth="1"/>
    <col min="6257" max="6260" width="0" style="715" hidden="1" customWidth="1"/>
    <col min="6261" max="6400" width="9.140625" style="715"/>
    <col min="6401" max="6401" width="0" style="715" hidden="1" customWidth="1"/>
    <col min="6402" max="6402" width="17.5703125" style="715" customWidth="1"/>
    <col min="6403" max="6490" width="11.42578125" style="715" customWidth="1"/>
    <col min="6491" max="6492" width="11.140625" style="715" customWidth="1"/>
    <col min="6493" max="6512" width="11.42578125" style="715" customWidth="1"/>
    <col min="6513" max="6516" width="0" style="715" hidden="1" customWidth="1"/>
    <col min="6517" max="6656" width="9.140625" style="715"/>
    <col min="6657" max="6657" width="0" style="715" hidden="1" customWidth="1"/>
    <col min="6658" max="6658" width="17.5703125" style="715" customWidth="1"/>
    <col min="6659" max="6746" width="11.42578125" style="715" customWidth="1"/>
    <col min="6747" max="6748" width="11.140625" style="715" customWidth="1"/>
    <col min="6749" max="6768" width="11.42578125" style="715" customWidth="1"/>
    <col min="6769" max="6772" width="0" style="715" hidden="1" customWidth="1"/>
    <col min="6773" max="6912" width="9.140625" style="715"/>
    <col min="6913" max="6913" width="0" style="715" hidden="1" customWidth="1"/>
    <col min="6914" max="6914" width="17.5703125" style="715" customWidth="1"/>
    <col min="6915" max="7002" width="11.42578125" style="715" customWidth="1"/>
    <col min="7003" max="7004" width="11.140625" style="715" customWidth="1"/>
    <col min="7005" max="7024" width="11.42578125" style="715" customWidth="1"/>
    <col min="7025" max="7028" width="0" style="715" hidden="1" customWidth="1"/>
    <col min="7029" max="7168" width="9.140625" style="715"/>
    <col min="7169" max="7169" width="0" style="715" hidden="1" customWidth="1"/>
    <col min="7170" max="7170" width="17.5703125" style="715" customWidth="1"/>
    <col min="7171" max="7258" width="11.42578125" style="715" customWidth="1"/>
    <col min="7259" max="7260" width="11.140625" style="715" customWidth="1"/>
    <col min="7261" max="7280" width="11.42578125" style="715" customWidth="1"/>
    <col min="7281" max="7284" width="0" style="715" hidden="1" customWidth="1"/>
    <col min="7285" max="7424" width="9.140625" style="715"/>
    <col min="7425" max="7425" width="0" style="715" hidden="1" customWidth="1"/>
    <col min="7426" max="7426" width="17.5703125" style="715" customWidth="1"/>
    <col min="7427" max="7514" width="11.42578125" style="715" customWidth="1"/>
    <col min="7515" max="7516" width="11.140625" style="715" customWidth="1"/>
    <col min="7517" max="7536" width="11.42578125" style="715" customWidth="1"/>
    <col min="7537" max="7540" width="0" style="715" hidden="1" customWidth="1"/>
    <col min="7541" max="7680" width="9.140625" style="715"/>
    <col min="7681" max="7681" width="0" style="715" hidden="1" customWidth="1"/>
    <col min="7682" max="7682" width="17.5703125" style="715" customWidth="1"/>
    <col min="7683" max="7770" width="11.42578125" style="715" customWidth="1"/>
    <col min="7771" max="7772" width="11.140625" style="715" customWidth="1"/>
    <col min="7773" max="7792" width="11.42578125" style="715" customWidth="1"/>
    <col min="7793" max="7796" width="0" style="715" hidden="1" customWidth="1"/>
    <col min="7797" max="7936" width="9.140625" style="715"/>
    <col min="7937" max="7937" width="0" style="715" hidden="1" customWidth="1"/>
    <col min="7938" max="7938" width="17.5703125" style="715" customWidth="1"/>
    <col min="7939" max="8026" width="11.42578125" style="715" customWidth="1"/>
    <col min="8027" max="8028" width="11.140625" style="715" customWidth="1"/>
    <col min="8029" max="8048" width="11.42578125" style="715" customWidth="1"/>
    <col min="8049" max="8052" width="0" style="715" hidden="1" customWidth="1"/>
    <col min="8053" max="8192" width="9.140625" style="715"/>
    <col min="8193" max="8193" width="0" style="715" hidden="1" customWidth="1"/>
    <col min="8194" max="8194" width="17.5703125" style="715" customWidth="1"/>
    <col min="8195" max="8282" width="11.42578125" style="715" customWidth="1"/>
    <col min="8283" max="8284" width="11.140625" style="715" customWidth="1"/>
    <col min="8285" max="8304" width="11.42578125" style="715" customWidth="1"/>
    <col min="8305" max="8308" width="0" style="715" hidden="1" customWidth="1"/>
    <col min="8309" max="8448" width="9.140625" style="715"/>
    <col min="8449" max="8449" width="0" style="715" hidden="1" customWidth="1"/>
    <col min="8450" max="8450" width="17.5703125" style="715" customWidth="1"/>
    <col min="8451" max="8538" width="11.42578125" style="715" customWidth="1"/>
    <col min="8539" max="8540" width="11.140625" style="715" customWidth="1"/>
    <col min="8541" max="8560" width="11.42578125" style="715" customWidth="1"/>
    <col min="8561" max="8564" width="0" style="715" hidden="1" customWidth="1"/>
    <col min="8565" max="8704" width="9.140625" style="715"/>
    <col min="8705" max="8705" width="0" style="715" hidden="1" customWidth="1"/>
    <col min="8706" max="8706" width="17.5703125" style="715" customWidth="1"/>
    <col min="8707" max="8794" width="11.42578125" style="715" customWidth="1"/>
    <col min="8795" max="8796" width="11.140625" style="715" customWidth="1"/>
    <col min="8797" max="8816" width="11.42578125" style="715" customWidth="1"/>
    <col min="8817" max="8820" width="0" style="715" hidden="1" customWidth="1"/>
    <col min="8821" max="8960" width="9.140625" style="715"/>
    <col min="8961" max="8961" width="0" style="715" hidden="1" customWidth="1"/>
    <col min="8962" max="8962" width="17.5703125" style="715" customWidth="1"/>
    <col min="8963" max="9050" width="11.42578125" style="715" customWidth="1"/>
    <col min="9051" max="9052" width="11.140625" style="715" customWidth="1"/>
    <col min="9053" max="9072" width="11.42578125" style="715" customWidth="1"/>
    <col min="9073" max="9076" width="0" style="715" hidden="1" customWidth="1"/>
    <col min="9077" max="9216" width="9.140625" style="715"/>
    <col min="9217" max="9217" width="0" style="715" hidden="1" customWidth="1"/>
    <col min="9218" max="9218" width="17.5703125" style="715" customWidth="1"/>
    <col min="9219" max="9306" width="11.42578125" style="715" customWidth="1"/>
    <col min="9307" max="9308" width="11.140625" style="715" customWidth="1"/>
    <col min="9309" max="9328" width="11.42578125" style="715" customWidth="1"/>
    <col min="9329" max="9332" width="0" style="715" hidden="1" customWidth="1"/>
    <col min="9333" max="9472" width="9.140625" style="715"/>
    <col min="9473" max="9473" width="0" style="715" hidden="1" customWidth="1"/>
    <col min="9474" max="9474" width="17.5703125" style="715" customWidth="1"/>
    <col min="9475" max="9562" width="11.42578125" style="715" customWidth="1"/>
    <col min="9563" max="9564" width="11.140625" style="715" customWidth="1"/>
    <col min="9565" max="9584" width="11.42578125" style="715" customWidth="1"/>
    <col min="9585" max="9588" width="0" style="715" hidden="1" customWidth="1"/>
    <col min="9589" max="9728" width="9.140625" style="715"/>
    <col min="9729" max="9729" width="0" style="715" hidden="1" customWidth="1"/>
    <col min="9730" max="9730" width="17.5703125" style="715" customWidth="1"/>
    <col min="9731" max="9818" width="11.42578125" style="715" customWidth="1"/>
    <col min="9819" max="9820" width="11.140625" style="715" customWidth="1"/>
    <col min="9821" max="9840" width="11.42578125" style="715" customWidth="1"/>
    <col min="9841" max="9844" width="0" style="715" hidden="1" customWidth="1"/>
    <col min="9845" max="9984" width="9.140625" style="715"/>
    <col min="9985" max="9985" width="0" style="715" hidden="1" customWidth="1"/>
    <col min="9986" max="9986" width="17.5703125" style="715" customWidth="1"/>
    <col min="9987" max="10074" width="11.42578125" style="715" customWidth="1"/>
    <col min="10075" max="10076" width="11.140625" style="715" customWidth="1"/>
    <col min="10077" max="10096" width="11.42578125" style="715" customWidth="1"/>
    <col min="10097" max="10100" width="0" style="715" hidden="1" customWidth="1"/>
    <col min="10101" max="10240" width="9.140625" style="715"/>
    <col min="10241" max="10241" width="0" style="715" hidden="1" customWidth="1"/>
    <col min="10242" max="10242" width="17.5703125" style="715" customWidth="1"/>
    <col min="10243" max="10330" width="11.42578125" style="715" customWidth="1"/>
    <col min="10331" max="10332" width="11.140625" style="715" customWidth="1"/>
    <col min="10333" max="10352" width="11.42578125" style="715" customWidth="1"/>
    <col min="10353" max="10356" width="0" style="715" hidden="1" customWidth="1"/>
    <col min="10357" max="10496" width="9.140625" style="715"/>
    <col min="10497" max="10497" width="0" style="715" hidden="1" customWidth="1"/>
    <col min="10498" max="10498" width="17.5703125" style="715" customWidth="1"/>
    <col min="10499" max="10586" width="11.42578125" style="715" customWidth="1"/>
    <col min="10587" max="10588" width="11.140625" style="715" customWidth="1"/>
    <col min="10589" max="10608" width="11.42578125" style="715" customWidth="1"/>
    <col min="10609" max="10612" width="0" style="715" hidden="1" customWidth="1"/>
    <col min="10613" max="10752" width="9.140625" style="715"/>
    <col min="10753" max="10753" width="0" style="715" hidden="1" customWidth="1"/>
    <col min="10754" max="10754" width="17.5703125" style="715" customWidth="1"/>
    <col min="10755" max="10842" width="11.42578125" style="715" customWidth="1"/>
    <col min="10843" max="10844" width="11.140625" style="715" customWidth="1"/>
    <col min="10845" max="10864" width="11.42578125" style="715" customWidth="1"/>
    <col min="10865" max="10868" width="0" style="715" hidden="1" customWidth="1"/>
    <col min="10869" max="11008" width="9.140625" style="715"/>
    <col min="11009" max="11009" width="0" style="715" hidden="1" customWidth="1"/>
    <col min="11010" max="11010" width="17.5703125" style="715" customWidth="1"/>
    <col min="11011" max="11098" width="11.42578125" style="715" customWidth="1"/>
    <col min="11099" max="11100" width="11.140625" style="715" customWidth="1"/>
    <col min="11101" max="11120" width="11.42578125" style="715" customWidth="1"/>
    <col min="11121" max="11124" width="0" style="715" hidden="1" customWidth="1"/>
    <col min="11125" max="11264" width="9.140625" style="715"/>
    <col min="11265" max="11265" width="0" style="715" hidden="1" customWidth="1"/>
    <col min="11266" max="11266" width="17.5703125" style="715" customWidth="1"/>
    <col min="11267" max="11354" width="11.42578125" style="715" customWidth="1"/>
    <col min="11355" max="11356" width="11.140625" style="715" customWidth="1"/>
    <col min="11357" max="11376" width="11.42578125" style="715" customWidth="1"/>
    <col min="11377" max="11380" width="0" style="715" hidden="1" customWidth="1"/>
    <col min="11381" max="11520" width="9.140625" style="715"/>
    <col min="11521" max="11521" width="0" style="715" hidden="1" customWidth="1"/>
    <col min="11522" max="11522" width="17.5703125" style="715" customWidth="1"/>
    <col min="11523" max="11610" width="11.42578125" style="715" customWidth="1"/>
    <col min="11611" max="11612" width="11.140625" style="715" customWidth="1"/>
    <col min="11613" max="11632" width="11.42578125" style="715" customWidth="1"/>
    <col min="11633" max="11636" width="0" style="715" hidden="1" customWidth="1"/>
    <col min="11637" max="11776" width="9.140625" style="715"/>
    <col min="11777" max="11777" width="0" style="715" hidden="1" customWidth="1"/>
    <col min="11778" max="11778" width="17.5703125" style="715" customWidth="1"/>
    <col min="11779" max="11866" width="11.42578125" style="715" customWidth="1"/>
    <col min="11867" max="11868" width="11.140625" style="715" customWidth="1"/>
    <col min="11869" max="11888" width="11.42578125" style="715" customWidth="1"/>
    <col min="11889" max="11892" width="0" style="715" hidden="1" customWidth="1"/>
    <col min="11893" max="12032" width="9.140625" style="715"/>
    <col min="12033" max="12033" width="0" style="715" hidden="1" customWidth="1"/>
    <col min="12034" max="12034" width="17.5703125" style="715" customWidth="1"/>
    <col min="12035" max="12122" width="11.42578125" style="715" customWidth="1"/>
    <col min="12123" max="12124" width="11.140625" style="715" customWidth="1"/>
    <col min="12125" max="12144" width="11.42578125" style="715" customWidth="1"/>
    <col min="12145" max="12148" width="0" style="715" hidden="1" customWidth="1"/>
    <col min="12149" max="12288" width="9.140625" style="715"/>
    <col min="12289" max="12289" width="0" style="715" hidden="1" customWidth="1"/>
    <col min="12290" max="12290" width="17.5703125" style="715" customWidth="1"/>
    <col min="12291" max="12378" width="11.42578125" style="715" customWidth="1"/>
    <col min="12379" max="12380" width="11.140625" style="715" customWidth="1"/>
    <col min="12381" max="12400" width="11.42578125" style="715" customWidth="1"/>
    <col min="12401" max="12404" width="0" style="715" hidden="1" customWidth="1"/>
    <col min="12405" max="12544" width="9.140625" style="715"/>
    <col min="12545" max="12545" width="0" style="715" hidden="1" customWidth="1"/>
    <col min="12546" max="12546" width="17.5703125" style="715" customWidth="1"/>
    <col min="12547" max="12634" width="11.42578125" style="715" customWidth="1"/>
    <col min="12635" max="12636" width="11.140625" style="715" customWidth="1"/>
    <col min="12637" max="12656" width="11.42578125" style="715" customWidth="1"/>
    <col min="12657" max="12660" width="0" style="715" hidden="1" customWidth="1"/>
    <col min="12661" max="12800" width="9.140625" style="715"/>
    <col min="12801" max="12801" width="0" style="715" hidden="1" customWidth="1"/>
    <col min="12802" max="12802" width="17.5703125" style="715" customWidth="1"/>
    <col min="12803" max="12890" width="11.42578125" style="715" customWidth="1"/>
    <col min="12891" max="12892" width="11.140625" style="715" customWidth="1"/>
    <col min="12893" max="12912" width="11.42578125" style="715" customWidth="1"/>
    <col min="12913" max="12916" width="0" style="715" hidden="1" customWidth="1"/>
    <col min="12917" max="13056" width="9.140625" style="715"/>
    <col min="13057" max="13057" width="0" style="715" hidden="1" customWidth="1"/>
    <col min="13058" max="13058" width="17.5703125" style="715" customWidth="1"/>
    <col min="13059" max="13146" width="11.42578125" style="715" customWidth="1"/>
    <col min="13147" max="13148" width="11.140625" style="715" customWidth="1"/>
    <col min="13149" max="13168" width="11.42578125" style="715" customWidth="1"/>
    <col min="13169" max="13172" width="0" style="715" hidden="1" customWidth="1"/>
    <col min="13173" max="13312" width="9.140625" style="715"/>
    <col min="13313" max="13313" width="0" style="715" hidden="1" customWidth="1"/>
    <col min="13314" max="13314" width="17.5703125" style="715" customWidth="1"/>
    <col min="13315" max="13402" width="11.42578125" style="715" customWidth="1"/>
    <col min="13403" max="13404" width="11.140625" style="715" customWidth="1"/>
    <col min="13405" max="13424" width="11.42578125" style="715" customWidth="1"/>
    <col min="13425" max="13428" width="0" style="715" hidden="1" customWidth="1"/>
    <col min="13429" max="13568" width="9.140625" style="715"/>
    <col min="13569" max="13569" width="0" style="715" hidden="1" customWidth="1"/>
    <col min="13570" max="13570" width="17.5703125" style="715" customWidth="1"/>
    <col min="13571" max="13658" width="11.42578125" style="715" customWidth="1"/>
    <col min="13659" max="13660" width="11.140625" style="715" customWidth="1"/>
    <col min="13661" max="13680" width="11.42578125" style="715" customWidth="1"/>
    <col min="13681" max="13684" width="0" style="715" hidden="1" customWidth="1"/>
    <col min="13685" max="13824" width="9.140625" style="715"/>
    <col min="13825" max="13825" width="0" style="715" hidden="1" customWidth="1"/>
    <col min="13826" max="13826" width="17.5703125" style="715" customWidth="1"/>
    <col min="13827" max="13914" width="11.42578125" style="715" customWidth="1"/>
    <col min="13915" max="13916" width="11.140625" style="715" customWidth="1"/>
    <col min="13917" max="13936" width="11.42578125" style="715" customWidth="1"/>
    <col min="13937" max="13940" width="0" style="715" hidden="1" customWidth="1"/>
    <col min="13941" max="14080" width="9.140625" style="715"/>
    <col min="14081" max="14081" width="0" style="715" hidden="1" customWidth="1"/>
    <col min="14082" max="14082" width="17.5703125" style="715" customWidth="1"/>
    <col min="14083" max="14170" width="11.42578125" style="715" customWidth="1"/>
    <col min="14171" max="14172" width="11.140625" style="715" customWidth="1"/>
    <col min="14173" max="14192" width="11.42578125" style="715" customWidth="1"/>
    <col min="14193" max="14196" width="0" style="715" hidden="1" customWidth="1"/>
    <col min="14197" max="14336" width="9.140625" style="715"/>
    <col min="14337" max="14337" width="0" style="715" hidden="1" customWidth="1"/>
    <col min="14338" max="14338" width="17.5703125" style="715" customWidth="1"/>
    <col min="14339" max="14426" width="11.42578125" style="715" customWidth="1"/>
    <col min="14427" max="14428" width="11.140625" style="715" customWidth="1"/>
    <col min="14429" max="14448" width="11.42578125" style="715" customWidth="1"/>
    <col min="14449" max="14452" width="0" style="715" hidden="1" customWidth="1"/>
    <col min="14453" max="14592" width="9.140625" style="715"/>
    <col min="14593" max="14593" width="0" style="715" hidden="1" customWidth="1"/>
    <col min="14594" max="14594" width="17.5703125" style="715" customWidth="1"/>
    <col min="14595" max="14682" width="11.42578125" style="715" customWidth="1"/>
    <col min="14683" max="14684" width="11.140625" style="715" customWidth="1"/>
    <col min="14685" max="14704" width="11.42578125" style="715" customWidth="1"/>
    <col min="14705" max="14708" width="0" style="715" hidden="1" customWidth="1"/>
    <col min="14709" max="14848" width="9.140625" style="715"/>
    <col min="14849" max="14849" width="0" style="715" hidden="1" customWidth="1"/>
    <col min="14850" max="14850" width="17.5703125" style="715" customWidth="1"/>
    <col min="14851" max="14938" width="11.42578125" style="715" customWidth="1"/>
    <col min="14939" max="14940" width="11.140625" style="715" customWidth="1"/>
    <col min="14941" max="14960" width="11.42578125" style="715" customWidth="1"/>
    <col min="14961" max="14964" width="0" style="715" hidden="1" customWidth="1"/>
    <col min="14965" max="15104" width="9.140625" style="715"/>
    <col min="15105" max="15105" width="0" style="715" hidden="1" customWidth="1"/>
    <col min="15106" max="15106" width="17.5703125" style="715" customWidth="1"/>
    <col min="15107" max="15194" width="11.42578125" style="715" customWidth="1"/>
    <col min="15195" max="15196" width="11.140625" style="715" customWidth="1"/>
    <col min="15197" max="15216" width="11.42578125" style="715" customWidth="1"/>
    <col min="15217" max="15220" width="0" style="715" hidden="1" customWidth="1"/>
    <col min="15221" max="15360" width="9.140625" style="715"/>
    <col min="15361" max="15361" width="0" style="715" hidden="1" customWidth="1"/>
    <col min="15362" max="15362" width="17.5703125" style="715" customWidth="1"/>
    <col min="15363" max="15450" width="11.42578125" style="715" customWidth="1"/>
    <col min="15451" max="15452" width="11.140625" style="715" customWidth="1"/>
    <col min="15453" max="15472" width="11.42578125" style="715" customWidth="1"/>
    <col min="15473" max="15476" width="0" style="715" hidden="1" customWidth="1"/>
    <col min="15477" max="15616" width="9.140625" style="715"/>
    <col min="15617" max="15617" width="0" style="715" hidden="1" customWidth="1"/>
    <col min="15618" max="15618" width="17.5703125" style="715" customWidth="1"/>
    <col min="15619" max="15706" width="11.42578125" style="715" customWidth="1"/>
    <col min="15707" max="15708" width="11.140625" style="715" customWidth="1"/>
    <col min="15709" max="15728" width="11.42578125" style="715" customWidth="1"/>
    <col min="15729" max="15732" width="0" style="715" hidden="1" customWidth="1"/>
    <col min="15733" max="15872" width="9.140625" style="715"/>
    <col min="15873" max="15873" width="0" style="715" hidden="1" customWidth="1"/>
    <col min="15874" max="15874" width="17.5703125" style="715" customWidth="1"/>
    <col min="15875" max="15962" width="11.42578125" style="715" customWidth="1"/>
    <col min="15963" max="15964" width="11.140625" style="715" customWidth="1"/>
    <col min="15965" max="15984" width="11.42578125" style="715" customWidth="1"/>
    <col min="15985" max="15988" width="0" style="715" hidden="1" customWidth="1"/>
    <col min="15989" max="16128" width="9.140625" style="715"/>
    <col min="16129" max="16129" width="0" style="715" hidden="1" customWidth="1"/>
    <col min="16130" max="16130" width="17.5703125" style="715" customWidth="1"/>
    <col min="16131" max="16218" width="11.42578125" style="715" customWidth="1"/>
    <col min="16219" max="16220" width="11.140625" style="715" customWidth="1"/>
    <col min="16221" max="16240" width="11.42578125" style="715" customWidth="1"/>
    <col min="16241" max="16244" width="0" style="715" hidden="1" customWidth="1"/>
    <col min="16245" max="16384" width="9.140625" style="715"/>
  </cols>
  <sheetData>
    <row r="1" spans="1:116">
      <c r="B1" s="716"/>
    </row>
    <row r="2" spans="1:116">
      <c r="A2" s="720"/>
      <c r="B2" s="721"/>
      <c r="C2" s="850" t="s">
        <v>966</v>
      </c>
      <c r="D2" s="850"/>
      <c r="E2" s="722"/>
      <c r="F2" s="845" t="s">
        <v>967</v>
      </c>
      <c r="G2" s="845"/>
      <c r="H2" s="845"/>
      <c r="I2" s="845"/>
      <c r="J2" s="845"/>
      <c r="K2" s="845"/>
      <c r="L2" s="845"/>
      <c r="M2" s="845"/>
      <c r="N2" s="845"/>
      <c r="O2" s="845"/>
      <c r="P2" s="846"/>
      <c r="Q2" s="847" t="s">
        <v>968</v>
      </c>
      <c r="R2" s="845"/>
      <c r="S2" s="845"/>
      <c r="T2" s="845"/>
      <c r="U2" s="845"/>
      <c r="V2" s="845"/>
      <c r="W2" s="845"/>
      <c r="X2" s="845"/>
      <c r="Y2" s="848"/>
      <c r="Z2" s="851" t="s">
        <v>969</v>
      </c>
      <c r="AA2" s="851"/>
      <c r="AB2" s="852"/>
      <c r="AC2" s="852"/>
      <c r="AD2" s="852"/>
      <c r="AE2" s="852"/>
      <c r="AF2" s="852"/>
      <c r="AG2" s="852"/>
      <c r="AH2" s="852"/>
      <c r="AI2" s="847" t="s">
        <v>970</v>
      </c>
      <c r="AJ2" s="845"/>
      <c r="AK2" s="845"/>
      <c r="AL2" s="845"/>
      <c r="AM2" s="845"/>
      <c r="AN2" s="845"/>
      <c r="AO2" s="845"/>
      <c r="AP2" s="845"/>
      <c r="AQ2" s="848"/>
      <c r="AR2" s="847" t="s">
        <v>971</v>
      </c>
      <c r="AS2" s="845"/>
      <c r="AT2" s="845"/>
      <c r="AU2" s="845"/>
      <c r="AV2" s="845"/>
      <c r="AW2" s="845"/>
      <c r="AX2" s="845"/>
      <c r="AY2" s="845"/>
      <c r="AZ2" s="848"/>
      <c r="BA2" s="845" t="s">
        <v>972</v>
      </c>
      <c r="BB2" s="845"/>
      <c r="BC2" s="845"/>
      <c r="BD2" s="845"/>
      <c r="BE2" s="845"/>
      <c r="BF2" s="845"/>
      <c r="BG2" s="845"/>
      <c r="BH2" s="845"/>
      <c r="BI2" s="845"/>
      <c r="BJ2" s="845"/>
      <c r="BK2" s="845"/>
      <c r="BL2" s="845"/>
      <c r="BM2" s="845"/>
      <c r="BN2" s="845"/>
      <c r="BO2" s="845"/>
      <c r="BP2" s="845"/>
      <c r="BQ2" s="845"/>
      <c r="BR2" s="845"/>
      <c r="BS2" s="845"/>
      <c r="BT2" s="845"/>
      <c r="BU2" s="846"/>
      <c r="BV2" s="847" t="s">
        <v>973</v>
      </c>
      <c r="BW2" s="845"/>
      <c r="BX2" s="845"/>
      <c r="BY2" s="845"/>
      <c r="BZ2" s="845"/>
      <c r="CA2" s="845"/>
      <c r="CB2" s="845"/>
      <c r="CC2" s="845"/>
      <c r="CD2" s="848"/>
      <c r="CE2" s="845" t="s">
        <v>974</v>
      </c>
      <c r="CF2" s="845"/>
      <c r="CG2" s="845"/>
      <c r="CH2" s="845"/>
      <c r="CI2" s="845"/>
      <c r="CJ2" s="845"/>
      <c r="CK2" s="845"/>
      <c r="CL2" s="845"/>
      <c r="CM2" s="845"/>
      <c r="CN2" s="845"/>
      <c r="CO2" s="845"/>
      <c r="CP2" s="845"/>
      <c r="CQ2" s="845"/>
      <c r="CR2" s="845"/>
      <c r="CS2" s="846"/>
      <c r="CT2" s="847" t="s">
        <v>975</v>
      </c>
      <c r="CU2" s="845"/>
      <c r="CV2" s="845"/>
      <c r="CW2" s="845"/>
      <c r="CX2" s="845"/>
      <c r="CY2" s="845"/>
      <c r="CZ2" s="845"/>
      <c r="DA2" s="845"/>
      <c r="DB2" s="848"/>
      <c r="DC2" s="847" t="s">
        <v>976</v>
      </c>
      <c r="DD2" s="845"/>
      <c r="DE2" s="845"/>
      <c r="DF2" s="845"/>
      <c r="DG2" s="845"/>
      <c r="DH2" s="845"/>
      <c r="DI2" s="849"/>
    </row>
    <row r="3" spans="1:116" s="723" customFormat="1" ht="60">
      <c r="B3" s="724" t="str">
        <f>INDEX('[2]Column Names'!A1:A7,'[2]Economy Names'!$K$1,1)</f>
        <v>Economy</v>
      </c>
      <c r="C3" s="724" t="str">
        <f>INDEX('[2]Column Names'!B1:B7,'[2]Economy Names'!$K$1,1)</f>
        <v>Rank as published in Doing Business 2015 Report</v>
      </c>
      <c r="D3" s="725" t="str">
        <f>INDEX('[2]Column Names'!D1:D7,'[2]Economy Names'!$K$1,1)</f>
        <v>Overall distance to frontier (DTF) score (0-100)</v>
      </c>
      <c r="E3" s="726"/>
      <c r="F3" s="727" t="str">
        <f>INDEX('[2]Column Names'!E1:E7,'[2]Economy Names'!$K$1,1)</f>
        <v>Procedures (number)</v>
      </c>
      <c r="G3" s="728"/>
      <c r="H3" s="729" t="str">
        <f>INDEX('[2]Column Names'!F1:F7,'[2]Economy Names'!$K$1,1)</f>
        <v>Time (days)</v>
      </c>
      <c r="I3" s="729"/>
      <c r="J3" s="730" t="str">
        <f>INDEX('[2]Column Names'!G1:G7,'[2]Economy Names'!$K$1,1)</f>
        <v>Cost (% of income per capita)</v>
      </c>
      <c r="K3" s="730"/>
      <c r="L3" s="730" t="str">
        <f>INDEX('[2]Column Names'!H1:H7,'[2]Economy Names'!$K$1,1)</f>
        <v>Paid-in Min. Capital (% of income per capita)</v>
      </c>
      <c r="M3" s="730"/>
      <c r="N3" s="730" t="str">
        <f>INDEX('[2]Column Names'!I1:I7,'[2]Economy Names'!$K$1,1)</f>
        <v>Ease of starting a business (DTF)</v>
      </c>
      <c r="O3" s="730"/>
      <c r="P3" s="731" t="str">
        <f>INDEX('[2]Column Names'!J1:J7,'[2]Economy Names'!$K$1,1)</f>
        <v>Ease of Starting RANK</v>
      </c>
      <c r="Q3" s="727" t="str">
        <f>INDEX('[2]Column Names'!K1:K7,'[2]Economy Names'!$K$1,1)</f>
        <v>Procedures (number)</v>
      </c>
      <c r="R3" s="729"/>
      <c r="S3" s="729" t="str">
        <f>INDEX('[2]Column Names'!L1:L7,'[2]Economy Names'!$K$1,1)</f>
        <v>Time (days)</v>
      </c>
      <c r="T3" s="729"/>
      <c r="U3" s="730" t="str">
        <f>INDEX('[2]Column Names'!M1:M7,'[2]Economy Names'!$K$1,1)</f>
        <v>Cost (% of warehouse value)</v>
      </c>
      <c r="V3" s="730"/>
      <c r="W3" s="730" t="str">
        <f>INDEX('[2]Column Names'!N1:N7,'[2]Economy Names'!$K$1,1)</f>
        <v>Ease of Dealing with Construction Permits (DTF)</v>
      </c>
      <c r="X3" s="730"/>
      <c r="Y3" s="732" t="str">
        <f>INDEX('[2]Column Names'!O1:O7,'[2]Economy Names'!$K$1,1)</f>
        <v>Ease of Construction RANK</v>
      </c>
      <c r="Z3" s="733" t="str">
        <f>INDEX('[2]Column Names'!BJ1:BJ7,'[2]Economy Names'!$K$1,1)</f>
        <v>Procedures (number)</v>
      </c>
      <c r="AA3" s="733"/>
      <c r="AB3" s="733" t="str">
        <f>INDEX('[2]Column Names'!BK1:BK7,'[2]Economy Names'!$K$1,1)</f>
        <v>Time (days)</v>
      </c>
      <c r="AC3" s="733"/>
      <c r="AD3" s="734" t="str">
        <f>INDEX('[2]Column Names'!BL1:BL7,'[2]Economy Names'!$K$1,1)</f>
        <v>Cost (% of income per capita)</v>
      </c>
      <c r="AE3" s="734"/>
      <c r="AF3" s="735" t="str">
        <f>INDEX('[2]Column Names'!BM1:BM7,'[2]Economy Names'!$K$1,1)</f>
        <v>Ease of getting electricity (DTF)</v>
      </c>
      <c r="AG3" s="735"/>
      <c r="AH3" s="736" t="str">
        <f>INDEX('[2]Column Names'!BN1:BN7,'[2]Economy Names'!$K$1,1)</f>
        <v>Ease of getting electricity RANK</v>
      </c>
      <c r="AI3" s="729" t="str">
        <f>INDEX('[2]Column Names'!P1:P7,'[2]Economy Names'!$K$1,1)</f>
        <v>Procedures (number)</v>
      </c>
      <c r="AJ3" s="729"/>
      <c r="AK3" s="729" t="str">
        <f>INDEX('[2]Column Names'!Q1:Q7,'[2]Economy Names'!$K$1,1)</f>
        <v>Time (days)</v>
      </c>
      <c r="AL3" s="729"/>
      <c r="AM3" s="730" t="str">
        <f>INDEX('[2]Column Names'!R1:R7,'[2]Economy Names'!$K$1,1)</f>
        <v>Cost (% of property value)</v>
      </c>
      <c r="AN3" s="730"/>
      <c r="AO3" s="730" t="str">
        <f>INDEX('[2]Column Names'!S1:S7,'[2]Economy Names'!$K$1,1)</f>
        <v>Ease of registering property (DTF)</v>
      </c>
      <c r="AP3" s="730"/>
      <c r="AQ3" s="731" t="str">
        <f>INDEX('[2]Column Names'!T1:T7,'[2]Economy Names'!$K$1,1)</f>
        <v>Ease of Property RANK</v>
      </c>
      <c r="AR3" s="727" t="str">
        <f>INDEX('[2]Column Names'!U1:U7,'[2]Economy Names'!$K$1,1)</f>
        <v>Credit Information Index</v>
      </c>
      <c r="AS3" s="728"/>
      <c r="AT3" s="729" t="str">
        <f>INDEX('[2]Column Names'!V1:V7,'[2]Economy Names'!$K$1,1)</f>
        <v>Legal Rights Index</v>
      </c>
      <c r="AU3" s="729"/>
      <c r="AV3" s="729" t="str">
        <f>INDEX('[2]Column Names'!W1:W7,'[2]Economy Names'!$K$1,1)</f>
        <v>Sum getting credit</v>
      </c>
      <c r="AW3" s="729"/>
      <c r="AX3" s="730" t="str">
        <f>INDEX('[2]Column Names'!X1:X7,'[2]Economy Names'!$K$1,1)</f>
        <v>Ease of getting credit (DTF)</v>
      </c>
      <c r="AY3" s="730"/>
      <c r="AZ3" s="732" t="str">
        <f>INDEX('[2]Column Names'!Y1:Y7,'[2]Economy Names'!$K$1,1)</f>
        <v>Ease of Credit RANK</v>
      </c>
      <c r="BA3" s="727" t="str">
        <f>INDEX('[2]Column Names'!Z1:Z7,'[2]Economy Names'!$K$1,1)</f>
        <v>Disclosure Index (0-10)</v>
      </c>
      <c r="BB3" s="729"/>
      <c r="BC3" s="729" t="str">
        <f>INDEX('[2]Column Names'!AA1:AA7,'[2]Economy Names'!$K$1,1)</f>
        <v>Director Liability Index (0 -10)</v>
      </c>
      <c r="BD3" s="729"/>
      <c r="BE3" s="729" t="str">
        <f>INDEX('[2]Column Names'!AB1:AB7,'[2]Economy Names'!$K$1,1)</f>
        <v>Shareholder Suits Index (0 -10)</v>
      </c>
      <c r="BF3" s="729"/>
      <c r="BG3" s="729" t="str">
        <f>INDEX('[2]Column Names'!AC1:AC7,'[2]Economy Names'!$K$1,1)</f>
        <v>Extent of conflict of interest regulation index (0 -10)</v>
      </c>
      <c r="BH3" s="729"/>
      <c r="BI3" s="729" t="str">
        <f>INDEX('[2]Column Names'!AD1:AD7,'[2]Economy Names'!$K$1,1)</f>
        <v>Shareholder rights index (0 - 10.5)</v>
      </c>
      <c r="BJ3" s="729"/>
      <c r="BK3" s="729" t="str">
        <f>INDEX('[2]Column Names'!AE1:AE7,'[2]Economy Names'!$K$1,1)</f>
        <v>Governance structure index (0 -10.5)</v>
      </c>
      <c r="BL3" s="729"/>
      <c r="BM3" s="729" t="str">
        <f>INDEX('[2]Column Names'!AF1:AF7,'[2]Economy Names'!$K$1,1)</f>
        <v>Corporate transparency index (0–9)</v>
      </c>
      <c r="BN3" s="729"/>
      <c r="BO3" s="729" t="str">
        <f>INDEX('[2]Column Names'!AG1:AG7,'[2]Economy Names'!$K$1,1)</f>
        <v>Extent of shareholder governance index (0 -10)</v>
      </c>
      <c r="BP3" s="729"/>
      <c r="BQ3" s="729" t="str">
        <f>INDEX('[2]Column Names'!AH1:AH7,'[2]Economy Names'!$K$1,1)</f>
        <v>Strength of minority investors protection index (0 -10)</v>
      </c>
      <c r="BR3" s="729"/>
      <c r="BS3" s="729" t="str">
        <f>INDEX('[2]Column Names'!AI1:AI7,'[2]Economy Names'!$K$1,1)</f>
        <v>Strength of minority investors protection index (DTF)</v>
      </c>
      <c r="BT3" s="729"/>
      <c r="BU3" s="731" t="str">
        <f>INDEX('[2]Column Names'!AJ1:AJ7,'[2]Economy Names'!$K$1,1)</f>
        <v>Ease of Protecting Minority Investors RANK</v>
      </c>
      <c r="BV3" s="727" t="str">
        <f>INDEX('[2]Column Names'!AK1:AK7,'[2]Economy Names'!$K$1,1)</f>
        <v>Payments (number)</v>
      </c>
      <c r="BW3" s="729"/>
      <c r="BX3" s="729" t="str">
        <f>INDEX('[2]Column Names'!AL1:AL7,'[2]Economy Names'!$K$1,1)</f>
        <v>Time (hours)</v>
      </c>
      <c r="BY3" s="729"/>
      <c r="BZ3" s="737" t="str">
        <f>INDEX('[2]Column Names'!AM1:AM7,'[2]Economy Names'!$K$1,1)</f>
        <v>Total tax rate (% of profit)</v>
      </c>
      <c r="CA3" s="737"/>
      <c r="CB3" s="730" t="str">
        <f>INDEX('[2]Column Names'!AO1:AO7,'[2]Economy Names'!$K$1,1)</f>
        <v>Ease of paying taxes (DTF)</v>
      </c>
      <c r="CC3" s="730"/>
      <c r="CD3" s="731" t="str">
        <f>INDEX('[2]Column Names'!AP1:AP7,'[2]Economy Names'!$K$1,1)</f>
        <v>Ease of Taxes RANK</v>
      </c>
      <c r="CE3" s="727" t="str">
        <f>INDEX('[2]Column Names'!AQ1:AQ7,'[2]Economy Names'!$K$1,1)</f>
        <v>Documents for export (number)</v>
      </c>
      <c r="CF3" s="729"/>
      <c r="CG3" s="729" t="str">
        <f>INDEX('[2]Column Names'!AR1:AR7,'[2]Economy Names'!$K$1,1)</f>
        <v>Time for export (days)</v>
      </c>
      <c r="CH3" s="729"/>
      <c r="CI3" s="729" t="str">
        <f>INDEX('[2]Column Names'!AS1:AS7,'[2]Economy Names'!$K$1,1)</f>
        <v>Cost to export (US$ per container)</v>
      </c>
      <c r="CJ3" s="729"/>
      <c r="CK3" s="729" t="str">
        <f>INDEX('[2]Column Names'!AT1:AT7,'[2]Economy Names'!$K$1,1)</f>
        <v>Documents for import (number)</v>
      </c>
      <c r="CL3" s="729"/>
      <c r="CM3" s="729" t="str">
        <f>INDEX('[2]Column Names'!AU1:AU7,'[2]Economy Names'!$K$1,1)</f>
        <v>Time for import (days)</v>
      </c>
      <c r="CN3" s="729"/>
      <c r="CO3" s="729" t="str">
        <f>INDEX('[2]Column Names'!AV1:AV7,'[2]Economy Names'!$K$1,1)</f>
        <v>Cost to import (US$ per container)</v>
      </c>
      <c r="CP3" s="729"/>
      <c r="CQ3" s="730" t="str">
        <f>INDEX('[2]Column Names'!AW1:AW7,'[2]Economy Names'!$K$1,1)</f>
        <v>Ease of trading across borders (DTF)</v>
      </c>
      <c r="CR3" s="730"/>
      <c r="CS3" s="731" t="str">
        <f>INDEX('[2]Column Names'!AX1:AX7,'[2]Economy Names'!$K$1,1)</f>
        <v>Ease of Trading RANK</v>
      </c>
      <c r="CT3" s="727" t="str">
        <f>INDEX('[2]Column Names'!AY1:AY7,'[2]Economy Names'!$K$1,1)</f>
        <v>Procedures (number)</v>
      </c>
      <c r="CU3" s="729"/>
      <c r="CV3" s="729" t="str">
        <f>INDEX('[2]Column Names'!AZ1:AZ7,'[2]Economy Names'!$K$1,1)</f>
        <v>Time (days)</v>
      </c>
      <c r="CW3" s="729"/>
      <c r="CX3" s="730" t="str">
        <f>INDEX('[2]Column Names'!BA1:BA7,'[2]Economy Names'!$K$1,1)</f>
        <v>Cost (% of claim)</v>
      </c>
      <c r="CY3" s="730"/>
      <c r="CZ3" s="730" t="str">
        <f>INDEX('[2]Column Names'!BB1:BB7,'[2]Economy Names'!$K$1,1)</f>
        <v>Ease of enforcing contracts (DTF)</v>
      </c>
      <c r="DA3" s="730"/>
      <c r="DB3" s="732" t="str">
        <f>INDEX('[2]Column Names'!BC1:BC7,'[2]Economy Names'!$K$1,1)</f>
        <v>Ease of Contracts RANK</v>
      </c>
      <c r="DC3" s="729" t="str">
        <f>INDEX('[2]Column Names'!BF1:BF7,'[2]Economy Names'!$K$1,1)</f>
        <v>Recovery rate (cents on the dollar)</v>
      </c>
      <c r="DD3" s="729"/>
      <c r="DE3" s="729" t="str">
        <f>INDEX('[2]Column Names'!BG1:BG7,'[2]Economy Names'!$K$1,1)</f>
        <v>Strength of insolvency framework index (0-16)</v>
      </c>
      <c r="DF3" s="729"/>
      <c r="DG3" s="729" t="str">
        <f>INDEX('[2]Column Names'!BH1:BH7,'[2]Economy Names'!$K$1,1)</f>
        <v>Ease of resolving insolvency (DTF)</v>
      </c>
      <c r="DH3" s="729"/>
      <c r="DI3" s="732" t="str">
        <f>INDEX('[2]Column Names'!BI1:BI7,'[2]Economy Names'!$K$1,1)</f>
        <v>Ease of Resolving Insolvency RANK</v>
      </c>
    </row>
    <row r="4" spans="1:116" s="717" customFormat="1">
      <c r="B4" s="738" t="s">
        <v>74</v>
      </c>
      <c r="C4" s="739">
        <v>2</v>
      </c>
      <c r="D4" s="740">
        <v>86.91</v>
      </c>
      <c r="E4" s="741">
        <f t="shared" ref="E4:E37" si="0">(D4-D$38)/D$39</f>
        <v>2.0161990840100219</v>
      </c>
      <c r="F4" s="742">
        <v>1</v>
      </c>
      <c r="G4" s="741">
        <f t="shared" ref="G4:G37" si="1">-(F4-F$38)/F$39</f>
        <v>1.8880743942342109</v>
      </c>
      <c r="H4" s="743">
        <v>0.5</v>
      </c>
      <c r="I4" s="741">
        <f t="shared" ref="I4:I37" si="2">-(H4-H$38)/H$39</f>
        <v>1.2919287941684654</v>
      </c>
      <c r="J4" s="743">
        <v>0.31741924330636001</v>
      </c>
      <c r="K4" s="741">
        <f t="shared" ref="K4:K37" si="3">-(J4-J$38)/J$39</f>
        <v>0.76652605110809768</v>
      </c>
      <c r="L4" s="743">
        <v>0</v>
      </c>
      <c r="M4" s="741">
        <f t="shared" ref="M4:M37" si="4">-(L4-L$38)/L$39</f>
        <v>0.72677600103763518</v>
      </c>
      <c r="N4" s="744">
        <v>99.96</v>
      </c>
      <c r="O4" s="741">
        <f t="shared" ref="O4:O37" si="5">(N4-N$38)/N$39</f>
        <v>2.0456542990228845</v>
      </c>
      <c r="P4" s="745">
        <v>1</v>
      </c>
      <c r="Q4" s="742">
        <v>10</v>
      </c>
      <c r="R4" s="741">
        <f t="shared" ref="R4:R37" si="6">-(Q4-Q$38)/Q$39</f>
        <v>0.56070709802928753</v>
      </c>
      <c r="S4" s="743">
        <v>93</v>
      </c>
      <c r="T4" s="741">
        <f t="shared" ref="T4:T37" si="7">-(S4-S$38)/S$39</f>
        <v>0.8744520857729865</v>
      </c>
      <c r="U4" s="743">
        <v>0.73597088193100002</v>
      </c>
      <c r="V4" s="741">
        <f t="shared" ref="V4:V37" si="8">-(U4-U$38)/U$39</f>
        <v>0.52064100493743259</v>
      </c>
      <c r="W4" s="744">
        <v>85.67</v>
      </c>
      <c r="X4" s="741">
        <f t="shared" ref="X4:X37" si="9">(W4-W$38)/W$39</f>
        <v>1.3247770288110612</v>
      </c>
      <c r="Y4" s="745">
        <v>13</v>
      </c>
      <c r="Z4" s="742">
        <v>5</v>
      </c>
      <c r="AA4" s="741">
        <f t="shared" ref="AA4:AA37" si="10">-(Z4-Z$38)/Z$39</f>
        <v>-0.24492077523129177</v>
      </c>
      <c r="AB4" s="743">
        <v>64</v>
      </c>
      <c r="AC4" s="741">
        <f t="shared" ref="AC4:AC37" si="11">-(AB4-AB$38)/AB$39</f>
        <v>0.36954775153420172</v>
      </c>
      <c r="AD4" s="743">
        <v>78.730749775276493</v>
      </c>
      <c r="AE4" s="741">
        <f t="shared" ref="AE4:AE37" si="12">-(AD4-AD$38)/AD$39</f>
        <v>0.14849494328656285</v>
      </c>
      <c r="AF4" s="744">
        <v>81.900000000000006</v>
      </c>
      <c r="AG4" s="741">
        <f t="shared" ref="AG4:AG37" si="13">(AF4-AF$38)/AF$39</f>
        <v>0.11297588240833203</v>
      </c>
      <c r="AH4" s="745">
        <v>48</v>
      </c>
      <c r="AI4" s="746">
        <v>2</v>
      </c>
      <c r="AJ4" s="741">
        <f t="shared" ref="AJ4:AJ37" si="14">-(AI4-AI$38)/AI$39</f>
        <v>1.2972274389280156</v>
      </c>
      <c r="AK4" s="747">
        <v>1</v>
      </c>
      <c r="AL4" s="741">
        <f t="shared" ref="AL4:AL37" si="15">-(AK4-AK$38)/AK$39</f>
        <v>0.96539323613590089</v>
      </c>
      <c r="AM4" s="747">
        <v>7.7066586971770004E-2</v>
      </c>
      <c r="AN4" s="741">
        <f t="shared" ref="AN4:AN37" si="16">-(AM4-AM$38)/AM$39</f>
        <v>1.4531746336451472</v>
      </c>
      <c r="AO4" s="744">
        <v>97.05</v>
      </c>
      <c r="AP4" s="741">
        <f t="shared" ref="AP4:AP37" si="17">(AO4-AO$38)/AO$39</f>
        <v>1.6801466552415358</v>
      </c>
      <c r="AQ4" s="745">
        <v>2</v>
      </c>
      <c r="AR4" s="742">
        <v>8</v>
      </c>
      <c r="AS4" s="741">
        <f t="shared" ref="AS4:AS37" si="18">(AR4-AR$38)/AR$39</f>
        <v>0.97255327494768373</v>
      </c>
      <c r="AT4" s="743">
        <v>12</v>
      </c>
      <c r="AU4" s="741">
        <f t="shared" ref="AU4:AU37" si="19">(AT4-AT$38)/AT$39</f>
        <v>2.326137282036314</v>
      </c>
      <c r="AV4" s="743">
        <v>20</v>
      </c>
      <c r="AW4" s="741">
        <f t="shared" ref="AW4:AW37" si="20">(AV4-AV$38)/AV$39</f>
        <v>2.1755102311442482</v>
      </c>
      <c r="AX4" s="744">
        <v>100</v>
      </c>
      <c r="AY4" s="741">
        <f t="shared" ref="AY4:AY37" si="21">(AX4-AX$38)/AX$39</f>
        <v>2.17551023114425</v>
      </c>
      <c r="AZ4" s="745">
        <v>1</v>
      </c>
      <c r="BA4" s="742">
        <v>10</v>
      </c>
      <c r="BB4" s="741">
        <f t="shared" ref="BB4:BB37" si="22">(BA4-BA$38)/BA$39</f>
        <v>1.472932541869074</v>
      </c>
      <c r="BC4" s="743">
        <v>9</v>
      </c>
      <c r="BD4" s="741">
        <f t="shared" ref="BD4:BD37" si="23">(BC4-BC$38)/BC$39</f>
        <v>1.9450556404255683</v>
      </c>
      <c r="BE4" s="743">
        <v>9</v>
      </c>
      <c r="BF4" s="741">
        <f t="shared" ref="BF4:BF37" si="24">(BE4-BE$38)/BE$39</f>
        <v>1.2323294618878975</v>
      </c>
      <c r="BG4" s="743">
        <v>9.3333333333333339</v>
      </c>
      <c r="BH4" s="741">
        <f t="shared" ref="BH4:BH37" si="25">(BG4-BG$38)/BG$39</f>
        <v>2.1462660581676642</v>
      </c>
      <c r="BI4" s="743">
        <v>7.5</v>
      </c>
      <c r="BJ4" s="741">
        <f t="shared" ref="BJ4:BJ37" si="26">(BI4-BI$38)/BI$39</f>
        <v>-0.38115356921335181</v>
      </c>
      <c r="BK4" s="743">
        <v>6.5</v>
      </c>
      <c r="BL4" s="741">
        <f t="shared" ref="BL4:BL37" si="27">(BK4-BK$38)/BK$39</f>
        <v>1.3381528185086913</v>
      </c>
      <c r="BM4" s="743">
        <v>7</v>
      </c>
      <c r="BN4" s="741">
        <f t="shared" ref="BN4:BN37" si="28">(BM4-BM$38)/BM$39</f>
        <v>0.70074026548385404</v>
      </c>
      <c r="BO4" s="743">
        <v>7</v>
      </c>
      <c r="BP4" s="741">
        <f t="shared" ref="BP4:BP37" si="29">(BO4-BO$38)/BO$39</f>
        <v>0.93488947508549736</v>
      </c>
      <c r="BQ4" s="743">
        <v>8.1666666666666679</v>
      </c>
      <c r="BR4" s="741">
        <f t="shared" ref="BR4:BR37" si="30">(BQ4-BQ$38)/BQ$39</f>
        <v>2.3397176506702406</v>
      </c>
      <c r="BS4" s="744">
        <v>81.67</v>
      </c>
      <c r="BT4" s="741">
        <f t="shared" ref="BT4:BT37" si="31">(BS4-BS$38)/BS$39</f>
        <v>2.340228422613563</v>
      </c>
      <c r="BU4" s="745">
        <v>1</v>
      </c>
      <c r="BV4" s="742">
        <v>8</v>
      </c>
      <c r="BW4" s="741">
        <f t="shared" ref="BW4:BW37" si="32">-(BV4-BV$38)/BV$39</f>
        <v>0.57747534425788727</v>
      </c>
      <c r="BX4" s="743">
        <v>152</v>
      </c>
      <c r="BY4" s="741">
        <f t="shared" ref="BY4:BY37" si="33">-(BX4-BX$38)/BX$39</f>
        <v>0.36874844601328954</v>
      </c>
      <c r="BZ4" s="743">
        <v>34.378775297723301</v>
      </c>
      <c r="CA4" s="741">
        <f t="shared" ref="CA4:CA37" si="34">-(BZ4-BZ$38)/BZ$39</f>
        <v>0.6153985966767378</v>
      </c>
      <c r="CB4" s="744">
        <v>88.04</v>
      </c>
      <c r="CC4" s="741">
        <f t="shared" ref="CC4:CC37" si="35">(CB4-CB$38)/CB$39</f>
        <v>0.90872891943689882</v>
      </c>
      <c r="CD4" s="745">
        <v>22</v>
      </c>
      <c r="CE4" s="742">
        <v>4</v>
      </c>
      <c r="CF4" s="741">
        <f t="shared" ref="CF4:CF37" si="36">-(CE4-CE$38)/CE$39</f>
        <v>-5.6411492704598942E-2</v>
      </c>
      <c r="CG4" s="743">
        <v>10</v>
      </c>
      <c r="CH4" s="741">
        <f t="shared" ref="CH4:CH37" si="37">-(CG4-CG$38)/CG$39</f>
        <v>0.21923759604412354</v>
      </c>
      <c r="CI4" s="743">
        <v>870</v>
      </c>
      <c r="CJ4" s="741">
        <f t="shared" ref="CJ4:CJ37" si="38">-(CI4-CI$38)/CI$39</f>
        <v>0.71273152849782828</v>
      </c>
      <c r="CK4" s="743">
        <v>6</v>
      </c>
      <c r="CL4" s="741">
        <f t="shared" ref="CL4:CL37" si="39">-(CK4-CK$38)/CK$39</f>
        <v>-1.1337650021601204</v>
      </c>
      <c r="CM4" s="743">
        <v>9</v>
      </c>
      <c r="CN4" s="741">
        <f t="shared" ref="CN4:CN37" si="40">-(CM4-CM$38)/CM$39</f>
        <v>0.27109369638959951</v>
      </c>
      <c r="CO4" s="743">
        <v>825</v>
      </c>
      <c r="CP4" s="741">
        <f t="shared" ref="CP4:CP37" si="41">-(CO4-CO$38)/CO$39</f>
        <v>0.92480203699085484</v>
      </c>
      <c r="CQ4" s="744">
        <v>85.41</v>
      </c>
      <c r="CR4" s="741">
        <f t="shared" ref="CR4:CR37" si="42">(CQ4-CQ$38)/CQ$39</f>
        <v>1.8875767507258383E-2</v>
      </c>
      <c r="CS4" s="745">
        <v>27</v>
      </c>
      <c r="CT4" s="742">
        <v>30</v>
      </c>
      <c r="CU4" s="741">
        <f t="shared" ref="CU4:CU37" si="43">-(CT4-CT$38)/CT$39</f>
        <v>0.43027159637950974</v>
      </c>
      <c r="CV4" s="743">
        <v>216</v>
      </c>
      <c r="CW4" s="741">
        <f t="shared" ref="CW4:CW37" si="44">-(CV4-CV$38)/CV$39</f>
        <v>1.0589639959434471</v>
      </c>
      <c r="CX4" s="743">
        <v>27.2</v>
      </c>
      <c r="CY4" s="741">
        <f t="shared" ref="CY4:CY37" si="45">-(CX4-CX$38)/CX$39</f>
        <v>-0.71253405832142991</v>
      </c>
      <c r="CZ4" s="744">
        <v>77.84</v>
      </c>
      <c r="DA4" s="741">
        <f t="shared" ref="DA4:DA37" si="46">(CZ4-CZ$38)/CZ$39</f>
        <v>0.82707921518086458</v>
      </c>
      <c r="DB4" s="745">
        <v>9</v>
      </c>
      <c r="DC4" s="742">
        <v>83.609020588520593</v>
      </c>
      <c r="DD4" s="741">
        <f t="shared" ref="DD4:DD37" si="47">(DC4-DC$38)/DC$39</f>
        <v>0.70269943960616454</v>
      </c>
      <c r="DE4" s="743">
        <v>8.5</v>
      </c>
      <c r="DF4" s="741">
        <f t="shared" ref="DF4:DF37" si="48">(DE4-DE$38)/DE$39</f>
        <v>-1.877304571407117</v>
      </c>
      <c r="DG4" s="744">
        <v>71.56</v>
      </c>
      <c r="DH4" s="741">
        <f t="shared" ref="DH4:DH37" si="49">(DG4-DG$38)/DG$39</f>
        <v>-0.24035561358373334</v>
      </c>
      <c r="DI4" s="745">
        <v>28</v>
      </c>
      <c r="DJ4" s="715"/>
      <c r="DK4" s="715"/>
      <c r="DL4" s="715"/>
    </row>
    <row r="5" spans="1:116" s="717" customFormat="1">
      <c r="B5" s="748" t="s">
        <v>42</v>
      </c>
      <c r="C5" s="749">
        <v>4</v>
      </c>
      <c r="D5" s="750">
        <v>84.2</v>
      </c>
      <c r="E5" s="751">
        <f t="shared" si="0"/>
        <v>1.5212410907755813</v>
      </c>
      <c r="F5" s="752">
        <v>4</v>
      </c>
      <c r="G5" s="751">
        <f t="shared" si="1"/>
        <v>0.42910781687141175</v>
      </c>
      <c r="H5" s="753">
        <v>5.5</v>
      </c>
      <c r="I5" s="751">
        <f t="shared" si="2"/>
        <v>0.52424067151951192</v>
      </c>
      <c r="J5" s="753">
        <v>0.19490210520434001</v>
      </c>
      <c r="K5" s="751">
        <f t="shared" si="3"/>
        <v>0.78963266431717682</v>
      </c>
      <c r="L5" s="753">
        <v>14.5449332242047</v>
      </c>
      <c r="M5" s="751">
        <f t="shared" si="4"/>
        <v>-0.33563169549519195</v>
      </c>
      <c r="N5" s="754">
        <v>93.4</v>
      </c>
      <c r="O5" s="751">
        <f t="shared" si="5"/>
        <v>0.5467622659937672</v>
      </c>
      <c r="P5" s="755">
        <v>25</v>
      </c>
      <c r="Q5" s="752">
        <v>7</v>
      </c>
      <c r="R5" s="751">
        <f t="shared" si="6"/>
        <v>1.2655644310214902</v>
      </c>
      <c r="S5" s="753">
        <v>64</v>
      </c>
      <c r="T5" s="751">
        <f t="shared" si="7"/>
        <v>1.3478789594296021</v>
      </c>
      <c r="U5" s="753">
        <v>2.30440240744</v>
      </c>
      <c r="V5" s="751">
        <f t="shared" si="8"/>
        <v>-0.12305179944766981</v>
      </c>
      <c r="W5" s="754">
        <v>89.84</v>
      </c>
      <c r="X5" s="751">
        <f t="shared" si="9"/>
        <v>1.8538370455561231</v>
      </c>
      <c r="Y5" s="755">
        <v>5</v>
      </c>
      <c r="Z5" s="752">
        <v>4</v>
      </c>
      <c r="AA5" s="751">
        <f t="shared" si="10"/>
        <v>0.67828392076248989</v>
      </c>
      <c r="AB5" s="753">
        <v>38</v>
      </c>
      <c r="AC5" s="751">
        <f t="shared" si="11"/>
        <v>0.90850839092877766</v>
      </c>
      <c r="AD5" s="753">
        <v>114.93029519996099</v>
      </c>
      <c r="AE5" s="751">
        <f t="shared" si="12"/>
        <v>-0.22847373913053903</v>
      </c>
      <c r="AF5" s="754">
        <v>91.07</v>
      </c>
      <c r="AG5" s="751">
        <f t="shared" si="13"/>
        <v>1.0108504839191566</v>
      </c>
      <c r="AH5" s="755">
        <v>14</v>
      </c>
      <c r="AI5" s="756">
        <v>3</v>
      </c>
      <c r="AJ5" s="751">
        <f t="shared" si="14"/>
        <v>0.82414224185033103</v>
      </c>
      <c r="AK5" s="757">
        <v>4</v>
      </c>
      <c r="AL5" s="751">
        <f t="shared" si="15"/>
        <v>0.84174143719590977</v>
      </c>
      <c r="AM5" s="757">
        <v>0.60965783566086995</v>
      </c>
      <c r="AN5" s="751">
        <f t="shared" si="16"/>
        <v>1.2657325050633572</v>
      </c>
      <c r="AO5" s="754">
        <v>92.61</v>
      </c>
      <c r="AP5" s="751">
        <f t="shared" si="17"/>
        <v>1.3167311648196223</v>
      </c>
      <c r="AQ5" s="755">
        <v>8</v>
      </c>
      <c r="AR5" s="752">
        <v>6</v>
      </c>
      <c r="AS5" s="751">
        <f t="shared" si="18"/>
        <v>-0.32418442498256123</v>
      </c>
      <c r="AT5" s="753">
        <v>8</v>
      </c>
      <c r="AU5" s="751">
        <f t="shared" si="19"/>
        <v>0.79043499875020373</v>
      </c>
      <c r="AV5" s="753">
        <v>14</v>
      </c>
      <c r="AW5" s="751">
        <f t="shared" si="20"/>
        <v>0.4486460787962846</v>
      </c>
      <c r="AX5" s="754">
        <v>70</v>
      </c>
      <c r="AY5" s="751">
        <f t="shared" si="21"/>
        <v>0.44864607879628515</v>
      </c>
      <c r="AZ5" s="755">
        <v>23</v>
      </c>
      <c r="BA5" s="752">
        <v>7</v>
      </c>
      <c r="BB5" s="751">
        <f t="shared" si="22"/>
        <v>0.18443237659767142</v>
      </c>
      <c r="BC5" s="753">
        <v>5</v>
      </c>
      <c r="BD5" s="751">
        <f t="shared" si="23"/>
        <v>-0.16441459161492034</v>
      </c>
      <c r="BE5" s="753">
        <v>8</v>
      </c>
      <c r="BF5" s="751">
        <f t="shared" si="24"/>
        <v>0.59749307243049588</v>
      </c>
      <c r="BG5" s="753">
        <v>6.666666666666667</v>
      </c>
      <c r="BH5" s="751">
        <f t="shared" si="25"/>
        <v>0.25086226653907678</v>
      </c>
      <c r="BI5" s="753">
        <v>9</v>
      </c>
      <c r="BJ5" s="751">
        <f t="shared" si="26"/>
        <v>0.69281505122205789</v>
      </c>
      <c r="BK5" s="753">
        <v>4.5</v>
      </c>
      <c r="BL5" s="751">
        <f t="shared" si="27"/>
        <v>-5.96104942192816E-2</v>
      </c>
      <c r="BM5" s="753">
        <v>7</v>
      </c>
      <c r="BN5" s="751">
        <f t="shared" si="28"/>
        <v>0.70074026548385404</v>
      </c>
      <c r="BO5" s="753">
        <v>6.833333333333333</v>
      </c>
      <c r="BP5" s="751">
        <f t="shared" si="29"/>
        <v>0.73745939960160312</v>
      </c>
      <c r="BQ5" s="753">
        <v>6.75</v>
      </c>
      <c r="BR5" s="751">
        <f t="shared" si="30"/>
        <v>0.59923270589881328</v>
      </c>
      <c r="BS5" s="754">
        <v>67.5</v>
      </c>
      <c r="BT5" s="751">
        <f t="shared" si="31"/>
        <v>0.59924967082350022</v>
      </c>
      <c r="BU5" s="755">
        <v>17</v>
      </c>
      <c r="BV5" s="752">
        <v>10</v>
      </c>
      <c r="BW5" s="751">
        <f t="shared" si="32"/>
        <v>0.25717906848679167</v>
      </c>
      <c r="BX5" s="753">
        <v>130</v>
      </c>
      <c r="BY5" s="751">
        <f t="shared" si="33"/>
        <v>0.61813708762083075</v>
      </c>
      <c r="BZ5" s="753">
        <v>26.040227409337199</v>
      </c>
      <c r="CA5" s="751">
        <f t="shared" si="34"/>
        <v>1.3102995490553029</v>
      </c>
      <c r="CB5" s="754">
        <v>91.94</v>
      </c>
      <c r="CC5" s="751">
        <f t="shared" si="35"/>
        <v>1.3774994104593943</v>
      </c>
      <c r="CD5" s="755">
        <v>12</v>
      </c>
      <c r="CE5" s="752">
        <v>4</v>
      </c>
      <c r="CF5" s="751">
        <f t="shared" si="36"/>
        <v>-5.6411492704598942E-2</v>
      </c>
      <c r="CG5" s="753">
        <v>6</v>
      </c>
      <c r="CH5" s="751">
        <f t="shared" si="37"/>
        <v>1.3227280868657667</v>
      </c>
      <c r="CI5" s="753">
        <v>795</v>
      </c>
      <c r="CJ5" s="751">
        <f t="shared" si="38"/>
        <v>0.96229595272690471</v>
      </c>
      <c r="CK5" s="753">
        <v>3</v>
      </c>
      <c r="CL5" s="751">
        <f t="shared" si="39"/>
        <v>1.0481978321857721</v>
      </c>
      <c r="CM5" s="753">
        <v>5</v>
      </c>
      <c r="CN5" s="751">
        <f t="shared" si="40"/>
        <v>1.307606001955681</v>
      </c>
      <c r="CO5" s="753">
        <v>745</v>
      </c>
      <c r="CP5" s="751">
        <f t="shared" si="41"/>
        <v>1.1756245680502611</v>
      </c>
      <c r="CQ5" s="754">
        <v>92.23</v>
      </c>
      <c r="CR5" s="751">
        <f t="shared" si="42"/>
        <v>1.3452130310177117</v>
      </c>
      <c r="CS5" s="755">
        <v>7</v>
      </c>
      <c r="CT5" s="752">
        <v>35</v>
      </c>
      <c r="CU5" s="751">
        <f t="shared" si="43"/>
        <v>-0.74137939488296856</v>
      </c>
      <c r="CV5" s="753">
        <v>410</v>
      </c>
      <c r="CW5" s="751">
        <f t="shared" si="44"/>
        <v>0.39907174163492642</v>
      </c>
      <c r="CX5" s="753">
        <v>23.3</v>
      </c>
      <c r="CY5" s="751">
        <f t="shared" si="45"/>
        <v>-0.21620592490498333</v>
      </c>
      <c r="CZ5" s="754">
        <v>68.790000000000006</v>
      </c>
      <c r="DA5" s="751">
        <f t="shared" si="46"/>
        <v>-9.4026414813534159E-2</v>
      </c>
      <c r="DB5" s="755">
        <v>34</v>
      </c>
      <c r="DC5" s="752">
        <v>87.5</v>
      </c>
      <c r="DD5" s="751">
        <f t="shared" si="47"/>
        <v>0.89674457552731379</v>
      </c>
      <c r="DE5" s="753">
        <v>12</v>
      </c>
      <c r="DF5" s="751">
        <f t="shared" si="48"/>
        <v>7.9211163350515791E-3</v>
      </c>
      <c r="DG5" s="754">
        <v>84.59</v>
      </c>
      <c r="DH5" s="751">
        <f t="shared" si="49"/>
        <v>0.70581769306159703</v>
      </c>
      <c r="DI5" s="755">
        <v>9</v>
      </c>
      <c r="DJ5" s="715"/>
      <c r="DK5" s="715"/>
      <c r="DL5" s="715"/>
    </row>
    <row r="6" spans="1:116" s="717" customFormat="1">
      <c r="B6" s="748" t="s">
        <v>977</v>
      </c>
      <c r="C6" s="749">
        <v>5</v>
      </c>
      <c r="D6" s="750">
        <v>83.4</v>
      </c>
      <c r="E6" s="751">
        <f t="shared" si="0"/>
        <v>1.3751280300421671</v>
      </c>
      <c r="F6" s="752">
        <v>3</v>
      </c>
      <c r="G6" s="751">
        <f t="shared" si="1"/>
        <v>0.9154300093256782</v>
      </c>
      <c r="H6" s="753">
        <v>4</v>
      </c>
      <c r="I6" s="751">
        <f t="shared" si="2"/>
        <v>0.75454710831419802</v>
      </c>
      <c r="J6" s="753">
        <v>14.546352609420699</v>
      </c>
      <c r="K6" s="751">
        <f t="shared" si="3"/>
        <v>-1.9170369569894976</v>
      </c>
      <c r="L6" s="753">
        <v>0</v>
      </c>
      <c r="M6" s="751">
        <f t="shared" si="4"/>
        <v>0.72677600103763518</v>
      </c>
      <c r="N6" s="754">
        <v>94.36</v>
      </c>
      <c r="O6" s="751">
        <f t="shared" si="5"/>
        <v>0.76611231960778325</v>
      </c>
      <c r="P6" s="755">
        <v>17</v>
      </c>
      <c r="Q6" s="752">
        <v>10</v>
      </c>
      <c r="R6" s="751">
        <f t="shared" si="6"/>
        <v>0.56070709802928753</v>
      </c>
      <c r="S6" s="753">
        <v>29</v>
      </c>
      <c r="T6" s="751">
        <f t="shared" si="7"/>
        <v>1.9192562207393105</v>
      </c>
      <c r="U6" s="753">
        <v>4.2953520853149998</v>
      </c>
      <c r="V6" s="751">
        <f t="shared" si="8"/>
        <v>-0.940148345071536</v>
      </c>
      <c r="W6" s="754">
        <v>85.89</v>
      </c>
      <c r="X6" s="751">
        <f t="shared" si="9"/>
        <v>1.352689068063798</v>
      </c>
      <c r="Y6" s="755">
        <v>12</v>
      </c>
      <c r="Z6" s="752">
        <v>3</v>
      </c>
      <c r="AA6" s="751">
        <f t="shared" si="10"/>
        <v>1.6014886167562716</v>
      </c>
      <c r="AB6" s="753">
        <v>18</v>
      </c>
      <c r="AC6" s="751">
        <f t="shared" si="11"/>
        <v>1.3230934981553746</v>
      </c>
      <c r="AD6" s="753">
        <v>41.086548808971003</v>
      </c>
      <c r="AE6" s="751">
        <f t="shared" si="12"/>
        <v>0.54050773439846822</v>
      </c>
      <c r="AF6" s="754">
        <v>99.83</v>
      </c>
      <c r="AG6" s="751">
        <f t="shared" si="13"/>
        <v>1.8685802013929667</v>
      </c>
      <c r="AH6" s="755">
        <v>1</v>
      </c>
      <c r="AI6" s="756">
        <v>7</v>
      </c>
      <c r="AJ6" s="751">
        <f t="shared" si="14"/>
        <v>-1.0681985464604069</v>
      </c>
      <c r="AK6" s="757">
        <v>7</v>
      </c>
      <c r="AL6" s="751">
        <f t="shared" si="15"/>
        <v>0.71808963825591865</v>
      </c>
      <c r="AM6" s="757">
        <v>5.1257162442267497</v>
      </c>
      <c r="AN6" s="751">
        <f t="shared" si="16"/>
        <v>-0.32366574919790453</v>
      </c>
      <c r="AO6" s="754">
        <v>70.989999999999995</v>
      </c>
      <c r="AP6" s="751">
        <f t="shared" si="17"/>
        <v>-0.45287309259519221</v>
      </c>
      <c r="AQ6" s="755">
        <v>79</v>
      </c>
      <c r="AR6" s="752">
        <v>8</v>
      </c>
      <c r="AS6" s="751">
        <f t="shared" si="18"/>
        <v>0.97255327494768373</v>
      </c>
      <c r="AT6" s="753">
        <v>5</v>
      </c>
      <c r="AU6" s="751">
        <f t="shared" si="19"/>
        <v>-0.36134171371437895</v>
      </c>
      <c r="AV6" s="753">
        <v>13</v>
      </c>
      <c r="AW6" s="751">
        <f t="shared" si="20"/>
        <v>0.16083538673829068</v>
      </c>
      <c r="AX6" s="754">
        <v>65</v>
      </c>
      <c r="AY6" s="751">
        <f t="shared" si="21"/>
        <v>0.16083538673829098</v>
      </c>
      <c r="AZ6" s="755">
        <v>36</v>
      </c>
      <c r="BA6" s="752">
        <v>7</v>
      </c>
      <c r="BB6" s="751">
        <f t="shared" si="22"/>
        <v>0.18443237659767142</v>
      </c>
      <c r="BC6" s="753">
        <v>6</v>
      </c>
      <c r="BD6" s="751">
        <f t="shared" si="23"/>
        <v>0.36295296639520186</v>
      </c>
      <c r="BE6" s="753">
        <v>8</v>
      </c>
      <c r="BF6" s="751">
        <f t="shared" si="24"/>
        <v>0.59749307243049588</v>
      </c>
      <c r="BG6" s="753">
        <v>7</v>
      </c>
      <c r="BH6" s="751">
        <f t="shared" si="25"/>
        <v>0.48778774049265</v>
      </c>
      <c r="BI6" s="753">
        <v>6</v>
      </c>
      <c r="BJ6" s="751">
        <f t="shared" si="26"/>
        <v>-1.4551221896487616</v>
      </c>
      <c r="BK6" s="753">
        <v>5.5</v>
      </c>
      <c r="BL6" s="751">
        <f t="shared" si="27"/>
        <v>0.63927116214470481</v>
      </c>
      <c r="BM6" s="753">
        <v>7.5</v>
      </c>
      <c r="BN6" s="751">
        <f t="shared" si="28"/>
        <v>1.0563398031920785</v>
      </c>
      <c r="BO6" s="753">
        <v>6.333333333333333</v>
      </c>
      <c r="BP6" s="751">
        <f t="shared" si="29"/>
        <v>0.14516917314992148</v>
      </c>
      <c r="BQ6" s="753">
        <v>6.6666666666666661</v>
      </c>
      <c r="BR6" s="751">
        <f t="shared" si="30"/>
        <v>0.4968512385593169</v>
      </c>
      <c r="BS6" s="754">
        <v>66.67</v>
      </c>
      <c r="BT6" s="751">
        <f t="shared" si="31"/>
        <v>0.49727279263113966</v>
      </c>
      <c r="BU6" s="755">
        <v>21</v>
      </c>
      <c r="BV6" s="752">
        <v>10</v>
      </c>
      <c r="BW6" s="751">
        <f t="shared" si="32"/>
        <v>0.25717906848679167</v>
      </c>
      <c r="BX6" s="753">
        <v>187</v>
      </c>
      <c r="BY6" s="751">
        <f t="shared" si="33"/>
        <v>-2.8006211089616907E-2</v>
      </c>
      <c r="BZ6" s="753">
        <v>32.359739079025402</v>
      </c>
      <c r="CA6" s="751">
        <f t="shared" si="34"/>
        <v>0.78365693254527935</v>
      </c>
      <c r="CB6" s="754">
        <v>86.09</v>
      </c>
      <c r="CC6" s="751">
        <f t="shared" si="35"/>
        <v>0.6743436739256502</v>
      </c>
      <c r="CD6" s="755">
        <v>25</v>
      </c>
      <c r="CE6" s="752">
        <v>3</v>
      </c>
      <c r="CF6" s="751">
        <f t="shared" si="36"/>
        <v>0.90258388327358652</v>
      </c>
      <c r="CG6" s="753">
        <v>8</v>
      </c>
      <c r="CH6" s="751">
        <f t="shared" si="37"/>
        <v>0.77098284145494511</v>
      </c>
      <c r="CI6" s="753">
        <v>670</v>
      </c>
      <c r="CJ6" s="751">
        <f t="shared" si="38"/>
        <v>1.3782366597753655</v>
      </c>
      <c r="CK6" s="753">
        <v>3</v>
      </c>
      <c r="CL6" s="751">
        <f t="shared" si="39"/>
        <v>1.0481978321857721</v>
      </c>
      <c r="CM6" s="753">
        <v>7</v>
      </c>
      <c r="CN6" s="751">
        <f t="shared" si="40"/>
        <v>0.78934984917264017</v>
      </c>
      <c r="CO6" s="753">
        <v>695</v>
      </c>
      <c r="CP6" s="751">
        <f t="shared" si="41"/>
        <v>1.3323886499623898</v>
      </c>
      <c r="CQ6" s="754">
        <v>93.45</v>
      </c>
      <c r="CR6" s="751">
        <f t="shared" si="42"/>
        <v>1.5824757086544785</v>
      </c>
      <c r="CS6" s="755">
        <v>3</v>
      </c>
      <c r="CT6" s="752">
        <v>32</v>
      </c>
      <c r="CU6" s="751">
        <f t="shared" si="43"/>
        <v>-3.8388800125481591E-2</v>
      </c>
      <c r="CV6" s="753">
        <v>230</v>
      </c>
      <c r="CW6" s="751">
        <f t="shared" si="44"/>
        <v>1.0113429054263374</v>
      </c>
      <c r="CX6" s="753">
        <v>10.3</v>
      </c>
      <c r="CY6" s="751">
        <f t="shared" si="45"/>
        <v>1.4382211864831724</v>
      </c>
      <c r="CZ6" s="754">
        <v>81.709999999999994</v>
      </c>
      <c r="DA6" s="751">
        <f t="shared" si="46"/>
        <v>1.2209663740845458</v>
      </c>
      <c r="DB6" s="755">
        <v>4</v>
      </c>
      <c r="DC6" s="752">
        <v>83.142816777352095</v>
      </c>
      <c r="DD6" s="751">
        <f t="shared" si="47"/>
        <v>0.67944961678822446</v>
      </c>
      <c r="DE6" s="753">
        <v>14.5</v>
      </c>
      <c r="DF6" s="751">
        <f t="shared" si="48"/>
        <v>1.3545108932937435</v>
      </c>
      <c r="DG6" s="754">
        <v>90.06</v>
      </c>
      <c r="DH6" s="751">
        <f t="shared" si="49"/>
        <v>1.1030216828812405</v>
      </c>
      <c r="DI6" s="755">
        <v>5</v>
      </c>
      <c r="DJ6" s="715"/>
      <c r="DK6" s="715"/>
      <c r="DL6" s="715"/>
    </row>
    <row r="7" spans="1:116">
      <c r="B7" s="748" t="s">
        <v>75</v>
      </c>
      <c r="C7" s="749">
        <v>6</v>
      </c>
      <c r="D7" s="750">
        <v>82.4</v>
      </c>
      <c r="E7" s="751">
        <f t="shared" si="0"/>
        <v>1.192486704125399</v>
      </c>
      <c r="F7" s="752">
        <v>4</v>
      </c>
      <c r="G7" s="751">
        <f t="shared" si="1"/>
        <v>0.42910781687141175</v>
      </c>
      <c r="H7" s="753">
        <v>5</v>
      </c>
      <c r="I7" s="751">
        <f t="shared" si="2"/>
        <v>0.60100948378440733</v>
      </c>
      <c r="J7" s="753">
        <v>0.94137440070000999</v>
      </c>
      <c r="K7" s="751">
        <f t="shared" si="3"/>
        <v>0.64884871465497429</v>
      </c>
      <c r="L7" s="753">
        <v>4.9843332193787999</v>
      </c>
      <c r="M7" s="751">
        <f t="shared" si="4"/>
        <v>0.36270461667816328</v>
      </c>
      <c r="N7" s="754">
        <v>94.03</v>
      </c>
      <c r="O7" s="751">
        <f t="shared" si="5"/>
        <v>0.69071073867796517</v>
      </c>
      <c r="P7" s="755">
        <v>22</v>
      </c>
      <c r="Q7" s="752">
        <v>10</v>
      </c>
      <c r="R7" s="751">
        <f t="shared" si="6"/>
        <v>0.56070709802928753</v>
      </c>
      <c r="S7" s="753">
        <v>122.5</v>
      </c>
      <c r="T7" s="751">
        <f t="shared" si="7"/>
        <v>0.39286267981194661</v>
      </c>
      <c r="U7" s="753">
        <v>0.60705898920800005</v>
      </c>
      <c r="V7" s="751">
        <f t="shared" si="8"/>
        <v>0.5735471448586702</v>
      </c>
      <c r="W7" s="754">
        <v>83.05</v>
      </c>
      <c r="X7" s="751">
        <f t="shared" si="9"/>
        <v>0.99237001589210094</v>
      </c>
      <c r="Y7" s="755">
        <v>27</v>
      </c>
      <c r="Z7" s="752">
        <v>4</v>
      </c>
      <c r="AA7" s="751">
        <f t="shared" si="10"/>
        <v>0.67828392076248989</v>
      </c>
      <c r="AB7" s="753">
        <v>66</v>
      </c>
      <c r="AC7" s="751">
        <f t="shared" si="11"/>
        <v>0.32808924081154206</v>
      </c>
      <c r="AD7" s="753">
        <v>11.8793275061862</v>
      </c>
      <c r="AE7" s="751">
        <f t="shared" si="12"/>
        <v>0.8446609386005195</v>
      </c>
      <c r="AF7" s="754">
        <v>87.44</v>
      </c>
      <c r="AG7" s="751">
        <f t="shared" si="13"/>
        <v>0.65542138866459898</v>
      </c>
      <c r="AH7" s="755">
        <v>25</v>
      </c>
      <c r="AI7" s="756">
        <v>1</v>
      </c>
      <c r="AJ7" s="751">
        <f t="shared" si="14"/>
        <v>1.7703126360057</v>
      </c>
      <c r="AK7" s="757">
        <v>3</v>
      </c>
      <c r="AL7" s="751">
        <f t="shared" si="15"/>
        <v>0.88295870350924011</v>
      </c>
      <c r="AM7" s="757">
        <v>2.50174451662678</v>
      </c>
      <c r="AN7" s="751">
        <f t="shared" si="16"/>
        <v>0.5998245394059345</v>
      </c>
      <c r="AO7" s="754">
        <v>94.12</v>
      </c>
      <c r="AP7" s="751">
        <f t="shared" si="17"/>
        <v>1.4403251716973455</v>
      </c>
      <c r="AQ7" s="755">
        <v>5</v>
      </c>
      <c r="AR7" s="752">
        <v>6</v>
      </c>
      <c r="AS7" s="751">
        <f t="shared" si="18"/>
        <v>-0.32418442498256123</v>
      </c>
      <c r="AT7" s="753">
        <v>5</v>
      </c>
      <c r="AU7" s="751">
        <f t="shared" si="19"/>
        <v>-0.36134171371437895</v>
      </c>
      <c r="AV7" s="753">
        <v>11</v>
      </c>
      <c r="AW7" s="751">
        <f t="shared" si="20"/>
        <v>-0.41478599737769717</v>
      </c>
      <c r="AX7" s="754">
        <v>55</v>
      </c>
      <c r="AY7" s="751">
        <f t="shared" si="21"/>
        <v>-0.41478599737769728</v>
      </c>
      <c r="AZ7" s="755">
        <v>61</v>
      </c>
      <c r="BA7" s="752">
        <v>7</v>
      </c>
      <c r="BB7" s="751">
        <f t="shared" si="22"/>
        <v>0.18443237659767142</v>
      </c>
      <c r="BC7" s="753">
        <v>6</v>
      </c>
      <c r="BD7" s="751">
        <f t="shared" si="23"/>
        <v>0.36295296639520186</v>
      </c>
      <c r="BE7" s="753">
        <v>8</v>
      </c>
      <c r="BF7" s="751">
        <f t="shared" si="24"/>
        <v>0.59749307243049588</v>
      </c>
      <c r="BG7" s="753">
        <v>7</v>
      </c>
      <c r="BH7" s="751">
        <f t="shared" si="25"/>
        <v>0.48778774049265</v>
      </c>
      <c r="BI7" s="753">
        <v>8.5</v>
      </c>
      <c r="BJ7" s="751">
        <f t="shared" si="26"/>
        <v>0.33482551107692127</v>
      </c>
      <c r="BK7" s="753">
        <v>4</v>
      </c>
      <c r="BL7" s="751">
        <f t="shared" si="27"/>
        <v>-0.40905132240127479</v>
      </c>
      <c r="BM7" s="753">
        <v>8.5</v>
      </c>
      <c r="BN7" s="751">
        <f t="shared" si="28"/>
        <v>1.7675388786085273</v>
      </c>
      <c r="BO7" s="753">
        <v>7</v>
      </c>
      <c r="BP7" s="751">
        <f t="shared" si="29"/>
        <v>0.93488947508549736</v>
      </c>
      <c r="BQ7" s="753">
        <v>7</v>
      </c>
      <c r="BR7" s="751">
        <f t="shared" si="30"/>
        <v>0.9063771079173002</v>
      </c>
      <c r="BS7" s="754">
        <v>70</v>
      </c>
      <c r="BT7" s="751">
        <f t="shared" si="31"/>
        <v>0.90640894248723736</v>
      </c>
      <c r="BU7" s="755">
        <v>12</v>
      </c>
      <c r="BV7" s="752">
        <v>4</v>
      </c>
      <c r="BW7" s="751">
        <f t="shared" si="32"/>
        <v>1.2180678958000783</v>
      </c>
      <c r="BX7" s="753">
        <v>83</v>
      </c>
      <c r="BY7" s="751">
        <f t="shared" si="33"/>
        <v>1.1509219128733053</v>
      </c>
      <c r="BZ7" s="753">
        <v>40.663732553623198</v>
      </c>
      <c r="CA7" s="751">
        <f t="shared" si="34"/>
        <v>9.1635605656881614E-2</v>
      </c>
      <c r="CB7" s="754">
        <v>90.8</v>
      </c>
      <c r="CC7" s="751">
        <f t="shared" si="35"/>
        <v>1.2404741900066645</v>
      </c>
      <c r="CD7" s="755">
        <v>15</v>
      </c>
      <c r="CE7" s="752">
        <v>4</v>
      </c>
      <c r="CF7" s="751">
        <f t="shared" si="36"/>
        <v>-5.6411492704598942E-2</v>
      </c>
      <c r="CG7" s="753">
        <v>8</v>
      </c>
      <c r="CH7" s="751">
        <f t="shared" si="37"/>
        <v>0.77098284145494511</v>
      </c>
      <c r="CI7" s="753">
        <v>1265</v>
      </c>
      <c r="CJ7" s="751">
        <f t="shared" si="38"/>
        <v>-0.60164110577530772</v>
      </c>
      <c r="CK7" s="753">
        <v>5</v>
      </c>
      <c r="CL7" s="751">
        <f t="shared" si="39"/>
        <v>-0.40644405737815631</v>
      </c>
      <c r="CM7" s="753">
        <v>7</v>
      </c>
      <c r="CN7" s="751">
        <f t="shared" si="40"/>
        <v>0.78934984917264017</v>
      </c>
      <c r="CO7" s="753">
        <v>1140</v>
      </c>
      <c r="CP7" s="751">
        <f t="shared" si="41"/>
        <v>-6.2811679055557068E-2</v>
      </c>
      <c r="CQ7" s="754">
        <v>85.56</v>
      </c>
      <c r="CR7" s="751">
        <f t="shared" si="42"/>
        <v>4.8047408200304613E-2</v>
      </c>
      <c r="CS7" s="755">
        <v>24</v>
      </c>
      <c r="CT7" s="752">
        <v>34</v>
      </c>
      <c r="CU7" s="751">
        <f t="shared" si="43"/>
        <v>-0.50704919663047288</v>
      </c>
      <c r="CV7" s="753">
        <v>280</v>
      </c>
      <c r="CW7" s="751">
        <f t="shared" si="44"/>
        <v>0.84126758215094555</v>
      </c>
      <c r="CX7" s="753">
        <v>9.9</v>
      </c>
      <c r="CY7" s="751">
        <f t="shared" si="45"/>
        <v>1.4891266360643465</v>
      </c>
      <c r="CZ7" s="754">
        <v>78.41</v>
      </c>
      <c r="DA7" s="751">
        <f t="shared" si="46"/>
        <v>0.88509360292636741</v>
      </c>
      <c r="DB7" s="755">
        <v>8</v>
      </c>
      <c r="DC7" s="752">
        <v>92.303560527945805</v>
      </c>
      <c r="DD7" s="751">
        <f t="shared" si="47"/>
        <v>1.1363005990829127</v>
      </c>
      <c r="DE7" s="753">
        <v>11.5</v>
      </c>
      <c r="DF7" s="751">
        <f t="shared" si="48"/>
        <v>-0.26139683905668681</v>
      </c>
      <c r="DG7" s="754">
        <v>85.62</v>
      </c>
      <c r="DH7" s="751">
        <f t="shared" si="49"/>
        <v>0.78061113172964702</v>
      </c>
      <c r="DI7" s="755">
        <v>8</v>
      </c>
    </row>
    <row r="8" spans="1:116">
      <c r="B8" s="748" t="s">
        <v>81</v>
      </c>
      <c r="C8" s="749">
        <v>7</v>
      </c>
      <c r="D8" s="750">
        <v>81.98</v>
      </c>
      <c r="E8" s="751">
        <f t="shared" si="0"/>
        <v>1.115777347240356</v>
      </c>
      <c r="F8" s="752">
        <v>6</v>
      </c>
      <c r="G8" s="751">
        <f t="shared" si="1"/>
        <v>-0.54353656803712103</v>
      </c>
      <c r="H8" s="753">
        <v>5.6</v>
      </c>
      <c r="I8" s="751">
        <f t="shared" si="2"/>
        <v>0.508886909066533</v>
      </c>
      <c r="J8" s="753">
        <v>1.1694279914405921</v>
      </c>
      <c r="K8" s="751">
        <f t="shared" si="3"/>
        <v>0.60583802901688555</v>
      </c>
      <c r="L8" s="753">
        <v>0</v>
      </c>
      <c r="M8" s="751">
        <f t="shared" si="4"/>
        <v>0.72677600103763518</v>
      </c>
      <c r="N8" s="754">
        <v>91.22</v>
      </c>
      <c r="O8" s="751">
        <f t="shared" si="5"/>
        <v>4.8654852578600694E-2</v>
      </c>
      <c r="P8" s="755">
        <v>46</v>
      </c>
      <c r="Q8" s="752">
        <v>15.8</v>
      </c>
      <c r="R8" s="751">
        <f t="shared" si="6"/>
        <v>-0.80201707908897113</v>
      </c>
      <c r="S8" s="753">
        <v>78.599999999999994</v>
      </c>
      <c r="T8" s="751">
        <f t="shared" si="7"/>
        <v>1.1095330161404096</v>
      </c>
      <c r="U8" s="753">
        <v>1.0044600186326</v>
      </c>
      <c r="V8" s="751">
        <f t="shared" si="8"/>
        <v>0.41045160709661727</v>
      </c>
      <c r="W8" s="754">
        <v>78.87</v>
      </c>
      <c r="X8" s="751">
        <f t="shared" si="9"/>
        <v>0.46204127009009754</v>
      </c>
      <c r="Y8" s="755">
        <v>41</v>
      </c>
      <c r="Z8" s="752">
        <v>4.8000000000000007</v>
      </c>
      <c r="AA8" s="751">
        <f t="shared" si="10"/>
        <v>-6.0279836032536088E-2</v>
      </c>
      <c r="AB8" s="753">
        <v>89.6</v>
      </c>
      <c r="AC8" s="751">
        <f t="shared" si="11"/>
        <v>-0.16112118571584216</v>
      </c>
      <c r="AD8" s="753">
        <v>25.515997223963261</v>
      </c>
      <c r="AE8" s="751">
        <f t="shared" si="12"/>
        <v>0.70265370188637466</v>
      </c>
      <c r="AF8" s="754">
        <v>79.52</v>
      </c>
      <c r="AG8" s="751">
        <f t="shared" si="13"/>
        <v>-0.12006027370898247</v>
      </c>
      <c r="AH8" s="755">
        <v>61</v>
      </c>
      <c r="AI8" s="756">
        <v>4.4000000000000004</v>
      </c>
      <c r="AJ8" s="751">
        <f t="shared" si="14"/>
        <v>0.16182296594157256</v>
      </c>
      <c r="AK8" s="757">
        <v>15.2</v>
      </c>
      <c r="AL8" s="751">
        <f t="shared" si="15"/>
        <v>0.38010805448660973</v>
      </c>
      <c r="AM8" s="757">
        <v>2.4180331584032997</v>
      </c>
      <c r="AN8" s="751">
        <f t="shared" si="16"/>
        <v>0.62928622359714725</v>
      </c>
      <c r="AO8" s="754">
        <v>82.92</v>
      </c>
      <c r="AP8" s="751">
        <f t="shared" si="17"/>
        <v>0.52360141207449995</v>
      </c>
      <c r="AQ8" s="755">
        <v>29</v>
      </c>
      <c r="AR8" s="752">
        <v>8</v>
      </c>
      <c r="AS8" s="751">
        <f t="shared" si="18"/>
        <v>0.97255327494768373</v>
      </c>
      <c r="AT8" s="753">
        <v>11</v>
      </c>
      <c r="AU8" s="751">
        <f t="shared" si="19"/>
        <v>1.9422117112147863</v>
      </c>
      <c r="AV8" s="753">
        <v>19</v>
      </c>
      <c r="AW8" s="751">
        <f t="shared" si="20"/>
        <v>1.8876995390862541</v>
      </c>
      <c r="AX8" s="754">
        <v>95</v>
      </c>
      <c r="AY8" s="751">
        <f t="shared" si="21"/>
        <v>1.8876995390862559</v>
      </c>
      <c r="AZ8" s="755">
        <v>2</v>
      </c>
      <c r="BA8" s="752">
        <v>7.4</v>
      </c>
      <c r="BB8" s="751">
        <f t="shared" si="22"/>
        <v>0.35623239863385858</v>
      </c>
      <c r="BC8" s="753">
        <v>8.6</v>
      </c>
      <c r="BD8" s="751">
        <f t="shared" si="23"/>
        <v>1.7341086172215194</v>
      </c>
      <c r="BE8" s="753">
        <v>9</v>
      </c>
      <c r="BF8" s="751">
        <f t="shared" si="24"/>
        <v>1.2323294618878975</v>
      </c>
      <c r="BG8" s="753">
        <v>8.3333333333333339</v>
      </c>
      <c r="BH8" s="751">
        <f t="shared" si="25"/>
        <v>1.435489636306944</v>
      </c>
      <c r="BI8" s="753">
        <v>5.0999999999999996</v>
      </c>
      <c r="BJ8" s="751">
        <f t="shared" si="26"/>
        <v>-2.0995033619100076</v>
      </c>
      <c r="BK8" s="753">
        <v>2.9000000000000004</v>
      </c>
      <c r="BL8" s="751">
        <f t="shared" si="27"/>
        <v>-1.1778211444016595</v>
      </c>
      <c r="BM8" s="753">
        <v>6.5</v>
      </c>
      <c r="BN8" s="751">
        <f t="shared" si="28"/>
        <v>0.3451407277756296</v>
      </c>
      <c r="BO8" s="753">
        <v>4.833333333333333</v>
      </c>
      <c r="BP8" s="751">
        <f t="shared" si="29"/>
        <v>-1.6317015062051237</v>
      </c>
      <c r="BQ8" s="753">
        <v>6.5833333333333339</v>
      </c>
      <c r="BR8" s="751">
        <f t="shared" si="30"/>
        <v>0.39446977121982274</v>
      </c>
      <c r="BS8" s="754">
        <v>65.83</v>
      </c>
      <c r="BT8" s="751">
        <f t="shared" si="31"/>
        <v>0.39406727735212355</v>
      </c>
      <c r="BU8" s="755">
        <v>25</v>
      </c>
      <c r="BV8" s="752">
        <v>10.6</v>
      </c>
      <c r="BW8" s="751">
        <f t="shared" si="32"/>
        <v>0.16109018575546305</v>
      </c>
      <c r="BX8" s="753">
        <v>175</v>
      </c>
      <c r="BY8" s="751">
        <f t="shared" si="33"/>
        <v>0.10802395705995102</v>
      </c>
      <c r="BZ8" s="753">
        <v>43.804351529349717</v>
      </c>
      <c r="CA8" s="751">
        <f t="shared" si="34"/>
        <v>-0.17009091393656173</v>
      </c>
      <c r="CB8" s="754">
        <v>80.84</v>
      </c>
      <c r="CC8" s="751">
        <f t="shared" si="35"/>
        <v>4.3306474472289365E-2</v>
      </c>
      <c r="CD8" s="755">
        <v>47</v>
      </c>
      <c r="CE8" s="752">
        <v>3</v>
      </c>
      <c r="CF8" s="751">
        <f t="shared" si="36"/>
        <v>0.90258388327358652</v>
      </c>
      <c r="CG8" s="753">
        <v>6</v>
      </c>
      <c r="CH8" s="751">
        <f t="shared" si="37"/>
        <v>1.3227280868657667</v>
      </c>
      <c r="CI8" s="753">
        <v>1224</v>
      </c>
      <c r="CJ8" s="751">
        <f t="shared" si="38"/>
        <v>-0.46521255386341259</v>
      </c>
      <c r="CK8" s="753">
        <v>5</v>
      </c>
      <c r="CL8" s="751">
        <f t="shared" si="39"/>
        <v>-0.40644405737815631</v>
      </c>
      <c r="CM8" s="753">
        <v>5.4</v>
      </c>
      <c r="CN8" s="751">
        <f t="shared" si="40"/>
        <v>1.2039547713990726</v>
      </c>
      <c r="CO8" s="753">
        <v>1289</v>
      </c>
      <c r="CP8" s="751">
        <f t="shared" si="41"/>
        <v>-0.52996864315370107</v>
      </c>
      <c r="CQ8" s="754">
        <v>88.25</v>
      </c>
      <c r="CR8" s="751">
        <f t="shared" si="42"/>
        <v>0.57119216462891342</v>
      </c>
      <c r="CS8" s="755">
        <v>16</v>
      </c>
      <c r="CT8" s="752">
        <v>33.6</v>
      </c>
      <c r="CU8" s="751">
        <f t="shared" si="43"/>
        <v>-0.41331711732947496</v>
      </c>
      <c r="CV8" s="753">
        <v>420</v>
      </c>
      <c r="CW8" s="751">
        <f t="shared" si="44"/>
        <v>0.36505667697984806</v>
      </c>
      <c r="CX8" s="753">
        <v>30.54</v>
      </c>
      <c r="CY8" s="751">
        <f t="shared" si="45"/>
        <v>-1.1375945623242329</v>
      </c>
      <c r="CZ8" s="754">
        <v>67.260000000000005</v>
      </c>
      <c r="DA8" s="751">
        <f t="shared" si="46"/>
        <v>-0.24974924507778073</v>
      </c>
      <c r="DB8" s="755">
        <v>41</v>
      </c>
      <c r="DC8" s="752">
        <v>80.351221654279641</v>
      </c>
      <c r="DD8" s="751">
        <f t="shared" si="47"/>
        <v>0.54023133835291104</v>
      </c>
      <c r="DE8" s="753">
        <v>15</v>
      </c>
      <c r="DF8" s="751">
        <f t="shared" si="48"/>
        <v>1.6238288486854819</v>
      </c>
      <c r="DG8" s="754">
        <v>90.12</v>
      </c>
      <c r="DH8" s="751">
        <f t="shared" si="49"/>
        <v>1.1073785822211271</v>
      </c>
      <c r="DI8" s="755">
        <v>4</v>
      </c>
    </row>
    <row r="9" spans="1:116">
      <c r="B9" s="748" t="s">
        <v>80</v>
      </c>
      <c r="C9" s="749">
        <v>8</v>
      </c>
      <c r="D9" s="750">
        <v>80.959999999999994</v>
      </c>
      <c r="E9" s="751">
        <f t="shared" si="0"/>
        <v>0.92948319480525055</v>
      </c>
      <c r="F9" s="752">
        <v>6</v>
      </c>
      <c r="G9" s="751">
        <f t="shared" si="1"/>
        <v>-0.54353656803712103</v>
      </c>
      <c r="H9" s="753">
        <v>6</v>
      </c>
      <c r="I9" s="751">
        <f t="shared" si="2"/>
        <v>0.44747185925461663</v>
      </c>
      <c r="J9" s="753">
        <v>0.26147195762447001</v>
      </c>
      <c r="K9" s="751">
        <f t="shared" si="3"/>
        <v>0.77707765482963431</v>
      </c>
      <c r="L9" s="753">
        <v>0</v>
      </c>
      <c r="M9" s="751">
        <f t="shared" si="4"/>
        <v>0.72677600103763518</v>
      </c>
      <c r="N9" s="754">
        <v>91.23</v>
      </c>
      <c r="O9" s="751">
        <f t="shared" si="5"/>
        <v>5.0939748970414547E-2</v>
      </c>
      <c r="P9" s="755">
        <v>45</v>
      </c>
      <c r="Q9" s="752">
        <v>9</v>
      </c>
      <c r="R9" s="751">
        <f t="shared" si="6"/>
        <v>0.79565954236002179</v>
      </c>
      <c r="S9" s="753">
        <v>105</v>
      </c>
      <c r="T9" s="751">
        <f t="shared" si="7"/>
        <v>0.67855131046680073</v>
      </c>
      <c r="U9" s="753">
        <v>1.2098961829620001</v>
      </c>
      <c r="V9" s="751">
        <f t="shared" si="8"/>
        <v>0.32613949108224721</v>
      </c>
      <c r="W9" s="754">
        <v>85.06</v>
      </c>
      <c r="X9" s="751">
        <f t="shared" si="9"/>
        <v>1.247384556337563</v>
      </c>
      <c r="Y9" s="755">
        <v>17</v>
      </c>
      <c r="Z9" s="752">
        <v>4</v>
      </c>
      <c r="AA9" s="751">
        <f t="shared" si="10"/>
        <v>0.67828392076248989</v>
      </c>
      <c r="AB9" s="753">
        <v>126</v>
      </c>
      <c r="AC9" s="751">
        <f t="shared" si="11"/>
        <v>-0.91566608086824863</v>
      </c>
      <c r="AD9" s="753">
        <v>90.107259242894102</v>
      </c>
      <c r="AE9" s="751">
        <f t="shared" si="12"/>
        <v>3.0024179794900217E-2</v>
      </c>
      <c r="AF9" s="754">
        <v>78.42</v>
      </c>
      <c r="AG9" s="751">
        <f t="shared" si="13"/>
        <v>-0.22776606014975709</v>
      </c>
      <c r="AH9" s="755">
        <v>70</v>
      </c>
      <c r="AI9" s="756">
        <v>6</v>
      </c>
      <c r="AJ9" s="751">
        <f t="shared" si="14"/>
        <v>-0.59511334938272253</v>
      </c>
      <c r="AK9" s="757">
        <v>21.5</v>
      </c>
      <c r="AL9" s="751">
        <f t="shared" si="15"/>
        <v>0.12043927671262843</v>
      </c>
      <c r="AM9" s="757">
        <v>4.6332448549114602</v>
      </c>
      <c r="AN9" s="751">
        <f t="shared" si="16"/>
        <v>-0.15034355191040219</v>
      </c>
      <c r="AO9" s="754">
        <v>72.55</v>
      </c>
      <c r="AP9" s="751">
        <f t="shared" si="17"/>
        <v>-0.32518656893343856</v>
      </c>
      <c r="AQ9" s="755">
        <v>68</v>
      </c>
      <c r="AR9" s="752">
        <v>8</v>
      </c>
      <c r="AS9" s="751">
        <f t="shared" si="18"/>
        <v>0.97255327494768373</v>
      </c>
      <c r="AT9" s="753">
        <v>7</v>
      </c>
      <c r="AU9" s="751">
        <f t="shared" si="19"/>
        <v>0.40650942792867617</v>
      </c>
      <c r="AV9" s="753">
        <v>15</v>
      </c>
      <c r="AW9" s="751">
        <f t="shared" si="20"/>
        <v>0.73645677085427852</v>
      </c>
      <c r="AX9" s="754">
        <v>75</v>
      </c>
      <c r="AY9" s="751">
        <f t="shared" si="21"/>
        <v>0.7364567708542793</v>
      </c>
      <c r="AZ9" s="755">
        <v>17</v>
      </c>
      <c r="BA9" s="752">
        <v>10</v>
      </c>
      <c r="BB9" s="751">
        <f t="shared" si="22"/>
        <v>1.472932541869074</v>
      </c>
      <c r="BC9" s="753">
        <v>7</v>
      </c>
      <c r="BD9" s="751">
        <f t="shared" si="23"/>
        <v>0.89032052440532405</v>
      </c>
      <c r="BE9" s="753">
        <v>8</v>
      </c>
      <c r="BF9" s="751">
        <f t="shared" si="24"/>
        <v>0.59749307243049588</v>
      </c>
      <c r="BG9" s="753">
        <v>8.3333333333333339</v>
      </c>
      <c r="BH9" s="751">
        <f t="shared" si="25"/>
        <v>1.435489636306944</v>
      </c>
      <c r="BI9" s="753">
        <v>8</v>
      </c>
      <c r="BJ9" s="751">
        <f t="shared" si="26"/>
        <v>-2.3164029068215273E-2</v>
      </c>
      <c r="BK9" s="753">
        <v>6</v>
      </c>
      <c r="BL9" s="751">
        <f t="shared" si="27"/>
        <v>0.98871199032669799</v>
      </c>
      <c r="BM9" s="753">
        <v>8</v>
      </c>
      <c r="BN9" s="751">
        <f t="shared" si="28"/>
        <v>1.4119393409003029</v>
      </c>
      <c r="BO9" s="753">
        <v>7.333333333333333</v>
      </c>
      <c r="BP9" s="751">
        <f t="shared" si="29"/>
        <v>1.3297496260532848</v>
      </c>
      <c r="BQ9" s="753">
        <v>7.8333333333333339</v>
      </c>
      <c r="BR9" s="751">
        <f t="shared" si="30"/>
        <v>1.9301917813122573</v>
      </c>
      <c r="BS9" s="754">
        <v>78.33</v>
      </c>
      <c r="BT9" s="751">
        <f t="shared" si="31"/>
        <v>1.9298636356708094</v>
      </c>
      <c r="BU9" s="755">
        <v>4</v>
      </c>
      <c r="BV9" s="752">
        <v>8</v>
      </c>
      <c r="BW9" s="751">
        <f t="shared" si="32"/>
        <v>0.57747534425788727</v>
      </c>
      <c r="BX9" s="753">
        <v>110</v>
      </c>
      <c r="BY9" s="751">
        <f t="shared" si="33"/>
        <v>0.84485403453677732</v>
      </c>
      <c r="BZ9" s="753">
        <v>33.720721661989202</v>
      </c>
      <c r="CA9" s="751">
        <f t="shared" si="34"/>
        <v>0.6702381328056487</v>
      </c>
      <c r="CB9" s="754">
        <v>90.52</v>
      </c>
      <c r="CC9" s="751">
        <f t="shared" si="35"/>
        <v>1.2068188727024851</v>
      </c>
      <c r="CD9" s="755">
        <v>16</v>
      </c>
      <c r="CE9" s="752">
        <v>4</v>
      </c>
      <c r="CF9" s="751">
        <f t="shared" si="36"/>
        <v>-5.6411492704598942E-2</v>
      </c>
      <c r="CG9" s="753">
        <v>8</v>
      </c>
      <c r="CH9" s="751">
        <f t="shared" si="37"/>
        <v>0.77098284145494511</v>
      </c>
      <c r="CI9" s="753">
        <v>1005</v>
      </c>
      <c r="CJ9" s="751">
        <f t="shared" si="38"/>
        <v>0.26351556488549066</v>
      </c>
      <c r="CK9" s="753">
        <v>4</v>
      </c>
      <c r="CL9" s="751">
        <f t="shared" si="39"/>
        <v>0.32087688740380788</v>
      </c>
      <c r="CM9" s="753">
        <v>6</v>
      </c>
      <c r="CN9" s="751">
        <f t="shared" si="40"/>
        <v>1.0484779255641605</v>
      </c>
      <c r="CO9" s="753">
        <v>1050</v>
      </c>
      <c r="CP9" s="751">
        <f t="shared" si="41"/>
        <v>0.21936366838627488</v>
      </c>
      <c r="CQ9" s="754">
        <v>88.32</v>
      </c>
      <c r="CR9" s="751">
        <f t="shared" si="42"/>
        <v>0.58480559695233325</v>
      </c>
      <c r="CS9" s="755">
        <v>15</v>
      </c>
      <c r="CT9" s="752">
        <v>29</v>
      </c>
      <c r="CU9" s="751">
        <f t="shared" si="43"/>
        <v>0.66460179463200542</v>
      </c>
      <c r="CV9" s="753">
        <v>437</v>
      </c>
      <c r="CW9" s="751">
        <f t="shared" si="44"/>
        <v>0.30723106706621478</v>
      </c>
      <c r="CX9" s="753">
        <v>39.9</v>
      </c>
      <c r="CY9" s="751">
        <f t="shared" si="45"/>
        <v>-2.3287820825237051</v>
      </c>
      <c r="CZ9" s="754">
        <v>68.08</v>
      </c>
      <c r="DA9" s="751">
        <f t="shared" si="46"/>
        <v>-0.16628995042635522</v>
      </c>
      <c r="DB9" s="755">
        <v>36</v>
      </c>
      <c r="DC9" s="752">
        <v>88.557213930348297</v>
      </c>
      <c r="DD9" s="751">
        <f t="shared" si="47"/>
        <v>0.94946837566023912</v>
      </c>
      <c r="DE9" s="753">
        <v>11</v>
      </c>
      <c r="DF9" s="751">
        <f t="shared" si="48"/>
        <v>-0.53071479444842518</v>
      </c>
      <c r="DG9" s="754">
        <v>82.04</v>
      </c>
      <c r="DH9" s="751">
        <f t="shared" si="49"/>
        <v>0.52064947111642512</v>
      </c>
      <c r="DI9" s="755">
        <v>13</v>
      </c>
    </row>
    <row r="10" spans="1:116">
      <c r="B10" s="748" t="s">
        <v>60</v>
      </c>
      <c r="C10" s="749">
        <v>9</v>
      </c>
      <c r="D10" s="750">
        <v>80.83</v>
      </c>
      <c r="E10" s="751">
        <f t="shared" si="0"/>
        <v>0.90573982243607154</v>
      </c>
      <c r="F10" s="752">
        <v>3</v>
      </c>
      <c r="G10" s="751">
        <f t="shared" si="1"/>
        <v>0.9154300093256782</v>
      </c>
      <c r="H10" s="753">
        <v>14</v>
      </c>
      <c r="I10" s="751">
        <f t="shared" si="2"/>
        <v>-0.7808291369837087</v>
      </c>
      <c r="J10" s="753">
        <v>1.0622856494183399</v>
      </c>
      <c r="K10" s="751">
        <f t="shared" si="3"/>
        <v>0.62604497062338593</v>
      </c>
      <c r="L10" s="753">
        <v>6.9887213777522597</v>
      </c>
      <c r="M10" s="751">
        <f t="shared" si="4"/>
        <v>0.21629779765258747</v>
      </c>
      <c r="N10" s="754">
        <v>93.1</v>
      </c>
      <c r="O10" s="751">
        <f t="shared" si="5"/>
        <v>0.47821537423938404</v>
      </c>
      <c r="P10" s="755">
        <v>27</v>
      </c>
      <c r="Q10" s="752">
        <v>15</v>
      </c>
      <c r="R10" s="751">
        <f t="shared" si="6"/>
        <v>-0.61405512362438364</v>
      </c>
      <c r="S10" s="753">
        <v>64</v>
      </c>
      <c r="T10" s="751">
        <f t="shared" si="7"/>
        <v>1.3478789594296021</v>
      </c>
      <c r="U10" s="753">
        <v>0.844285065738</v>
      </c>
      <c r="V10" s="751">
        <f t="shared" si="8"/>
        <v>0.47618827646604778</v>
      </c>
      <c r="W10" s="754">
        <v>81.61</v>
      </c>
      <c r="X10" s="751">
        <f t="shared" si="9"/>
        <v>0.8096730316923676</v>
      </c>
      <c r="Y10" s="755">
        <v>33</v>
      </c>
      <c r="Z10" s="752">
        <v>5</v>
      </c>
      <c r="AA10" s="751">
        <f t="shared" si="10"/>
        <v>-0.24492077523129177</v>
      </c>
      <c r="AB10" s="753">
        <v>42</v>
      </c>
      <c r="AC10" s="751">
        <f t="shared" si="11"/>
        <v>0.82559136948345824</v>
      </c>
      <c r="AD10" s="753">
        <v>29.7439981837136</v>
      </c>
      <c r="AE10" s="751">
        <f t="shared" si="12"/>
        <v>0.65862486306099821</v>
      </c>
      <c r="AF10" s="754">
        <v>85.29</v>
      </c>
      <c r="AG10" s="751">
        <f t="shared" si="13"/>
        <v>0.44490553334853922</v>
      </c>
      <c r="AH10" s="755">
        <v>33</v>
      </c>
      <c r="AI10" s="756">
        <v>3</v>
      </c>
      <c r="AJ10" s="751">
        <f t="shared" si="14"/>
        <v>0.82414224185033103</v>
      </c>
      <c r="AK10" s="757">
        <v>32</v>
      </c>
      <c r="AL10" s="751">
        <f t="shared" si="15"/>
        <v>-0.31234201957734037</v>
      </c>
      <c r="AM10" s="757">
        <v>4.0122442398538203</v>
      </c>
      <c r="AN10" s="751">
        <f t="shared" si="16"/>
        <v>6.8213695178264214E-2</v>
      </c>
      <c r="AO10" s="754">
        <v>80.58</v>
      </c>
      <c r="AP10" s="751">
        <f t="shared" si="17"/>
        <v>0.33207162658186945</v>
      </c>
      <c r="AQ10" s="755">
        <v>38</v>
      </c>
      <c r="AR10" s="752">
        <v>6</v>
      </c>
      <c r="AS10" s="751">
        <f t="shared" si="18"/>
        <v>-0.32418442498256123</v>
      </c>
      <c r="AT10" s="753">
        <v>7</v>
      </c>
      <c r="AU10" s="751">
        <f t="shared" si="19"/>
        <v>0.40650942792867617</v>
      </c>
      <c r="AV10" s="753">
        <v>13</v>
      </c>
      <c r="AW10" s="751">
        <f t="shared" si="20"/>
        <v>0.16083538673829068</v>
      </c>
      <c r="AX10" s="754">
        <v>65</v>
      </c>
      <c r="AY10" s="751">
        <f t="shared" si="21"/>
        <v>0.16083538673829098</v>
      </c>
      <c r="AZ10" s="755">
        <v>36</v>
      </c>
      <c r="BA10" s="752">
        <v>6</v>
      </c>
      <c r="BB10" s="751">
        <f t="shared" si="22"/>
        <v>-0.24506767849279604</v>
      </c>
      <c r="BC10" s="753">
        <v>4</v>
      </c>
      <c r="BD10" s="751">
        <f t="shared" si="23"/>
        <v>-0.69178214962504248</v>
      </c>
      <c r="BE10" s="753">
        <v>8</v>
      </c>
      <c r="BF10" s="751">
        <f t="shared" si="24"/>
        <v>0.59749307243049588</v>
      </c>
      <c r="BG10" s="753">
        <v>6</v>
      </c>
      <c r="BH10" s="751">
        <f t="shared" si="25"/>
        <v>-0.22298868136807018</v>
      </c>
      <c r="BI10" s="753">
        <v>8.5</v>
      </c>
      <c r="BJ10" s="751">
        <f t="shared" si="26"/>
        <v>0.33482551107692127</v>
      </c>
      <c r="BK10" s="753">
        <v>1</v>
      </c>
      <c r="BL10" s="751">
        <f t="shared" si="27"/>
        <v>-2.5056962914932339</v>
      </c>
      <c r="BM10" s="753">
        <v>6</v>
      </c>
      <c r="BN10" s="751">
        <f t="shared" si="28"/>
        <v>-1.0458809932594798E-2</v>
      </c>
      <c r="BO10" s="753">
        <v>5.166666666666667</v>
      </c>
      <c r="BP10" s="751">
        <f t="shared" si="29"/>
        <v>-1.2368413552373352</v>
      </c>
      <c r="BQ10" s="753">
        <v>5.5833333333333339</v>
      </c>
      <c r="BR10" s="751">
        <f t="shared" si="30"/>
        <v>-0.83410783685412482</v>
      </c>
      <c r="BS10" s="754">
        <v>55.83</v>
      </c>
      <c r="BT10" s="751">
        <f t="shared" si="31"/>
        <v>-0.83456980930282521</v>
      </c>
      <c r="BU10" s="755">
        <v>76</v>
      </c>
      <c r="BV10" s="752">
        <v>8</v>
      </c>
      <c r="BW10" s="751">
        <f t="shared" si="32"/>
        <v>0.57747534425788727</v>
      </c>
      <c r="BX10" s="753">
        <v>93</v>
      </c>
      <c r="BY10" s="751">
        <f t="shared" si="33"/>
        <v>1.0375634394153319</v>
      </c>
      <c r="BZ10" s="753">
        <v>40.043993182542302</v>
      </c>
      <c r="CA10" s="751">
        <f t="shared" si="34"/>
        <v>0.14328218548769678</v>
      </c>
      <c r="CB10" s="754">
        <v>88.36</v>
      </c>
      <c r="CC10" s="751">
        <f t="shared" si="35"/>
        <v>0.94719213921310286</v>
      </c>
      <c r="CD10" s="755">
        <v>21</v>
      </c>
      <c r="CE10" s="752">
        <v>4</v>
      </c>
      <c r="CF10" s="751">
        <f t="shared" si="36"/>
        <v>-5.6411492704598942E-2</v>
      </c>
      <c r="CG10" s="753">
        <v>9</v>
      </c>
      <c r="CH10" s="751">
        <f t="shared" si="37"/>
        <v>0.49511021874953431</v>
      </c>
      <c r="CI10" s="753">
        <v>615</v>
      </c>
      <c r="CJ10" s="751">
        <f t="shared" si="38"/>
        <v>1.5612505708766882</v>
      </c>
      <c r="CK10" s="753">
        <v>5</v>
      </c>
      <c r="CL10" s="751">
        <f t="shared" si="39"/>
        <v>-0.40644405737815631</v>
      </c>
      <c r="CM10" s="753">
        <v>7</v>
      </c>
      <c r="CN10" s="751">
        <f t="shared" si="40"/>
        <v>0.78934984917264017</v>
      </c>
      <c r="CO10" s="753">
        <v>625</v>
      </c>
      <c r="CP10" s="751">
        <f t="shared" si="41"/>
        <v>1.5518583646393702</v>
      </c>
      <c r="CQ10" s="754">
        <v>89.1</v>
      </c>
      <c r="CR10" s="751">
        <f t="shared" si="42"/>
        <v>0.73649812855616814</v>
      </c>
      <c r="CS10" s="755">
        <v>14</v>
      </c>
      <c r="CT10" s="752">
        <v>33</v>
      </c>
      <c r="CU10" s="751">
        <f t="shared" si="43"/>
        <v>-0.27271899837797725</v>
      </c>
      <c r="CV10" s="753">
        <v>375</v>
      </c>
      <c r="CW10" s="751">
        <f t="shared" si="44"/>
        <v>0.51812446792770084</v>
      </c>
      <c r="CX10" s="753">
        <v>13.3</v>
      </c>
      <c r="CY10" s="751">
        <f t="shared" si="45"/>
        <v>1.0564303146243674</v>
      </c>
      <c r="CZ10" s="754">
        <v>75.58</v>
      </c>
      <c r="DA10" s="751">
        <f t="shared" si="46"/>
        <v>0.59705725675132348</v>
      </c>
      <c r="DB10" s="755">
        <v>17</v>
      </c>
      <c r="DC10" s="752">
        <v>90.182167552421205</v>
      </c>
      <c r="DD10" s="751">
        <f t="shared" si="47"/>
        <v>1.030505644973575</v>
      </c>
      <c r="DE10" s="753">
        <v>14.5</v>
      </c>
      <c r="DF10" s="751">
        <f t="shared" si="48"/>
        <v>1.3545108932937435</v>
      </c>
      <c r="DG10" s="754">
        <v>93.85</v>
      </c>
      <c r="DH10" s="751">
        <f t="shared" si="49"/>
        <v>1.3782324911840644</v>
      </c>
      <c r="DI10" s="755">
        <v>1</v>
      </c>
    </row>
    <row r="11" spans="1:116">
      <c r="B11" s="758" t="s">
        <v>65</v>
      </c>
      <c r="C11" s="749">
        <v>10</v>
      </c>
      <c r="D11" s="750">
        <v>80.66</v>
      </c>
      <c r="E11" s="751">
        <f t="shared" si="0"/>
        <v>0.87469079703022068</v>
      </c>
      <c r="F11" s="752">
        <v>3</v>
      </c>
      <c r="G11" s="751">
        <f t="shared" si="1"/>
        <v>0.9154300093256782</v>
      </c>
      <c r="H11" s="753">
        <v>2.5</v>
      </c>
      <c r="I11" s="751">
        <f t="shared" si="2"/>
        <v>0.98485354510888401</v>
      </c>
      <c r="J11" s="753">
        <v>0.71145193873598001</v>
      </c>
      <c r="K11" s="751">
        <f t="shared" si="3"/>
        <v>0.6922118675900204</v>
      </c>
      <c r="L11" s="753">
        <v>0</v>
      </c>
      <c r="M11" s="751">
        <f t="shared" si="4"/>
        <v>0.72677600103763518</v>
      </c>
      <c r="N11" s="754">
        <v>96.47</v>
      </c>
      <c r="O11" s="751">
        <f t="shared" si="5"/>
        <v>1.2482254582802592</v>
      </c>
      <c r="P11" s="755">
        <v>7</v>
      </c>
      <c r="Q11" s="752">
        <v>10</v>
      </c>
      <c r="R11" s="751">
        <f t="shared" si="6"/>
        <v>0.56070709802928753</v>
      </c>
      <c r="S11" s="753">
        <v>112</v>
      </c>
      <c r="T11" s="751">
        <f t="shared" si="7"/>
        <v>0.56427585820485915</v>
      </c>
      <c r="U11" s="753">
        <v>0.46433596703199997</v>
      </c>
      <c r="V11" s="751">
        <f t="shared" si="8"/>
        <v>0.63212144721144414</v>
      </c>
      <c r="W11" s="754">
        <v>84.3</v>
      </c>
      <c r="X11" s="751">
        <f t="shared" si="9"/>
        <v>1.1509611480099251</v>
      </c>
      <c r="Y11" s="755">
        <v>19</v>
      </c>
      <c r="Z11" s="752">
        <v>5</v>
      </c>
      <c r="AA11" s="751">
        <f t="shared" si="10"/>
        <v>-0.24492077523129177</v>
      </c>
      <c r="AB11" s="753">
        <v>75</v>
      </c>
      <c r="AC11" s="751">
        <f t="shared" si="11"/>
        <v>0.14152594255957343</v>
      </c>
      <c r="AD11" s="753">
        <v>8.5870847896581193</v>
      </c>
      <c r="AE11" s="751">
        <f t="shared" si="12"/>
        <v>0.8789451370479564</v>
      </c>
      <c r="AF11" s="754">
        <v>80.59</v>
      </c>
      <c r="AG11" s="751">
        <f t="shared" si="13"/>
        <v>-1.5291917807500438E-2</v>
      </c>
      <c r="AH11" s="755">
        <v>55</v>
      </c>
      <c r="AI11" s="756">
        <v>5</v>
      </c>
      <c r="AJ11" s="751">
        <f t="shared" si="14"/>
        <v>-0.12202815230503798</v>
      </c>
      <c r="AK11" s="757">
        <v>4.5</v>
      </c>
      <c r="AL11" s="751">
        <f t="shared" si="15"/>
        <v>0.8211328040392446</v>
      </c>
      <c r="AM11" s="757">
        <v>5.1568814717583402</v>
      </c>
      <c r="AN11" s="751">
        <f t="shared" si="16"/>
        <v>-0.3346341543315518</v>
      </c>
      <c r="AO11" s="754">
        <v>76.87</v>
      </c>
      <c r="AP11" s="751">
        <f t="shared" si="17"/>
        <v>2.8406881206802438E-2</v>
      </c>
      <c r="AQ11" s="755">
        <v>53</v>
      </c>
      <c r="AR11" s="752">
        <v>7</v>
      </c>
      <c r="AS11" s="751">
        <f t="shared" si="18"/>
        <v>0.32418442498256123</v>
      </c>
      <c r="AT11" s="753">
        <v>11</v>
      </c>
      <c r="AU11" s="751">
        <f t="shared" si="19"/>
        <v>1.9422117112147863</v>
      </c>
      <c r="AV11" s="753">
        <v>18</v>
      </c>
      <c r="AW11" s="751">
        <f t="shared" si="20"/>
        <v>1.5998888470282602</v>
      </c>
      <c r="AX11" s="754">
        <v>90</v>
      </c>
      <c r="AY11" s="751">
        <f t="shared" si="21"/>
        <v>1.5998888470282617</v>
      </c>
      <c r="AZ11" s="755">
        <v>4</v>
      </c>
      <c r="BA11" s="752">
        <v>8</v>
      </c>
      <c r="BB11" s="751">
        <f t="shared" si="22"/>
        <v>0.61393243168813894</v>
      </c>
      <c r="BC11" s="753">
        <v>2</v>
      </c>
      <c r="BD11" s="751">
        <f t="shared" si="23"/>
        <v>-1.746517265645287</v>
      </c>
      <c r="BE11" s="753">
        <v>8</v>
      </c>
      <c r="BF11" s="751">
        <f t="shared" si="24"/>
        <v>0.59749307243049588</v>
      </c>
      <c r="BG11" s="753">
        <v>6</v>
      </c>
      <c r="BH11" s="751">
        <f t="shared" si="25"/>
        <v>-0.22298868136807018</v>
      </c>
      <c r="BI11" s="753">
        <v>6</v>
      </c>
      <c r="BJ11" s="751">
        <f t="shared" si="26"/>
        <v>-1.4551221896487616</v>
      </c>
      <c r="BK11" s="753">
        <v>3</v>
      </c>
      <c r="BL11" s="751">
        <f t="shared" si="27"/>
        <v>-1.1079329787652612</v>
      </c>
      <c r="BM11" s="753">
        <v>7</v>
      </c>
      <c r="BN11" s="751">
        <f t="shared" si="28"/>
        <v>0.70074026548385404</v>
      </c>
      <c r="BO11" s="753">
        <v>5.333333333333333</v>
      </c>
      <c r="BP11" s="751">
        <f t="shared" si="29"/>
        <v>-1.0394112797534418</v>
      </c>
      <c r="BQ11" s="753">
        <v>5.6666666666666661</v>
      </c>
      <c r="BR11" s="751">
        <f t="shared" si="30"/>
        <v>-0.73172636951463066</v>
      </c>
      <c r="BS11" s="754">
        <v>56.67</v>
      </c>
      <c r="BT11" s="751">
        <f t="shared" si="31"/>
        <v>-0.73136429402380909</v>
      </c>
      <c r="BU11" s="755">
        <v>71</v>
      </c>
      <c r="BV11" s="752">
        <v>11</v>
      </c>
      <c r="BW11" s="751">
        <f t="shared" si="32"/>
        <v>9.7030930601243875E-2</v>
      </c>
      <c r="BX11" s="753">
        <v>105</v>
      </c>
      <c r="BY11" s="751">
        <f t="shared" si="33"/>
        <v>0.90153327126576399</v>
      </c>
      <c r="BZ11" s="753">
        <v>47.309431591605097</v>
      </c>
      <c r="CA11" s="751">
        <f t="shared" si="34"/>
        <v>-0.46219015064140756</v>
      </c>
      <c r="CB11" s="754">
        <v>82.48</v>
      </c>
      <c r="CC11" s="751">
        <f t="shared" si="35"/>
        <v>0.24043047582533927</v>
      </c>
      <c r="CD11" s="755">
        <v>39</v>
      </c>
      <c r="CE11" s="752">
        <v>5</v>
      </c>
      <c r="CF11" s="751">
        <f t="shared" si="36"/>
        <v>-1.0154068686827844</v>
      </c>
      <c r="CG11" s="753">
        <v>9</v>
      </c>
      <c r="CH11" s="751">
        <f t="shared" si="37"/>
        <v>0.49511021874953431</v>
      </c>
      <c r="CI11" s="753">
        <v>1200</v>
      </c>
      <c r="CJ11" s="751">
        <f t="shared" si="38"/>
        <v>-0.38535193811010809</v>
      </c>
      <c r="CK11" s="753">
        <v>7</v>
      </c>
      <c r="CL11" s="751">
        <f t="shared" si="39"/>
        <v>-1.8610859469420846</v>
      </c>
      <c r="CM11" s="753">
        <v>8</v>
      </c>
      <c r="CN11" s="751">
        <f t="shared" si="40"/>
        <v>0.53022177278111993</v>
      </c>
      <c r="CO11" s="753">
        <v>1220</v>
      </c>
      <c r="CP11" s="751">
        <f t="shared" si="41"/>
        <v>-0.31363421011496329</v>
      </c>
      <c r="CQ11" s="754">
        <v>80.53</v>
      </c>
      <c r="CR11" s="751">
        <f t="shared" si="42"/>
        <v>-0.93017494303980885</v>
      </c>
      <c r="CS11" s="755">
        <v>49</v>
      </c>
      <c r="CT11" s="752">
        <v>28</v>
      </c>
      <c r="CU11" s="751">
        <f t="shared" si="43"/>
        <v>0.89893199288450099</v>
      </c>
      <c r="CV11" s="753">
        <v>395</v>
      </c>
      <c r="CW11" s="751">
        <f t="shared" si="44"/>
        <v>0.45009433861754405</v>
      </c>
      <c r="CX11" s="753">
        <v>21.8</v>
      </c>
      <c r="CY11" s="751">
        <f t="shared" si="45"/>
        <v>-2.531048897558074E-2</v>
      </c>
      <c r="CZ11" s="754">
        <v>77.06</v>
      </c>
      <c r="DA11" s="751">
        <f t="shared" si="46"/>
        <v>0.74769110563438579</v>
      </c>
      <c r="DB11" s="755">
        <v>12</v>
      </c>
      <c r="DC11" s="752">
        <v>81.937106207442099</v>
      </c>
      <c r="DD11" s="751">
        <f t="shared" si="47"/>
        <v>0.61932021319140718</v>
      </c>
      <c r="DE11" s="753">
        <v>12</v>
      </c>
      <c r="DF11" s="751">
        <f t="shared" si="48"/>
        <v>7.9211163350515791E-3</v>
      </c>
      <c r="DG11" s="754">
        <v>81.599999999999994</v>
      </c>
      <c r="DH11" s="751">
        <f t="shared" si="49"/>
        <v>0.48869887595725736</v>
      </c>
      <c r="DI11" s="755">
        <v>14</v>
      </c>
    </row>
    <row r="12" spans="1:116">
      <c r="B12" s="748" t="s">
        <v>61</v>
      </c>
      <c r="C12" s="749">
        <v>11</v>
      </c>
      <c r="D12" s="750">
        <v>80.599999999999994</v>
      </c>
      <c r="E12" s="751">
        <f t="shared" si="0"/>
        <v>0.86373231747521406</v>
      </c>
      <c r="F12" s="752">
        <v>3</v>
      </c>
      <c r="G12" s="751">
        <f t="shared" si="1"/>
        <v>0.9154300093256782</v>
      </c>
      <c r="H12" s="753">
        <v>16</v>
      </c>
      <c r="I12" s="751">
        <f t="shared" si="2"/>
        <v>-1.08790438604329</v>
      </c>
      <c r="J12" s="753">
        <v>0.51367720775150005</v>
      </c>
      <c r="K12" s="751">
        <f t="shared" si="3"/>
        <v>0.72951198969687792</v>
      </c>
      <c r="L12" s="753">
        <v>12.841930193787499</v>
      </c>
      <c r="M12" s="751">
        <f t="shared" si="4"/>
        <v>-0.21123899469385216</v>
      </c>
      <c r="N12" s="754">
        <v>92.3</v>
      </c>
      <c r="O12" s="751">
        <f t="shared" si="5"/>
        <v>0.29542366289437005</v>
      </c>
      <c r="P12" s="755">
        <v>32</v>
      </c>
      <c r="Q12" s="752">
        <v>7</v>
      </c>
      <c r="R12" s="751">
        <f t="shared" si="6"/>
        <v>1.2655644310214902</v>
      </c>
      <c r="S12" s="753">
        <v>116</v>
      </c>
      <c r="T12" s="751">
        <f t="shared" si="7"/>
        <v>0.49897559976946387</v>
      </c>
      <c r="U12" s="753">
        <v>2.3731886998120002</v>
      </c>
      <c r="V12" s="751">
        <f t="shared" si="8"/>
        <v>-0.15128206689643023</v>
      </c>
      <c r="W12" s="754">
        <v>84.73</v>
      </c>
      <c r="X12" s="751">
        <f t="shared" si="9"/>
        <v>1.2055164974584576</v>
      </c>
      <c r="Y12" s="755">
        <v>18</v>
      </c>
      <c r="Z12" s="752">
        <v>3</v>
      </c>
      <c r="AA12" s="751">
        <f t="shared" si="10"/>
        <v>1.6014886167562716</v>
      </c>
      <c r="AB12" s="753">
        <v>52</v>
      </c>
      <c r="AC12" s="751">
        <f t="shared" si="11"/>
        <v>0.61829881587015989</v>
      </c>
      <c r="AD12" s="753">
        <v>35.957404542604898</v>
      </c>
      <c r="AE12" s="751">
        <f t="shared" si="12"/>
        <v>0.5939207464497408</v>
      </c>
      <c r="AF12" s="754">
        <v>94.92</v>
      </c>
      <c r="AG12" s="751">
        <f t="shared" si="13"/>
        <v>1.3878207364618704</v>
      </c>
      <c r="AH12" s="755">
        <v>7</v>
      </c>
      <c r="AI12" s="756">
        <v>1</v>
      </c>
      <c r="AJ12" s="751">
        <f t="shared" si="14"/>
        <v>1.7703126360057</v>
      </c>
      <c r="AK12" s="757">
        <v>14</v>
      </c>
      <c r="AL12" s="751">
        <f t="shared" si="15"/>
        <v>0.42956877406260613</v>
      </c>
      <c r="AM12" s="757">
        <v>4.2542378369639398</v>
      </c>
      <c r="AN12" s="751">
        <f t="shared" si="16"/>
        <v>-1.6954424007193415E-2</v>
      </c>
      <c r="AO12" s="754">
        <v>88.47</v>
      </c>
      <c r="AP12" s="751">
        <f t="shared" si="17"/>
        <v>0.97787077510189191</v>
      </c>
      <c r="AQ12" s="755">
        <v>18</v>
      </c>
      <c r="AR12" s="752">
        <v>5</v>
      </c>
      <c r="AS12" s="751">
        <f t="shared" si="18"/>
        <v>-0.97255327494768373</v>
      </c>
      <c r="AT12" s="753">
        <v>6</v>
      </c>
      <c r="AU12" s="751">
        <f t="shared" si="19"/>
        <v>2.2583857107148598E-2</v>
      </c>
      <c r="AV12" s="753">
        <v>11</v>
      </c>
      <c r="AW12" s="751">
        <f t="shared" si="20"/>
        <v>-0.41478599737769717</v>
      </c>
      <c r="AX12" s="754">
        <v>55</v>
      </c>
      <c r="AY12" s="751">
        <f t="shared" si="21"/>
        <v>-0.41478599737769728</v>
      </c>
      <c r="AZ12" s="755">
        <v>61</v>
      </c>
      <c r="BA12" s="752">
        <v>8</v>
      </c>
      <c r="BB12" s="751">
        <f t="shared" si="22"/>
        <v>0.61393243168813894</v>
      </c>
      <c r="BC12" s="753">
        <v>4</v>
      </c>
      <c r="BD12" s="751">
        <f t="shared" si="23"/>
        <v>-0.69178214962504248</v>
      </c>
      <c r="BE12" s="753">
        <v>7</v>
      </c>
      <c r="BF12" s="751">
        <f t="shared" si="24"/>
        <v>-3.7343317026905853E-2</v>
      </c>
      <c r="BG12" s="753">
        <v>6.333333333333333</v>
      </c>
      <c r="BH12" s="751">
        <f t="shared" si="25"/>
        <v>1.3936792585503005E-2</v>
      </c>
      <c r="BI12" s="753">
        <v>9</v>
      </c>
      <c r="BJ12" s="751">
        <f t="shared" si="26"/>
        <v>0.69281505122205789</v>
      </c>
      <c r="BK12" s="753">
        <v>3.5</v>
      </c>
      <c r="BL12" s="751">
        <f t="shared" si="27"/>
        <v>-0.75849215058326802</v>
      </c>
      <c r="BM12" s="753">
        <v>6.5</v>
      </c>
      <c r="BN12" s="751">
        <f t="shared" si="28"/>
        <v>0.3451407277756296</v>
      </c>
      <c r="BO12" s="753">
        <v>6.333333333333333</v>
      </c>
      <c r="BP12" s="751">
        <f t="shared" si="29"/>
        <v>0.14516917314992148</v>
      </c>
      <c r="BQ12" s="753">
        <v>6.333333333333333</v>
      </c>
      <c r="BR12" s="751">
        <f t="shared" si="30"/>
        <v>8.732536920133474E-2</v>
      </c>
      <c r="BS12" s="754">
        <v>63.33</v>
      </c>
      <c r="BT12" s="751">
        <f t="shared" si="31"/>
        <v>8.6908005688386344E-2</v>
      </c>
      <c r="BU12" s="755">
        <v>32</v>
      </c>
      <c r="BV12" s="752">
        <v>6</v>
      </c>
      <c r="BW12" s="751">
        <f t="shared" si="32"/>
        <v>0.89777162002898281</v>
      </c>
      <c r="BX12" s="753">
        <v>122</v>
      </c>
      <c r="BY12" s="751">
        <f t="shared" si="33"/>
        <v>0.7088238663872094</v>
      </c>
      <c r="BZ12" s="753">
        <v>49.4402795842012</v>
      </c>
      <c r="CA12" s="751">
        <f t="shared" si="34"/>
        <v>-0.63976642881945067</v>
      </c>
      <c r="CB12" s="754">
        <v>83.3</v>
      </c>
      <c r="CC12" s="751">
        <f t="shared" si="35"/>
        <v>0.33899247650186337</v>
      </c>
      <c r="CD12" s="755">
        <v>35</v>
      </c>
      <c r="CE12" s="752">
        <v>3</v>
      </c>
      <c r="CF12" s="751">
        <f t="shared" si="36"/>
        <v>0.90258388327358652</v>
      </c>
      <c r="CG12" s="753">
        <v>9</v>
      </c>
      <c r="CH12" s="751">
        <f t="shared" si="37"/>
        <v>0.49511021874953431</v>
      </c>
      <c r="CI12" s="753">
        <v>725</v>
      </c>
      <c r="CJ12" s="751">
        <f t="shared" si="38"/>
        <v>1.1952227486740428</v>
      </c>
      <c r="CK12" s="753">
        <v>3</v>
      </c>
      <c r="CL12" s="751">
        <f t="shared" si="39"/>
        <v>1.0481978321857721</v>
      </c>
      <c r="CM12" s="753">
        <v>6</v>
      </c>
      <c r="CN12" s="751">
        <f t="shared" si="40"/>
        <v>1.0484779255641605</v>
      </c>
      <c r="CO12" s="753">
        <v>735</v>
      </c>
      <c r="CP12" s="751">
        <f t="shared" si="41"/>
        <v>1.2069773844326868</v>
      </c>
      <c r="CQ12" s="754">
        <v>93.06</v>
      </c>
      <c r="CR12" s="751">
        <f t="shared" si="42"/>
        <v>1.5066294428525611</v>
      </c>
      <c r="CS12" s="755">
        <v>4</v>
      </c>
      <c r="CT12" s="752">
        <v>31</v>
      </c>
      <c r="CU12" s="751">
        <f t="shared" si="43"/>
        <v>0.19594139812701405</v>
      </c>
      <c r="CV12" s="753">
        <v>321</v>
      </c>
      <c r="CW12" s="751">
        <f t="shared" si="44"/>
        <v>0.70180581706512413</v>
      </c>
      <c r="CX12" s="753">
        <v>31.2</v>
      </c>
      <c r="CY12" s="751">
        <f t="shared" si="45"/>
        <v>-1.2215885541331701</v>
      </c>
      <c r="CZ12" s="754">
        <v>72.430000000000007</v>
      </c>
      <c r="DA12" s="751">
        <f t="shared" si="46"/>
        <v>0.27645142973669928</v>
      </c>
      <c r="DB12" s="755">
        <v>21</v>
      </c>
      <c r="DC12" s="752">
        <v>76.054624121146603</v>
      </c>
      <c r="DD12" s="751">
        <f t="shared" si="47"/>
        <v>0.32595781897741855</v>
      </c>
      <c r="DE12" s="753">
        <v>12</v>
      </c>
      <c r="DF12" s="751">
        <f t="shared" si="48"/>
        <v>7.9211163350515791E-3</v>
      </c>
      <c r="DG12" s="754">
        <v>78.430000000000007</v>
      </c>
      <c r="DH12" s="751">
        <f t="shared" si="49"/>
        <v>0.25850936083325998</v>
      </c>
      <c r="DI12" s="755">
        <v>17</v>
      </c>
    </row>
    <row r="13" spans="1:116">
      <c r="B13" s="748" t="s">
        <v>69</v>
      </c>
      <c r="C13" s="749">
        <v>12</v>
      </c>
      <c r="D13" s="750">
        <v>80.27</v>
      </c>
      <c r="E13" s="751">
        <f t="shared" si="0"/>
        <v>0.80346067992268089</v>
      </c>
      <c r="F13" s="752">
        <v>5</v>
      </c>
      <c r="G13" s="751">
        <f t="shared" si="1"/>
        <v>-5.7214375582854665E-2</v>
      </c>
      <c r="H13" s="753">
        <v>4</v>
      </c>
      <c r="I13" s="751">
        <f t="shared" si="2"/>
        <v>0.75454710831419802</v>
      </c>
      <c r="J13" s="753">
        <v>2.4280237191524701</v>
      </c>
      <c r="K13" s="751">
        <f t="shared" si="3"/>
        <v>0.36846809761495025</v>
      </c>
      <c r="L13" s="753">
        <v>9.3027728703159998</v>
      </c>
      <c r="M13" s="751">
        <f t="shared" si="4"/>
        <v>4.7272194167397204E-2</v>
      </c>
      <c r="N13" s="754">
        <v>92.35</v>
      </c>
      <c r="O13" s="751">
        <f t="shared" si="5"/>
        <v>0.30684814485343281</v>
      </c>
      <c r="P13" s="755">
        <v>31</v>
      </c>
      <c r="Q13" s="752">
        <v>17</v>
      </c>
      <c r="R13" s="751">
        <f t="shared" si="6"/>
        <v>-1.0839600122858521</v>
      </c>
      <c r="S13" s="753">
        <v>84</v>
      </c>
      <c r="T13" s="751">
        <f t="shared" si="7"/>
        <v>1.0213776672526258</v>
      </c>
      <c r="U13" s="753">
        <v>0.49669380314599998</v>
      </c>
      <c r="V13" s="751">
        <f t="shared" si="8"/>
        <v>0.6188416157790233</v>
      </c>
      <c r="W13" s="754">
        <v>77.599999999999994</v>
      </c>
      <c r="X13" s="751">
        <f t="shared" si="9"/>
        <v>0.30091267985838682</v>
      </c>
      <c r="Y13" s="755">
        <v>56</v>
      </c>
      <c r="Z13" s="752">
        <v>4</v>
      </c>
      <c r="AA13" s="751">
        <f t="shared" si="10"/>
        <v>0.67828392076248989</v>
      </c>
      <c r="AB13" s="753">
        <v>22</v>
      </c>
      <c r="AC13" s="751">
        <f t="shared" si="11"/>
        <v>1.2401764767100552</v>
      </c>
      <c r="AD13" s="753">
        <v>12.732779649784501</v>
      </c>
      <c r="AE13" s="751">
        <f t="shared" si="12"/>
        <v>0.83577340351398988</v>
      </c>
      <c r="AF13" s="754">
        <v>93.81</v>
      </c>
      <c r="AG13" s="751">
        <f t="shared" si="13"/>
        <v>1.2791358065079974</v>
      </c>
      <c r="AH13" s="755">
        <v>9</v>
      </c>
      <c r="AI13" s="756">
        <v>3</v>
      </c>
      <c r="AJ13" s="751">
        <f t="shared" si="14"/>
        <v>0.82414224185033103</v>
      </c>
      <c r="AK13" s="757">
        <v>3.5</v>
      </c>
      <c r="AL13" s="751">
        <f t="shared" si="15"/>
        <v>0.86235007035257494</v>
      </c>
      <c r="AM13" s="757">
        <v>3.60502349734996</v>
      </c>
      <c r="AN13" s="751">
        <f t="shared" si="16"/>
        <v>0.21153246537108522</v>
      </c>
      <c r="AO13" s="754">
        <v>86.03</v>
      </c>
      <c r="AP13" s="751">
        <f t="shared" si="17"/>
        <v>0.77815595604120069</v>
      </c>
      <c r="AQ13" s="755">
        <v>23</v>
      </c>
      <c r="AR13" s="752">
        <v>7</v>
      </c>
      <c r="AS13" s="751">
        <f t="shared" si="18"/>
        <v>0.32418442498256123</v>
      </c>
      <c r="AT13" s="753">
        <v>5</v>
      </c>
      <c r="AU13" s="751">
        <f t="shared" si="19"/>
        <v>-0.36134171371437895</v>
      </c>
      <c r="AV13" s="753">
        <v>12</v>
      </c>
      <c r="AW13" s="751">
        <f t="shared" si="20"/>
        <v>-0.12697530531970327</v>
      </c>
      <c r="AX13" s="754">
        <v>60</v>
      </c>
      <c r="AY13" s="751">
        <f t="shared" si="21"/>
        <v>-0.12697530531970316</v>
      </c>
      <c r="AZ13" s="755">
        <v>52</v>
      </c>
      <c r="BA13" s="752">
        <v>7</v>
      </c>
      <c r="BB13" s="751">
        <f t="shared" si="22"/>
        <v>0.18443237659767142</v>
      </c>
      <c r="BC13" s="753">
        <v>5</v>
      </c>
      <c r="BD13" s="751">
        <f t="shared" si="23"/>
        <v>-0.16441459161492034</v>
      </c>
      <c r="BE13" s="753">
        <v>8</v>
      </c>
      <c r="BF13" s="751">
        <f t="shared" si="24"/>
        <v>0.59749307243049588</v>
      </c>
      <c r="BG13" s="753">
        <v>6.666666666666667</v>
      </c>
      <c r="BH13" s="751">
        <f t="shared" si="25"/>
        <v>0.25086226653907678</v>
      </c>
      <c r="BI13" s="753">
        <v>8.5</v>
      </c>
      <c r="BJ13" s="751">
        <f t="shared" si="26"/>
        <v>0.33482551107692127</v>
      </c>
      <c r="BK13" s="753">
        <v>4.5</v>
      </c>
      <c r="BL13" s="751">
        <f t="shared" si="27"/>
        <v>-5.96104942192816E-2</v>
      </c>
      <c r="BM13" s="753">
        <v>6</v>
      </c>
      <c r="BN13" s="751">
        <f t="shared" si="28"/>
        <v>-1.0458809932594798E-2</v>
      </c>
      <c r="BO13" s="753">
        <v>6.333333333333333</v>
      </c>
      <c r="BP13" s="751">
        <f t="shared" si="29"/>
        <v>0.14516917314992148</v>
      </c>
      <c r="BQ13" s="753">
        <v>6.5</v>
      </c>
      <c r="BR13" s="751">
        <f t="shared" si="30"/>
        <v>0.29208830388032636</v>
      </c>
      <c r="BS13" s="754">
        <v>65</v>
      </c>
      <c r="BT13" s="751">
        <f t="shared" si="31"/>
        <v>0.29209039915976298</v>
      </c>
      <c r="BU13" s="755">
        <v>28</v>
      </c>
      <c r="BV13" s="752">
        <v>26</v>
      </c>
      <c r="BW13" s="751">
        <f t="shared" si="32"/>
        <v>-2.3051911376819727</v>
      </c>
      <c r="BX13" s="753">
        <v>140</v>
      </c>
      <c r="BY13" s="751">
        <f t="shared" si="33"/>
        <v>0.50477861416285752</v>
      </c>
      <c r="BZ13" s="753">
        <v>29.704801103488101</v>
      </c>
      <c r="CA13" s="751">
        <f t="shared" si="34"/>
        <v>1.0049087562922516</v>
      </c>
      <c r="CB13" s="754">
        <v>80.86</v>
      </c>
      <c r="CC13" s="751">
        <f t="shared" si="35"/>
        <v>4.5710425708301694E-2</v>
      </c>
      <c r="CD13" s="755">
        <v>46</v>
      </c>
      <c r="CE13" s="752">
        <v>4</v>
      </c>
      <c r="CF13" s="751">
        <f t="shared" si="36"/>
        <v>-5.6411492704598942E-2</v>
      </c>
      <c r="CG13" s="753">
        <v>10</v>
      </c>
      <c r="CH13" s="751">
        <f t="shared" si="37"/>
        <v>0.21923759604412354</v>
      </c>
      <c r="CI13" s="753">
        <v>1530</v>
      </c>
      <c r="CJ13" s="751">
        <f t="shared" si="38"/>
        <v>-1.4834354047180445</v>
      </c>
      <c r="CK13" s="753">
        <v>4</v>
      </c>
      <c r="CL13" s="751">
        <f t="shared" si="39"/>
        <v>0.32087688740380788</v>
      </c>
      <c r="CM13" s="753">
        <v>9</v>
      </c>
      <c r="CN13" s="751">
        <f t="shared" si="40"/>
        <v>0.27109369638959951</v>
      </c>
      <c r="CO13" s="753">
        <v>1620</v>
      </c>
      <c r="CP13" s="751">
        <f t="shared" si="41"/>
        <v>-1.5677468654119942</v>
      </c>
      <c r="CQ13" s="754">
        <v>83.23</v>
      </c>
      <c r="CR13" s="751">
        <f t="shared" si="42"/>
        <v>-0.40508541056499603</v>
      </c>
      <c r="CS13" s="755">
        <v>39</v>
      </c>
      <c r="CT13" s="752">
        <v>27</v>
      </c>
      <c r="CU13" s="751">
        <f t="shared" si="43"/>
        <v>1.1332621911369967</v>
      </c>
      <c r="CV13" s="753">
        <v>417</v>
      </c>
      <c r="CW13" s="751">
        <f t="shared" si="44"/>
        <v>0.37526119637637156</v>
      </c>
      <c r="CX13" s="753">
        <v>9</v>
      </c>
      <c r="CY13" s="751">
        <f t="shared" si="45"/>
        <v>1.6036638976219881</v>
      </c>
      <c r="CZ13" s="754">
        <v>82.3</v>
      </c>
      <c r="DA13" s="751">
        <f t="shared" si="46"/>
        <v>1.2810163543825235</v>
      </c>
      <c r="DB13" s="755">
        <v>3</v>
      </c>
      <c r="DC13" s="752">
        <v>84.603151120644995</v>
      </c>
      <c r="DD13" s="751">
        <f t="shared" si="47"/>
        <v>0.75227723836303284</v>
      </c>
      <c r="DE13" s="753">
        <v>11.5</v>
      </c>
      <c r="DF13" s="751">
        <f t="shared" si="48"/>
        <v>-0.26139683905668681</v>
      </c>
      <c r="DG13" s="754">
        <v>81.47</v>
      </c>
      <c r="DH13" s="751">
        <f t="shared" si="49"/>
        <v>0.47925892738750381</v>
      </c>
      <c r="DI13" s="755">
        <v>15</v>
      </c>
    </row>
    <row r="14" spans="1:116">
      <c r="B14" s="748" t="s">
        <v>70</v>
      </c>
      <c r="C14" s="749">
        <v>13</v>
      </c>
      <c r="D14" s="750">
        <v>80.069999999999993</v>
      </c>
      <c r="E14" s="751">
        <f t="shared" si="0"/>
        <v>0.76693241473932672</v>
      </c>
      <c r="F14" s="752">
        <v>4</v>
      </c>
      <c r="G14" s="751">
        <f t="shared" si="1"/>
        <v>0.42910781687141175</v>
      </c>
      <c r="H14" s="753">
        <v>6</v>
      </c>
      <c r="I14" s="751">
        <f t="shared" si="2"/>
        <v>0.44747185925461663</v>
      </c>
      <c r="J14" s="753">
        <v>0.27510441969997002</v>
      </c>
      <c r="K14" s="751">
        <f t="shared" si="3"/>
        <v>0.77450658572741848</v>
      </c>
      <c r="L14" s="753">
        <v>0</v>
      </c>
      <c r="M14" s="751">
        <f t="shared" si="4"/>
        <v>0.72677600103763518</v>
      </c>
      <c r="N14" s="754">
        <v>94.17</v>
      </c>
      <c r="O14" s="751">
        <f t="shared" si="5"/>
        <v>0.72269928816334283</v>
      </c>
      <c r="P14" s="755">
        <v>19</v>
      </c>
      <c r="Q14" s="752">
        <v>10</v>
      </c>
      <c r="R14" s="751">
        <f t="shared" si="6"/>
        <v>0.56070709802928753</v>
      </c>
      <c r="S14" s="753">
        <v>150</v>
      </c>
      <c r="T14" s="751">
        <f t="shared" si="7"/>
        <v>-5.6076596931395703E-2</v>
      </c>
      <c r="U14" s="753">
        <v>9.4840351608769993</v>
      </c>
      <c r="V14" s="751">
        <f t="shared" si="8"/>
        <v>-3.0696120198660886</v>
      </c>
      <c r="W14" s="754">
        <v>65.61</v>
      </c>
      <c r="X14" s="751">
        <f t="shared" si="9"/>
        <v>-1.2202934594157826</v>
      </c>
      <c r="Y14" s="755">
        <v>128</v>
      </c>
      <c r="Z14" s="752">
        <v>5</v>
      </c>
      <c r="AA14" s="751">
        <f t="shared" si="10"/>
        <v>-0.24492077523129177</v>
      </c>
      <c r="AB14" s="753">
        <v>85</v>
      </c>
      <c r="AC14" s="751">
        <f t="shared" si="11"/>
        <v>-6.5766611053724985E-2</v>
      </c>
      <c r="AD14" s="753">
        <v>83.269803768054203</v>
      </c>
      <c r="AE14" s="751">
        <f t="shared" si="12"/>
        <v>0.10122691317724795</v>
      </c>
      <c r="AF14" s="754">
        <v>78.84</v>
      </c>
      <c r="AG14" s="751">
        <f t="shared" si="13"/>
        <v>-0.18664203259964277</v>
      </c>
      <c r="AH14" s="755">
        <v>67</v>
      </c>
      <c r="AI14" s="756">
        <v>5</v>
      </c>
      <c r="AJ14" s="751">
        <f t="shared" si="14"/>
        <v>-0.12202815230503798</v>
      </c>
      <c r="AK14" s="757">
        <v>31.5</v>
      </c>
      <c r="AL14" s="751">
        <f t="shared" si="15"/>
        <v>-0.2917333864206752</v>
      </c>
      <c r="AM14" s="757">
        <v>2.5575704316263002</v>
      </c>
      <c r="AN14" s="751">
        <f t="shared" si="16"/>
        <v>0.58017696096131655</v>
      </c>
      <c r="AO14" s="754">
        <v>78.34</v>
      </c>
      <c r="AP14" s="751">
        <f t="shared" si="17"/>
        <v>0.14872687465730081</v>
      </c>
      <c r="AQ14" s="755">
        <v>50</v>
      </c>
      <c r="AR14" s="752">
        <v>7</v>
      </c>
      <c r="AS14" s="751">
        <f t="shared" si="18"/>
        <v>0.32418442498256123</v>
      </c>
      <c r="AT14" s="753">
        <v>7</v>
      </c>
      <c r="AU14" s="751">
        <f t="shared" si="19"/>
        <v>0.40650942792867617</v>
      </c>
      <c r="AV14" s="753">
        <v>14</v>
      </c>
      <c r="AW14" s="751">
        <f t="shared" si="20"/>
        <v>0.4486460787962846</v>
      </c>
      <c r="AX14" s="754">
        <v>70</v>
      </c>
      <c r="AY14" s="751">
        <f t="shared" si="21"/>
        <v>0.44864607879628515</v>
      </c>
      <c r="AZ14" s="755">
        <v>23</v>
      </c>
      <c r="BA14" s="752">
        <v>10</v>
      </c>
      <c r="BB14" s="751">
        <f t="shared" si="22"/>
        <v>1.472932541869074</v>
      </c>
      <c r="BC14" s="753">
        <v>6</v>
      </c>
      <c r="BD14" s="751">
        <f t="shared" si="23"/>
        <v>0.36295296639520186</v>
      </c>
      <c r="BE14" s="753">
        <v>9</v>
      </c>
      <c r="BF14" s="751">
        <f t="shared" si="24"/>
        <v>1.2323294618878975</v>
      </c>
      <c r="BG14" s="753">
        <v>8.3333333333333339</v>
      </c>
      <c r="BH14" s="751">
        <f t="shared" si="25"/>
        <v>1.435489636306944</v>
      </c>
      <c r="BI14" s="753">
        <v>7.5</v>
      </c>
      <c r="BJ14" s="751">
        <f t="shared" si="26"/>
        <v>-0.38115356921335181</v>
      </c>
      <c r="BK14" s="753">
        <v>3.5</v>
      </c>
      <c r="BL14" s="751">
        <f t="shared" si="27"/>
        <v>-0.75849215058326802</v>
      </c>
      <c r="BM14" s="753">
        <v>8</v>
      </c>
      <c r="BN14" s="751">
        <f t="shared" si="28"/>
        <v>1.4119393409003029</v>
      </c>
      <c r="BO14" s="753">
        <v>6.333333333333333</v>
      </c>
      <c r="BP14" s="751">
        <f t="shared" si="29"/>
        <v>0.14516917314992148</v>
      </c>
      <c r="BQ14" s="753">
        <v>7.3333333333333339</v>
      </c>
      <c r="BR14" s="751">
        <f t="shared" si="30"/>
        <v>1.3159029772752835</v>
      </c>
      <c r="BS14" s="754">
        <v>73.33</v>
      </c>
      <c r="BT14" s="751">
        <f t="shared" si="31"/>
        <v>1.3155450923433352</v>
      </c>
      <c r="BU14" s="755">
        <v>6</v>
      </c>
      <c r="BV14" s="752">
        <v>9</v>
      </c>
      <c r="BW14" s="751">
        <f t="shared" si="32"/>
        <v>0.41732720637233944</v>
      </c>
      <c r="BX14" s="753">
        <v>80</v>
      </c>
      <c r="BY14" s="751">
        <f t="shared" si="33"/>
        <v>1.1849294549106972</v>
      </c>
      <c r="BZ14" s="753">
        <v>25.916809396159401</v>
      </c>
      <c r="CA14" s="751">
        <f t="shared" si="34"/>
        <v>1.3205847085394107</v>
      </c>
      <c r="CB14" s="754">
        <v>95.07</v>
      </c>
      <c r="CC14" s="751">
        <f t="shared" si="35"/>
        <v>1.7537177788953975</v>
      </c>
      <c r="CD14" s="755">
        <v>6</v>
      </c>
      <c r="CE14" s="752">
        <v>2</v>
      </c>
      <c r="CF14" s="751">
        <f t="shared" si="36"/>
        <v>1.8615792592517719</v>
      </c>
      <c r="CG14" s="753">
        <v>8</v>
      </c>
      <c r="CH14" s="751">
        <f t="shared" si="37"/>
        <v>0.77098284145494511</v>
      </c>
      <c r="CI14" s="753">
        <v>1160</v>
      </c>
      <c r="CJ14" s="751">
        <f t="shared" si="38"/>
        <v>-0.25225091185460069</v>
      </c>
      <c r="CK14" s="753">
        <v>2</v>
      </c>
      <c r="CL14" s="751">
        <f t="shared" si="39"/>
        <v>1.7755187769677363</v>
      </c>
      <c r="CM14" s="753">
        <v>9</v>
      </c>
      <c r="CN14" s="751">
        <f t="shared" si="40"/>
        <v>0.27109369638959951</v>
      </c>
      <c r="CO14" s="753">
        <v>1121</v>
      </c>
      <c r="CP14" s="751">
        <f t="shared" si="41"/>
        <v>-3.2413279289481012E-3</v>
      </c>
      <c r="CQ14" s="754">
        <v>93.01</v>
      </c>
      <c r="CR14" s="751">
        <f t="shared" si="42"/>
        <v>1.4969055626215466</v>
      </c>
      <c r="CS14" s="755">
        <v>5</v>
      </c>
      <c r="CT14" s="752">
        <v>21</v>
      </c>
      <c r="CU14" s="751">
        <f t="shared" si="43"/>
        <v>2.5392433806519707</v>
      </c>
      <c r="CV14" s="753">
        <v>650</v>
      </c>
      <c r="CW14" s="751">
        <f t="shared" si="44"/>
        <v>-0.41728981008695487</v>
      </c>
      <c r="CX14" s="753">
        <v>26.9</v>
      </c>
      <c r="CY14" s="751">
        <f t="shared" si="45"/>
        <v>-0.67435497113554932</v>
      </c>
      <c r="CZ14" s="754">
        <v>75.47</v>
      </c>
      <c r="DA14" s="751">
        <f t="shared" si="46"/>
        <v>0.58586149771271756</v>
      </c>
      <c r="DB14" s="755">
        <v>18</v>
      </c>
      <c r="DC14" s="752">
        <v>87.721901972101506</v>
      </c>
      <c r="DD14" s="751">
        <f t="shared" si="47"/>
        <v>0.90781094051772537</v>
      </c>
      <c r="DE14" s="753">
        <v>9.5</v>
      </c>
      <c r="DF14" s="751">
        <f t="shared" si="48"/>
        <v>-1.3386686606236404</v>
      </c>
      <c r="DG14" s="754">
        <v>76.900000000000006</v>
      </c>
      <c r="DH14" s="751">
        <f t="shared" si="49"/>
        <v>0.14740842766615667</v>
      </c>
      <c r="DI14" s="755">
        <v>21</v>
      </c>
    </row>
    <row r="15" spans="1:116">
      <c r="B15" s="748" t="s">
        <v>43</v>
      </c>
      <c r="C15" s="749">
        <v>14</v>
      </c>
      <c r="D15" s="750">
        <v>79.73</v>
      </c>
      <c r="E15" s="751">
        <f t="shared" si="0"/>
        <v>0.70483436392762755</v>
      </c>
      <c r="F15" s="752">
        <v>9</v>
      </c>
      <c r="G15" s="751">
        <f t="shared" si="1"/>
        <v>-2.0025031453999205</v>
      </c>
      <c r="H15" s="753">
        <v>14.5</v>
      </c>
      <c r="I15" s="751">
        <f t="shared" si="2"/>
        <v>-0.85759794924860411</v>
      </c>
      <c r="J15" s="753">
        <v>8.7852473317617008</v>
      </c>
      <c r="K15" s="751">
        <f t="shared" si="3"/>
        <v>-0.83049809908047123</v>
      </c>
      <c r="L15" s="753">
        <v>35.817273785517699</v>
      </c>
      <c r="M15" s="751">
        <f t="shared" si="4"/>
        <v>-1.8894303955124006</v>
      </c>
      <c r="N15" s="754">
        <v>81.38</v>
      </c>
      <c r="O15" s="751">
        <f t="shared" si="5"/>
        <v>-2.1996831969650801</v>
      </c>
      <c r="P15" s="755">
        <v>114</v>
      </c>
      <c r="Q15" s="752">
        <v>8</v>
      </c>
      <c r="R15" s="751">
        <f t="shared" si="6"/>
        <v>1.0306119866907559</v>
      </c>
      <c r="S15" s="753">
        <v>96</v>
      </c>
      <c r="T15" s="751">
        <f t="shared" si="7"/>
        <v>0.82547689194644003</v>
      </c>
      <c r="U15" s="753">
        <v>1.11111420256</v>
      </c>
      <c r="V15" s="751">
        <f t="shared" si="8"/>
        <v>0.36668015157875333</v>
      </c>
      <c r="W15" s="754">
        <v>87.42</v>
      </c>
      <c r="X15" s="751">
        <f t="shared" si="9"/>
        <v>1.546804613776015</v>
      </c>
      <c r="Y15" s="755">
        <v>8</v>
      </c>
      <c r="Z15" s="752">
        <v>3</v>
      </c>
      <c r="AA15" s="751">
        <f t="shared" si="10"/>
        <v>1.6014886167562716</v>
      </c>
      <c r="AB15" s="753">
        <v>28</v>
      </c>
      <c r="AC15" s="751">
        <f t="shared" si="11"/>
        <v>1.115800944542076</v>
      </c>
      <c r="AD15" s="753">
        <v>44.413419494041896</v>
      </c>
      <c r="AE15" s="751">
        <f t="shared" si="12"/>
        <v>0.50586293308922115</v>
      </c>
      <c r="AF15" s="754">
        <v>98.37</v>
      </c>
      <c r="AG15" s="751">
        <f t="shared" si="13"/>
        <v>1.7256252484806656</v>
      </c>
      <c r="AH15" s="755">
        <v>3</v>
      </c>
      <c r="AI15" s="756">
        <v>5</v>
      </c>
      <c r="AJ15" s="751">
        <f t="shared" si="14"/>
        <v>-0.12202815230503798</v>
      </c>
      <c r="AK15" s="757">
        <v>40</v>
      </c>
      <c r="AL15" s="751">
        <f t="shared" si="15"/>
        <v>-0.64208015008398334</v>
      </c>
      <c r="AM15" s="757">
        <v>6.7010873170777199</v>
      </c>
      <c r="AN15" s="751">
        <f t="shared" si="16"/>
        <v>-0.87810765549693293</v>
      </c>
      <c r="AO15" s="754">
        <v>67.78</v>
      </c>
      <c r="AP15" s="751">
        <f t="shared" si="17"/>
        <v>-0.71561267012995367</v>
      </c>
      <c r="AQ15" s="755">
        <v>89</v>
      </c>
      <c r="AR15" s="752">
        <v>8</v>
      </c>
      <c r="AS15" s="751">
        <f t="shared" si="18"/>
        <v>0.97255327494768373</v>
      </c>
      <c r="AT15" s="753">
        <v>6</v>
      </c>
      <c r="AU15" s="751">
        <f t="shared" si="19"/>
        <v>2.2583857107148598E-2</v>
      </c>
      <c r="AV15" s="753">
        <v>14</v>
      </c>
      <c r="AW15" s="751">
        <f t="shared" si="20"/>
        <v>0.4486460787962846</v>
      </c>
      <c r="AX15" s="754">
        <v>70</v>
      </c>
      <c r="AY15" s="751">
        <f t="shared" si="21"/>
        <v>0.44864607879628515</v>
      </c>
      <c r="AZ15" s="755">
        <v>23</v>
      </c>
      <c r="BA15" s="752">
        <v>5</v>
      </c>
      <c r="BB15" s="751">
        <f t="shared" si="22"/>
        <v>-0.6745677335832635</v>
      </c>
      <c r="BC15" s="753">
        <v>5</v>
      </c>
      <c r="BD15" s="751">
        <f t="shared" si="23"/>
        <v>-0.16441459161492034</v>
      </c>
      <c r="BE15" s="753">
        <v>5</v>
      </c>
      <c r="BF15" s="751">
        <f t="shared" si="24"/>
        <v>-1.3070160959417092</v>
      </c>
      <c r="BG15" s="753">
        <v>5</v>
      </c>
      <c r="BH15" s="751">
        <f t="shared" si="25"/>
        <v>-0.93376510322879036</v>
      </c>
      <c r="BI15" s="753">
        <v>9</v>
      </c>
      <c r="BJ15" s="751">
        <f t="shared" si="26"/>
        <v>0.69281505122205789</v>
      </c>
      <c r="BK15" s="753">
        <v>5</v>
      </c>
      <c r="BL15" s="751">
        <f t="shared" si="27"/>
        <v>0.28983033396271157</v>
      </c>
      <c r="BM15" s="753">
        <v>6.5</v>
      </c>
      <c r="BN15" s="751">
        <f t="shared" si="28"/>
        <v>0.3451407277756296</v>
      </c>
      <c r="BO15" s="753">
        <v>6.833333333333333</v>
      </c>
      <c r="BP15" s="751">
        <f t="shared" si="29"/>
        <v>0.73745939960160312</v>
      </c>
      <c r="BQ15" s="753">
        <v>5.9166666666666661</v>
      </c>
      <c r="BR15" s="751">
        <f t="shared" si="30"/>
        <v>-0.4245819674961438</v>
      </c>
      <c r="BS15" s="754">
        <v>59.17</v>
      </c>
      <c r="BT15" s="751">
        <f t="shared" si="31"/>
        <v>-0.42420502236007196</v>
      </c>
      <c r="BU15" s="755">
        <v>51</v>
      </c>
      <c r="BV15" s="752">
        <v>9</v>
      </c>
      <c r="BW15" s="751">
        <f t="shared" si="32"/>
        <v>0.41732720637233944</v>
      </c>
      <c r="BX15" s="753">
        <v>218</v>
      </c>
      <c r="BY15" s="751">
        <f t="shared" si="33"/>
        <v>-0.37941747880933407</v>
      </c>
      <c r="BZ15" s="753">
        <v>48.7834713943979</v>
      </c>
      <c r="CA15" s="751">
        <f t="shared" si="34"/>
        <v>-0.58503068313163742</v>
      </c>
      <c r="CB15" s="754">
        <v>77.02</v>
      </c>
      <c r="CC15" s="751">
        <f t="shared" si="35"/>
        <v>-0.41584821160615693</v>
      </c>
      <c r="CD15" s="755">
        <v>68</v>
      </c>
      <c r="CE15" s="752">
        <v>4</v>
      </c>
      <c r="CF15" s="751">
        <f t="shared" si="36"/>
        <v>-5.6411492704598942E-2</v>
      </c>
      <c r="CG15" s="753">
        <v>9</v>
      </c>
      <c r="CH15" s="751">
        <f t="shared" si="37"/>
        <v>0.49511021874953431</v>
      </c>
      <c r="CI15" s="753">
        <v>1015</v>
      </c>
      <c r="CJ15" s="751">
        <f t="shared" si="38"/>
        <v>0.2302403083216138</v>
      </c>
      <c r="CK15" s="753">
        <v>4</v>
      </c>
      <c r="CL15" s="751">
        <f t="shared" si="39"/>
        <v>0.32087688740380788</v>
      </c>
      <c r="CM15" s="753">
        <v>7</v>
      </c>
      <c r="CN15" s="751">
        <f t="shared" si="40"/>
        <v>0.78934984917264017</v>
      </c>
      <c r="CO15" s="753">
        <v>1050</v>
      </c>
      <c r="CP15" s="751">
        <f t="shared" si="41"/>
        <v>0.21936366838627488</v>
      </c>
      <c r="CQ15" s="754">
        <v>87.67</v>
      </c>
      <c r="CR15" s="751">
        <f t="shared" si="42"/>
        <v>0.45839515394913932</v>
      </c>
      <c r="CS15" s="755">
        <v>18</v>
      </c>
      <c r="CT15" s="752">
        <v>31</v>
      </c>
      <c r="CU15" s="751">
        <f t="shared" si="43"/>
        <v>0.19594139812701405</v>
      </c>
      <c r="CV15" s="753">
        <v>394</v>
      </c>
      <c r="CW15" s="751">
        <f t="shared" si="44"/>
        <v>0.45349584508305185</v>
      </c>
      <c r="CX15" s="753">
        <v>14.4</v>
      </c>
      <c r="CY15" s="751">
        <f t="shared" si="45"/>
        <v>0.91644032827613875</v>
      </c>
      <c r="CZ15" s="754">
        <v>76.739999999999995</v>
      </c>
      <c r="DA15" s="751">
        <f t="shared" si="46"/>
        <v>0.71512162479480412</v>
      </c>
      <c r="DB15" s="755">
        <v>13</v>
      </c>
      <c r="DC15" s="752">
        <v>83.434818513195196</v>
      </c>
      <c r="DD15" s="751">
        <f t="shared" si="47"/>
        <v>0.69401189289632204</v>
      </c>
      <c r="DE15" s="753">
        <v>15</v>
      </c>
      <c r="DF15" s="751">
        <f t="shared" si="48"/>
        <v>1.6238288486854819</v>
      </c>
      <c r="DG15" s="754">
        <v>91.78</v>
      </c>
      <c r="DH15" s="751">
        <f t="shared" si="49"/>
        <v>1.227919463957984</v>
      </c>
      <c r="DI15" s="755">
        <v>3</v>
      </c>
    </row>
    <row r="16" spans="1:116">
      <c r="B16" s="748" t="s">
        <v>67</v>
      </c>
      <c r="C16" s="749">
        <v>16</v>
      </c>
      <c r="D16" s="750">
        <v>79.09</v>
      </c>
      <c r="E16" s="751">
        <f t="shared" si="0"/>
        <v>0.58794391534089574</v>
      </c>
      <c r="F16" s="752">
        <v>1</v>
      </c>
      <c r="G16" s="751">
        <f t="shared" si="1"/>
        <v>1.8880743942342109</v>
      </c>
      <c r="H16" s="753">
        <v>5</v>
      </c>
      <c r="I16" s="751">
        <f t="shared" si="2"/>
        <v>0.60100948378440733</v>
      </c>
      <c r="J16" s="753">
        <v>0.37959905744664002</v>
      </c>
      <c r="K16" s="751">
        <f t="shared" si="3"/>
        <v>0.75479899857479826</v>
      </c>
      <c r="L16" s="753">
        <v>0</v>
      </c>
      <c r="M16" s="751">
        <f t="shared" si="4"/>
        <v>0.72677600103763518</v>
      </c>
      <c r="N16" s="754">
        <v>98.82</v>
      </c>
      <c r="O16" s="751">
        <f t="shared" si="5"/>
        <v>1.7851761103562385</v>
      </c>
      <c r="P16" s="755">
        <v>2</v>
      </c>
      <c r="Q16" s="752">
        <v>12</v>
      </c>
      <c r="R16" s="751">
        <f t="shared" si="6"/>
        <v>9.0802209367819103E-2</v>
      </c>
      <c r="S16" s="753">
        <v>249</v>
      </c>
      <c r="T16" s="751">
        <f t="shared" si="7"/>
        <v>-1.672257993207428</v>
      </c>
      <c r="U16" s="753">
        <v>1.2764418024449999</v>
      </c>
      <c r="V16" s="751">
        <f t="shared" si="8"/>
        <v>0.29882880793931882</v>
      </c>
      <c r="W16" s="754">
        <v>67.12</v>
      </c>
      <c r="X16" s="751">
        <f t="shared" si="9"/>
        <v>-1.0287153718174504</v>
      </c>
      <c r="Y16" s="755">
        <v>118</v>
      </c>
      <c r="Z16" s="752">
        <v>7</v>
      </c>
      <c r="AA16" s="751">
        <f t="shared" si="10"/>
        <v>-2.0913301672188553</v>
      </c>
      <c r="AB16" s="753">
        <v>142</v>
      </c>
      <c r="AC16" s="751">
        <f t="shared" si="11"/>
        <v>-1.2473341666495261</v>
      </c>
      <c r="AD16" s="753">
        <v>131.03379864000701</v>
      </c>
      <c r="AE16" s="751">
        <f t="shared" si="12"/>
        <v>-0.39616967019474303</v>
      </c>
      <c r="AF16" s="754">
        <v>59.27</v>
      </c>
      <c r="AG16" s="751">
        <f t="shared" si="13"/>
        <v>-2.1028258877323429</v>
      </c>
      <c r="AH16" s="755">
        <v>150</v>
      </c>
      <c r="AI16" s="756">
        <v>6</v>
      </c>
      <c r="AJ16" s="751">
        <f t="shared" si="14"/>
        <v>-0.59511334938272253</v>
      </c>
      <c r="AK16" s="757">
        <v>16.5</v>
      </c>
      <c r="AL16" s="751">
        <f t="shared" si="15"/>
        <v>0.32652560827928023</v>
      </c>
      <c r="AM16" s="757">
        <v>3.3470404572004102</v>
      </c>
      <c r="AN16" s="751">
        <f t="shared" si="16"/>
        <v>0.30232796811856166</v>
      </c>
      <c r="AO16" s="754">
        <v>76.2</v>
      </c>
      <c r="AP16" s="751">
        <f t="shared" si="17"/>
        <v>-2.6432843699207204E-2</v>
      </c>
      <c r="AQ16" s="755">
        <v>55</v>
      </c>
      <c r="AR16" s="752">
        <v>8</v>
      </c>
      <c r="AS16" s="751">
        <f t="shared" si="18"/>
        <v>0.97255327494768373</v>
      </c>
      <c r="AT16" s="753">
        <v>9</v>
      </c>
      <c r="AU16" s="751">
        <f t="shared" si="19"/>
        <v>1.1743605695717312</v>
      </c>
      <c r="AV16" s="753">
        <v>17</v>
      </c>
      <c r="AW16" s="751">
        <f t="shared" si="20"/>
        <v>1.3120781549702663</v>
      </c>
      <c r="AX16" s="754">
        <v>85</v>
      </c>
      <c r="AY16" s="751">
        <f t="shared" si="21"/>
        <v>1.3120781549702676</v>
      </c>
      <c r="AZ16" s="755">
        <v>7</v>
      </c>
      <c r="BA16" s="752">
        <v>8</v>
      </c>
      <c r="BB16" s="751">
        <f t="shared" si="22"/>
        <v>0.61393243168813894</v>
      </c>
      <c r="BC16" s="753">
        <v>9</v>
      </c>
      <c r="BD16" s="751">
        <f t="shared" si="23"/>
        <v>1.9450556404255683</v>
      </c>
      <c r="BE16" s="753">
        <v>9</v>
      </c>
      <c r="BF16" s="751">
        <f t="shared" si="24"/>
        <v>1.2323294618878975</v>
      </c>
      <c r="BG16" s="753">
        <v>8.6666666666666661</v>
      </c>
      <c r="BH16" s="751">
        <f t="shared" si="25"/>
        <v>1.6724151102605165</v>
      </c>
      <c r="BI16" s="753">
        <v>7.5</v>
      </c>
      <c r="BJ16" s="751">
        <f t="shared" si="26"/>
        <v>-0.38115356921335181</v>
      </c>
      <c r="BK16" s="753">
        <v>4.5</v>
      </c>
      <c r="BL16" s="751">
        <f t="shared" si="27"/>
        <v>-5.96104942192816E-2</v>
      </c>
      <c r="BM16" s="753">
        <v>5.5</v>
      </c>
      <c r="BN16" s="751">
        <f t="shared" si="28"/>
        <v>-0.36605834764081924</v>
      </c>
      <c r="BO16" s="753">
        <v>5.833333333333333</v>
      </c>
      <c r="BP16" s="751">
        <f t="shared" si="29"/>
        <v>-0.44712105330176022</v>
      </c>
      <c r="BQ16" s="753">
        <v>7.25</v>
      </c>
      <c r="BR16" s="751">
        <f t="shared" si="30"/>
        <v>1.213521509935787</v>
      </c>
      <c r="BS16" s="754">
        <v>72.5</v>
      </c>
      <c r="BT16" s="751">
        <f t="shared" si="31"/>
        <v>1.2135682141509747</v>
      </c>
      <c r="BU16" s="755">
        <v>7</v>
      </c>
      <c r="BV16" s="752">
        <v>8</v>
      </c>
      <c r="BW16" s="751">
        <f t="shared" si="32"/>
        <v>0.57747534425788727</v>
      </c>
      <c r="BX16" s="753">
        <v>131</v>
      </c>
      <c r="BY16" s="751">
        <f t="shared" si="33"/>
        <v>0.60680124027503346</v>
      </c>
      <c r="BZ16" s="753">
        <v>21.026013108959599</v>
      </c>
      <c r="CA16" s="751">
        <f t="shared" si="34"/>
        <v>1.728163946957922</v>
      </c>
      <c r="CB16" s="754">
        <v>93</v>
      </c>
      <c r="CC16" s="751">
        <f t="shared" si="35"/>
        <v>1.5049088259680732</v>
      </c>
      <c r="CD16" s="755">
        <v>9</v>
      </c>
      <c r="CE16" s="752">
        <v>3</v>
      </c>
      <c r="CF16" s="751">
        <f t="shared" si="36"/>
        <v>0.90258388327358652</v>
      </c>
      <c r="CG16" s="753">
        <v>8</v>
      </c>
      <c r="CH16" s="751">
        <f t="shared" si="37"/>
        <v>0.77098284145494511</v>
      </c>
      <c r="CI16" s="753">
        <v>1680</v>
      </c>
      <c r="CJ16" s="751">
        <f t="shared" si="38"/>
        <v>-1.9825642531761973</v>
      </c>
      <c r="CK16" s="753">
        <v>3</v>
      </c>
      <c r="CL16" s="751">
        <f t="shared" si="39"/>
        <v>1.0481978321857721</v>
      </c>
      <c r="CM16" s="753">
        <v>10</v>
      </c>
      <c r="CN16" s="751">
        <f t="shared" si="40"/>
        <v>1.1965619998079192E-2</v>
      </c>
      <c r="CO16" s="753">
        <v>1680</v>
      </c>
      <c r="CP16" s="751">
        <f t="shared" si="41"/>
        <v>-1.7558637637065488</v>
      </c>
      <c r="CQ16" s="754">
        <v>86.07</v>
      </c>
      <c r="CR16" s="751">
        <f t="shared" si="42"/>
        <v>0.14723098655665628</v>
      </c>
      <c r="CS16" s="755">
        <v>23</v>
      </c>
      <c r="CT16" s="752">
        <v>36</v>
      </c>
      <c r="CU16" s="751">
        <f t="shared" si="43"/>
        <v>-0.97570959313546424</v>
      </c>
      <c r="CV16" s="753">
        <v>570</v>
      </c>
      <c r="CW16" s="751">
        <f t="shared" si="44"/>
        <v>-0.14516929284632776</v>
      </c>
      <c r="CX16" s="753">
        <v>22.3</v>
      </c>
      <c r="CY16" s="751">
        <f t="shared" si="45"/>
        <v>-8.8942300952048275E-2</v>
      </c>
      <c r="CZ16" s="754">
        <v>63.76</v>
      </c>
      <c r="DA16" s="751">
        <f t="shared" si="46"/>
        <v>-0.60597794176069819</v>
      </c>
      <c r="DB16" s="755">
        <v>65</v>
      </c>
      <c r="DC16" s="752">
        <v>87.293178306954005</v>
      </c>
      <c r="DD16" s="751">
        <f t="shared" si="47"/>
        <v>0.88643027177639944</v>
      </c>
      <c r="DE16" s="753">
        <v>13.5</v>
      </c>
      <c r="DF16" s="751">
        <f t="shared" si="48"/>
        <v>0.8158749825102668</v>
      </c>
      <c r="DG16" s="754">
        <v>89.17</v>
      </c>
      <c r="DH16" s="751">
        <f t="shared" si="49"/>
        <v>1.0383943426729256</v>
      </c>
      <c r="DI16" s="755">
        <v>6</v>
      </c>
    </row>
    <row r="17" spans="2:113">
      <c r="B17" s="748" t="s">
        <v>44</v>
      </c>
      <c r="C17" s="749">
        <v>17</v>
      </c>
      <c r="D17" s="750">
        <v>78.84</v>
      </c>
      <c r="E17" s="751">
        <f t="shared" si="0"/>
        <v>0.54228358386170372</v>
      </c>
      <c r="F17" s="752">
        <v>4</v>
      </c>
      <c r="G17" s="751">
        <f t="shared" si="1"/>
        <v>0.42910781687141175</v>
      </c>
      <c r="H17" s="753">
        <v>4.5</v>
      </c>
      <c r="I17" s="751">
        <f t="shared" si="2"/>
        <v>0.67777829604930262</v>
      </c>
      <c r="J17" s="753">
        <v>1.3763631088897701</v>
      </c>
      <c r="K17" s="751">
        <f t="shared" si="3"/>
        <v>0.56681026692296599</v>
      </c>
      <c r="L17" s="753">
        <v>18.565381311235701</v>
      </c>
      <c r="M17" s="751">
        <f t="shared" si="4"/>
        <v>-0.62929787637970191</v>
      </c>
      <c r="N17" s="754">
        <v>93.25</v>
      </c>
      <c r="O17" s="751">
        <f t="shared" si="5"/>
        <v>0.51248882011657559</v>
      </c>
      <c r="P17" s="755">
        <v>26</v>
      </c>
      <c r="Q17" s="752">
        <v>11</v>
      </c>
      <c r="R17" s="751">
        <f t="shared" si="6"/>
        <v>0.32575465369855333</v>
      </c>
      <c r="S17" s="753">
        <v>103</v>
      </c>
      <c r="T17" s="751">
        <f t="shared" si="7"/>
        <v>0.71120143968449845</v>
      </c>
      <c r="U17" s="753">
        <v>0.25632130301299999</v>
      </c>
      <c r="V17" s="751">
        <f t="shared" si="8"/>
        <v>0.71749179348280034</v>
      </c>
      <c r="W17" s="754">
        <v>84.18</v>
      </c>
      <c r="X17" s="751">
        <f t="shared" si="9"/>
        <v>1.1357363993266152</v>
      </c>
      <c r="Y17" s="755">
        <v>20</v>
      </c>
      <c r="Z17" s="752">
        <v>4</v>
      </c>
      <c r="AA17" s="751">
        <f t="shared" si="10"/>
        <v>0.67828392076248989</v>
      </c>
      <c r="AB17" s="753">
        <v>111</v>
      </c>
      <c r="AC17" s="751">
        <f t="shared" si="11"/>
        <v>-0.60472725044830089</v>
      </c>
      <c r="AD17" s="753">
        <v>169.23392152697301</v>
      </c>
      <c r="AE17" s="751">
        <f t="shared" si="12"/>
        <v>-0.79397162665388155</v>
      </c>
      <c r="AF17" s="754">
        <v>80.27</v>
      </c>
      <c r="AG17" s="751">
        <f t="shared" si="13"/>
        <v>-4.662451022663576E-2</v>
      </c>
      <c r="AH17" s="755">
        <v>56</v>
      </c>
      <c r="AI17" s="756">
        <v>3</v>
      </c>
      <c r="AJ17" s="751">
        <f t="shared" si="14"/>
        <v>0.82414224185033103</v>
      </c>
      <c r="AK17" s="757">
        <v>17.5</v>
      </c>
      <c r="AL17" s="751">
        <f t="shared" si="15"/>
        <v>0.2853083419659499</v>
      </c>
      <c r="AM17" s="757">
        <v>0.41785029455673001</v>
      </c>
      <c r="AN17" s="751">
        <f t="shared" si="16"/>
        <v>1.333237958581589</v>
      </c>
      <c r="AO17" s="754">
        <v>90.88</v>
      </c>
      <c r="AP17" s="751">
        <f t="shared" si="17"/>
        <v>1.1751300840921646</v>
      </c>
      <c r="AQ17" s="755">
        <v>13</v>
      </c>
      <c r="AR17" s="752">
        <v>7</v>
      </c>
      <c r="AS17" s="751">
        <f t="shared" si="18"/>
        <v>0.32418442498256123</v>
      </c>
      <c r="AT17" s="753">
        <v>7</v>
      </c>
      <c r="AU17" s="751">
        <f t="shared" si="19"/>
        <v>0.40650942792867617</v>
      </c>
      <c r="AV17" s="753">
        <v>14</v>
      </c>
      <c r="AW17" s="751">
        <f t="shared" si="20"/>
        <v>0.4486460787962846</v>
      </c>
      <c r="AX17" s="754">
        <v>70</v>
      </c>
      <c r="AY17" s="751">
        <f t="shared" si="21"/>
        <v>0.44864607879628515</v>
      </c>
      <c r="AZ17" s="755">
        <v>23</v>
      </c>
      <c r="BA17" s="752">
        <v>8</v>
      </c>
      <c r="BB17" s="751">
        <f t="shared" si="22"/>
        <v>0.61393243168813894</v>
      </c>
      <c r="BC17" s="753">
        <v>3</v>
      </c>
      <c r="BD17" s="751">
        <f t="shared" si="23"/>
        <v>-1.2191497076351647</v>
      </c>
      <c r="BE17" s="753">
        <v>6</v>
      </c>
      <c r="BF17" s="751">
        <f t="shared" si="24"/>
        <v>-0.67217970648430758</v>
      </c>
      <c r="BG17" s="753">
        <v>5.666666666666667</v>
      </c>
      <c r="BH17" s="751">
        <f t="shared" si="25"/>
        <v>-0.45991415532164337</v>
      </c>
      <c r="BI17" s="753">
        <v>9</v>
      </c>
      <c r="BJ17" s="751">
        <f t="shared" si="26"/>
        <v>0.69281505122205789</v>
      </c>
      <c r="BK17" s="753">
        <v>4</v>
      </c>
      <c r="BL17" s="751">
        <f t="shared" si="27"/>
        <v>-0.40905132240127479</v>
      </c>
      <c r="BM17" s="753">
        <v>5</v>
      </c>
      <c r="BN17" s="751">
        <f t="shared" si="28"/>
        <v>-0.72165788534904363</v>
      </c>
      <c r="BO17" s="753">
        <v>6</v>
      </c>
      <c r="BP17" s="751">
        <f t="shared" si="29"/>
        <v>-0.24969097781786598</v>
      </c>
      <c r="BQ17" s="753">
        <v>5.8333333333333339</v>
      </c>
      <c r="BR17" s="751">
        <f t="shared" si="30"/>
        <v>-0.52696343483563801</v>
      </c>
      <c r="BS17" s="754">
        <v>58.33</v>
      </c>
      <c r="BT17" s="751">
        <f t="shared" si="31"/>
        <v>-0.52741053763908807</v>
      </c>
      <c r="BU17" s="755">
        <v>56</v>
      </c>
      <c r="BV17" s="752">
        <v>7</v>
      </c>
      <c r="BW17" s="751">
        <f t="shared" si="32"/>
        <v>0.73762348214343498</v>
      </c>
      <c r="BX17" s="753">
        <v>81</v>
      </c>
      <c r="BY17" s="751">
        <f t="shared" si="33"/>
        <v>1.1735936075648998</v>
      </c>
      <c r="BZ17" s="753">
        <v>49.286556331593502</v>
      </c>
      <c r="CA17" s="751">
        <f t="shared" si="34"/>
        <v>-0.626955752899654</v>
      </c>
      <c r="CB17" s="754">
        <v>84.93</v>
      </c>
      <c r="CC17" s="751">
        <f t="shared" si="35"/>
        <v>0.53491450223690795</v>
      </c>
      <c r="CD17" s="755">
        <v>28</v>
      </c>
      <c r="CE17" s="752">
        <v>3</v>
      </c>
      <c r="CF17" s="751">
        <f t="shared" si="36"/>
        <v>0.90258388327358652</v>
      </c>
      <c r="CG17" s="753">
        <v>6</v>
      </c>
      <c r="CH17" s="751">
        <f t="shared" si="37"/>
        <v>1.3227280868657667</v>
      </c>
      <c r="CI17" s="753">
        <v>765</v>
      </c>
      <c r="CJ17" s="751">
        <f t="shared" si="38"/>
        <v>1.0621217224185353</v>
      </c>
      <c r="CK17" s="753">
        <v>4</v>
      </c>
      <c r="CL17" s="751">
        <f t="shared" si="39"/>
        <v>0.32087688740380788</v>
      </c>
      <c r="CM17" s="753">
        <v>5</v>
      </c>
      <c r="CN17" s="751">
        <f t="shared" si="40"/>
        <v>1.307606001955681</v>
      </c>
      <c r="CO17" s="753">
        <v>795</v>
      </c>
      <c r="CP17" s="751">
        <f t="shared" si="41"/>
        <v>1.0188604861381321</v>
      </c>
      <c r="CQ17" s="754">
        <v>92.76</v>
      </c>
      <c r="CR17" s="751">
        <f t="shared" si="42"/>
        <v>1.4482861614664713</v>
      </c>
      <c r="CS17" s="755">
        <v>6</v>
      </c>
      <c r="CT17" s="752">
        <v>35</v>
      </c>
      <c r="CU17" s="751">
        <f t="shared" si="43"/>
        <v>-0.74137939488296856</v>
      </c>
      <c r="CV17" s="753">
        <v>425</v>
      </c>
      <c r="CW17" s="751">
        <f t="shared" si="44"/>
        <v>0.34804914465230885</v>
      </c>
      <c r="CX17" s="753">
        <v>21.9</v>
      </c>
      <c r="CY17" s="751">
        <f t="shared" si="45"/>
        <v>-3.8036851370873974E-2</v>
      </c>
      <c r="CZ17" s="754">
        <v>68.91</v>
      </c>
      <c r="DA17" s="751">
        <f t="shared" si="46"/>
        <v>-8.1812859498692284E-2</v>
      </c>
      <c r="DB17" s="755">
        <v>32</v>
      </c>
      <c r="DC17" s="752">
        <v>39.326118424783701</v>
      </c>
      <c r="DD17" s="751">
        <f t="shared" si="47"/>
        <v>-1.5057115697129884</v>
      </c>
      <c r="DE17" s="753">
        <v>14</v>
      </c>
      <c r="DF17" s="751">
        <f t="shared" si="48"/>
        <v>1.0851929379020051</v>
      </c>
      <c r="DG17" s="754">
        <v>64.92</v>
      </c>
      <c r="DH17" s="751">
        <f t="shared" si="49"/>
        <v>-0.72251914053116184</v>
      </c>
      <c r="DI17" s="755">
        <v>37</v>
      </c>
    </row>
    <row r="18" spans="2:113">
      <c r="B18" s="748" t="s">
        <v>78</v>
      </c>
      <c r="C18" s="749">
        <v>20</v>
      </c>
      <c r="D18" s="750">
        <v>77.78</v>
      </c>
      <c r="E18" s="751">
        <f t="shared" si="0"/>
        <v>0.34868377838992898</v>
      </c>
      <c r="F18" s="752">
        <v>6</v>
      </c>
      <c r="G18" s="751">
        <f t="shared" si="1"/>
        <v>-0.54353656803712103</v>
      </c>
      <c r="H18" s="753">
        <v>10</v>
      </c>
      <c r="I18" s="751">
        <f t="shared" si="2"/>
        <v>-0.16667863886454606</v>
      </c>
      <c r="J18" s="753">
        <v>2.03935594703559</v>
      </c>
      <c r="K18" s="751">
        <f t="shared" si="3"/>
        <v>0.44177046180877411</v>
      </c>
      <c r="L18" s="753">
        <v>25.43502869804804</v>
      </c>
      <c r="M18" s="751">
        <f t="shared" si="4"/>
        <v>-1.1310785407330179</v>
      </c>
      <c r="N18" s="754">
        <v>88.42</v>
      </c>
      <c r="O18" s="751">
        <f t="shared" si="5"/>
        <v>-0.59111613712894995</v>
      </c>
      <c r="P18" s="755">
        <v>69</v>
      </c>
      <c r="Q18" s="752">
        <v>11</v>
      </c>
      <c r="R18" s="751">
        <f t="shared" si="6"/>
        <v>0.32575465369855333</v>
      </c>
      <c r="S18" s="753">
        <v>154</v>
      </c>
      <c r="T18" s="751">
        <f t="shared" si="7"/>
        <v>-0.12137685536679095</v>
      </c>
      <c r="U18" s="753">
        <v>0.71981131215500005</v>
      </c>
      <c r="V18" s="751">
        <f t="shared" si="8"/>
        <v>0.5272729800141861</v>
      </c>
      <c r="W18" s="754">
        <v>78.5</v>
      </c>
      <c r="X18" s="751">
        <f t="shared" si="9"/>
        <v>0.41509829498322098</v>
      </c>
      <c r="Y18" s="755">
        <v>45</v>
      </c>
      <c r="Z18" s="752">
        <v>3</v>
      </c>
      <c r="AA18" s="751">
        <f t="shared" si="10"/>
        <v>1.6014886167562716</v>
      </c>
      <c r="AB18" s="753">
        <v>39</v>
      </c>
      <c r="AC18" s="751">
        <f t="shared" si="11"/>
        <v>0.88777913556744781</v>
      </c>
      <c r="AD18" s="753">
        <v>59.161876751659698</v>
      </c>
      <c r="AE18" s="751">
        <f t="shared" si="12"/>
        <v>0.35227795198340989</v>
      </c>
      <c r="AF18" s="754">
        <v>96.71</v>
      </c>
      <c r="AG18" s="751">
        <f t="shared" si="13"/>
        <v>1.563087425306404</v>
      </c>
      <c r="AH18" s="755">
        <v>5</v>
      </c>
      <c r="AI18" s="756">
        <v>4</v>
      </c>
      <c r="AJ18" s="751">
        <f t="shared" si="14"/>
        <v>0.35105704477264654</v>
      </c>
      <c r="AK18" s="757">
        <v>16</v>
      </c>
      <c r="AL18" s="751">
        <f t="shared" si="15"/>
        <v>0.3471342414359454</v>
      </c>
      <c r="AM18" s="757">
        <v>0.25381525430471003</v>
      </c>
      <c r="AN18" s="751">
        <f t="shared" si="16"/>
        <v>1.3909690557081715</v>
      </c>
      <c r="AO18" s="754">
        <v>88.71</v>
      </c>
      <c r="AP18" s="751">
        <f t="shared" si="17"/>
        <v>0.99751485566523812</v>
      </c>
      <c r="AQ18" s="755">
        <v>16</v>
      </c>
      <c r="AR18" s="752">
        <v>6</v>
      </c>
      <c r="AS18" s="751">
        <f t="shared" si="18"/>
        <v>-0.32418442498256123</v>
      </c>
      <c r="AT18" s="753">
        <v>6</v>
      </c>
      <c r="AU18" s="751">
        <f t="shared" si="19"/>
        <v>2.2583857107148598E-2</v>
      </c>
      <c r="AV18" s="753">
        <v>12</v>
      </c>
      <c r="AW18" s="751">
        <f t="shared" si="20"/>
        <v>-0.12697530531970327</v>
      </c>
      <c r="AX18" s="754">
        <v>60</v>
      </c>
      <c r="AY18" s="751">
        <f t="shared" si="21"/>
        <v>-0.12697530531970316</v>
      </c>
      <c r="AZ18" s="755">
        <v>52</v>
      </c>
      <c r="BA18" s="752">
        <v>0</v>
      </c>
      <c r="BB18" s="751">
        <f t="shared" si="22"/>
        <v>-2.822068009035601</v>
      </c>
      <c r="BC18" s="753">
        <v>5</v>
      </c>
      <c r="BD18" s="751">
        <f t="shared" si="23"/>
        <v>-0.16441459161492034</v>
      </c>
      <c r="BE18" s="753">
        <v>5</v>
      </c>
      <c r="BF18" s="751">
        <f t="shared" si="24"/>
        <v>-1.3070160959417092</v>
      </c>
      <c r="BG18" s="753">
        <v>3.3333333333333335</v>
      </c>
      <c r="BH18" s="751">
        <f t="shared" si="25"/>
        <v>-2.118392472996657</v>
      </c>
      <c r="BI18" s="753">
        <v>10</v>
      </c>
      <c r="BJ18" s="751">
        <f t="shared" si="26"/>
        <v>1.4087941315123309</v>
      </c>
      <c r="BK18" s="753">
        <v>5</v>
      </c>
      <c r="BL18" s="751">
        <f t="shared" si="27"/>
        <v>0.28983033396271157</v>
      </c>
      <c r="BM18" s="753">
        <v>8</v>
      </c>
      <c r="BN18" s="751">
        <f t="shared" si="28"/>
        <v>1.4119393409003029</v>
      </c>
      <c r="BO18" s="753">
        <v>7.666666666666667</v>
      </c>
      <c r="BP18" s="751">
        <f t="shared" si="29"/>
        <v>1.7246097770210733</v>
      </c>
      <c r="BQ18" s="753">
        <v>5.5</v>
      </c>
      <c r="BR18" s="751">
        <f t="shared" si="30"/>
        <v>-0.9364893041936212</v>
      </c>
      <c r="BS18" s="754">
        <v>55</v>
      </c>
      <c r="BT18" s="751">
        <f t="shared" si="31"/>
        <v>-0.93654668749518577</v>
      </c>
      <c r="BU18" s="755">
        <v>78</v>
      </c>
      <c r="BV18" s="752">
        <v>19</v>
      </c>
      <c r="BW18" s="751">
        <f t="shared" si="32"/>
        <v>-1.1841541724831384</v>
      </c>
      <c r="BX18" s="753">
        <v>63</v>
      </c>
      <c r="BY18" s="751">
        <f t="shared" si="33"/>
        <v>1.3776388597892517</v>
      </c>
      <c r="BZ18" s="753">
        <v>28.997036183452298</v>
      </c>
      <c r="CA18" s="751">
        <f t="shared" si="34"/>
        <v>1.0638910303735738</v>
      </c>
      <c r="CB18" s="754">
        <v>89.05</v>
      </c>
      <c r="CC18" s="751">
        <f t="shared" si="35"/>
        <v>1.0301284568555442</v>
      </c>
      <c r="CD18" s="755">
        <v>18</v>
      </c>
      <c r="CE18" s="752">
        <v>3</v>
      </c>
      <c r="CF18" s="751">
        <f t="shared" si="36"/>
        <v>0.90258388327358652</v>
      </c>
      <c r="CG18" s="753">
        <v>8</v>
      </c>
      <c r="CH18" s="751">
        <f t="shared" si="37"/>
        <v>0.77098284145494511</v>
      </c>
      <c r="CI18" s="753">
        <v>1660</v>
      </c>
      <c r="CJ18" s="751">
        <f t="shared" si="38"/>
        <v>-1.9160137400484436</v>
      </c>
      <c r="CK18" s="753">
        <v>4</v>
      </c>
      <c r="CL18" s="751">
        <f t="shared" si="39"/>
        <v>0.32087688740380788</v>
      </c>
      <c r="CM18" s="753">
        <v>8</v>
      </c>
      <c r="CN18" s="751">
        <f t="shared" si="40"/>
        <v>0.53022177278111993</v>
      </c>
      <c r="CO18" s="753">
        <v>1440</v>
      </c>
      <c r="CP18" s="751">
        <f t="shared" si="41"/>
        <v>-1.0033961705283303</v>
      </c>
      <c r="CQ18" s="754">
        <v>86.1</v>
      </c>
      <c r="CR18" s="751">
        <f t="shared" si="42"/>
        <v>0.15306531469526552</v>
      </c>
      <c r="CS18" s="755">
        <v>22</v>
      </c>
      <c r="CT18" s="752">
        <v>32</v>
      </c>
      <c r="CU18" s="751">
        <f t="shared" si="43"/>
        <v>-3.8388800125481591E-2</v>
      </c>
      <c r="CV18" s="753">
        <v>390</v>
      </c>
      <c r="CW18" s="751">
        <f t="shared" si="44"/>
        <v>0.46710187094508321</v>
      </c>
      <c r="CX18" s="753">
        <v>24</v>
      </c>
      <c r="CY18" s="751">
        <f t="shared" si="45"/>
        <v>-0.30529046167203777</v>
      </c>
      <c r="CZ18" s="754">
        <v>72.2</v>
      </c>
      <c r="DA18" s="751">
        <f t="shared" si="46"/>
        <v>0.25304211538325005</v>
      </c>
      <c r="DB18" s="755">
        <v>22</v>
      </c>
      <c r="DC18" s="752">
        <v>47.559300134193599</v>
      </c>
      <c r="DD18" s="751">
        <f t="shared" si="47"/>
        <v>-1.0951185814405242</v>
      </c>
      <c r="DE18" s="753">
        <v>12</v>
      </c>
      <c r="DF18" s="751">
        <f t="shared" si="48"/>
        <v>7.9211163350515791E-3</v>
      </c>
      <c r="DG18" s="754">
        <v>63.1</v>
      </c>
      <c r="DH18" s="751">
        <f t="shared" si="49"/>
        <v>-0.85467842050771603</v>
      </c>
      <c r="DI18" s="755">
        <v>41</v>
      </c>
    </row>
    <row r="19" spans="2:113">
      <c r="B19" s="758" t="s">
        <v>55</v>
      </c>
      <c r="C19" s="749">
        <v>21</v>
      </c>
      <c r="D19" s="750">
        <v>77.42</v>
      </c>
      <c r="E19" s="751">
        <f t="shared" si="0"/>
        <v>0.28293290105989255</v>
      </c>
      <c r="F19" s="752">
        <v>8</v>
      </c>
      <c r="G19" s="751">
        <f t="shared" si="1"/>
        <v>-1.5161809529456538</v>
      </c>
      <c r="H19" s="753">
        <v>22</v>
      </c>
      <c r="I19" s="751">
        <f t="shared" si="2"/>
        <v>-2.0091301332220342</v>
      </c>
      <c r="J19" s="753">
        <v>0.29182798322637998</v>
      </c>
      <c r="K19" s="751">
        <f t="shared" si="3"/>
        <v>0.77135253789485769</v>
      </c>
      <c r="L19" s="753">
        <v>13.636821646092599</v>
      </c>
      <c r="M19" s="751">
        <f t="shared" si="4"/>
        <v>-0.26930036794455475</v>
      </c>
      <c r="N19" s="754">
        <v>83.42</v>
      </c>
      <c r="O19" s="751">
        <f t="shared" si="5"/>
        <v>-1.7335643330352914</v>
      </c>
      <c r="P19" s="755">
        <v>101</v>
      </c>
      <c r="Q19" s="752">
        <v>11</v>
      </c>
      <c r="R19" s="751">
        <f t="shared" si="6"/>
        <v>0.32575465369855333</v>
      </c>
      <c r="S19" s="753">
        <v>192</v>
      </c>
      <c r="T19" s="751">
        <f t="shared" si="7"/>
        <v>-0.7417293105030458</v>
      </c>
      <c r="U19" s="753">
        <v>1.0832747467749999</v>
      </c>
      <c r="V19" s="751">
        <f t="shared" si="8"/>
        <v>0.37810561521892488</v>
      </c>
      <c r="W19" s="754">
        <v>74.25</v>
      </c>
      <c r="X19" s="751">
        <f t="shared" si="9"/>
        <v>-0.12411155421738145</v>
      </c>
      <c r="Y19" s="755">
        <v>78</v>
      </c>
      <c r="Z19" s="752">
        <v>5</v>
      </c>
      <c r="AA19" s="751">
        <f t="shared" si="10"/>
        <v>-0.24492077523129177</v>
      </c>
      <c r="AB19" s="753">
        <v>23</v>
      </c>
      <c r="AC19" s="751">
        <f t="shared" si="11"/>
        <v>1.2194472213487253</v>
      </c>
      <c r="AD19" s="753">
        <v>101.614503759426</v>
      </c>
      <c r="AE19" s="751">
        <f t="shared" si="12"/>
        <v>-8.9808010161011559E-2</v>
      </c>
      <c r="AF19" s="754">
        <v>87.75</v>
      </c>
      <c r="AG19" s="751">
        <f t="shared" si="13"/>
        <v>0.68577483757063584</v>
      </c>
      <c r="AH19" s="755">
        <v>24</v>
      </c>
      <c r="AI19" s="756">
        <v>3</v>
      </c>
      <c r="AJ19" s="751">
        <f t="shared" si="14"/>
        <v>0.82414224185033103</v>
      </c>
      <c r="AK19" s="757">
        <v>20.5</v>
      </c>
      <c r="AL19" s="751">
        <f t="shared" si="15"/>
        <v>0.16165654302595878</v>
      </c>
      <c r="AM19" s="757">
        <v>4.6177551417832303</v>
      </c>
      <c r="AN19" s="751">
        <f t="shared" si="16"/>
        <v>-0.14489204513663698</v>
      </c>
      <c r="AO19" s="754">
        <v>81.069999999999993</v>
      </c>
      <c r="AP19" s="751">
        <f t="shared" si="17"/>
        <v>0.37217829106536854</v>
      </c>
      <c r="AQ19" s="755">
        <v>35</v>
      </c>
      <c r="AR19" s="752">
        <v>7</v>
      </c>
      <c r="AS19" s="751">
        <f t="shared" si="18"/>
        <v>0.32418442498256123</v>
      </c>
      <c r="AT19" s="753">
        <v>5</v>
      </c>
      <c r="AU19" s="751">
        <f t="shared" si="19"/>
        <v>-0.36134171371437895</v>
      </c>
      <c r="AV19" s="753">
        <v>12</v>
      </c>
      <c r="AW19" s="751">
        <f t="shared" si="20"/>
        <v>-0.12697530531970327</v>
      </c>
      <c r="AX19" s="754">
        <v>60</v>
      </c>
      <c r="AY19" s="751">
        <f t="shared" si="21"/>
        <v>-0.12697530531970316</v>
      </c>
      <c r="AZ19" s="755">
        <v>52</v>
      </c>
      <c r="BA19" s="752">
        <v>5</v>
      </c>
      <c r="BB19" s="751">
        <f t="shared" si="22"/>
        <v>-0.6745677335832635</v>
      </c>
      <c r="BC19" s="753">
        <v>5</v>
      </c>
      <c r="BD19" s="751">
        <f t="shared" si="23"/>
        <v>-0.16441459161492034</v>
      </c>
      <c r="BE19" s="753">
        <v>6</v>
      </c>
      <c r="BF19" s="751">
        <f t="shared" si="24"/>
        <v>-0.67217970648430758</v>
      </c>
      <c r="BG19" s="753">
        <v>5.333333333333333</v>
      </c>
      <c r="BH19" s="751">
        <f t="shared" si="25"/>
        <v>-0.69683962927521714</v>
      </c>
      <c r="BI19" s="753">
        <v>10.5</v>
      </c>
      <c r="BJ19" s="751">
        <f t="shared" si="26"/>
        <v>1.7667836716574676</v>
      </c>
      <c r="BK19" s="753">
        <v>5</v>
      </c>
      <c r="BL19" s="751">
        <f t="shared" si="27"/>
        <v>0.28983033396271157</v>
      </c>
      <c r="BM19" s="753">
        <v>6.5</v>
      </c>
      <c r="BN19" s="751">
        <f t="shared" si="28"/>
        <v>0.3451407277756296</v>
      </c>
      <c r="BO19" s="753">
        <v>7.333333333333333</v>
      </c>
      <c r="BP19" s="751">
        <f t="shared" si="29"/>
        <v>1.3297496260532848</v>
      </c>
      <c r="BQ19" s="753">
        <v>6.333333333333333</v>
      </c>
      <c r="BR19" s="751">
        <f t="shared" si="30"/>
        <v>8.732536920133474E-2</v>
      </c>
      <c r="BS19" s="754">
        <v>63.33</v>
      </c>
      <c r="BT19" s="751">
        <f t="shared" si="31"/>
        <v>8.6908005688386344E-2</v>
      </c>
      <c r="BU19" s="755">
        <v>32</v>
      </c>
      <c r="BV19" s="752">
        <v>12</v>
      </c>
      <c r="BW19" s="751">
        <f t="shared" si="32"/>
        <v>-6.3117207284303894E-2</v>
      </c>
      <c r="BX19" s="753">
        <v>166</v>
      </c>
      <c r="BY19" s="751">
        <f t="shared" si="33"/>
        <v>0.21004658317212696</v>
      </c>
      <c r="BZ19" s="753">
        <v>52.035804577627403</v>
      </c>
      <c r="CA19" s="751">
        <f t="shared" si="34"/>
        <v>-0.85606701424468168</v>
      </c>
      <c r="CB19" s="754">
        <v>76.36</v>
      </c>
      <c r="CC19" s="751">
        <f t="shared" si="35"/>
        <v>-0.495178602394579</v>
      </c>
      <c r="CD19" s="755">
        <v>72</v>
      </c>
      <c r="CE19" s="752">
        <v>3</v>
      </c>
      <c r="CF19" s="751">
        <f t="shared" si="36"/>
        <v>0.90258388327358652</v>
      </c>
      <c r="CG19" s="753">
        <v>10</v>
      </c>
      <c r="CH19" s="751">
        <f t="shared" si="37"/>
        <v>0.21923759604412354</v>
      </c>
      <c r="CI19" s="753">
        <v>1150</v>
      </c>
      <c r="CJ19" s="751">
        <f t="shared" si="38"/>
        <v>-0.2189756552907238</v>
      </c>
      <c r="CK19" s="753">
        <v>4</v>
      </c>
      <c r="CL19" s="751">
        <f t="shared" si="39"/>
        <v>0.32087688740380788</v>
      </c>
      <c r="CM19" s="753">
        <v>9</v>
      </c>
      <c r="CN19" s="751">
        <f t="shared" si="40"/>
        <v>0.27109369638959951</v>
      </c>
      <c r="CO19" s="753">
        <v>1215</v>
      </c>
      <c r="CP19" s="751">
        <f t="shared" si="41"/>
        <v>-0.29795780192375038</v>
      </c>
      <c r="CQ19" s="754">
        <v>87.66</v>
      </c>
      <c r="CR19" s="751">
        <f t="shared" si="42"/>
        <v>0.4564503779029353</v>
      </c>
      <c r="CS19" s="755">
        <v>19</v>
      </c>
      <c r="CT19" s="752">
        <v>25</v>
      </c>
      <c r="CU19" s="751">
        <f t="shared" si="43"/>
        <v>1.601922587641988</v>
      </c>
      <c r="CV19" s="753">
        <v>397</v>
      </c>
      <c r="CW19" s="751">
        <f t="shared" si="44"/>
        <v>0.44329132568652835</v>
      </c>
      <c r="CX19" s="753">
        <v>18</v>
      </c>
      <c r="CY19" s="751">
        <f t="shared" si="45"/>
        <v>0.45829128204557262</v>
      </c>
      <c r="CZ19" s="754">
        <v>81.55</v>
      </c>
      <c r="DA19" s="751">
        <f t="shared" si="46"/>
        <v>1.2046816336647557</v>
      </c>
      <c r="DB19" s="755">
        <v>5</v>
      </c>
      <c r="DC19" s="752">
        <v>82.612606690919094</v>
      </c>
      <c r="DD19" s="751">
        <f t="shared" si="47"/>
        <v>0.65300776824358309</v>
      </c>
      <c r="DE19" s="753">
        <v>11</v>
      </c>
      <c r="DF19" s="751">
        <f t="shared" si="48"/>
        <v>-0.53071479444842518</v>
      </c>
      <c r="DG19" s="754">
        <v>78.84</v>
      </c>
      <c r="DH19" s="751">
        <f t="shared" si="49"/>
        <v>0.28828150632248351</v>
      </c>
      <c r="DI19" s="755">
        <v>16</v>
      </c>
    </row>
    <row r="20" spans="2:113">
      <c r="B20" s="748" t="s">
        <v>76</v>
      </c>
      <c r="C20" s="749">
        <v>25</v>
      </c>
      <c r="D20" s="750">
        <v>76.03</v>
      </c>
      <c r="E20" s="751">
        <f t="shared" si="0"/>
        <v>2.90614580355846E-2</v>
      </c>
      <c r="F20" s="752">
        <v>3</v>
      </c>
      <c r="G20" s="751">
        <f t="shared" si="1"/>
        <v>0.9154300093256782</v>
      </c>
      <c r="H20" s="753">
        <v>2.5</v>
      </c>
      <c r="I20" s="751">
        <f t="shared" si="2"/>
        <v>0.98485354510888401</v>
      </c>
      <c r="J20" s="753">
        <v>2.3211214904742499</v>
      </c>
      <c r="K20" s="751">
        <f t="shared" si="3"/>
        <v>0.38862975407805889</v>
      </c>
      <c r="L20" s="753">
        <v>6.4475596957600002E-3</v>
      </c>
      <c r="M20" s="751">
        <f t="shared" si="4"/>
        <v>0.72630505098657328</v>
      </c>
      <c r="N20" s="754">
        <v>96.27</v>
      </c>
      <c r="O20" s="751">
        <f t="shared" si="5"/>
        <v>1.2025275304440051</v>
      </c>
      <c r="P20" s="755">
        <v>10</v>
      </c>
      <c r="Q20" s="752">
        <v>14</v>
      </c>
      <c r="R20" s="751">
        <f t="shared" si="6"/>
        <v>-0.37910267929364938</v>
      </c>
      <c r="S20" s="753">
        <v>113</v>
      </c>
      <c r="T20" s="751">
        <f t="shared" si="7"/>
        <v>0.54795079359601029</v>
      </c>
      <c r="U20" s="753">
        <v>1.3987597413849999</v>
      </c>
      <c r="V20" s="751">
        <f t="shared" si="8"/>
        <v>0.24862886241262933</v>
      </c>
      <c r="W20" s="754">
        <v>77.31</v>
      </c>
      <c r="X20" s="751">
        <f t="shared" si="9"/>
        <v>0.26411953720705261</v>
      </c>
      <c r="Y20" s="755">
        <v>58</v>
      </c>
      <c r="Z20" s="752">
        <v>5</v>
      </c>
      <c r="AA20" s="751">
        <f t="shared" si="10"/>
        <v>-0.24492077523129177</v>
      </c>
      <c r="AB20" s="753">
        <v>64</v>
      </c>
      <c r="AC20" s="751">
        <f t="shared" si="11"/>
        <v>0.36954775153420172</v>
      </c>
      <c r="AD20" s="753">
        <v>52.916605361847097</v>
      </c>
      <c r="AE20" s="751">
        <f t="shared" si="12"/>
        <v>0.41731389924559564</v>
      </c>
      <c r="AF20" s="754">
        <v>82</v>
      </c>
      <c r="AG20" s="751">
        <f t="shared" si="13"/>
        <v>0.12276731753931104</v>
      </c>
      <c r="AH20" s="755">
        <v>47</v>
      </c>
      <c r="AI20" s="756">
        <v>1</v>
      </c>
      <c r="AJ20" s="751">
        <f t="shared" si="14"/>
        <v>1.7703126360057</v>
      </c>
      <c r="AK20" s="757">
        <v>1</v>
      </c>
      <c r="AL20" s="751">
        <f t="shared" si="15"/>
        <v>0.96539323613590089</v>
      </c>
      <c r="AM20" s="757">
        <v>7.3483566977182102</v>
      </c>
      <c r="AN20" s="751">
        <f t="shared" si="16"/>
        <v>-1.1059100288398984</v>
      </c>
      <c r="AO20" s="754">
        <v>83.67</v>
      </c>
      <c r="AP20" s="751">
        <f t="shared" si="17"/>
        <v>0.58498916383495836</v>
      </c>
      <c r="AQ20" s="755">
        <v>25</v>
      </c>
      <c r="AR20" s="752">
        <v>7</v>
      </c>
      <c r="AS20" s="751">
        <f t="shared" si="18"/>
        <v>0.32418442498256123</v>
      </c>
      <c r="AT20" s="753">
        <v>2</v>
      </c>
      <c r="AU20" s="751">
        <f t="shared" si="19"/>
        <v>-1.5131184261789616</v>
      </c>
      <c r="AV20" s="753">
        <v>9</v>
      </c>
      <c r="AW20" s="751">
        <f t="shared" si="20"/>
        <v>-0.99040738149368501</v>
      </c>
      <c r="AX20" s="754">
        <v>45</v>
      </c>
      <c r="AY20" s="751">
        <f t="shared" si="21"/>
        <v>-0.99040738149368557</v>
      </c>
      <c r="AZ20" s="755">
        <v>89</v>
      </c>
      <c r="BA20" s="752">
        <v>6</v>
      </c>
      <c r="BB20" s="751">
        <f t="shared" si="22"/>
        <v>-0.24506767849279604</v>
      </c>
      <c r="BC20" s="753">
        <v>5</v>
      </c>
      <c r="BD20" s="751">
        <f t="shared" si="23"/>
        <v>-0.16441459161492034</v>
      </c>
      <c r="BE20" s="753">
        <v>7</v>
      </c>
      <c r="BF20" s="751">
        <f t="shared" si="24"/>
        <v>-3.7343317026905853E-2</v>
      </c>
      <c r="BG20" s="753">
        <v>6</v>
      </c>
      <c r="BH20" s="751">
        <f t="shared" si="25"/>
        <v>-0.22298868136807018</v>
      </c>
      <c r="BI20" s="753">
        <v>7.5</v>
      </c>
      <c r="BJ20" s="751">
        <f t="shared" si="26"/>
        <v>-0.38115356921335181</v>
      </c>
      <c r="BK20" s="753">
        <v>5.5</v>
      </c>
      <c r="BL20" s="751">
        <f t="shared" si="27"/>
        <v>0.63927116214470481</v>
      </c>
      <c r="BM20" s="753">
        <v>4.5</v>
      </c>
      <c r="BN20" s="751">
        <f t="shared" si="28"/>
        <v>-1.077257423057268</v>
      </c>
      <c r="BO20" s="753">
        <v>5.833333333333333</v>
      </c>
      <c r="BP20" s="751">
        <f t="shared" si="29"/>
        <v>-0.44712105330176022</v>
      </c>
      <c r="BQ20" s="753">
        <v>5.9166666666666661</v>
      </c>
      <c r="BR20" s="751">
        <f t="shared" si="30"/>
        <v>-0.4245819674961438</v>
      </c>
      <c r="BS20" s="754">
        <v>59.17</v>
      </c>
      <c r="BT20" s="751">
        <f t="shared" si="31"/>
        <v>-0.42420502236007196</v>
      </c>
      <c r="BU20" s="755">
        <v>51</v>
      </c>
      <c r="BV20" s="752">
        <v>8</v>
      </c>
      <c r="BW20" s="751">
        <f t="shared" si="32"/>
        <v>0.57747534425788727</v>
      </c>
      <c r="BX20" s="753">
        <v>275</v>
      </c>
      <c r="BY20" s="751">
        <f t="shared" si="33"/>
        <v>-1.0255607775197817</v>
      </c>
      <c r="BZ20" s="753">
        <v>42.385144024312702</v>
      </c>
      <c r="CA20" s="751">
        <f t="shared" si="34"/>
        <v>-5.1819884007403873E-2</v>
      </c>
      <c r="CB20" s="754">
        <v>77.84</v>
      </c>
      <c r="CC20" s="751">
        <f t="shared" si="35"/>
        <v>-0.31728621092963111</v>
      </c>
      <c r="CD20" s="755">
        <v>64</v>
      </c>
      <c r="CE20" s="752">
        <v>4</v>
      </c>
      <c r="CF20" s="751">
        <f t="shared" si="36"/>
        <v>-5.6411492704598942E-2</v>
      </c>
      <c r="CG20" s="753">
        <v>15</v>
      </c>
      <c r="CH20" s="751">
        <f t="shared" si="37"/>
        <v>-1.1601255174829304</v>
      </c>
      <c r="CI20" s="753">
        <v>780</v>
      </c>
      <c r="CJ20" s="751">
        <f t="shared" si="38"/>
        <v>1.0122088375727201</v>
      </c>
      <c r="CK20" s="753">
        <v>4</v>
      </c>
      <c r="CL20" s="751">
        <f t="shared" si="39"/>
        <v>0.32087688740380788</v>
      </c>
      <c r="CM20" s="753">
        <v>13</v>
      </c>
      <c r="CN20" s="751">
        <f t="shared" si="40"/>
        <v>-0.76541860917648186</v>
      </c>
      <c r="CO20" s="753">
        <v>925</v>
      </c>
      <c r="CP20" s="751">
        <f t="shared" si="41"/>
        <v>0.61127387316659709</v>
      </c>
      <c r="CQ20" s="754">
        <v>85.2</v>
      </c>
      <c r="CR20" s="751">
        <f t="shared" si="42"/>
        <v>-2.196452946300358E-2</v>
      </c>
      <c r="CS20" s="755">
        <v>29</v>
      </c>
      <c r="CT20" s="752">
        <v>34</v>
      </c>
      <c r="CU20" s="751">
        <f t="shared" si="43"/>
        <v>-0.50704919663047288</v>
      </c>
      <c r="CV20" s="753">
        <v>547</v>
      </c>
      <c r="CW20" s="751">
        <f t="shared" si="44"/>
        <v>-6.6934644139647476E-2</v>
      </c>
      <c r="CX20" s="753">
        <v>13.8</v>
      </c>
      <c r="CY20" s="751">
        <f t="shared" si="45"/>
        <v>0.99279850264789982</v>
      </c>
      <c r="CZ20" s="754">
        <v>69.650000000000006</v>
      </c>
      <c r="DA20" s="751">
        <f t="shared" si="46"/>
        <v>-6.495935057160394E-3</v>
      </c>
      <c r="DB20" s="755">
        <v>27</v>
      </c>
      <c r="DC20" s="752">
        <v>72.225922686162306</v>
      </c>
      <c r="DD20" s="751">
        <f t="shared" si="47"/>
        <v>0.13501851763823461</v>
      </c>
      <c r="DE20" s="753">
        <v>14.5</v>
      </c>
      <c r="DF20" s="751">
        <f t="shared" si="48"/>
        <v>1.3545108932937435</v>
      </c>
      <c r="DG20" s="754">
        <v>84.19</v>
      </c>
      <c r="DH20" s="751">
        <f t="shared" si="49"/>
        <v>0.67677169746235388</v>
      </c>
      <c r="DI20" s="755">
        <v>10</v>
      </c>
    </row>
    <row r="21" spans="2:113">
      <c r="B21" s="748" t="s">
        <v>54</v>
      </c>
      <c r="C21" s="749">
        <v>27</v>
      </c>
      <c r="D21" s="750">
        <v>75.010000000000005</v>
      </c>
      <c r="E21" s="751">
        <f t="shared" si="0"/>
        <v>-0.15723269439951826</v>
      </c>
      <c r="F21" s="752">
        <v>4</v>
      </c>
      <c r="G21" s="751">
        <f t="shared" si="1"/>
        <v>0.42910781687141175</v>
      </c>
      <c r="H21" s="753">
        <v>4</v>
      </c>
      <c r="I21" s="751">
        <f t="shared" si="2"/>
        <v>0.75454710831419802</v>
      </c>
      <c r="J21" s="753">
        <v>5.0421512297826201</v>
      </c>
      <c r="K21" s="751">
        <f t="shared" si="3"/>
        <v>-0.12455381101832073</v>
      </c>
      <c r="L21" s="753">
        <v>0</v>
      </c>
      <c r="M21" s="751">
        <f t="shared" si="4"/>
        <v>0.72677600103763518</v>
      </c>
      <c r="N21" s="754">
        <v>94.08</v>
      </c>
      <c r="O21" s="751">
        <f t="shared" si="5"/>
        <v>0.70213522063702793</v>
      </c>
      <c r="P21" s="755">
        <v>21</v>
      </c>
      <c r="Q21" s="752">
        <v>13</v>
      </c>
      <c r="R21" s="751">
        <f t="shared" si="6"/>
        <v>-0.14415023496291512</v>
      </c>
      <c r="S21" s="753">
        <v>161</v>
      </c>
      <c r="T21" s="751">
        <f t="shared" si="7"/>
        <v>-0.23565230762873263</v>
      </c>
      <c r="U21" s="753">
        <v>3.751359503582</v>
      </c>
      <c r="V21" s="751">
        <f t="shared" si="8"/>
        <v>-0.71689083920957719</v>
      </c>
      <c r="W21" s="754">
        <v>70.11</v>
      </c>
      <c r="X21" s="751">
        <f t="shared" si="9"/>
        <v>-0.64936538379161546</v>
      </c>
      <c r="Y21" s="755">
        <v>100</v>
      </c>
      <c r="Z21" s="752">
        <v>5</v>
      </c>
      <c r="AA21" s="751">
        <f t="shared" si="10"/>
        <v>-0.24492077523129177</v>
      </c>
      <c r="AB21" s="753">
        <v>117</v>
      </c>
      <c r="AC21" s="751">
        <f t="shared" si="11"/>
        <v>-0.72910278261628003</v>
      </c>
      <c r="AD21" s="753">
        <v>33.505094921905602</v>
      </c>
      <c r="AE21" s="751">
        <f t="shared" si="12"/>
        <v>0.61945819217588016</v>
      </c>
      <c r="AF21" s="754">
        <v>74.400000000000006</v>
      </c>
      <c r="AG21" s="751">
        <f t="shared" si="13"/>
        <v>-0.62138175241513505</v>
      </c>
      <c r="AH21" s="755">
        <v>90</v>
      </c>
      <c r="AI21" s="756">
        <v>5</v>
      </c>
      <c r="AJ21" s="751">
        <f t="shared" si="14"/>
        <v>-0.12202815230503798</v>
      </c>
      <c r="AK21" s="757">
        <v>2.5</v>
      </c>
      <c r="AL21" s="751">
        <f t="shared" si="15"/>
        <v>0.90356733666590527</v>
      </c>
      <c r="AM21" s="757">
        <v>6.1340904095658102</v>
      </c>
      <c r="AN21" s="751">
        <f t="shared" si="16"/>
        <v>-0.67855667244019624</v>
      </c>
      <c r="AO21" s="754">
        <v>75.02</v>
      </c>
      <c r="AP21" s="751">
        <f t="shared" si="17"/>
        <v>-0.12301623980232898</v>
      </c>
      <c r="AQ21" s="755">
        <v>58</v>
      </c>
      <c r="AR21" s="752">
        <v>7</v>
      </c>
      <c r="AS21" s="751">
        <f t="shared" si="18"/>
        <v>0.32418442498256123</v>
      </c>
      <c r="AT21" s="753">
        <v>3</v>
      </c>
      <c r="AU21" s="751">
        <f t="shared" si="19"/>
        <v>-1.129192855357434</v>
      </c>
      <c r="AV21" s="753">
        <v>10</v>
      </c>
      <c r="AW21" s="751">
        <f t="shared" si="20"/>
        <v>-0.70259668943569109</v>
      </c>
      <c r="AX21" s="754">
        <v>50</v>
      </c>
      <c r="AY21" s="751">
        <f t="shared" si="21"/>
        <v>-0.70259668943569142</v>
      </c>
      <c r="AZ21" s="755">
        <v>71</v>
      </c>
      <c r="BA21" s="752">
        <v>4</v>
      </c>
      <c r="BB21" s="751">
        <f t="shared" si="22"/>
        <v>-1.1040677886737309</v>
      </c>
      <c r="BC21" s="753">
        <v>4</v>
      </c>
      <c r="BD21" s="751">
        <f t="shared" si="23"/>
        <v>-0.69178214962504248</v>
      </c>
      <c r="BE21" s="753">
        <v>6</v>
      </c>
      <c r="BF21" s="751">
        <f t="shared" si="24"/>
        <v>-0.67217970648430758</v>
      </c>
      <c r="BG21" s="753">
        <v>4.666666666666667</v>
      </c>
      <c r="BH21" s="751">
        <f t="shared" si="25"/>
        <v>-1.1706905771823635</v>
      </c>
      <c r="BI21" s="753">
        <v>10.5</v>
      </c>
      <c r="BJ21" s="751">
        <f t="shared" si="26"/>
        <v>1.7667836716574676</v>
      </c>
      <c r="BK21" s="753">
        <v>1.5</v>
      </c>
      <c r="BL21" s="751">
        <f t="shared" si="27"/>
        <v>-2.1562554633112407</v>
      </c>
      <c r="BM21" s="753">
        <v>5</v>
      </c>
      <c r="BN21" s="751">
        <f t="shared" si="28"/>
        <v>-0.72165788534904363</v>
      </c>
      <c r="BO21" s="753">
        <v>5.666666666666667</v>
      </c>
      <c r="BP21" s="751">
        <f t="shared" si="29"/>
        <v>-0.64455112878565346</v>
      </c>
      <c r="BQ21" s="753">
        <v>5.166666666666667</v>
      </c>
      <c r="BR21" s="751">
        <f t="shared" si="30"/>
        <v>-1.3460151735516035</v>
      </c>
      <c r="BS21" s="754">
        <v>51.67</v>
      </c>
      <c r="BT21" s="751">
        <f t="shared" si="31"/>
        <v>-1.3456828373512835</v>
      </c>
      <c r="BU21" s="755">
        <v>94</v>
      </c>
      <c r="BV21" s="752">
        <v>9</v>
      </c>
      <c r="BW21" s="751">
        <f t="shared" si="32"/>
        <v>0.41732720637233944</v>
      </c>
      <c r="BX21" s="753">
        <v>123</v>
      </c>
      <c r="BY21" s="751">
        <f t="shared" si="33"/>
        <v>0.69748801904141211</v>
      </c>
      <c r="BZ21" s="753">
        <v>39.022951857719697</v>
      </c>
      <c r="CA21" s="751">
        <f t="shared" si="34"/>
        <v>0.22837165172741461</v>
      </c>
      <c r="CB21" s="754">
        <v>86.76</v>
      </c>
      <c r="CC21" s="751">
        <f t="shared" si="35"/>
        <v>0.75487604033207922</v>
      </c>
      <c r="CD21" s="755">
        <v>23</v>
      </c>
      <c r="CE21" s="752">
        <v>4</v>
      </c>
      <c r="CF21" s="751">
        <f t="shared" si="36"/>
        <v>-5.6411492704598942E-2</v>
      </c>
      <c r="CG21" s="753">
        <v>7</v>
      </c>
      <c r="CH21" s="751">
        <f t="shared" si="37"/>
        <v>1.0468554641603558</v>
      </c>
      <c r="CI21" s="753">
        <v>915</v>
      </c>
      <c r="CJ21" s="751">
        <f t="shared" si="38"/>
        <v>0.56299287396038245</v>
      </c>
      <c r="CK21" s="753">
        <v>4</v>
      </c>
      <c r="CL21" s="751">
        <f t="shared" si="39"/>
        <v>0.32087688740380788</v>
      </c>
      <c r="CM21" s="753">
        <v>6</v>
      </c>
      <c r="CN21" s="751">
        <f t="shared" si="40"/>
        <v>1.0484779255641605</v>
      </c>
      <c r="CO21" s="753">
        <v>975</v>
      </c>
      <c r="CP21" s="751">
        <f t="shared" si="41"/>
        <v>0.45450979125446817</v>
      </c>
      <c r="CQ21" s="754">
        <v>89.22</v>
      </c>
      <c r="CR21" s="751">
        <f t="shared" si="42"/>
        <v>0.75983544111060508</v>
      </c>
      <c r="CS21" s="755">
        <v>13</v>
      </c>
      <c r="CT21" s="752">
        <v>26</v>
      </c>
      <c r="CU21" s="751">
        <f t="shared" si="43"/>
        <v>1.3675923893894923</v>
      </c>
      <c r="CV21" s="753">
        <v>514</v>
      </c>
      <c r="CW21" s="751">
        <f t="shared" si="44"/>
        <v>4.5315069222111211E-2</v>
      </c>
      <c r="CX21" s="753">
        <v>23.9</v>
      </c>
      <c r="CY21" s="751">
        <f t="shared" si="45"/>
        <v>-0.29256409927674409</v>
      </c>
      <c r="CZ21" s="754">
        <v>75.099999999999994</v>
      </c>
      <c r="DA21" s="751">
        <f t="shared" si="46"/>
        <v>0.5482030354919516</v>
      </c>
      <c r="DB21" s="755">
        <v>19</v>
      </c>
      <c r="DC21" s="752">
        <v>88.866957713927107</v>
      </c>
      <c r="DD21" s="751">
        <f t="shared" si="47"/>
        <v>0.96491545677507562</v>
      </c>
      <c r="DE21" s="753">
        <v>11.5</v>
      </c>
      <c r="DF21" s="751">
        <f t="shared" si="48"/>
        <v>-0.26139683905668681</v>
      </c>
      <c r="DG21" s="754">
        <v>83.77</v>
      </c>
      <c r="DH21" s="751">
        <f t="shared" si="49"/>
        <v>0.64627340208314898</v>
      </c>
      <c r="DI21" s="755">
        <v>12</v>
      </c>
    </row>
    <row r="22" spans="2:113">
      <c r="B22" s="748" t="s">
        <v>71</v>
      </c>
      <c r="C22" s="749">
        <v>29</v>
      </c>
      <c r="D22" s="750">
        <v>74.8</v>
      </c>
      <c r="E22" s="751">
        <f t="shared" si="0"/>
        <v>-0.19558737284204103</v>
      </c>
      <c r="F22" s="752">
        <v>8</v>
      </c>
      <c r="G22" s="751">
        <f t="shared" si="1"/>
        <v>-1.5161809529456538</v>
      </c>
      <c r="H22" s="753">
        <v>10.65</v>
      </c>
      <c r="I22" s="751">
        <f t="shared" si="2"/>
        <v>-0.26647809480891005</v>
      </c>
      <c r="J22" s="753">
        <v>7.5253350445269209</v>
      </c>
      <c r="K22" s="751">
        <f t="shared" si="3"/>
        <v>-0.5928798658316784</v>
      </c>
      <c r="L22" s="753">
        <v>2.568875523E-5</v>
      </c>
      <c r="M22" s="751">
        <f t="shared" si="4"/>
        <v>0.72677412465010904</v>
      </c>
      <c r="N22" s="754">
        <v>86.21</v>
      </c>
      <c r="O22" s="751">
        <f t="shared" si="5"/>
        <v>-1.0960782397195548</v>
      </c>
      <c r="P22" s="755">
        <v>83</v>
      </c>
      <c r="Q22" s="752">
        <v>12</v>
      </c>
      <c r="R22" s="751">
        <f t="shared" si="6"/>
        <v>9.0802209367819103E-2</v>
      </c>
      <c r="S22" s="753">
        <v>197</v>
      </c>
      <c r="T22" s="751">
        <f t="shared" si="7"/>
        <v>-0.82335463354728977</v>
      </c>
      <c r="U22" s="753">
        <v>0.56272522389799995</v>
      </c>
      <c r="V22" s="751">
        <f t="shared" si="8"/>
        <v>0.59174196258403033</v>
      </c>
      <c r="W22" s="754">
        <v>73.3</v>
      </c>
      <c r="X22" s="751">
        <f t="shared" si="9"/>
        <v>-0.24464081462692822</v>
      </c>
      <c r="Y22" s="755">
        <v>83</v>
      </c>
      <c r="Z22" s="752">
        <v>3.35</v>
      </c>
      <c r="AA22" s="751">
        <f t="shared" si="10"/>
        <v>1.2783669731584479</v>
      </c>
      <c r="AB22" s="753">
        <v>97.65</v>
      </c>
      <c r="AC22" s="751">
        <f t="shared" si="11"/>
        <v>-0.32799169137454764</v>
      </c>
      <c r="AD22" s="753">
        <v>0</v>
      </c>
      <c r="AE22" s="751">
        <f t="shared" si="12"/>
        <v>0.96836786324478874</v>
      </c>
      <c r="AF22" s="754">
        <v>86.51</v>
      </c>
      <c r="AG22" s="751">
        <f t="shared" si="13"/>
        <v>0.56436104194648973</v>
      </c>
      <c r="AH22" s="755">
        <v>28</v>
      </c>
      <c r="AI22" s="756">
        <v>6</v>
      </c>
      <c r="AJ22" s="751">
        <f t="shared" si="14"/>
        <v>-0.59511334938272253</v>
      </c>
      <c r="AK22" s="757">
        <v>13</v>
      </c>
      <c r="AL22" s="751">
        <f t="shared" si="15"/>
        <v>0.47078604037593652</v>
      </c>
      <c r="AM22" s="757">
        <v>5.7924069971396204</v>
      </c>
      <c r="AN22" s="751">
        <f t="shared" si="16"/>
        <v>-0.55830335193616076</v>
      </c>
      <c r="AO22" s="754">
        <v>71.33</v>
      </c>
      <c r="AP22" s="751">
        <f t="shared" si="17"/>
        <v>-0.42504397846378411</v>
      </c>
      <c r="AQ22" s="755">
        <v>73</v>
      </c>
      <c r="AR22" s="752">
        <v>6</v>
      </c>
      <c r="AS22" s="751">
        <f t="shared" si="18"/>
        <v>-0.32418442498256123</v>
      </c>
      <c r="AT22" s="753">
        <v>4</v>
      </c>
      <c r="AU22" s="751">
        <f t="shared" si="19"/>
        <v>-0.74526728453590652</v>
      </c>
      <c r="AV22" s="753">
        <v>10</v>
      </c>
      <c r="AW22" s="751">
        <f t="shared" si="20"/>
        <v>-0.70259668943569109</v>
      </c>
      <c r="AX22" s="754">
        <v>50</v>
      </c>
      <c r="AY22" s="751">
        <f t="shared" si="21"/>
        <v>-0.70259668943569142</v>
      </c>
      <c r="AZ22" s="755">
        <v>71</v>
      </c>
      <c r="BA22" s="752">
        <v>7</v>
      </c>
      <c r="BB22" s="751">
        <f t="shared" si="22"/>
        <v>0.18443237659767142</v>
      </c>
      <c r="BC22" s="753">
        <v>6</v>
      </c>
      <c r="BD22" s="751">
        <f t="shared" si="23"/>
        <v>0.36295296639520186</v>
      </c>
      <c r="BE22" s="753">
        <v>8</v>
      </c>
      <c r="BF22" s="751">
        <f t="shared" si="24"/>
        <v>0.59749307243049588</v>
      </c>
      <c r="BG22" s="753">
        <v>7</v>
      </c>
      <c r="BH22" s="751">
        <f t="shared" si="25"/>
        <v>0.48778774049265</v>
      </c>
      <c r="BI22" s="753">
        <v>7.5</v>
      </c>
      <c r="BJ22" s="751">
        <f t="shared" si="26"/>
        <v>-0.38115356921335181</v>
      </c>
      <c r="BK22" s="753">
        <v>4.5</v>
      </c>
      <c r="BL22" s="751">
        <f t="shared" si="27"/>
        <v>-5.96104942192816E-2</v>
      </c>
      <c r="BM22" s="753">
        <v>4.5</v>
      </c>
      <c r="BN22" s="751">
        <f t="shared" si="28"/>
        <v>-1.077257423057268</v>
      </c>
      <c r="BO22" s="753">
        <v>5.5</v>
      </c>
      <c r="BP22" s="751">
        <f t="shared" si="29"/>
        <v>-0.8419812042695477</v>
      </c>
      <c r="BQ22" s="753">
        <v>6.25</v>
      </c>
      <c r="BR22" s="751">
        <f t="shared" si="30"/>
        <v>-1.5056098138160523E-2</v>
      </c>
      <c r="BS22" s="754">
        <v>62.5</v>
      </c>
      <c r="BT22" s="751">
        <f t="shared" si="31"/>
        <v>-1.5068872503974194E-2</v>
      </c>
      <c r="BU22" s="755">
        <v>35</v>
      </c>
      <c r="BV22" s="752">
        <v>14</v>
      </c>
      <c r="BW22" s="751">
        <f t="shared" si="32"/>
        <v>-0.38341348305539946</v>
      </c>
      <c r="BX22" s="753">
        <v>330</v>
      </c>
      <c r="BY22" s="751">
        <f t="shared" si="33"/>
        <v>-1.6490323815386347</v>
      </c>
      <c r="BZ22" s="753">
        <v>51.286048804572779</v>
      </c>
      <c r="CA22" s="751">
        <f t="shared" si="34"/>
        <v>-0.79358539181823495</v>
      </c>
      <c r="CB22" s="754">
        <v>67.19</v>
      </c>
      <c r="CC22" s="751">
        <f t="shared" si="35"/>
        <v>-1.5973902441064494</v>
      </c>
      <c r="CD22" s="755">
        <v>122</v>
      </c>
      <c r="CE22" s="752">
        <v>3</v>
      </c>
      <c r="CF22" s="751">
        <f t="shared" si="36"/>
        <v>0.90258388327358652</v>
      </c>
      <c r="CG22" s="753">
        <v>11</v>
      </c>
      <c r="CH22" s="751">
        <f t="shared" si="37"/>
        <v>-5.6635026661287217E-2</v>
      </c>
      <c r="CI22" s="753">
        <v>829.25</v>
      </c>
      <c r="CJ22" s="751">
        <f t="shared" si="38"/>
        <v>0.8483281989956265</v>
      </c>
      <c r="CK22" s="753">
        <v>5</v>
      </c>
      <c r="CL22" s="751">
        <f t="shared" si="39"/>
        <v>-0.40644405737815631</v>
      </c>
      <c r="CM22" s="753">
        <v>11</v>
      </c>
      <c r="CN22" s="751">
        <f t="shared" si="40"/>
        <v>-0.24716245639344114</v>
      </c>
      <c r="CO22" s="753">
        <v>1021.25</v>
      </c>
      <c r="CP22" s="751">
        <f t="shared" si="41"/>
        <v>0.30950301548574899</v>
      </c>
      <c r="CQ22" s="754">
        <v>87.23</v>
      </c>
      <c r="CR22" s="751">
        <f t="shared" si="42"/>
        <v>0.37282500791620737</v>
      </c>
      <c r="CS22" s="755">
        <v>20</v>
      </c>
      <c r="CT22" s="752">
        <v>32</v>
      </c>
      <c r="CU22" s="751">
        <f t="shared" si="43"/>
        <v>-3.8388800125481591E-2</v>
      </c>
      <c r="CV22" s="753">
        <v>360</v>
      </c>
      <c r="CW22" s="751">
        <f t="shared" si="44"/>
        <v>0.56914706491031841</v>
      </c>
      <c r="CX22" s="753">
        <v>32.200000000000003</v>
      </c>
      <c r="CY22" s="751">
        <f t="shared" si="45"/>
        <v>-1.3488521780861058</v>
      </c>
      <c r="CZ22" s="754">
        <v>69.95</v>
      </c>
      <c r="DA22" s="751">
        <f t="shared" si="46"/>
        <v>2.4037953229946465E-2</v>
      </c>
      <c r="DB22" s="755">
        <v>26</v>
      </c>
      <c r="DC22" s="752">
        <v>92.878743284889197</v>
      </c>
      <c r="DD22" s="751">
        <f t="shared" si="47"/>
        <v>1.164985257737569</v>
      </c>
      <c r="DE22" s="753">
        <v>14</v>
      </c>
      <c r="DF22" s="751">
        <f t="shared" si="48"/>
        <v>1.0851929379020051</v>
      </c>
      <c r="DG22" s="754">
        <v>93.74</v>
      </c>
      <c r="DH22" s="751">
        <f t="shared" si="49"/>
        <v>1.3702448423942728</v>
      </c>
      <c r="DI22" s="755">
        <v>2</v>
      </c>
    </row>
    <row r="23" spans="2:113">
      <c r="B23" s="748" t="s">
        <v>46</v>
      </c>
      <c r="C23" s="749">
        <v>31</v>
      </c>
      <c r="D23" s="750">
        <v>73.88</v>
      </c>
      <c r="E23" s="751">
        <f t="shared" si="0"/>
        <v>-0.36361739268546811</v>
      </c>
      <c r="F23" s="752">
        <v>5</v>
      </c>
      <c r="G23" s="751">
        <f t="shared" si="1"/>
        <v>-5.7214375582854665E-2</v>
      </c>
      <c r="H23" s="753">
        <v>4.5</v>
      </c>
      <c r="I23" s="751">
        <f t="shared" si="2"/>
        <v>0.67777829604930262</v>
      </c>
      <c r="J23" s="753">
        <v>0.93522675829617996</v>
      </c>
      <c r="K23" s="751">
        <f t="shared" si="3"/>
        <v>0.65000815403932188</v>
      </c>
      <c r="L23" s="753">
        <v>3.1482756288199998E-3</v>
      </c>
      <c r="M23" s="751">
        <f t="shared" si="4"/>
        <v>0.7265460410778809</v>
      </c>
      <c r="N23" s="754">
        <v>93</v>
      </c>
      <c r="O23" s="751">
        <f t="shared" si="5"/>
        <v>0.45536641032125852</v>
      </c>
      <c r="P23" s="755">
        <v>28</v>
      </c>
      <c r="Q23" s="752">
        <v>8</v>
      </c>
      <c r="R23" s="751">
        <f t="shared" si="6"/>
        <v>1.0306119866907559</v>
      </c>
      <c r="S23" s="753">
        <v>183</v>
      </c>
      <c r="T23" s="751">
        <f t="shared" si="7"/>
        <v>-0.5948037290234065</v>
      </c>
      <c r="U23" s="753">
        <v>4.6665469647700002</v>
      </c>
      <c r="V23" s="751">
        <f t="shared" si="8"/>
        <v>-1.0924887367582168</v>
      </c>
      <c r="W23" s="754">
        <v>73.14</v>
      </c>
      <c r="X23" s="751">
        <f t="shared" si="9"/>
        <v>-0.26494047953800931</v>
      </c>
      <c r="Y23" s="755">
        <v>86</v>
      </c>
      <c r="Z23" s="752">
        <v>5</v>
      </c>
      <c r="AA23" s="751">
        <f t="shared" si="10"/>
        <v>-0.24492077523129177</v>
      </c>
      <c r="AB23" s="753">
        <v>79</v>
      </c>
      <c r="AC23" s="751">
        <f t="shared" si="11"/>
        <v>5.8608921114254073E-2</v>
      </c>
      <c r="AD23" s="753">
        <v>42.8549260318172</v>
      </c>
      <c r="AE23" s="751">
        <f t="shared" si="12"/>
        <v>0.52209250780122551</v>
      </c>
      <c r="AF23" s="754">
        <v>79.87</v>
      </c>
      <c r="AG23" s="751">
        <f t="shared" si="13"/>
        <v>-8.5790250750553174E-2</v>
      </c>
      <c r="AH23" s="755">
        <v>60</v>
      </c>
      <c r="AI23" s="756">
        <v>8</v>
      </c>
      <c r="AJ23" s="751">
        <f t="shared" si="14"/>
        <v>-1.5412837435380915</v>
      </c>
      <c r="AK23" s="757">
        <v>49</v>
      </c>
      <c r="AL23" s="751">
        <f t="shared" si="15"/>
        <v>-1.0130355469039565</v>
      </c>
      <c r="AM23" s="757">
        <v>6.0932166569808901</v>
      </c>
      <c r="AN23" s="751">
        <f t="shared" si="16"/>
        <v>-0.66417141318837691</v>
      </c>
      <c r="AO23" s="754">
        <v>59.36</v>
      </c>
      <c r="AP23" s="751">
        <f t="shared" si="17"/>
        <v>-1.4047924965607002</v>
      </c>
      <c r="AQ23" s="755">
        <v>126</v>
      </c>
      <c r="AR23" s="752">
        <v>6</v>
      </c>
      <c r="AS23" s="751">
        <f t="shared" si="18"/>
        <v>-0.32418442498256123</v>
      </c>
      <c r="AT23" s="753">
        <v>4</v>
      </c>
      <c r="AU23" s="751">
        <f t="shared" si="19"/>
        <v>-0.74526728453590652</v>
      </c>
      <c r="AV23" s="753">
        <v>10</v>
      </c>
      <c r="AW23" s="751">
        <f t="shared" si="20"/>
        <v>-0.70259668943569109</v>
      </c>
      <c r="AX23" s="754">
        <v>50</v>
      </c>
      <c r="AY23" s="751">
        <f t="shared" si="21"/>
        <v>-0.70259668943569142</v>
      </c>
      <c r="AZ23" s="755">
        <v>71</v>
      </c>
      <c r="BA23" s="752">
        <v>9</v>
      </c>
      <c r="BB23" s="751">
        <f t="shared" si="22"/>
        <v>1.0434324867786064</v>
      </c>
      <c r="BC23" s="753">
        <v>3</v>
      </c>
      <c r="BD23" s="751">
        <f t="shared" si="23"/>
        <v>-1.2191497076351647</v>
      </c>
      <c r="BE23" s="753">
        <v>5</v>
      </c>
      <c r="BF23" s="751">
        <f t="shared" si="24"/>
        <v>-1.3070160959417092</v>
      </c>
      <c r="BG23" s="753">
        <v>5.666666666666667</v>
      </c>
      <c r="BH23" s="751">
        <f t="shared" si="25"/>
        <v>-0.45991415532164337</v>
      </c>
      <c r="BI23" s="753">
        <v>7.5</v>
      </c>
      <c r="BJ23" s="751">
        <f t="shared" si="26"/>
        <v>-0.38115356921335181</v>
      </c>
      <c r="BK23" s="753">
        <v>8</v>
      </c>
      <c r="BL23" s="751">
        <f t="shared" si="27"/>
        <v>2.3864753030546706</v>
      </c>
      <c r="BM23" s="753">
        <v>8</v>
      </c>
      <c r="BN23" s="751">
        <f t="shared" si="28"/>
        <v>1.4119393409003029</v>
      </c>
      <c r="BO23" s="753">
        <v>7.833333333333333</v>
      </c>
      <c r="BP23" s="751">
        <f t="shared" si="29"/>
        <v>1.9220398525049665</v>
      </c>
      <c r="BQ23" s="753">
        <v>6.75</v>
      </c>
      <c r="BR23" s="751">
        <f t="shared" si="30"/>
        <v>0.59923270589881328</v>
      </c>
      <c r="BS23" s="754">
        <v>67.5</v>
      </c>
      <c r="BT23" s="751">
        <f t="shared" si="31"/>
        <v>0.59924967082350022</v>
      </c>
      <c r="BU23" s="755">
        <v>17</v>
      </c>
      <c r="BV23" s="752">
        <v>8</v>
      </c>
      <c r="BW23" s="751">
        <f t="shared" si="32"/>
        <v>0.57747534425788727</v>
      </c>
      <c r="BX23" s="753">
        <v>137</v>
      </c>
      <c r="BY23" s="751">
        <f t="shared" si="33"/>
        <v>0.5387861562002495</v>
      </c>
      <c r="BZ23" s="753">
        <v>66.565751396873907</v>
      </c>
      <c r="CA23" s="751">
        <f t="shared" si="34"/>
        <v>-2.0669341841469118</v>
      </c>
      <c r="CB23" s="754">
        <v>72.12</v>
      </c>
      <c r="CC23" s="751">
        <f t="shared" si="35"/>
        <v>-1.0048162644292926</v>
      </c>
      <c r="CD23" s="755">
        <v>95</v>
      </c>
      <c r="CE23" s="752">
        <v>2</v>
      </c>
      <c r="CF23" s="751">
        <f t="shared" si="36"/>
        <v>1.8615792592517719</v>
      </c>
      <c r="CG23" s="753">
        <v>10</v>
      </c>
      <c r="CH23" s="751">
        <f t="shared" si="37"/>
        <v>0.21923759604412354</v>
      </c>
      <c r="CI23" s="753">
        <v>1335</v>
      </c>
      <c r="CJ23" s="751">
        <f t="shared" si="38"/>
        <v>-0.83456790172244577</v>
      </c>
      <c r="CK23" s="753">
        <v>2</v>
      </c>
      <c r="CL23" s="751">
        <f t="shared" si="39"/>
        <v>1.7755187769677363</v>
      </c>
      <c r="CM23" s="753">
        <v>11</v>
      </c>
      <c r="CN23" s="751">
        <f t="shared" si="40"/>
        <v>-0.24716245639344114</v>
      </c>
      <c r="CO23" s="753">
        <v>1445</v>
      </c>
      <c r="CP23" s="751">
        <f t="shared" si="41"/>
        <v>-1.0190725787195432</v>
      </c>
      <c r="CQ23" s="754">
        <v>90.18</v>
      </c>
      <c r="CR23" s="751">
        <f t="shared" si="42"/>
        <v>0.94653394154609549</v>
      </c>
      <c r="CS23" s="755">
        <v>10</v>
      </c>
      <c r="CT23" s="752">
        <v>29</v>
      </c>
      <c r="CU23" s="751">
        <f t="shared" si="43"/>
        <v>0.66460179463200542</v>
      </c>
      <c r="CV23" s="753">
        <v>395</v>
      </c>
      <c r="CW23" s="751">
        <f t="shared" si="44"/>
        <v>0.45009433861754405</v>
      </c>
      <c r="CX23" s="753">
        <v>17.399999999999999</v>
      </c>
      <c r="CY23" s="751">
        <f t="shared" si="45"/>
        <v>0.53464945641733386</v>
      </c>
      <c r="CZ23" s="754">
        <v>77.67</v>
      </c>
      <c r="DA23" s="751">
        <f t="shared" si="46"/>
        <v>0.80977667848483692</v>
      </c>
      <c r="DB23" s="755">
        <v>10</v>
      </c>
      <c r="DC23" s="752">
        <v>77.219416317242207</v>
      </c>
      <c r="DD23" s="751">
        <f t="shared" si="47"/>
        <v>0.38404660231675997</v>
      </c>
      <c r="DE23" s="753">
        <v>11</v>
      </c>
      <c r="DF23" s="751">
        <f t="shared" si="48"/>
        <v>-0.53071479444842518</v>
      </c>
      <c r="DG23" s="754">
        <v>75.94</v>
      </c>
      <c r="DH23" s="751">
        <f t="shared" si="49"/>
        <v>7.7698038227973665E-2</v>
      </c>
      <c r="DI23" s="755">
        <v>22</v>
      </c>
    </row>
    <row r="24" spans="2:113">
      <c r="B24" s="748" t="s">
        <v>56</v>
      </c>
      <c r="C24" s="749">
        <v>32</v>
      </c>
      <c r="D24" s="750">
        <v>73.56</v>
      </c>
      <c r="E24" s="751">
        <f t="shared" si="0"/>
        <v>-0.42206261697883268</v>
      </c>
      <c r="F24" s="752">
        <v>4</v>
      </c>
      <c r="G24" s="751">
        <f t="shared" si="1"/>
        <v>0.42910781687141175</v>
      </c>
      <c r="H24" s="753">
        <v>30</v>
      </c>
      <c r="I24" s="751">
        <f t="shared" si="2"/>
        <v>-3.2374311294603597</v>
      </c>
      <c r="J24" s="753">
        <v>12.9408670747972</v>
      </c>
      <c r="K24" s="751">
        <f t="shared" si="3"/>
        <v>-1.6142439450402148</v>
      </c>
      <c r="L24" s="753">
        <v>12.2978005348591</v>
      </c>
      <c r="M24" s="751">
        <f t="shared" si="4"/>
        <v>-0.1714940519948166</v>
      </c>
      <c r="N24" s="754">
        <v>85.79</v>
      </c>
      <c r="O24" s="751">
        <f t="shared" si="5"/>
        <v>-1.1920438881756845</v>
      </c>
      <c r="P24" s="755">
        <v>85</v>
      </c>
      <c r="Q24" s="752">
        <v>19</v>
      </c>
      <c r="R24" s="751">
        <f t="shared" si="6"/>
        <v>-1.5538649009473204</v>
      </c>
      <c r="S24" s="753">
        <v>212</v>
      </c>
      <c r="T24" s="751">
        <f t="shared" si="7"/>
        <v>-1.0682306026800219</v>
      </c>
      <c r="U24" s="753">
        <v>0.29903331780600001</v>
      </c>
      <c r="V24" s="751">
        <f t="shared" si="8"/>
        <v>0.69996255096510629</v>
      </c>
      <c r="W24" s="754">
        <v>62.97</v>
      </c>
      <c r="X24" s="751">
        <f t="shared" si="9"/>
        <v>-1.5552379304486277</v>
      </c>
      <c r="Y24" s="755">
        <v>137</v>
      </c>
      <c r="Z24" s="752">
        <v>3</v>
      </c>
      <c r="AA24" s="751">
        <f t="shared" si="10"/>
        <v>1.6014886167562716</v>
      </c>
      <c r="AB24" s="753">
        <v>161</v>
      </c>
      <c r="AC24" s="751">
        <f t="shared" si="11"/>
        <v>-1.6411900185147932</v>
      </c>
      <c r="AD24" s="753">
        <v>20.8187005694523</v>
      </c>
      <c r="AE24" s="751">
        <f t="shared" si="12"/>
        <v>0.75156961256976651</v>
      </c>
      <c r="AF24" s="754">
        <v>79.19</v>
      </c>
      <c r="AG24" s="751">
        <f t="shared" si="13"/>
        <v>-0.15237200964121486</v>
      </c>
      <c r="AH24" s="755">
        <v>64</v>
      </c>
      <c r="AI24" s="756">
        <v>6</v>
      </c>
      <c r="AJ24" s="751">
        <f t="shared" si="14"/>
        <v>-0.59511334938272253</v>
      </c>
      <c r="AK24" s="757">
        <v>33</v>
      </c>
      <c r="AL24" s="751">
        <f t="shared" si="15"/>
        <v>-0.35355928589067076</v>
      </c>
      <c r="AM24" s="757">
        <v>0.31708593040501998</v>
      </c>
      <c r="AN24" s="751">
        <f t="shared" si="16"/>
        <v>1.3687013405809669</v>
      </c>
      <c r="AO24" s="754">
        <v>80.3</v>
      </c>
      <c r="AP24" s="751">
        <f t="shared" si="17"/>
        <v>0.30915353259129824</v>
      </c>
      <c r="AQ24" s="755">
        <v>39</v>
      </c>
      <c r="AR24" s="752">
        <v>8</v>
      </c>
      <c r="AS24" s="751">
        <f t="shared" si="18"/>
        <v>0.97255327494768373</v>
      </c>
      <c r="AT24" s="753">
        <v>7</v>
      </c>
      <c r="AU24" s="751">
        <f t="shared" si="19"/>
        <v>0.40650942792867617</v>
      </c>
      <c r="AV24" s="753">
        <v>15</v>
      </c>
      <c r="AW24" s="751">
        <f t="shared" si="20"/>
        <v>0.73645677085427852</v>
      </c>
      <c r="AX24" s="754">
        <v>75</v>
      </c>
      <c r="AY24" s="751">
        <f t="shared" si="21"/>
        <v>0.7364567708542793</v>
      </c>
      <c r="AZ24" s="755">
        <v>17</v>
      </c>
      <c r="BA24" s="752">
        <v>7</v>
      </c>
      <c r="BB24" s="751">
        <f t="shared" si="22"/>
        <v>0.18443237659767142</v>
      </c>
      <c r="BC24" s="753">
        <v>2</v>
      </c>
      <c r="BD24" s="751">
        <f t="shared" si="23"/>
        <v>-1.746517265645287</v>
      </c>
      <c r="BE24" s="753">
        <v>9</v>
      </c>
      <c r="BF24" s="751">
        <f t="shared" si="24"/>
        <v>1.2323294618878975</v>
      </c>
      <c r="BG24" s="753">
        <v>6</v>
      </c>
      <c r="BH24" s="751">
        <f t="shared" si="25"/>
        <v>-0.22298868136807018</v>
      </c>
      <c r="BI24" s="753">
        <v>9</v>
      </c>
      <c r="BJ24" s="751">
        <f t="shared" si="26"/>
        <v>0.69281505122205789</v>
      </c>
      <c r="BK24" s="753">
        <v>5.5</v>
      </c>
      <c r="BL24" s="751">
        <f t="shared" si="27"/>
        <v>0.63927116214470481</v>
      </c>
      <c r="BM24" s="753">
        <v>5</v>
      </c>
      <c r="BN24" s="751">
        <f t="shared" si="28"/>
        <v>-0.72165788534904363</v>
      </c>
      <c r="BO24" s="753">
        <v>6.5</v>
      </c>
      <c r="BP24" s="751">
        <f t="shared" si="29"/>
        <v>0.34259924863381569</v>
      </c>
      <c r="BQ24" s="753">
        <v>6.25</v>
      </c>
      <c r="BR24" s="751">
        <f t="shared" si="30"/>
        <v>-1.5056098138160523E-2</v>
      </c>
      <c r="BS24" s="754">
        <v>62.5</v>
      </c>
      <c r="BT24" s="751">
        <f t="shared" si="31"/>
        <v>-1.5068872503974194E-2</v>
      </c>
      <c r="BU24" s="755">
        <v>35</v>
      </c>
      <c r="BV24" s="752">
        <v>18</v>
      </c>
      <c r="BW24" s="751">
        <f t="shared" si="32"/>
        <v>-1.0240060345975905</v>
      </c>
      <c r="BX24" s="753">
        <v>286</v>
      </c>
      <c r="BY24" s="751">
        <f t="shared" si="33"/>
        <v>-1.1502550983235524</v>
      </c>
      <c r="BZ24" s="753">
        <v>38.716654963347104</v>
      </c>
      <c r="CA24" s="751">
        <f t="shared" si="34"/>
        <v>0.25389719963564972</v>
      </c>
      <c r="CB24" s="754">
        <v>73.510000000000005</v>
      </c>
      <c r="CC24" s="751">
        <f t="shared" si="35"/>
        <v>-0.83774165352640273</v>
      </c>
      <c r="CD24" s="755">
        <v>87</v>
      </c>
      <c r="CE24" s="752">
        <v>5</v>
      </c>
      <c r="CF24" s="751">
        <f t="shared" si="36"/>
        <v>-1.0154068686827844</v>
      </c>
      <c r="CG24" s="753">
        <v>15</v>
      </c>
      <c r="CH24" s="751">
        <f t="shared" si="37"/>
        <v>-1.1601255174829304</v>
      </c>
      <c r="CI24" s="753">
        <v>1050</v>
      </c>
      <c r="CJ24" s="751">
        <f t="shared" si="38"/>
        <v>0.1137769103480448</v>
      </c>
      <c r="CK24" s="753">
        <v>4</v>
      </c>
      <c r="CL24" s="751">
        <f t="shared" si="39"/>
        <v>0.32087688740380788</v>
      </c>
      <c r="CM24" s="753">
        <v>14</v>
      </c>
      <c r="CN24" s="751">
        <f t="shared" si="40"/>
        <v>-1.0245466855680021</v>
      </c>
      <c r="CO24" s="753">
        <v>1025</v>
      </c>
      <c r="CP24" s="751">
        <f t="shared" si="41"/>
        <v>0.29774570934233935</v>
      </c>
      <c r="CQ24" s="754">
        <v>81.8</v>
      </c>
      <c r="CR24" s="751">
        <f t="shared" si="42"/>
        <v>-0.68318838517202762</v>
      </c>
      <c r="CS24" s="755">
        <v>41</v>
      </c>
      <c r="CT24" s="752">
        <v>33</v>
      </c>
      <c r="CU24" s="751">
        <f t="shared" si="43"/>
        <v>-0.27271899837797725</v>
      </c>
      <c r="CV24" s="753">
        <v>685</v>
      </c>
      <c r="CW24" s="751">
        <f t="shared" si="44"/>
        <v>-0.53634253637972917</v>
      </c>
      <c r="CX24" s="753">
        <v>19.399999999999999</v>
      </c>
      <c r="CY24" s="751">
        <f t="shared" si="45"/>
        <v>0.28012220851146369</v>
      </c>
      <c r="CZ24" s="754">
        <v>64.83</v>
      </c>
      <c r="DA24" s="751">
        <f t="shared" si="46"/>
        <v>-0.49707374020334932</v>
      </c>
      <c r="DB24" s="755">
        <v>52</v>
      </c>
      <c r="DC24" s="752">
        <v>56.980942376238502</v>
      </c>
      <c r="DD24" s="751">
        <f t="shared" si="47"/>
        <v>-0.62525645776433447</v>
      </c>
      <c r="DE24" s="753">
        <v>12.5</v>
      </c>
      <c r="DF24" s="751">
        <f t="shared" si="48"/>
        <v>0.27723907172678997</v>
      </c>
      <c r="DG24" s="754">
        <v>69.73</v>
      </c>
      <c r="DH24" s="751">
        <f t="shared" si="49"/>
        <v>-0.37324104345026848</v>
      </c>
      <c r="DI24" s="755">
        <v>32</v>
      </c>
    </row>
    <row r="25" spans="2:113">
      <c r="B25" s="748" t="s">
        <v>45</v>
      </c>
      <c r="C25" s="749">
        <v>33</v>
      </c>
      <c r="D25" s="750">
        <v>73.17</v>
      </c>
      <c r="E25" s="751">
        <f t="shared" si="0"/>
        <v>-0.49329273408637242</v>
      </c>
      <c r="F25" s="752">
        <v>6</v>
      </c>
      <c r="G25" s="751">
        <f t="shared" si="1"/>
        <v>-0.54353656803712103</v>
      </c>
      <c r="H25" s="753">
        <v>13</v>
      </c>
      <c r="I25" s="751">
        <f t="shared" si="2"/>
        <v>-0.62729151245391812</v>
      </c>
      <c r="J25" s="753">
        <v>4.5545411345967404</v>
      </c>
      <c r="K25" s="751">
        <f t="shared" si="3"/>
        <v>-3.2591020825487718E-2</v>
      </c>
      <c r="L25" s="753">
        <v>13.7882417711324</v>
      </c>
      <c r="M25" s="751">
        <f t="shared" si="4"/>
        <v>-0.28036057040629853</v>
      </c>
      <c r="N25" s="754">
        <v>88.08</v>
      </c>
      <c r="O25" s="751">
        <f t="shared" si="5"/>
        <v>-0.66880261445058187</v>
      </c>
      <c r="P25" s="755">
        <v>74</v>
      </c>
      <c r="Q25" s="752">
        <v>7</v>
      </c>
      <c r="R25" s="751">
        <f t="shared" si="6"/>
        <v>1.2655644310214902</v>
      </c>
      <c r="S25" s="753">
        <v>229</v>
      </c>
      <c r="T25" s="751">
        <f t="shared" si="7"/>
        <v>-1.3457567010304516</v>
      </c>
      <c r="U25" s="753">
        <v>5.1907615033279999</v>
      </c>
      <c r="V25" s="751">
        <f t="shared" si="8"/>
        <v>-1.3076292264358484</v>
      </c>
      <c r="W25" s="754">
        <v>69.180000000000007</v>
      </c>
      <c r="X25" s="751">
        <f t="shared" si="9"/>
        <v>-0.76735718608727577</v>
      </c>
      <c r="Y25" s="755">
        <v>105</v>
      </c>
      <c r="Z25" s="752">
        <v>5</v>
      </c>
      <c r="AA25" s="751">
        <f t="shared" si="10"/>
        <v>-0.24492077523129177</v>
      </c>
      <c r="AB25" s="753">
        <v>85</v>
      </c>
      <c r="AC25" s="751">
        <f t="shared" si="11"/>
        <v>-6.5766611053724985E-2</v>
      </c>
      <c r="AD25" s="753">
        <v>242.02436692480799</v>
      </c>
      <c r="AE25" s="751">
        <f t="shared" si="12"/>
        <v>-1.5519844130648592</v>
      </c>
      <c r="AF25" s="754">
        <v>78.180000000000007</v>
      </c>
      <c r="AG25" s="751">
        <f t="shared" si="13"/>
        <v>-0.25126550446410756</v>
      </c>
      <c r="AH25" s="755">
        <v>74</v>
      </c>
      <c r="AI25" s="756">
        <v>5</v>
      </c>
      <c r="AJ25" s="751">
        <f t="shared" si="14"/>
        <v>-0.12202815230503798</v>
      </c>
      <c r="AK25" s="757">
        <v>12</v>
      </c>
      <c r="AL25" s="751">
        <f t="shared" si="15"/>
        <v>0.51200330668926686</v>
      </c>
      <c r="AM25" s="757">
        <v>6.10229984300405</v>
      </c>
      <c r="AN25" s="751">
        <f t="shared" si="16"/>
        <v>-0.66736818318164304</v>
      </c>
      <c r="AO25" s="754">
        <v>73.569999999999993</v>
      </c>
      <c r="AP25" s="751">
        <f t="shared" si="17"/>
        <v>-0.24169922653921544</v>
      </c>
      <c r="AQ25" s="755">
        <v>66</v>
      </c>
      <c r="AR25" s="752">
        <v>7</v>
      </c>
      <c r="AS25" s="751">
        <f t="shared" si="18"/>
        <v>0.32418442498256123</v>
      </c>
      <c r="AT25" s="753">
        <v>5</v>
      </c>
      <c r="AU25" s="751">
        <f t="shared" si="19"/>
        <v>-0.36134171371437895</v>
      </c>
      <c r="AV25" s="753">
        <v>12</v>
      </c>
      <c r="AW25" s="751">
        <f t="shared" si="20"/>
        <v>-0.12697530531970327</v>
      </c>
      <c r="AX25" s="754">
        <v>60</v>
      </c>
      <c r="AY25" s="751">
        <f t="shared" si="21"/>
        <v>-0.12697530531970316</v>
      </c>
      <c r="AZ25" s="755">
        <v>52</v>
      </c>
      <c r="BA25" s="752">
        <v>5</v>
      </c>
      <c r="BB25" s="751">
        <f t="shared" si="22"/>
        <v>-0.6745677335832635</v>
      </c>
      <c r="BC25" s="753">
        <v>6</v>
      </c>
      <c r="BD25" s="751">
        <f t="shared" si="23"/>
        <v>0.36295296639520186</v>
      </c>
      <c r="BE25" s="753">
        <v>5</v>
      </c>
      <c r="BF25" s="751">
        <f t="shared" si="24"/>
        <v>-1.3070160959417092</v>
      </c>
      <c r="BG25" s="753">
        <v>5.333333333333333</v>
      </c>
      <c r="BH25" s="751">
        <f t="shared" si="25"/>
        <v>-0.69683962927521714</v>
      </c>
      <c r="BI25" s="753">
        <v>10.5</v>
      </c>
      <c r="BJ25" s="751">
        <f t="shared" si="26"/>
        <v>1.7667836716574676</v>
      </c>
      <c r="BK25" s="753">
        <v>5</v>
      </c>
      <c r="BL25" s="751">
        <f t="shared" si="27"/>
        <v>0.28983033396271157</v>
      </c>
      <c r="BM25" s="753">
        <v>7</v>
      </c>
      <c r="BN25" s="751">
        <f t="shared" si="28"/>
        <v>0.70074026548385404</v>
      </c>
      <c r="BO25" s="753">
        <v>7.5</v>
      </c>
      <c r="BP25" s="751">
        <f t="shared" si="29"/>
        <v>1.5271797015371791</v>
      </c>
      <c r="BQ25" s="753">
        <v>6.4166666666666661</v>
      </c>
      <c r="BR25" s="751">
        <f t="shared" si="30"/>
        <v>0.18970683654083001</v>
      </c>
      <c r="BS25" s="754">
        <v>64.17</v>
      </c>
      <c r="BT25" s="751">
        <f t="shared" si="31"/>
        <v>0.19011352096740247</v>
      </c>
      <c r="BU25" s="755">
        <v>30</v>
      </c>
      <c r="BV25" s="752">
        <v>8</v>
      </c>
      <c r="BW25" s="751">
        <f t="shared" si="32"/>
        <v>0.57747534425788727</v>
      </c>
      <c r="BX25" s="753">
        <v>167</v>
      </c>
      <c r="BY25" s="751">
        <f t="shared" si="33"/>
        <v>0.19871073582632964</v>
      </c>
      <c r="BZ25" s="753">
        <v>58.23212668375767</v>
      </c>
      <c r="CA25" s="751">
        <f t="shared" si="34"/>
        <v>-1.3724435093405991</v>
      </c>
      <c r="CB25" s="754">
        <v>75.25</v>
      </c>
      <c r="CC25" s="751">
        <f t="shared" si="35"/>
        <v>-0.62859789599328952</v>
      </c>
      <c r="CD25" s="755">
        <v>76</v>
      </c>
      <c r="CE25" s="752">
        <v>4</v>
      </c>
      <c r="CF25" s="751">
        <f t="shared" si="36"/>
        <v>-5.6411492704598942E-2</v>
      </c>
      <c r="CG25" s="753">
        <v>10</v>
      </c>
      <c r="CH25" s="751">
        <f t="shared" si="37"/>
        <v>0.21923759604412354</v>
      </c>
      <c r="CI25" s="753">
        <v>1310</v>
      </c>
      <c r="CJ25" s="751">
        <f t="shared" si="38"/>
        <v>-0.75137976031275355</v>
      </c>
      <c r="CK25" s="753">
        <v>4</v>
      </c>
      <c r="CL25" s="751">
        <f t="shared" si="39"/>
        <v>0.32087688740380788</v>
      </c>
      <c r="CM25" s="753">
        <v>9</v>
      </c>
      <c r="CN25" s="751">
        <f t="shared" si="40"/>
        <v>0.27109369638959951</v>
      </c>
      <c r="CO25" s="753">
        <v>1400</v>
      </c>
      <c r="CP25" s="751">
        <f t="shared" si="41"/>
        <v>-0.87798490499862714</v>
      </c>
      <c r="CQ25" s="754">
        <v>84.68</v>
      </c>
      <c r="CR25" s="751">
        <f t="shared" si="42"/>
        <v>-0.12309288386555925</v>
      </c>
      <c r="CS25" s="755">
        <v>30</v>
      </c>
      <c r="CT25" s="752">
        <v>40</v>
      </c>
      <c r="CU25" s="751">
        <f t="shared" si="43"/>
        <v>-1.9130303861454467</v>
      </c>
      <c r="CV25" s="753">
        <v>510</v>
      </c>
      <c r="CW25" s="751">
        <f t="shared" si="44"/>
        <v>5.8921095084142568E-2</v>
      </c>
      <c r="CX25" s="753">
        <v>18.5</v>
      </c>
      <c r="CY25" s="751">
        <f t="shared" si="45"/>
        <v>0.39465947006910507</v>
      </c>
      <c r="CZ25" s="754">
        <v>62.65</v>
      </c>
      <c r="DA25" s="751">
        <f t="shared" si="46"/>
        <v>-0.71895332842299453</v>
      </c>
      <c r="DB25" s="755">
        <v>69</v>
      </c>
      <c r="DC25" s="752">
        <v>71.3226327165779</v>
      </c>
      <c r="DD25" s="751">
        <f t="shared" si="47"/>
        <v>8.9970984257025252E-2</v>
      </c>
      <c r="DE25" s="753">
        <v>12</v>
      </c>
      <c r="DF25" s="751">
        <f t="shared" si="48"/>
        <v>7.9211163350515791E-3</v>
      </c>
      <c r="DG25" s="754">
        <v>75.89</v>
      </c>
      <c r="DH25" s="751">
        <f t="shared" si="49"/>
        <v>7.4067288778068549E-2</v>
      </c>
      <c r="DI25" s="755">
        <v>23</v>
      </c>
    </row>
    <row r="26" spans="2:113">
      <c r="B26" s="759" t="s">
        <v>77</v>
      </c>
      <c r="C26" s="760">
        <v>37</v>
      </c>
      <c r="D26" s="761">
        <v>71.83</v>
      </c>
      <c r="E26" s="762">
        <f t="shared" si="0"/>
        <v>-0.73803211081484243</v>
      </c>
      <c r="F26" s="763">
        <v>7</v>
      </c>
      <c r="G26" s="764">
        <f t="shared" si="1"/>
        <v>-1.0298587604913876</v>
      </c>
      <c r="H26" s="765">
        <v>11.5</v>
      </c>
      <c r="I26" s="766">
        <f t="shared" si="2"/>
        <v>-0.39698507565923208</v>
      </c>
      <c r="J26" s="765">
        <v>1.5204778165203601</v>
      </c>
      <c r="K26" s="767">
        <f t="shared" si="3"/>
        <v>0.53963037308487538</v>
      </c>
      <c r="L26" s="765">
        <v>19.217363707284559</v>
      </c>
      <c r="M26" s="766">
        <f t="shared" si="4"/>
        <v>-0.67692072241749079</v>
      </c>
      <c r="N26" s="765">
        <v>87.02</v>
      </c>
      <c r="O26" s="762">
        <f t="shared" si="5"/>
        <v>-0.91100163198272688</v>
      </c>
      <c r="P26" s="768">
        <v>77</v>
      </c>
      <c r="Q26" s="763">
        <v>10</v>
      </c>
      <c r="R26" s="767">
        <f t="shared" si="6"/>
        <v>0.56070709802928753</v>
      </c>
      <c r="S26" s="765">
        <v>286</v>
      </c>
      <c r="T26" s="764">
        <f t="shared" si="7"/>
        <v>-2.2762853837348338</v>
      </c>
      <c r="U26" s="765">
        <v>0.10050491635100001</v>
      </c>
      <c r="V26" s="767">
        <f t="shared" si="8"/>
        <v>0.78143968363188854</v>
      </c>
      <c r="W26" s="765">
        <v>68.19</v>
      </c>
      <c r="X26" s="762">
        <f t="shared" si="9"/>
        <v>-0.8929613627245937</v>
      </c>
      <c r="Y26" s="768">
        <v>110</v>
      </c>
      <c r="Z26" s="763">
        <v>5</v>
      </c>
      <c r="AA26" s="766">
        <f t="shared" si="10"/>
        <v>-0.24492077523129177</v>
      </c>
      <c r="AB26" s="765">
        <v>128</v>
      </c>
      <c r="AC26" s="766">
        <f t="shared" si="11"/>
        <v>-0.95712459159090824</v>
      </c>
      <c r="AD26" s="765">
        <v>56.868022682596397</v>
      </c>
      <c r="AE26" s="767">
        <f t="shared" si="12"/>
        <v>0.37616530017873429</v>
      </c>
      <c r="AF26" s="765">
        <v>72.709999999999994</v>
      </c>
      <c r="AG26" s="762">
        <f t="shared" si="13"/>
        <v>-0.78685700612869081</v>
      </c>
      <c r="AH26" s="768">
        <v>100</v>
      </c>
      <c r="AI26" s="763">
        <v>3</v>
      </c>
      <c r="AJ26" s="767">
        <f t="shared" si="14"/>
        <v>0.82414224185033103</v>
      </c>
      <c r="AK26" s="765">
        <v>16.5</v>
      </c>
      <c r="AL26" s="767">
        <f t="shared" si="15"/>
        <v>0.32652560827928023</v>
      </c>
      <c r="AM26" s="765">
        <v>4.3142212828310003E-2</v>
      </c>
      <c r="AN26" s="767">
        <f t="shared" si="16"/>
        <v>1.465114103014775</v>
      </c>
      <c r="AO26" s="765">
        <v>91.88</v>
      </c>
      <c r="AP26" s="769">
        <f t="shared" si="17"/>
        <v>1.2569804197727759</v>
      </c>
      <c r="AQ26" s="768">
        <v>11</v>
      </c>
      <c r="AR26" s="763">
        <v>6</v>
      </c>
      <c r="AS26" s="766">
        <f t="shared" si="18"/>
        <v>-0.32418442498256123</v>
      </c>
      <c r="AT26" s="765">
        <v>7</v>
      </c>
      <c r="AU26" s="767">
        <f t="shared" si="19"/>
        <v>0.40650942792867617</v>
      </c>
      <c r="AV26" s="765">
        <v>13</v>
      </c>
      <c r="AW26" s="767">
        <f t="shared" si="20"/>
        <v>0.16083538673829068</v>
      </c>
      <c r="AX26" s="765">
        <v>65</v>
      </c>
      <c r="AY26" s="769">
        <f t="shared" si="21"/>
        <v>0.16083538673829098</v>
      </c>
      <c r="AZ26" s="768">
        <v>36</v>
      </c>
      <c r="BA26" s="763">
        <v>3</v>
      </c>
      <c r="BB26" s="764">
        <f t="shared" si="22"/>
        <v>-1.5335678437641984</v>
      </c>
      <c r="BC26" s="765">
        <v>4</v>
      </c>
      <c r="BD26" s="766">
        <f t="shared" si="23"/>
        <v>-0.69178214962504248</v>
      </c>
      <c r="BE26" s="765">
        <v>7</v>
      </c>
      <c r="BF26" s="766">
        <f t="shared" si="24"/>
        <v>-3.7343317026905853E-2</v>
      </c>
      <c r="BG26" s="765">
        <v>4.666666666666667</v>
      </c>
      <c r="BH26" s="764">
        <f t="shared" si="25"/>
        <v>-1.1706905771823635</v>
      </c>
      <c r="BI26" s="765">
        <v>9</v>
      </c>
      <c r="BJ26" s="767">
        <f t="shared" si="26"/>
        <v>0.69281505122205789</v>
      </c>
      <c r="BK26" s="765">
        <v>3.5</v>
      </c>
      <c r="BL26" s="766">
        <f t="shared" si="27"/>
        <v>-0.75849215058326802</v>
      </c>
      <c r="BM26" s="765">
        <v>4</v>
      </c>
      <c r="BN26" s="764">
        <f t="shared" si="28"/>
        <v>-1.4328569607654924</v>
      </c>
      <c r="BO26" s="765">
        <v>5.5</v>
      </c>
      <c r="BP26" s="766">
        <f t="shared" si="29"/>
        <v>-0.8419812042695477</v>
      </c>
      <c r="BQ26" s="765">
        <v>5.0833333333333339</v>
      </c>
      <c r="BR26" s="764">
        <f t="shared" si="30"/>
        <v>-1.4483966408910987</v>
      </c>
      <c r="BS26" s="765">
        <v>50.83</v>
      </c>
      <c r="BT26" s="762">
        <f t="shared" si="31"/>
        <v>-1.4488883526302996</v>
      </c>
      <c r="BU26" s="768">
        <v>100</v>
      </c>
      <c r="BV26" s="763">
        <v>20</v>
      </c>
      <c r="BW26" s="764">
        <f t="shared" si="32"/>
        <v>-1.3443023103686862</v>
      </c>
      <c r="BX26" s="765">
        <v>207</v>
      </c>
      <c r="BY26" s="766">
        <f t="shared" si="33"/>
        <v>-0.25472315800556344</v>
      </c>
      <c r="BZ26" s="765">
        <v>48.596863560907103</v>
      </c>
      <c r="CA26" s="766">
        <f t="shared" si="34"/>
        <v>-0.56947953886170222</v>
      </c>
      <c r="CB26" s="765">
        <v>71.569999999999993</v>
      </c>
      <c r="CC26" s="762">
        <f t="shared" si="35"/>
        <v>-1.0709249234196461</v>
      </c>
      <c r="CD26" s="768">
        <v>100</v>
      </c>
      <c r="CE26" s="763">
        <v>5</v>
      </c>
      <c r="CF26" s="764">
        <f t="shared" si="36"/>
        <v>-1.0154068686827844</v>
      </c>
      <c r="CG26" s="765">
        <v>16</v>
      </c>
      <c r="CH26" s="764">
        <f t="shared" si="37"/>
        <v>-1.435998140188341</v>
      </c>
      <c r="CI26" s="765">
        <v>1525</v>
      </c>
      <c r="CJ26" s="764">
        <f t="shared" si="38"/>
        <v>-1.466797776436106</v>
      </c>
      <c r="CK26" s="765">
        <v>5</v>
      </c>
      <c r="CL26" s="766">
        <f t="shared" si="39"/>
        <v>-0.40644405737815631</v>
      </c>
      <c r="CM26" s="765">
        <v>16</v>
      </c>
      <c r="CN26" s="764">
        <f t="shared" si="40"/>
        <v>-1.5428028383510428</v>
      </c>
      <c r="CO26" s="765">
        <v>1505</v>
      </c>
      <c r="CP26" s="764">
        <f t="shared" si="41"/>
        <v>-1.2071894770140978</v>
      </c>
      <c r="CQ26" s="765">
        <v>76.489999999999995</v>
      </c>
      <c r="CR26" s="762">
        <f t="shared" si="42"/>
        <v>-1.7158644657058255</v>
      </c>
      <c r="CS26" s="768">
        <v>71</v>
      </c>
      <c r="CT26" s="763">
        <v>33</v>
      </c>
      <c r="CU26" s="766">
        <f t="shared" si="43"/>
        <v>-0.27271899837797725</v>
      </c>
      <c r="CV26" s="765">
        <v>545</v>
      </c>
      <c r="CW26" s="766">
        <f t="shared" si="44"/>
        <v>-6.013163120863179E-2</v>
      </c>
      <c r="CX26" s="765">
        <v>30</v>
      </c>
      <c r="CY26" s="764">
        <f t="shared" si="45"/>
        <v>-1.0688722053896482</v>
      </c>
      <c r="CZ26" s="765">
        <v>64.680000000000007</v>
      </c>
      <c r="DA26" s="762">
        <f t="shared" si="46"/>
        <v>-0.51234068434690205</v>
      </c>
      <c r="DB26" s="768">
        <v>55</v>
      </c>
      <c r="DC26" s="763">
        <v>54.449062113150099</v>
      </c>
      <c r="DD26" s="766">
        <f t="shared" si="47"/>
        <v>-0.75152262312558105</v>
      </c>
      <c r="DE26" s="765">
        <v>13</v>
      </c>
      <c r="DF26" s="767">
        <f t="shared" si="48"/>
        <v>0.54655702711852838</v>
      </c>
      <c r="DG26" s="765">
        <v>69.930000000000007</v>
      </c>
      <c r="DH26" s="762">
        <f t="shared" si="49"/>
        <v>-0.35871804565064691</v>
      </c>
      <c r="DI26" s="768">
        <v>31</v>
      </c>
    </row>
    <row r="27" spans="2:113">
      <c r="B27" s="748" t="s">
        <v>73</v>
      </c>
      <c r="C27" s="749">
        <v>39</v>
      </c>
      <c r="D27" s="750">
        <v>71.53</v>
      </c>
      <c r="E27" s="751">
        <f t="shared" si="0"/>
        <v>-0.79282450858987241</v>
      </c>
      <c r="F27" s="752">
        <v>6</v>
      </c>
      <c r="G27" s="751">
        <f t="shared" si="1"/>
        <v>-0.54353656803712103</v>
      </c>
      <c r="H27" s="753">
        <v>6.34</v>
      </c>
      <c r="I27" s="751">
        <f t="shared" si="2"/>
        <v>0.39526906691448782</v>
      </c>
      <c r="J27" s="753">
        <v>18.623458798583581</v>
      </c>
      <c r="K27" s="751">
        <f t="shared" si="3"/>
        <v>-2.6859752229721927</v>
      </c>
      <c r="L27" s="753">
        <v>0</v>
      </c>
      <c r="M27" s="751">
        <f t="shared" si="4"/>
        <v>0.72677600103763518</v>
      </c>
      <c r="N27" s="754">
        <v>88.85</v>
      </c>
      <c r="O27" s="751">
        <f t="shared" si="5"/>
        <v>-0.49286559228100624</v>
      </c>
      <c r="P27" s="755">
        <v>67</v>
      </c>
      <c r="Q27" s="752">
        <v>11.34</v>
      </c>
      <c r="R27" s="751">
        <f t="shared" si="6"/>
        <v>0.24587082262610374</v>
      </c>
      <c r="S27" s="753">
        <v>87.61</v>
      </c>
      <c r="T27" s="751">
        <f t="shared" si="7"/>
        <v>0.96244418401468157</v>
      </c>
      <c r="U27" s="753">
        <v>10.31938428701948</v>
      </c>
      <c r="V27" s="751">
        <f t="shared" si="8"/>
        <v>-3.4124438317125105</v>
      </c>
      <c r="W27" s="754">
        <v>68.430000000000007</v>
      </c>
      <c r="X27" s="751">
        <f t="shared" si="9"/>
        <v>-0.86251186535797031</v>
      </c>
      <c r="Y27" s="755">
        <v>108</v>
      </c>
      <c r="Z27" s="752">
        <v>6.83</v>
      </c>
      <c r="AA27" s="751">
        <f t="shared" si="10"/>
        <v>-1.9343853688999124</v>
      </c>
      <c r="AB27" s="753">
        <v>78.88</v>
      </c>
      <c r="AC27" s="751">
        <f t="shared" si="11"/>
        <v>6.1096431757613742E-2</v>
      </c>
      <c r="AD27" s="753">
        <v>346.14259033731855</v>
      </c>
      <c r="AE27" s="751">
        <f t="shared" si="12"/>
        <v>-2.6362330972668273</v>
      </c>
      <c r="AF27" s="754">
        <v>68.47</v>
      </c>
      <c r="AG27" s="751">
        <f t="shared" si="13"/>
        <v>-1.2020138556822237</v>
      </c>
      <c r="AH27" s="755">
        <v>116</v>
      </c>
      <c r="AI27" s="756">
        <v>6.83</v>
      </c>
      <c r="AJ27" s="751">
        <f t="shared" si="14"/>
        <v>-0.9877740629572006</v>
      </c>
      <c r="AK27" s="757">
        <v>63.65</v>
      </c>
      <c r="AL27" s="751">
        <f t="shared" si="15"/>
        <v>-1.6168684983942465</v>
      </c>
      <c r="AM27" s="757">
        <v>5.1133412210989979</v>
      </c>
      <c r="AN27" s="751">
        <f t="shared" si="16"/>
        <v>-0.31931043791176522</v>
      </c>
      <c r="AO27" s="754">
        <v>62.45</v>
      </c>
      <c r="AP27" s="751">
        <f t="shared" si="17"/>
        <v>-1.1518749593076112</v>
      </c>
      <c r="AQ27" s="755">
        <v>110</v>
      </c>
      <c r="AR27" s="752">
        <v>8</v>
      </c>
      <c r="AS27" s="751">
        <f t="shared" si="18"/>
        <v>0.97255327494768373</v>
      </c>
      <c r="AT27" s="753">
        <v>8</v>
      </c>
      <c r="AU27" s="751">
        <f t="shared" si="19"/>
        <v>0.79043499875020373</v>
      </c>
      <c r="AV27" s="753">
        <v>16</v>
      </c>
      <c r="AW27" s="751">
        <f t="shared" si="20"/>
        <v>1.0242674629122723</v>
      </c>
      <c r="AX27" s="754">
        <v>80</v>
      </c>
      <c r="AY27" s="751">
        <f t="shared" si="21"/>
        <v>1.0242674629122734</v>
      </c>
      <c r="AZ27" s="755">
        <v>12</v>
      </c>
      <c r="BA27" s="752">
        <v>8</v>
      </c>
      <c r="BB27" s="751">
        <f t="shared" si="22"/>
        <v>0.61393243168813894</v>
      </c>
      <c r="BC27" s="753">
        <v>5</v>
      </c>
      <c r="BD27" s="751">
        <f t="shared" si="23"/>
        <v>-0.16441459161492034</v>
      </c>
      <c r="BE27" s="753">
        <v>5</v>
      </c>
      <c r="BF27" s="751">
        <f t="shared" si="24"/>
        <v>-1.3070160959417092</v>
      </c>
      <c r="BG27" s="753">
        <v>6</v>
      </c>
      <c r="BH27" s="751">
        <f t="shared" si="25"/>
        <v>-0.22298868136807018</v>
      </c>
      <c r="BI27" s="753">
        <v>7</v>
      </c>
      <c r="BJ27" s="751">
        <f t="shared" si="26"/>
        <v>-0.73914310935848837</v>
      </c>
      <c r="BK27" s="753">
        <v>5.5</v>
      </c>
      <c r="BL27" s="751">
        <f t="shared" si="27"/>
        <v>0.63927116214470481</v>
      </c>
      <c r="BM27" s="753">
        <v>4</v>
      </c>
      <c r="BN27" s="751">
        <f t="shared" si="28"/>
        <v>-1.4328569607654924</v>
      </c>
      <c r="BO27" s="753">
        <v>5.5</v>
      </c>
      <c r="BP27" s="751">
        <f t="shared" si="29"/>
        <v>-0.8419812042695477</v>
      </c>
      <c r="BQ27" s="753">
        <v>5.75</v>
      </c>
      <c r="BR27" s="751">
        <f t="shared" si="30"/>
        <v>-0.62934490217513428</v>
      </c>
      <c r="BS27" s="754">
        <v>57.5</v>
      </c>
      <c r="BT27" s="751">
        <f t="shared" si="31"/>
        <v>-0.62938741583144864</v>
      </c>
      <c r="BU27" s="755">
        <v>62</v>
      </c>
      <c r="BV27" s="752">
        <v>6</v>
      </c>
      <c r="BW27" s="751">
        <f t="shared" si="32"/>
        <v>0.89777162002898281</v>
      </c>
      <c r="BX27" s="753">
        <v>334</v>
      </c>
      <c r="BY27" s="751">
        <f t="shared" si="33"/>
        <v>-1.6943757709218241</v>
      </c>
      <c r="BZ27" s="753">
        <v>51.787871465097439</v>
      </c>
      <c r="CA27" s="751">
        <f t="shared" si="34"/>
        <v>-0.83540526853914732</v>
      </c>
      <c r="CB27" s="754">
        <v>71.17</v>
      </c>
      <c r="CC27" s="751">
        <f t="shared" si="35"/>
        <v>-1.119003948139901</v>
      </c>
      <c r="CD27" s="755">
        <v>105</v>
      </c>
      <c r="CE27" s="752">
        <v>4</v>
      </c>
      <c r="CF27" s="751">
        <f t="shared" si="36"/>
        <v>-5.6411492704598942E-2</v>
      </c>
      <c r="CG27" s="753">
        <v>12.02</v>
      </c>
      <c r="CH27" s="751">
        <f t="shared" si="37"/>
        <v>-0.33802510182080608</v>
      </c>
      <c r="CI27" s="753">
        <v>1499.3</v>
      </c>
      <c r="CJ27" s="751">
        <f t="shared" si="38"/>
        <v>-1.3812803670669425</v>
      </c>
      <c r="CK27" s="753">
        <v>4</v>
      </c>
      <c r="CL27" s="751">
        <f t="shared" si="39"/>
        <v>0.32087688740380788</v>
      </c>
      <c r="CM27" s="753">
        <v>11.169999999999998</v>
      </c>
      <c r="CN27" s="751">
        <f t="shared" si="40"/>
        <v>-0.29121422937999913</v>
      </c>
      <c r="CO27" s="753">
        <v>1887.6</v>
      </c>
      <c r="CP27" s="751">
        <f t="shared" si="41"/>
        <v>-2.4067482318057074</v>
      </c>
      <c r="CQ27" s="754">
        <v>81.260000000000005</v>
      </c>
      <c r="CR27" s="751">
        <f t="shared" si="42"/>
        <v>-0.78820629166698852</v>
      </c>
      <c r="CS27" s="755">
        <v>44</v>
      </c>
      <c r="CT27" s="752">
        <v>36.83</v>
      </c>
      <c r="CU27" s="751">
        <f t="shared" si="43"/>
        <v>-1.1702036576850352</v>
      </c>
      <c r="CV27" s="753">
        <v>388.95</v>
      </c>
      <c r="CW27" s="751">
        <f t="shared" si="44"/>
        <v>0.47067345273386652</v>
      </c>
      <c r="CX27" s="753">
        <v>30.898</v>
      </c>
      <c r="CY27" s="751">
        <f t="shared" si="45"/>
        <v>-1.1831549396993839</v>
      </c>
      <c r="CZ27" s="754">
        <v>64.61</v>
      </c>
      <c r="DA27" s="751">
        <f t="shared" si="46"/>
        <v>-0.51946525828056112</v>
      </c>
      <c r="DB27" s="755">
        <v>57</v>
      </c>
      <c r="DC27" s="752">
        <v>68.106584055758702</v>
      </c>
      <c r="DD27" s="751">
        <f t="shared" si="47"/>
        <v>-7.0415009479296034E-2</v>
      </c>
      <c r="DE27" s="753">
        <v>11.5</v>
      </c>
      <c r="DF27" s="751">
        <f t="shared" si="48"/>
        <v>-0.26139683905668681</v>
      </c>
      <c r="DG27" s="754">
        <v>72.59</v>
      </c>
      <c r="DH27" s="751">
        <f t="shared" si="49"/>
        <v>-0.16556217491568334</v>
      </c>
      <c r="DI27" s="755">
        <v>27</v>
      </c>
    </row>
    <row r="28" spans="2:113">
      <c r="B28" s="748" t="s">
        <v>84</v>
      </c>
      <c r="C28" s="749">
        <v>40</v>
      </c>
      <c r="D28" s="750">
        <v>71.25</v>
      </c>
      <c r="E28" s="751">
        <f t="shared" si="0"/>
        <v>-0.84396407984656774</v>
      </c>
      <c r="F28" s="752">
        <v>5</v>
      </c>
      <c r="G28" s="751">
        <f t="shared" si="1"/>
        <v>-5.7214375582854665E-2</v>
      </c>
      <c r="H28" s="753">
        <v>13</v>
      </c>
      <c r="I28" s="751">
        <f t="shared" si="2"/>
        <v>-0.62729151245391812</v>
      </c>
      <c r="J28" s="753">
        <v>3.4792307179019999</v>
      </c>
      <c r="K28" s="751">
        <f t="shared" si="3"/>
        <v>0.17021147899759201</v>
      </c>
      <c r="L28" s="753">
        <v>0</v>
      </c>
      <c r="M28" s="751">
        <f t="shared" si="4"/>
        <v>0.72677600103763518</v>
      </c>
      <c r="N28" s="754">
        <v>90.54</v>
      </c>
      <c r="O28" s="751">
        <f t="shared" si="5"/>
        <v>-0.10671810206466006</v>
      </c>
      <c r="P28" s="755">
        <v>53</v>
      </c>
      <c r="Q28" s="752">
        <v>15</v>
      </c>
      <c r="R28" s="751">
        <f t="shared" si="6"/>
        <v>-0.61405512362438364</v>
      </c>
      <c r="S28" s="753">
        <v>209</v>
      </c>
      <c r="T28" s="751">
        <f t="shared" si="7"/>
        <v>-1.0192554088534755</v>
      </c>
      <c r="U28" s="753">
        <v>1.584727223572</v>
      </c>
      <c r="V28" s="751">
        <f t="shared" si="8"/>
        <v>0.17230679913700195</v>
      </c>
      <c r="W28" s="754">
        <v>66.45</v>
      </c>
      <c r="X28" s="751">
        <f t="shared" si="9"/>
        <v>-1.1137202186326043</v>
      </c>
      <c r="Y28" s="755">
        <v>121</v>
      </c>
      <c r="Z28" s="752">
        <v>6</v>
      </c>
      <c r="AA28" s="751">
        <f t="shared" si="10"/>
        <v>-1.1681254712250735</v>
      </c>
      <c r="AB28" s="753">
        <v>102</v>
      </c>
      <c r="AC28" s="751">
        <f t="shared" si="11"/>
        <v>-0.41816395219633234</v>
      </c>
      <c r="AD28" s="753">
        <v>11.7671019156698</v>
      </c>
      <c r="AE28" s="751">
        <f t="shared" si="12"/>
        <v>0.84582961440829907</v>
      </c>
      <c r="AF28" s="754">
        <v>71.11</v>
      </c>
      <c r="AG28" s="751">
        <f t="shared" si="13"/>
        <v>-0.94351996822436324</v>
      </c>
      <c r="AH28" s="755">
        <v>109</v>
      </c>
      <c r="AI28" s="756">
        <v>6</v>
      </c>
      <c r="AJ28" s="751">
        <f t="shared" si="14"/>
        <v>-0.59511334938272253</v>
      </c>
      <c r="AK28" s="757">
        <v>81</v>
      </c>
      <c r="AL28" s="751">
        <f t="shared" si="15"/>
        <v>-2.3319880689305279</v>
      </c>
      <c r="AM28" s="757">
        <v>7.3061243832300304</v>
      </c>
      <c r="AN28" s="751">
        <f t="shared" si="16"/>
        <v>-1.0910466323006491</v>
      </c>
      <c r="AO28" s="754">
        <v>57.12</v>
      </c>
      <c r="AP28" s="751">
        <f t="shared" si="17"/>
        <v>-1.5881372484852694</v>
      </c>
      <c r="AQ28" s="755">
        <v>135</v>
      </c>
      <c r="AR28" s="752">
        <v>7</v>
      </c>
      <c r="AS28" s="751">
        <f t="shared" si="18"/>
        <v>0.32418442498256123</v>
      </c>
      <c r="AT28" s="753">
        <v>6</v>
      </c>
      <c r="AU28" s="751">
        <f t="shared" si="19"/>
        <v>2.2583857107148598E-2</v>
      </c>
      <c r="AV28" s="753">
        <v>13</v>
      </c>
      <c r="AW28" s="751">
        <f t="shared" si="20"/>
        <v>0.16083538673829068</v>
      </c>
      <c r="AX28" s="754">
        <v>65</v>
      </c>
      <c r="AY28" s="751">
        <f t="shared" si="21"/>
        <v>0.16083538673829098</v>
      </c>
      <c r="AZ28" s="755">
        <v>36</v>
      </c>
      <c r="BA28" s="752">
        <v>7</v>
      </c>
      <c r="BB28" s="751">
        <f t="shared" si="22"/>
        <v>0.18443237659767142</v>
      </c>
      <c r="BC28" s="753">
        <v>9</v>
      </c>
      <c r="BD28" s="751">
        <f t="shared" si="23"/>
        <v>1.9450556404255683</v>
      </c>
      <c r="BE28" s="753">
        <v>9</v>
      </c>
      <c r="BF28" s="751">
        <f t="shared" si="24"/>
        <v>1.2323294618878975</v>
      </c>
      <c r="BG28" s="753">
        <v>8.3333333333333339</v>
      </c>
      <c r="BH28" s="751">
        <f t="shared" si="25"/>
        <v>1.435489636306944</v>
      </c>
      <c r="BI28" s="753">
        <v>7</v>
      </c>
      <c r="BJ28" s="751">
        <f t="shared" si="26"/>
        <v>-0.73914310935848837</v>
      </c>
      <c r="BK28" s="753">
        <v>3.5</v>
      </c>
      <c r="BL28" s="751">
        <f t="shared" si="27"/>
        <v>-0.75849215058326802</v>
      </c>
      <c r="BM28" s="753">
        <v>7</v>
      </c>
      <c r="BN28" s="751">
        <f t="shared" si="28"/>
        <v>0.70074026548385404</v>
      </c>
      <c r="BO28" s="753">
        <v>5.833333333333333</v>
      </c>
      <c r="BP28" s="751">
        <f t="shared" si="29"/>
        <v>-0.44712105330176022</v>
      </c>
      <c r="BQ28" s="753">
        <v>7.0833333333333339</v>
      </c>
      <c r="BR28" s="751">
        <f t="shared" si="30"/>
        <v>1.0087585752567965</v>
      </c>
      <c r="BS28" s="754">
        <v>70.83</v>
      </c>
      <c r="BT28" s="751">
        <f t="shared" si="31"/>
        <v>1.0083858206795979</v>
      </c>
      <c r="BU28" s="755">
        <v>11</v>
      </c>
      <c r="BV28" s="752">
        <v>33</v>
      </c>
      <c r="BW28" s="751">
        <f t="shared" si="32"/>
        <v>-3.426228102880807</v>
      </c>
      <c r="BX28" s="753">
        <v>235</v>
      </c>
      <c r="BY28" s="751">
        <f t="shared" si="33"/>
        <v>-0.57212688368788867</v>
      </c>
      <c r="BZ28" s="753">
        <v>30.122550817146401</v>
      </c>
      <c r="CA28" s="751">
        <f t="shared" si="34"/>
        <v>0.97009517990428773</v>
      </c>
      <c r="CB28" s="754">
        <v>71.88</v>
      </c>
      <c r="CC28" s="751">
        <f t="shared" si="35"/>
        <v>-1.0336636792614473</v>
      </c>
      <c r="CD28" s="755">
        <v>97</v>
      </c>
      <c r="CE28" s="752">
        <v>4</v>
      </c>
      <c r="CF28" s="751">
        <f t="shared" si="36"/>
        <v>-5.6411492704598942E-2</v>
      </c>
      <c r="CG28" s="753">
        <v>10</v>
      </c>
      <c r="CH28" s="751">
        <f t="shared" si="37"/>
        <v>0.21923759604412354</v>
      </c>
      <c r="CI28" s="753">
        <v>620</v>
      </c>
      <c r="CJ28" s="751">
        <f t="shared" si="38"/>
        <v>1.5446129425947497</v>
      </c>
      <c r="CK28" s="753">
        <v>4</v>
      </c>
      <c r="CL28" s="751">
        <f t="shared" si="39"/>
        <v>0.32087688740380788</v>
      </c>
      <c r="CM28" s="753">
        <v>10</v>
      </c>
      <c r="CN28" s="751">
        <f t="shared" si="40"/>
        <v>1.1965619998079192E-2</v>
      </c>
      <c r="CO28" s="753">
        <v>565</v>
      </c>
      <c r="CP28" s="751">
        <f t="shared" si="41"/>
        <v>1.7399752629339249</v>
      </c>
      <c r="CQ28" s="754">
        <v>89.39</v>
      </c>
      <c r="CR28" s="751">
        <f t="shared" si="42"/>
        <v>0.79289663389605658</v>
      </c>
      <c r="CS28" s="755">
        <v>12</v>
      </c>
      <c r="CT28" s="752">
        <v>35</v>
      </c>
      <c r="CU28" s="751">
        <f t="shared" si="43"/>
        <v>-0.74137939488296856</v>
      </c>
      <c r="CV28" s="753">
        <v>890</v>
      </c>
      <c r="CW28" s="751">
        <f t="shared" si="44"/>
        <v>-1.2336513618088363</v>
      </c>
      <c r="CX28" s="753">
        <v>25.3</v>
      </c>
      <c r="CY28" s="751">
        <f t="shared" si="45"/>
        <v>-0.47073317281085347</v>
      </c>
      <c r="CZ28" s="754">
        <v>54.93</v>
      </c>
      <c r="DA28" s="751">
        <f t="shared" si="46"/>
        <v>-1.5046920536778852</v>
      </c>
      <c r="DB28" s="755">
        <v>111</v>
      </c>
      <c r="DC28" s="752">
        <v>61.353906732904498</v>
      </c>
      <c r="DD28" s="751">
        <f t="shared" si="47"/>
        <v>-0.40717448578983817</v>
      </c>
      <c r="DE28" s="753">
        <v>13.5</v>
      </c>
      <c r="DF28" s="751">
        <f t="shared" si="48"/>
        <v>0.8158749825102668</v>
      </c>
      <c r="DG28" s="754">
        <v>75.209999999999994</v>
      </c>
      <c r="DH28" s="751">
        <f t="shared" si="49"/>
        <v>2.4689096259355493E-2</v>
      </c>
      <c r="DI28" s="755">
        <v>24</v>
      </c>
    </row>
    <row r="29" spans="2:113">
      <c r="B29" s="748" t="s">
        <v>83</v>
      </c>
      <c r="C29" s="749">
        <v>41</v>
      </c>
      <c r="D29" s="750">
        <v>71.239999999999995</v>
      </c>
      <c r="E29" s="751">
        <f t="shared" si="0"/>
        <v>-0.84579049310573629</v>
      </c>
      <c r="F29" s="752">
        <v>7</v>
      </c>
      <c r="G29" s="751">
        <f t="shared" si="1"/>
        <v>-1.0298587604913876</v>
      </c>
      <c r="H29" s="753">
        <v>5.5</v>
      </c>
      <c r="I29" s="751">
        <f t="shared" si="2"/>
        <v>0.52424067151951192</v>
      </c>
      <c r="J29" s="753">
        <v>0.68360023265518999</v>
      </c>
      <c r="K29" s="751">
        <f t="shared" si="3"/>
        <v>0.6974646722962965</v>
      </c>
      <c r="L29" s="753">
        <v>0</v>
      </c>
      <c r="M29" s="751">
        <f t="shared" si="4"/>
        <v>0.72677600103763518</v>
      </c>
      <c r="N29" s="754">
        <v>89.83</v>
      </c>
      <c r="O29" s="751">
        <f t="shared" si="5"/>
        <v>-0.2689457458833624</v>
      </c>
      <c r="P29" s="755">
        <v>59</v>
      </c>
      <c r="Q29" s="752">
        <v>13</v>
      </c>
      <c r="R29" s="751">
        <f t="shared" si="6"/>
        <v>-0.14415023496291512</v>
      </c>
      <c r="S29" s="753">
        <v>152</v>
      </c>
      <c r="T29" s="751">
        <f t="shared" si="7"/>
        <v>-8.8726726149093327E-2</v>
      </c>
      <c r="U29" s="753">
        <v>0.65809633507300003</v>
      </c>
      <c r="V29" s="751">
        <f t="shared" si="8"/>
        <v>0.55260114131697735</v>
      </c>
      <c r="W29" s="754">
        <v>76.13</v>
      </c>
      <c r="X29" s="751">
        <f t="shared" si="9"/>
        <v>0.11440950848782565</v>
      </c>
      <c r="Y29" s="755">
        <v>62</v>
      </c>
      <c r="Z29" s="752">
        <v>6</v>
      </c>
      <c r="AA29" s="751">
        <f t="shared" si="10"/>
        <v>-1.1681254712250735</v>
      </c>
      <c r="AB29" s="753">
        <v>30</v>
      </c>
      <c r="AC29" s="751">
        <f t="shared" si="11"/>
        <v>1.0743424338194163</v>
      </c>
      <c r="AD29" s="753">
        <v>62.139754204627998</v>
      </c>
      <c r="AE29" s="751">
        <f t="shared" si="12"/>
        <v>0.32126743716408357</v>
      </c>
      <c r="AF29" s="754">
        <v>81.34</v>
      </c>
      <c r="AG29" s="751">
        <f t="shared" si="13"/>
        <v>5.8143845674846269E-2</v>
      </c>
      <c r="AH29" s="755">
        <v>49</v>
      </c>
      <c r="AI29" s="756">
        <v>6</v>
      </c>
      <c r="AJ29" s="751">
        <f t="shared" si="14"/>
        <v>-0.59511334938272253</v>
      </c>
      <c r="AK29" s="757">
        <v>28.5</v>
      </c>
      <c r="AL29" s="751">
        <f t="shared" si="15"/>
        <v>-0.16808158748068411</v>
      </c>
      <c r="AM29" s="757">
        <v>1.2458777067053</v>
      </c>
      <c r="AN29" s="751">
        <f t="shared" si="16"/>
        <v>1.0418189368848931</v>
      </c>
      <c r="AO29" s="754">
        <v>78.959999999999994</v>
      </c>
      <c r="AP29" s="751">
        <f t="shared" si="17"/>
        <v>0.19947408277927894</v>
      </c>
      <c r="AQ29" s="755">
        <v>45</v>
      </c>
      <c r="AR29" s="752">
        <v>6</v>
      </c>
      <c r="AS29" s="751">
        <f t="shared" si="18"/>
        <v>-0.32418442498256123</v>
      </c>
      <c r="AT29" s="753">
        <v>4</v>
      </c>
      <c r="AU29" s="751">
        <f t="shared" si="19"/>
        <v>-0.74526728453590652</v>
      </c>
      <c r="AV29" s="753">
        <v>10</v>
      </c>
      <c r="AW29" s="751">
        <f t="shared" si="20"/>
        <v>-0.70259668943569109</v>
      </c>
      <c r="AX29" s="754">
        <v>50</v>
      </c>
      <c r="AY29" s="751">
        <f t="shared" si="21"/>
        <v>-0.70259668943569142</v>
      </c>
      <c r="AZ29" s="755">
        <v>71</v>
      </c>
      <c r="BA29" s="752">
        <v>8</v>
      </c>
      <c r="BB29" s="751">
        <f t="shared" si="22"/>
        <v>0.61393243168813894</v>
      </c>
      <c r="BC29" s="753">
        <v>6</v>
      </c>
      <c r="BD29" s="751">
        <f t="shared" si="23"/>
        <v>0.36295296639520186</v>
      </c>
      <c r="BE29" s="753">
        <v>6</v>
      </c>
      <c r="BF29" s="751">
        <f t="shared" si="24"/>
        <v>-0.67217970648430758</v>
      </c>
      <c r="BG29" s="753">
        <v>6.666666666666667</v>
      </c>
      <c r="BH29" s="751">
        <f t="shared" si="25"/>
        <v>0.25086226653907678</v>
      </c>
      <c r="BI29" s="753">
        <v>7</v>
      </c>
      <c r="BJ29" s="751">
        <f t="shared" si="26"/>
        <v>-0.73914310935848837</v>
      </c>
      <c r="BK29" s="753">
        <v>4.5</v>
      </c>
      <c r="BL29" s="751">
        <f t="shared" si="27"/>
        <v>-5.96104942192816E-2</v>
      </c>
      <c r="BM29" s="753">
        <v>3.5</v>
      </c>
      <c r="BN29" s="751">
        <f t="shared" si="28"/>
        <v>-1.7884564984737168</v>
      </c>
      <c r="BO29" s="753">
        <v>5</v>
      </c>
      <c r="BP29" s="751">
        <f t="shared" si="29"/>
        <v>-1.4342714307212294</v>
      </c>
      <c r="BQ29" s="753">
        <v>5.8333333333333339</v>
      </c>
      <c r="BR29" s="751">
        <f t="shared" si="30"/>
        <v>-0.52696343483563801</v>
      </c>
      <c r="BS29" s="754">
        <v>58.33</v>
      </c>
      <c r="BT29" s="751">
        <f t="shared" si="31"/>
        <v>-0.52741053763908807</v>
      </c>
      <c r="BU29" s="755">
        <v>56</v>
      </c>
      <c r="BV29" s="752">
        <v>7</v>
      </c>
      <c r="BW29" s="751">
        <f t="shared" si="32"/>
        <v>0.73762348214343498</v>
      </c>
      <c r="BX29" s="753">
        <v>291</v>
      </c>
      <c r="BY29" s="751">
        <f t="shared" si="33"/>
        <v>-1.206934335052539</v>
      </c>
      <c r="BZ29" s="753">
        <v>27.8617612258058</v>
      </c>
      <c r="CA29" s="751">
        <f t="shared" si="34"/>
        <v>1.1585002668785134</v>
      </c>
      <c r="CB29" s="754">
        <v>84.5</v>
      </c>
      <c r="CC29" s="751">
        <f t="shared" si="35"/>
        <v>0.4832295506626319</v>
      </c>
      <c r="CD29" s="755">
        <v>29</v>
      </c>
      <c r="CE29" s="752">
        <v>5</v>
      </c>
      <c r="CF29" s="751">
        <f t="shared" si="36"/>
        <v>-1.0154068686827844</v>
      </c>
      <c r="CG29" s="753">
        <v>15</v>
      </c>
      <c r="CH29" s="751">
        <f t="shared" si="37"/>
        <v>-1.1601255174829304</v>
      </c>
      <c r="CI29" s="753">
        <v>910</v>
      </c>
      <c r="CJ29" s="751">
        <f t="shared" si="38"/>
        <v>0.57963050224232082</v>
      </c>
      <c r="CK29" s="753">
        <v>5</v>
      </c>
      <c r="CL29" s="751">
        <f t="shared" si="39"/>
        <v>-0.40644405737815631</v>
      </c>
      <c r="CM29" s="753">
        <v>12</v>
      </c>
      <c r="CN29" s="751">
        <f t="shared" si="40"/>
        <v>-0.5062905327849615</v>
      </c>
      <c r="CO29" s="753">
        <v>860</v>
      </c>
      <c r="CP29" s="751">
        <f t="shared" si="41"/>
        <v>0.81506717965236464</v>
      </c>
      <c r="CQ29" s="754">
        <v>82.05</v>
      </c>
      <c r="CR29" s="751">
        <f t="shared" si="42"/>
        <v>-0.63456898401695239</v>
      </c>
      <c r="CS29" s="755">
        <v>40</v>
      </c>
      <c r="CT29" s="752">
        <v>36</v>
      </c>
      <c r="CU29" s="751">
        <f t="shared" si="43"/>
        <v>-0.97570959313546424</v>
      </c>
      <c r="CV29" s="753">
        <v>480</v>
      </c>
      <c r="CW29" s="751">
        <f t="shared" si="44"/>
        <v>0.16096628904937774</v>
      </c>
      <c r="CX29" s="753">
        <v>28.6</v>
      </c>
      <c r="CY29" s="751">
        <f t="shared" si="45"/>
        <v>-0.89070313185553929</v>
      </c>
      <c r="CZ29" s="754">
        <v>63.85</v>
      </c>
      <c r="DA29" s="751">
        <f t="shared" si="46"/>
        <v>-0.5968177752745657</v>
      </c>
      <c r="DB29" s="755">
        <v>64</v>
      </c>
      <c r="DC29" s="752">
        <v>29.964479959542501</v>
      </c>
      <c r="DD29" s="751">
        <f t="shared" si="47"/>
        <v>-1.9725812743104993</v>
      </c>
      <c r="DE29" s="753">
        <v>10</v>
      </c>
      <c r="DF29" s="751">
        <f t="shared" si="48"/>
        <v>-1.069350705231902</v>
      </c>
      <c r="DG29" s="754">
        <v>47.38</v>
      </c>
      <c r="DH29" s="751">
        <f t="shared" si="49"/>
        <v>-1.9961860475579534</v>
      </c>
      <c r="DI29" s="755">
        <v>73</v>
      </c>
    </row>
    <row r="30" spans="2:113">
      <c r="B30" s="758" t="s">
        <v>38</v>
      </c>
      <c r="C30" s="749">
        <v>42</v>
      </c>
      <c r="D30" s="750">
        <v>71.11</v>
      </c>
      <c r="E30" s="751">
        <f t="shared" si="0"/>
        <v>-0.8695338654749154</v>
      </c>
      <c r="F30" s="752">
        <v>3</v>
      </c>
      <c r="G30" s="751">
        <f t="shared" si="1"/>
        <v>0.9154300093256782</v>
      </c>
      <c r="H30" s="753">
        <v>4</v>
      </c>
      <c r="I30" s="751">
        <f t="shared" si="2"/>
        <v>0.75454710831419802</v>
      </c>
      <c r="J30" s="753">
        <v>4.9873884718088402</v>
      </c>
      <c r="K30" s="751">
        <f t="shared" si="3"/>
        <v>-0.11422560807165325</v>
      </c>
      <c r="L30" s="753">
        <v>18.160684396770002</v>
      </c>
      <c r="M30" s="751">
        <f t="shared" si="4"/>
        <v>-0.59973754014000391</v>
      </c>
      <c r="N30" s="754">
        <v>94.42</v>
      </c>
      <c r="O30" s="751">
        <f t="shared" si="5"/>
        <v>0.77982169795865997</v>
      </c>
      <c r="P30" s="755">
        <v>14</v>
      </c>
      <c r="Q30" s="752">
        <v>10</v>
      </c>
      <c r="R30" s="751">
        <f t="shared" si="6"/>
        <v>0.56070709802928753</v>
      </c>
      <c r="S30" s="753">
        <v>212</v>
      </c>
      <c r="T30" s="751">
        <f t="shared" si="7"/>
        <v>-1.0682306026800219</v>
      </c>
      <c r="U30" s="753">
        <v>1.0742777296949999</v>
      </c>
      <c r="V30" s="751">
        <f t="shared" si="8"/>
        <v>0.381798039823465</v>
      </c>
      <c r="W30" s="754">
        <v>73.680000000000007</v>
      </c>
      <c r="X30" s="751">
        <f t="shared" si="9"/>
        <v>-0.19642911046310843</v>
      </c>
      <c r="Y30" s="755">
        <v>82</v>
      </c>
      <c r="Z30" s="752">
        <v>6</v>
      </c>
      <c r="AA30" s="751">
        <f t="shared" si="10"/>
        <v>-1.1681254712250735</v>
      </c>
      <c r="AB30" s="753">
        <v>88</v>
      </c>
      <c r="AC30" s="751">
        <f t="shared" si="11"/>
        <v>-0.12795437713771451</v>
      </c>
      <c r="AD30" s="753">
        <v>92.315417763441104</v>
      </c>
      <c r="AE30" s="751">
        <f t="shared" si="12"/>
        <v>7.02923335860929E-3</v>
      </c>
      <c r="AF30" s="754">
        <v>72.81</v>
      </c>
      <c r="AG30" s="751">
        <f t="shared" si="13"/>
        <v>-0.77706557099771045</v>
      </c>
      <c r="AH30" s="755">
        <v>99</v>
      </c>
      <c r="AI30" s="756">
        <v>8</v>
      </c>
      <c r="AJ30" s="751">
        <f t="shared" si="14"/>
        <v>-1.5412837435380915</v>
      </c>
      <c r="AK30" s="757">
        <v>64</v>
      </c>
      <c r="AL30" s="751">
        <f t="shared" si="15"/>
        <v>-1.6312945416039117</v>
      </c>
      <c r="AM30" s="757">
        <v>12.7069732229424</v>
      </c>
      <c r="AN30" s="751">
        <f t="shared" si="16"/>
        <v>-2.9918412945410271</v>
      </c>
      <c r="AO30" s="754">
        <v>42.27</v>
      </c>
      <c r="AP30" s="751">
        <f t="shared" si="17"/>
        <v>-2.8036147333423451</v>
      </c>
      <c r="AQ30" s="755">
        <v>171</v>
      </c>
      <c r="AR30" s="752">
        <v>5</v>
      </c>
      <c r="AS30" s="751">
        <f t="shared" si="18"/>
        <v>-0.97255327494768373</v>
      </c>
      <c r="AT30" s="753">
        <v>4</v>
      </c>
      <c r="AU30" s="751">
        <f t="shared" si="19"/>
        <v>-0.74526728453590652</v>
      </c>
      <c r="AV30" s="753">
        <v>9</v>
      </c>
      <c r="AW30" s="751">
        <f t="shared" si="20"/>
        <v>-0.99040738149368501</v>
      </c>
      <c r="AX30" s="754">
        <v>45</v>
      </c>
      <c r="AY30" s="751">
        <f t="shared" si="21"/>
        <v>-0.99040738149368557</v>
      </c>
      <c r="AZ30" s="755">
        <v>89</v>
      </c>
      <c r="BA30" s="752">
        <v>8</v>
      </c>
      <c r="BB30" s="751">
        <f t="shared" si="22"/>
        <v>0.61393243168813894</v>
      </c>
      <c r="BC30" s="753">
        <v>6</v>
      </c>
      <c r="BD30" s="751">
        <f t="shared" si="23"/>
        <v>0.36295296639520186</v>
      </c>
      <c r="BE30" s="753">
        <v>7</v>
      </c>
      <c r="BF30" s="751">
        <f t="shared" si="24"/>
        <v>-3.7343317026905853E-2</v>
      </c>
      <c r="BG30" s="753">
        <v>7</v>
      </c>
      <c r="BH30" s="751">
        <f t="shared" si="25"/>
        <v>0.48778774049265</v>
      </c>
      <c r="BI30" s="753">
        <v>6</v>
      </c>
      <c r="BJ30" s="751">
        <f t="shared" si="26"/>
        <v>-1.4551221896487616</v>
      </c>
      <c r="BK30" s="753">
        <v>5</v>
      </c>
      <c r="BL30" s="751">
        <f t="shared" si="27"/>
        <v>0.28983033396271157</v>
      </c>
      <c r="BM30" s="753">
        <v>5</v>
      </c>
      <c r="BN30" s="751">
        <f t="shared" si="28"/>
        <v>-0.72165788534904363</v>
      </c>
      <c r="BO30" s="753">
        <v>5.333333333333333</v>
      </c>
      <c r="BP30" s="751">
        <f t="shared" si="29"/>
        <v>-1.0394112797534418</v>
      </c>
      <c r="BQ30" s="753">
        <v>6.1666666666666661</v>
      </c>
      <c r="BR30" s="751">
        <f t="shared" si="30"/>
        <v>-0.11743756547765688</v>
      </c>
      <c r="BS30" s="754">
        <v>61.67</v>
      </c>
      <c r="BT30" s="751">
        <f t="shared" si="31"/>
        <v>-0.11704575069633473</v>
      </c>
      <c r="BU30" s="755">
        <v>40</v>
      </c>
      <c r="BV30" s="752">
        <v>11</v>
      </c>
      <c r="BW30" s="751">
        <f t="shared" si="32"/>
        <v>9.7030930601243875E-2</v>
      </c>
      <c r="BX30" s="753">
        <v>160</v>
      </c>
      <c r="BY30" s="751">
        <f t="shared" si="33"/>
        <v>0.27806166724691095</v>
      </c>
      <c r="BZ30" s="753">
        <v>57.7923938889246</v>
      </c>
      <c r="CA30" s="751">
        <f t="shared" si="34"/>
        <v>-1.3357979516233871</v>
      </c>
      <c r="CB30" s="754">
        <v>74.180000000000007</v>
      </c>
      <c r="CC30" s="751">
        <f t="shared" si="35"/>
        <v>-0.7572092871199736</v>
      </c>
      <c r="CD30" s="755">
        <v>81</v>
      </c>
      <c r="CE30" s="752">
        <v>4</v>
      </c>
      <c r="CF30" s="751">
        <f t="shared" si="36"/>
        <v>-5.6411492704598942E-2</v>
      </c>
      <c r="CG30" s="753">
        <v>9</v>
      </c>
      <c r="CH30" s="751">
        <f t="shared" si="37"/>
        <v>0.49511021874953431</v>
      </c>
      <c r="CI30" s="753">
        <v>1240</v>
      </c>
      <c r="CJ30" s="751">
        <f t="shared" si="38"/>
        <v>-0.5184529643656155</v>
      </c>
      <c r="CK30" s="753">
        <v>4</v>
      </c>
      <c r="CL30" s="751">
        <f t="shared" si="39"/>
        <v>0.32087688740380788</v>
      </c>
      <c r="CM30" s="753">
        <v>8</v>
      </c>
      <c r="CN30" s="751">
        <f t="shared" si="40"/>
        <v>0.53022177278111993</v>
      </c>
      <c r="CO30" s="753">
        <v>1400</v>
      </c>
      <c r="CP30" s="751">
        <f t="shared" si="41"/>
        <v>-0.87798490499862714</v>
      </c>
      <c r="CQ30" s="754">
        <v>85.55</v>
      </c>
      <c r="CR30" s="751">
        <f t="shared" si="42"/>
        <v>4.6102632154100612E-2</v>
      </c>
      <c r="CS30" s="755">
        <v>26</v>
      </c>
      <c r="CT30" s="752">
        <v>26</v>
      </c>
      <c r="CU30" s="751">
        <f t="shared" si="43"/>
        <v>1.3675923893894923</v>
      </c>
      <c r="CV30" s="753">
        <v>505</v>
      </c>
      <c r="CW30" s="751">
        <f t="shared" si="44"/>
        <v>7.5928627411681757E-2</v>
      </c>
      <c r="CX30" s="753">
        <v>17.7</v>
      </c>
      <c r="CY30" s="751">
        <f t="shared" si="45"/>
        <v>0.49647036923145321</v>
      </c>
      <c r="CZ30" s="754">
        <v>77.67</v>
      </c>
      <c r="DA30" s="751">
        <f t="shared" si="46"/>
        <v>0.80977667848483692</v>
      </c>
      <c r="DB30" s="755">
        <v>10</v>
      </c>
      <c r="DC30" s="752">
        <v>89.063333436967994</v>
      </c>
      <c r="DD30" s="751">
        <f t="shared" si="47"/>
        <v>0.97470881465218517</v>
      </c>
      <c r="DE30" s="753">
        <v>11.5</v>
      </c>
      <c r="DF30" s="751">
        <f t="shared" si="48"/>
        <v>-0.26139683905668681</v>
      </c>
      <c r="DG30" s="754">
        <v>83.87</v>
      </c>
      <c r="DH30" s="751">
        <f t="shared" si="49"/>
        <v>0.6535349009829603</v>
      </c>
      <c r="DI30" s="755">
        <v>11</v>
      </c>
    </row>
    <row r="31" spans="2:113">
      <c r="B31" s="748" t="s">
        <v>41</v>
      </c>
      <c r="C31" s="749">
        <v>44</v>
      </c>
      <c r="D31" s="750">
        <v>70.95</v>
      </c>
      <c r="E31" s="751">
        <f t="shared" si="0"/>
        <v>-0.8987564776215976</v>
      </c>
      <c r="F31" s="752">
        <v>9</v>
      </c>
      <c r="G31" s="751">
        <f t="shared" si="1"/>
        <v>-2.0025031453999205</v>
      </c>
      <c r="H31" s="753">
        <v>19</v>
      </c>
      <c r="I31" s="751">
        <f t="shared" si="2"/>
        <v>-1.5485172596326622</v>
      </c>
      <c r="J31" s="753">
        <v>8.0461957214621194</v>
      </c>
      <c r="K31" s="751">
        <f t="shared" si="3"/>
        <v>-0.69111368343635493</v>
      </c>
      <c r="L31" s="753">
        <v>2.9005752420999998E-4</v>
      </c>
      <c r="M31" s="751">
        <f t="shared" si="4"/>
        <v>0.72675481432323719</v>
      </c>
      <c r="N31" s="754">
        <v>82.58</v>
      </c>
      <c r="O31" s="751">
        <f t="shared" si="5"/>
        <v>-1.9254956299475576</v>
      </c>
      <c r="P31" s="755">
        <v>110</v>
      </c>
      <c r="Q31" s="752">
        <v>24</v>
      </c>
      <c r="R31" s="751">
        <f t="shared" si="6"/>
        <v>-2.7286271226009915</v>
      </c>
      <c r="S31" s="753">
        <v>143</v>
      </c>
      <c r="T31" s="751">
        <f t="shared" si="7"/>
        <v>5.8198855330545973E-2</v>
      </c>
      <c r="U31" s="753">
        <v>0.313262126142</v>
      </c>
      <c r="V31" s="751">
        <f t="shared" si="8"/>
        <v>0.69412297085472474</v>
      </c>
      <c r="W31" s="754">
        <v>62.91</v>
      </c>
      <c r="X31" s="751">
        <f t="shared" si="9"/>
        <v>-1.5628503047902835</v>
      </c>
      <c r="Y31" s="755">
        <v>139</v>
      </c>
      <c r="Z31" s="752">
        <v>6</v>
      </c>
      <c r="AA31" s="751">
        <f t="shared" si="10"/>
        <v>-1.1681254712250735</v>
      </c>
      <c r="AB31" s="753">
        <v>129</v>
      </c>
      <c r="AC31" s="751">
        <f t="shared" si="11"/>
        <v>-0.97785384695223809</v>
      </c>
      <c r="AD31" s="753">
        <v>175.77485966856801</v>
      </c>
      <c r="AE31" s="751">
        <f t="shared" si="12"/>
        <v>-0.8620865381557109</v>
      </c>
      <c r="AF31" s="754">
        <v>66.52</v>
      </c>
      <c r="AG31" s="751">
        <f t="shared" si="13"/>
        <v>-1.3929468407363255</v>
      </c>
      <c r="AH31" s="755">
        <v>123</v>
      </c>
      <c r="AI31" s="756">
        <v>3</v>
      </c>
      <c r="AJ31" s="751">
        <f t="shared" si="14"/>
        <v>0.82414224185033103</v>
      </c>
      <c r="AK31" s="757">
        <v>24</v>
      </c>
      <c r="AL31" s="751">
        <f t="shared" si="15"/>
        <v>1.7396110929302513E-2</v>
      </c>
      <c r="AM31" s="757">
        <v>4.00614921951317</v>
      </c>
      <c r="AN31" s="751">
        <f t="shared" si="16"/>
        <v>7.0358799119068366E-2</v>
      </c>
      <c r="AO31" s="754">
        <v>81.87</v>
      </c>
      <c r="AP31" s="751">
        <f t="shared" si="17"/>
        <v>0.43765855960985844</v>
      </c>
      <c r="AQ31" s="755">
        <v>31</v>
      </c>
      <c r="AR31" s="752">
        <v>7</v>
      </c>
      <c r="AS31" s="751">
        <f t="shared" si="18"/>
        <v>0.32418442498256123</v>
      </c>
      <c r="AT31" s="753">
        <v>7</v>
      </c>
      <c r="AU31" s="751">
        <f t="shared" si="19"/>
        <v>0.40650942792867617</v>
      </c>
      <c r="AV31" s="753">
        <v>14</v>
      </c>
      <c r="AW31" s="751">
        <f t="shared" si="20"/>
        <v>0.4486460787962846</v>
      </c>
      <c r="AX31" s="754">
        <v>70</v>
      </c>
      <c r="AY31" s="751">
        <f t="shared" si="21"/>
        <v>0.44864607879628515</v>
      </c>
      <c r="AZ31" s="755">
        <v>23</v>
      </c>
      <c r="BA31" s="752">
        <v>2</v>
      </c>
      <c r="BB31" s="751">
        <f t="shared" si="22"/>
        <v>-1.9630678988546659</v>
      </c>
      <c r="BC31" s="753">
        <v>5</v>
      </c>
      <c r="BD31" s="751">
        <f t="shared" si="23"/>
        <v>-0.16441459161492034</v>
      </c>
      <c r="BE31" s="753">
        <v>9</v>
      </c>
      <c r="BF31" s="751">
        <f t="shared" si="24"/>
        <v>1.2323294618878975</v>
      </c>
      <c r="BG31" s="753">
        <v>5.333333333333333</v>
      </c>
      <c r="BH31" s="751">
        <f t="shared" si="25"/>
        <v>-0.69683962927521714</v>
      </c>
      <c r="BI31" s="753">
        <v>7.5</v>
      </c>
      <c r="BJ31" s="751">
        <f t="shared" si="26"/>
        <v>-0.38115356921335181</v>
      </c>
      <c r="BK31" s="753">
        <v>5.5</v>
      </c>
      <c r="BL31" s="751">
        <f t="shared" si="27"/>
        <v>0.63927116214470481</v>
      </c>
      <c r="BM31" s="753">
        <v>3.5</v>
      </c>
      <c r="BN31" s="751">
        <f t="shared" si="28"/>
        <v>-1.7884564984737168</v>
      </c>
      <c r="BO31" s="753">
        <v>5.5</v>
      </c>
      <c r="BP31" s="751">
        <f t="shared" si="29"/>
        <v>-0.8419812042695477</v>
      </c>
      <c r="BQ31" s="753">
        <v>5.4166666666666661</v>
      </c>
      <c r="BR31" s="751">
        <f t="shared" si="30"/>
        <v>-1.0388707715331176</v>
      </c>
      <c r="BS31" s="754">
        <v>54.17</v>
      </c>
      <c r="BT31" s="751">
        <f t="shared" si="31"/>
        <v>-1.0385235656875462</v>
      </c>
      <c r="BU31" s="755">
        <v>83</v>
      </c>
      <c r="BV31" s="752">
        <v>8</v>
      </c>
      <c r="BW31" s="751">
        <f t="shared" si="32"/>
        <v>0.57747534425788727</v>
      </c>
      <c r="BX31" s="753">
        <v>413</v>
      </c>
      <c r="BY31" s="751">
        <f t="shared" si="33"/>
        <v>-2.589907711239813</v>
      </c>
      <c r="BZ31" s="753">
        <v>48.5331738202837</v>
      </c>
      <c r="CA31" s="751">
        <f t="shared" si="34"/>
        <v>-0.56417189273334112</v>
      </c>
      <c r="CB31" s="754">
        <v>67.66</v>
      </c>
      <c r="CC31" s="751">
        <f t="shared" si="35"/>
        <v>-1.5408973900601486</v>
      </c>
      <c r="CD31" s="755">
        <v>119</v>
      </c>
      <c r="CE31" s="752">
        <v>4</v>
      </c>
      <c r="CF31" s="751">
        <f t="shared" si="36"/>
        <v>-5.6411492704598942E-2</v>
      </c>
      <c r="CG31" s="753">
        <v>17</v>
      </c>
      <c r="CH31" s="751">
        <f t="shared" si="37"/>
        <v>-1.711870762893752</v>
      </c>
      <c r="CI31" s="753">
        <v>1240</v>
      </c>
      <c r="CJ31" s="751">
        <f t="shared" si="38"/>
        <v>-0.5184529643656155</v>
      </c>
      <c r="CK31" s="753">
        <v>6</v>
      </c>
      <c r="CL31" s="751">
        <f t="shared" si="39"/>
        <v>-1.1337650021601204</v>
      </c>
      <c r="CM31" s="753">
        <v>17</v>
      </c>
      <c r="CN31" s="751">
        <f t="shared" si="40"/>
        <v>-1.8019309147425633</v>
      </c>
      <c r="CO31" s="753">
        <v>1215</v>
      </c>
      <c r="CP31" s="751">
        <f t="shared" si="41"/>
        <v>-0.29795780192375038</v>
      </c>
      <c r="CQ31" s="754">
        <v>78.33</v>
      </c>
      <c r="CR31" s="751">
        <f t="shared" si="42"/>
        <v>-1.3580256732044713</v>
      </c>
      <c r="CS31" s="755">
        <v>58</v>
      </c>
      <c r="CT31" s="752">
        <v>27</v>
      </c>
      <c r="CU31" s="751">
        <f t="shared" si="43"/>
        <v>1.1332621911369967</v>
      </c>
      <c r="CV31" s="753">
        <v>611</v>
      </c>
      <c r="CW31" s="751">
        <f t="shared" si="44"/>
        <v>-0.28463105793214916</v>
      </c>
      <c r="CX31" s="753">
        <v>33</v>
      </c>
      <c r="CY31" s="751">
        <f t="shared" si="45"/>
        <v>-1.4506630772484534</v>
      </c>
      <c r="CZ31" s="754">
        <v>68</v>
      </c>
      <c r="DA31" s="751">
        <f t="shared" si="46"/>
        <v>-0.17443232063625028</v>
      </c>
      <c r="DB31" s="755">
        <v>37</v>
      </c>
      <c r="DC31" s="752">
        <v>65.607136284426005</v>
      </c>
      <c r="DD31" s="751">
        <f t="shared" si="47"/>
        <v>-0.19506374986717198</v>
      </c>
      <c r="DE31" s="753">
        <v>13.5</v>
      </c>
      <c r="DF31" s="751">
        <f t="shared" si="48"/>
        <v>0.8158749825102668</v>
      </c>
      <c r="DG31" s="754">
        <v>77.5</v>
      </c>
      <c r="DH31" s="751">
        <f t="shared" si="49"/>
        <v>0.19097742106502028</v>
      </c>
      <c r="DI31" s="755">
        <v>20</v>
      </c>
    </row>
    <row r="32" spans="2:113">
      <c r="B32" s="748" t="s">
        <v>58</v>
      </c>
      <c r="C32" s="749">
        <v>51</v>
      </c>
      <c r="D32" s="750">
        <v>69.87</v>
      </c>
      <c r="E32" s="751">
        <f t="shared" si="0"/>
        <v>-1.0960091096117071</v>
      </c>
      <c r="F32" s="752">
        <v>2</v>
      </c>
      <c r="G32" s="751">
        <f t="shared" si="1"/>
        <v>1.4017522017799446</v>
      </c>
      <c r="H32" s="753">
        <v>6</v>
      </c>
      <c r="I32" s="751">
        <f t="shared" si="2"/>
        <v>0.44747185925461663</v>
      </c>
      <c r="J32" s="753">
        <v>0</v>
      </c>
      <c r="K32" s="751">
        <f t="shared" si="3"/>
        <v>0.82639101199292708</v>
      </c>
      <c r="L32" s="753">
        <v>44.069356672416909</v>
      </c>
      <c r="M32" s="751">
        <f t="shared" si="4"/>
        <v>-2.4921884994051688</v>
      </c>
      <c r="N32" s="754">
        <v>94.39</v>
      </c>
      <c r="O32" s="751">
        <f t="shared" si="5"/>
        <v>0.77296700878322155</v>
      </c>
      <c r="P32" s="755">
        <v>15</v>
      </c>
      <c r="Q32" s="752">
        <v>11</v>
      </c>
      <c r="R32" s="751">
        <f t="shared" si="6"/>
        <v>0.32575465369855333</v>
      </c>
      <c r="S32" s="753">
        <v>212.5</v>
      </c>
      <c r="T32" s="751">
        <f t="shared" si="7"/>
        <v>-1.0763931349844464</v>
      </c>
      <c r="U32" s="753">
        <v>1.3068988821780001</v>
      </c>
      <c r="V32" s="751">
        <f t="shared" si="8"/>
        <v>0.28632905723432506</v>
      </c>
      <c r="W32" s="754">
        <v>71.91</v>
      </c>
      <c r="X32" s="751">
        <f t="shared" si="9"/>
        <v>-0.42099415354194886</v>
      </c>
      <c r="Y32" s="755">
        <v>90</v>
      </c>
      <c r="Z32" s="752">
        <v>5</v>
      </c>
      <c r="AA32" s="751">
        <f t="shared" si="10"/>
        <v>-0.24492077523129177</v>
      </c>
      <c r="AB32" s="753">
        <v>38</v>
      </c>
      <c r="AC32" s="751">
        <f t="shared" si="11"/>
        <v>0.90850839092877766</v>
      </c>
      <c r="AD32" s="753">
        <v>119.31220107205699</v>
      </c>
      <c r="AE32" s="751">
        <f t="shared" si="12"/>
        <v>-0.27410528681161567</v>
      </c>
      <c r="AF32" s="754">
        <v>85.5</v>
      </c>
      <c r="AG32" s="751">
        <f t="shared" si="13"/>
        <v>0.46546754712359567</v>
      </c>
      <c r="AH32" s="755">
        <v>31</v>
      </c>
      <c r="AI32" s="756">
        <v>5</v>
      </c>
      <c r="AJ32" s="751">
        <f t="shared" si="14"/>
        <v>-0.12202815230503798</v>
      </c>
      <c r="AK32" s="757">
        <v>109.5</v>
      </c>
      <c r="AL32" s="751">
        <f t="shared" si="15"/>
        <v>-3.5066801588604433</v>
      </c>
      <c r="AM32" s="757">
        <v>2.0454795760859299</v>
      </c>
      <c r="AN32" s="751">
        <f t="shared" si="16"/>
        <v>0.76040410556051308</v>
      </c>
      <c r="AO32" s="754">
        <v>67.040000000000006</v>
      </c>
      <c r="AP32" s="751">
        <f t="shared" si="17"/>
        <v>-0.77618191853360552</v>
      </c>
      <c r="AQ32" s="755">
        <v>90</v>
      </c>
      <c r="AR32" s="752">
        <v>4</v>
      </c>
      <c r="AS32" s="751">
        <f t="shared" si="18"/>
        <v>-1.6209221249128061</v>
      </c>
      <c r="AT32" s="753">
        <v>3</v>
      </c>
      <c r="AU32" s="751">
        <f t="shared" si="19"/>
        <v>-1.129192855357434</v>
      </c>
      <c r="AV32" s="753">
        <v>7</v>
      </c>
      <c r="AW32" s="751">
        <f t="shared" si="20"/>
        <v>-1.566028765609673</v>
      </c>
      <c r="AX32" s="754">
        <v>35</v>
      </c>
      <c r="AY32" s="751">
        <f t="shared" si="21"/>
        <v>-1.5660287656096739</v>
      </c>
      <c r="AZ32" s="755">
        <v>116</v>
      </c>
      <c r="BA32" s="752">
        <v>5</v>
      </c>
      <c r="BB32" s="751">
        <f t="shared" si="22"/>
        <v>-0.6745677335832635</v>
      </c>
      <c r="BC32" s="753">
        <v>9</v>
      </c>
      <c r="BD32" s="751">
        <f t="shared" si="23"/>
        <v>1.9450556404255683</v>
      </c>
      <c r="BE32" s="753">
        <v>8</v>
      </c>
      <c r="BF32" s="751">
        <f t="shared" si="24"/>
        <v>0.59749307243049588</v>
      </c>
      <c r="BG32" s="753">
        <v>7.333333333333333</v>
      </c>
      <c r="BH32" s="751">
        <f t="shared" si="25"/>
        <v>0.72471321444622316</v>
      </c>
      <c r="BI32" s="753">
        <v>7.5</v>
      </c>
      <c r="BJ32" s="751">
        <f t="shared" si="26"/>
        <v>-0.38115356921335181</v>
      </c>
      <c r="BK32" s="753">
        <v>6.5</v>
      </c>
      <c r="BL32" s="751">
        <f t="shared" si="27"/>
        <v>1.3381528185086913</v>
      </c>
      <c r="BM32" s="753">
        <v>5</v>
      </c>
      <c r="BN32" s="751">
        <f t="shared" si="28"/>
        <v>-0.72165788534904363</v>
      </c>
      <c r="BO32" s="753">
        <v>6.333333333333333</v>
      </c>
      <c r="BP32" s="751">
        <f t="shared" si="29"/>
        <v>0.14516917314992148</v>
      </c>
      <c r="BQ32" s="753">
        <v>6.833333333333333</v>
      </c>
      <c r="BR32" s="751">
        <f t="shared" si="30"/>
        <v>0.70161417323830855</v>
      </c>
      <c r="BS32" s="754">
        <v>68.33</v>
      </c>
      <c r="BT32" s="751">
        <f t="shared" si="31"/>
        <v>0.70122654901586079</v>
      </c>
      <c r="BU32" s="755">
        <v>14</v>
      </c>
      <c r="BV32" s="752">
        <v>11</v>
      </c>
      <c r="BW32" s="751">
        <f t="shared" si="32"/>
        <v>9.7030930601243875E-2</v>
      </c>
      <c r="BX32" s="753">
        <v>260</v>
      </c>
      <c r="BY32" s="751">
        <f t="shared" si="33"/>
        <v>-0.8555230673328218</v>
      </c>
      <c r="BZ32" s="753">
        <v>32.0037186381727</v>
      </c>
      <c r="CA32" s="751">
        <f t="shared" si="34"/>
        <v>0.81332624028642175</v>
      </c>
      <c r="CB32" s="754">
        <v>81.94</v>
      </c>
      <c r="CC32" s="751">
        <f t="shared" si="35"/>
        <v>0.17552379245299285</v>
      </c>
      <c r="CD32" s="755">
        <v>42</v>
      </c>
      <c r="CE32" s="752">
        <v>5</v>
      </c>
      <c r="CF32" s="751">
        <f t="shared" si="36"/>
        <v>-1.0154068686827844</v>
      </c>
      <c r="CG32" s="753">
        <v>16</v>
      </c>
      <c r="CH32" s="751">
        <f t="shared" si="37"/>
        <v>-1.435998140188341</v>
      </c>
      <c r="CI32" s="753">
        <v>745</v>
      </c>
      <c r="CJ32" s="751">
        <f t="shared" si="38"/>
        <v>1.128672235546289</v>
      </c>
      <c r="CK32" s="753">
        <v>7</v>
      </c>
      <c r="CL32" s="751">
        <f t="shared" si="39"/>
        <v>-1.8610859469420846</v>
      </c>
      <c r="CM32" s="753">
        <v>14</v>
      </c>
      <c r="CN32" s="751">
        <f t="shared" si="40"/>
        <v>-1.0245466855680021</v>
      </c>
      <c r="CO32" s="753">
        <v>830</v>
      </c>
      <c r="CP32" s="751">
        <f t="shared" si="41"/>
        <v>0.90912562879964187</v>
      </c>
      <c r="CQ32" s="754">
        <v>79.290000000000006</v>
      </c>
      <c r="CR32" s="751">
        <f t="shared" si="42"/>
        <v>-1.1713271727689809</v>
      </c>
      <c r="CS32" s="755">
        <v>53</v>
      </c>
      <c r="CT32" s="752">
        <v>32</v>
      </c>
      <c r="CU32" s="751">
        <f t="shared" si="43"/>
        <v>-3.8388800125481591E-2</v>
      </c>
      <c r="CV32" s="753">
        <v>1270</v>
      </c>
      <c r="CW32" s="751">
        <f t="shared" si="44"/>
        <v>-2.5262238187018151</v>
      </c>
      <c r="CX32" s="753">
        <v>12.7</v>
      </c>
      <c r="CY32" s="751">
        <f t="shared" si="45"/>
        <v>1.1327884889961286</v>
      </c>
      <c r="CZ32" s="754">
        <v>52.4</v>
      </c>
      <c r="DA32" s="751">
        <f t="shared" si="46"/>
        <v>-1.7621945115658222</v>
      </c>
      <c r="DB32" s="755">
        <v>122</v>
      </c>
      <c r="DC32" s="752">
        <v>50.123114900975501</v>
      </c>
      <c r="DD32" s="751">
        <f t="shared" si="47"/>
        <v>-0.9672598260256019</v>
      </c>
      <c r="DE32" s="753">
        <v>11.5</v>
      </c>
      <c r="DF32" s="751">
        <f t="shared" si="48"/>
        <v>-0.26139683905668681</v>
      </c>
      <c r="DG32" s="754">
        <v>62.91</v>
      </c>
      <c r="DH32" s="751">
        <f t="shared" si="49"/>
        <v>-0.86847526841735667</v>
      </c>
      <c r="DI32" s="755">
        <v>42</v>
      </c>
    </row>
    <row r="33" spans="2:113">
      <c r="B33" s="748" t="s">
        <v>52</v>
      </c>
      <c r="C33" s="749">
        <v>54</v>
      </c>
      <c r="D33" s="750">
        <v>68.8</v>
      </c>
      <c r="E33" s="751">
        <f t="shared" si="0"/>
        <v>-1.2914353283426503</v>
      </c>
      <c r="F33" s="752">
        <v>4</v>
      </c>
      <c r="G33" s="751">
        <f t="shared" si="1"/>
        <v>0.42910781687141175</v>
      </c>
      <c r="H33" s="753">
        <v>5</v>
      </c>
      <c r="I33" s="751">
        <f t="shared" si="2"/>
        <v>0.60100948378440733</v>
      </c>
      <c r="J33" s="753">
        <v>8.2851385920873106</v>
      </c>
      <c r="K33" s="751">
        <f t="shared" si="3"/>
        <v>-0.73617807668071777</v>
      </c>
      <c r="L33" s="753">
        <v>54.0335125570911</v>
      </c>
      <c r="M33" s="751">
        <f t="shared" si="4"/>
        <v>-3.2200018030588571</v>
      </c>
      <c r="N33" s="754">
        <v>90.04</v>
      </c>
      <c r="O33" s="751">
        <f t="shared" si="5"/>
        <v>-0.22096292165529421</v>
      </c>
      <c r="P33" s="755">
        <v>57</v>
      </c>
      <c r="Q33" s="752">
        <v>23</v>
      </c>
      <c r="R33" s="751">
        <f t="shared" si="6"/>
        <v>-2.4936746782702572</v>
      </c>
      <c r="S33" s="753">
        <v>91</v>
      </c>
      <c r="T33" s="751">
        <f t="shared" si="7"/>
        <v>0.90710221499068411</v>
      </c>
      <c r="U33" s="753">
        <v>0.23054298691</v>
      </c>
      <c r="V33" s="751">
        <f t="shared" si="8"/>
        <v>0.72807135421898284</v>
      </c>
      <c r="W33" s="754">
        <v>69.37</v>
      </c>
      <c r="X33" s="751">
        <f t="shared" si="9"/>
        <v>-0.74325133400536669</v>
      </c>
      <c r="Y33" s="755">
        <v>103</v>
      </c>
      <c r="Z33" s="752">
        <v>5</v>
      </c>
      <c r="AA33" s="751">
        <f t="shared" si="10"/>
        <v>-0.24492077523129177</v>
      </c>
      <c r="AB33" s="753">
        <v>252</v>
      </c>
      <c r="AC33" s="751">
        <f t="shared" si="11"/>
        <v>-3.527552256395809</v>
      </c>
      <c r="AD33" s="753">
        <v>111.48194310779</v>
      </c>
      <c r="AE33" s="751">
        <f t="shared" si="12"/>
        <v>-0.19256387536165484</v>
      </c>
      <c r="AF33" s="754">
        <v>55.1</v>
      </c>
      <c r="AG33" s="751">
        <f t="shared" si="13"/>
        <v>-2.5111287326941909</v>
      </c>
      <c r="AH33" s="755">
        <v>162</v>
      </c>
      <c r="AI33" s="756">
        <v>4</v>
      </c>
      <c r="AJ33" s="751">
        <f t="shared" si="14"/>
        <v>0.35105704477264654</v>
      </c>
      <c r="AK33" s="757">
        <v>16.5</v>
      </c>
      <c r="AL33" s="751">
        <f t="shared" si="15"/>
        <v>0.32652560827928023</v>
      </c>
      <c r="AM33" s="757">
        <v>5.0181552602191797</v>
      </c>
      <c r="AN33" s="751">
        <f t="shared" si="16"/>
        <v>-0.28581033973641695</v>
      </c>
      <c r="AO33" s="754">
        <v>78.040000000000006</v>
      </c>
      <c r="AP33" s="751">
        <f t="shared" si="17"/>
        <v>0.12417177395311768</v>
      </c>
      <c r="AQ33" s="755">
        <v>52</v>
      </c>
      <c r="AR33" s="752">
        <v>5</v>
      </c>
      <c r="AS33" s="751">
        <f t="shared" si="18"/>
        <v>-0.97255327494768373</v>
      </c>
      <c r="AT33" s="753">
        <v>10</v>
      </c>
      <c r="AU33" s="751">
        <f t="shared" si="19"/>
        <v>1.5582861403932589</v>
      </c>
      <c r="AV33" s="753">
        <v>15</v>
      </c>
      <c r="AW33" s="751">
        <f t="shared" si="20"/>
        <v>0.73645677085427852</v>
      </c>
      <c r="AX33" s="754">
        <v>75</v>
      </c>
      <c r="AY33" s="751">
        <f t="shared" si="21"/>
        <v>0.7364567708542793</v>
      </c>
      <c r="AZ33" s="755">
        <v>17</v>
      </c>
      <c r="BA33" s="752">
        <v>2</v>
      </c>
      <c r="BB33" s="751">
        <f t="shared" si="22"/>
        <v>-1.9630678988546659</v>
      </c>
      <c r="BC33" s="753">
        <v>4</v>
      </c>
      <c r="BD33" s="751">
        <f t="shared" si="23"/>
        <v>-0.69178214962504248</v>
      </c>
      <c r="BE33" s="753">
        <v>6</v>
      </c>
      <c r="BF33" s="751">
        <f t="shared" si="24"/>
        <v>-0.67217970648430758</v>
      </c>
      <c r="BG33" s="753">
        <v>4</v>
      </c>
      <c r="BH33" s="751">
        <f t="shared" si="25"/>
        <v>-1.6445415250895106</v>
      </c>
      <c r="BI33" s="753">
        <v>7.5</v>
      </c>
      <c r="BJ33" s="751">
        <f t="shared" si="26"/>
        <v>-0.38115356921335181</v>
      </c>
      <c r="BK33" s="753">
        <v>4.5</v>
      </c>
      <c r="BL33" s="751">
        <f t="shared" si="27"/>
        <v>-5.96104942192816E-2</v>
      </c>
      <c r="BM33" s="753">
        <v>4.5</v>
      </c>
      <c r="BN33" s="751">
        <f t="shared" si="28"/>
        <v>-1.077257423057268</v>
      </c>
      <c r="BO33" s="753">
        <v>5.5</v>
      </c>
      <c r="BP33" s="751">
        <f t="shared" si="29"/>
        <v>-0.8419812042695477</v>
      </c>
      <c r="BQ33" s="753">
        <v>4.75</v>
      </c>
      <c r="BR33" s="751">
        <f t="shared" si="30"/>
        <v>-1.8579225102490819</v>
      </c>
      <c r="BS33" s="754">
        <v>47.5</v>
      </c>
      <c r="BT33" s="751">
        <f t="shared" si="31"/>
        <v>-1.8580245024863973</v>
      </c>
      <c r="BU33" s="755">
        <v>110</v>
      </c>
      <c r="BV33" s="752">
        <v>11</v>
      </c>
      <c r="BW33" s="751">
        <f t="shared" si="32"/>
        <v>9.7030930601243875E-2</v>
      </c>
      <c r="BX33" s="753">
        <v>277</v>
      </c>
      <c r="BY33" s="751">
        <f t="shared" si="33"/>
        <v>-1.0482324722113765</v>
      </c>
      <c r="BZ33" s="753">
        <v>47.988167793965999</v>
      </c>
      <c r="CA33" s="751">
        <f t="shared" si="34"/>
        <v>-0.51875328846200097</v>
      </c>
      <c r="CB33" s="754">
        <v>73.27</v>
      </c>
      <c r="CC33" s="751">
        <f t="shared" si="35"/>
        <v>-0.86658906835855742</v>
      </c>
      <c r="CD33" s="755">
        <v>88</v>
      </c>
      <c r="CE33" s="752">
        <v>6</v>
      </c>
      <c r="CF33" s="751">
        <f t="shared" si="36"/>
        <v>-1.9744022446609699</v>
      </c>
      <c r="CG33" s="753">
        <v>17</v>
      </c>
      <c r="CH33" s="751">
        <f t="shared" si="37"/>
        <v>-1.711870762893752</v>
      </c>
      <c r="CI33" s="753">
        <v>885</v>
      </c>
      <c r="CJ33" s="751">
        <f t="shared" si="38"/>
        <v>0.66281864365201304</v>
      </c>
      <c r="CK33" s="753">
        <v>6</v>
      </c>
      <c r="CL33" s="751">
        <f t="shared" si="39"/>
        <v>-1.1337650021601204</v>
      </c>
      <c r="CM33" s="753">
        <v>19</v>
      </c>
      <c r="CN33" s="751">
        <f t="shared" si="40"/>
        <v>-2.320187067525604</v>
      </c>
      <c r="CO33" s="753">
        <v>845</v>
      </c>
      <c r="CP33" s="751">
        <f t="shared" si="41"/>
        <v>0.8620964042260032</v>
      </c>
      <c r="CQ33" s="754">
        <v>76.48</v>
      </c>
      <c r="CR33" s="751">
        <f t="shared" si="42"/>
        <v>-1.7178092417520268</v>
      </c>
      <c r="CS33" s="755">
        <v>72</v>
      </c>
      <c r="CT33" s="752">
        <v>34</v>
      </c>
      <c r="CU33" s="751">
        <f t="shared" si="43"/>
        <v>-0.50704919663047288</v>
      </c>
      <c r="CV33" s="753">
        <v>395</v>
      </c>
      <c r="CW33" s="751">
        <f t="shared" si="44"/>
        <v>0.45009433861754405</v>
      </c>
      <c r="CX33" s="753">
        <v>15</v>
      </c>
      <c r="CY33" s="751">
        <f t="shared" si="45"/>
        <v>0.84008215390437779</v>
      </c>
      <c r="CZ33" s="754">
        <v>73.36</v>
      </c>
      <c r="DA33" s="751">
        <f t="shared" si="46"/>
        <v>0.37110648342673069</v>
      </c>
      <c r="DB33" s="755">
        <v>20</v>
      </c>
      <c r="DC33" s="752">
        <v>40.243872916783701</v>
      </c>
      <c r="DD33" s="751">
        <f t="shared" si="47"/>
        <v>-1.4599426831912592</v>
      </c>
      <c r="DE33" s="753">
        <v>9</v>
      </c>
      <c r="DF33" s="751">
        <f t="shared" si="48"/>
        <v>-1.6079866160153788</v>
      </c>
      <c r="DG33" s="754">
        <v>49.78</v>
      </c>
      <c r="DH33" s="751">
        <f t="shared" si="49"/>
        <v>-1.8219100739624974</v>
      </c>
      <c r="DI33" s="755">
        <v>64</v>
      </c>
    </row>
    <row r="34" spans="2:113">
      <c r="B34" s="748" t="s">
        <v>79</v>
      </c>
      <c r="C34" s="749">
        <v>55</v>
      </c>
      <c r="D34" s="750">
        <v>68.66</v>
      </c>
      <c r="E34" s="751">
        <f t="shared" si="0"/>
        <v>-1.317005113970998</v>
      </c>
      <c r="F34" s="752">
        <v>7</v>
      </c>
      <c r="G34" s="751">
        <f t="shared" si="1"/>
        <v>-1.0298587604913876</v>
      </c>
      <c r="H34" s="753">
        <v>6.5</v>
      </c>
      <c r="I34" s="751">
        <f t="shared" si="2"/>
        <v>0.37070304698972129</v>
      </c>
      <c r="J34" s="753">
        <v>16.441271007326002</v>
      </c>
      <c r="K34" s="751">
        <f t="shared" si="3"/>
        <v>-2.2744167257423884</v>
      </c>
      <c r="L34" s="753">
        <v>12.1367370556717</v>
      </c>
      <c r="M34" s="751">
        <f t="shared" si="4"/>
        <v>-0.15972946859787879</v>
      </c>
      <c r="N34" s="754">
        <v>86.86</v>
      </c>
      <c r="O34" s="751">
        <f t="shared" si="5"/>
        <v>-0.947559974251729</v>
      </c>
      <c r="P34" s="755">
        <v>79</v>
      </c>
      <c r="Q34" s="752">
        <v>18</v>
      </c>
      <c r="R34" s="751">
        <f t="shared" si="6"/>
        <v>-1.3189124566165862</v>
      </c>
      <c r="S34" s="753">
        <v>169</v>
      </c>
      <c r="T34" s="751">
        <f t="shared" si="7"/>
        <v>-0.36625282449952312</v>
      </c>
      <c r="U34" s="753">
        <v>3.4949820762539998</v>
      </c>
      <c r="V34" s="751">
        <f t="shared" si="8"/>
        <v>-0.6116721525829858</v>
      </c>
      <c r="W34" s="754">
        <v>63.1</v>
      </c>
      <c r="X34" s="751">
        <f t="shared" si="9"/>
        <v>-1.5387444527083736</v>
      </c>
      <c r="Y34" s="755">
        <v>136</v>
      </c>
      <c r="Z34" s="752">
        <v>4</v>
      </c>
      <c r="AA34" s="751">
        <f t="shared" si="10"/>
        <v>0.67828392076248989</v>
      </c>
      <c r="AB34" s="753">
        <v>70</v>
      </c>
      <c r="AC34" s="751">
        <f t="shared" si="11"/>
        <v>0.24517221936622266</v>
      </c>
      <c r="AD34" s="753">
        <v>433.34196679607498</v>
      </c>
      <c r="AE34" s="751">
        <f t="shared" si="12"/>
        <v>-3.5442951645002796</v>
      </c>
      <c r="AF34" s="754">
        <v>85.12</v>
      </c>
      <c r="AG34" s="751">
        <f t="shared" si="13"/>
        <v>0.42826009362587381</v>
      </c>
      <c r="AH34" s="755">
        <v>34</v>
      </c>
      <c r="AI34" s="756">
        <v>6</v>
      </c>
      <c r="AJ34" s="751">
        <f t="shared" si="14"/>
        <v>-0.59511334938272253</v>
      </c>
      <c r="AK34" s="757">
        <v>6</v>
      </c>
      <c r="AL34" s="751">
        <f t="shared" si="15"/>
        <v>0.75930690456924899</v>
      </c>
      <c r="AM34" s="757">
        <v>4.0207198375014199</v>
      </c>
      <c r="AN34" s="751">
        <f t="shared" si="16"/>
        <v>6.5230762079045601E-2</v>
      </c>
      <c r="AO34" s="754">
        <v>76.38</v>
      </c>
      <c r="AP34" s="751">
        <f t="shared" si="17"/>
        <v>-1.1699783276697795E-2</v>
      </c>
      <c r="AQ34" s="755">
        <v>54</v>
      </c>
      <c r="AR34" s="752">
        <v>6</v>
      </c>
      <c r="AS34" s="751">
        <f t="shared" si="18"/>
        <v>-0.32418442498256123</v>
      </c>
      <c r="AT34" s="753">
        <v>3</v>
      </c>
      <c r="AU34" s="751">
        <f t="shared" si="19"/>
        <v>-1.129192855357434</v>
      </c>
      <c r="AV34" s="753">
        <v>9</v>
      </c>
      <c r="AW34" s="751">
        <f t="shared" si="20"/>
        <v>-0.99040738149368501</v>
      </c>
      <c r="AX34" s="754">
        <v>45</v>
      </c>
      <c r="AY34" s="751">
        <f t="shared" si="21"/>
        <v>-0.99040738149368557</v>
      </c>
      <c r="AZ34" s="755">
        <v>89</v>
      </c>
      <c r="BA34" s="752">
        <v>9</v>
      </c>
      <c r="BB34" s="751">
        <f t="shared" si="22"/>
        <v>1.0434324867786064</v>
      </c>
      <c r="BC34" s="753">
        <v>5</v>
      </c>
      <c r="BD34" s="751">
        <f t="shared" si="23"/>
        <v>-0.16441459161492034</v>
      </c>
      <c r="BE34" s="753">
        <v>7</v>
      </c>
      <c r="BF34" s="751">
        <f t="shared" si="24"/>
        <v>-3.7343317026905853E-2</v>
      </c>
      <c r="BG34" s="753">
        <v>7</v>
      </c>
      <c r="BH34" s="751">
        <f t="shared" si="25"/>
        <v>0.48778774049265</v>
      </c>
      <c r="BI34" s="753">
        <v>10</v>
      </c>
      <c r="BJ34" s="751">
        <f t="shared" si="26"/>
        <v>1.4087941315123309</v>
      </c>
      <c r="BK34" s="753">
        <v>4.5</v>
      </c>
      <c r="BL34" s="751">
        <f t="shared" si="27"/>
        <v>-5.96104942192816E-2</v>
      </c>
      <c r="BM34" s="753">
        <v>6</v>
      </c>
      <c r="BN34" s="751">
        <f t="shared" si="28"/>
        <v>-1.0458809932594798E-2</v>
      </c>
      <c r="BO34" s="753">
        <v>6.833333333333333</v>
      </c>
      <c r="BP34" s="751">
        <f t="shared" si="29"/>
        <v>0.73745939960160312</v>
      </c>
      <c r="BQ34" s="753">
        <v>6.9166666666666661</v>
      </c>
      <c r="BR34" s="751">
        <f t="shared" si="30"/>
        <v>0.80399564057780382</v>
      </c>
      <c r="BS34" s="754">
        <v>69.17</v>
      </c>
      <c r="BT34" s="751">
        <f t="shared" si="31"/>
        <v>0.8044320642948769</v>
      </c>
      <c r="BU34" s="755">
        <v>13</v>
      </c>
      <c r="BV34" s="752">
        <v>11</v>
      </c>
      <c r="BW34" s="751">
        <f t="shared" si="32"/>
        <v>9.7030930601243875E-2</v>
      </c>
      <c r="BX34" s="753">
        <v>226</v>
      </c>
      <c r="BY34" s="751">
        <f t="shared" si="33"/>
        <v>-0.47010425757571267</v>
      </c>
      <c r="BZ34" s="753">
        <v>40.129136501938298</v>
      </c>
      <c r="CA34" s="751">
        <f t="shared" si="34"/>
        <v>0.13618668462484793</v>
      </c>
      <c r="CB34" s="754">
        <v>79.8</v>
      </c>
      <c r="CC34" s="751">
        <f t="shared" si="35"/>
        <v>-8.1698989800377139E-2</v>
      </c>
      <c r="CD34" s="755">
        <v>56</v>
      </c>
      <c r="CE34" s="752">
        <v>7</v>
      </c>
      <c r="CF34" s="751">
        <f t="shared" si="36"/>
        <v>-2.9333976206391554</v>
      </c>
      <c r="CG34" s="753">
        <v>13</v>
      </c>
      <c r="CH34" s="751">
        <f t="shared" si="37"/>
        <v>-0.60838027207210876</v>
      </c>
      <c r="CI34" s="753">
        <v>990</v>
      </c>
      <c r="CJ34" s="751">
        <f t="shared" si="38"/>
        <v>0.31342844973130596</v>
      </c>
      <c r="CK34" s="753">
        <v>8</v>
      </c>
      <c r="CL34" s="751">
        <f t="shared" si="39"/>
        <v>-2.5884068917240488</v>
      </c>
      <c r="CM34" s="753">
        <v>14</v>
      </c>
      <c r="CN34" s="751">
        <f t="shared" si="40"/>
        <v>-1.0245466855680021</v>
      </c>
      <c r="CO34" s="753">
        <v>1235</v>
      </c>
      <c r="CP34" s="751">
        <f t="shared" si="41"/>
        <v>-0.3606634346886019</v>
      </c>
      <c r="CQ34" s="754">
        <v>73.260000000000005</v>
      </c>
      <c r="CR34" s="751">
        <f t="shared" si="42"/>
        <v>-2.3440271286293952</v>
      </c>
      <c r="CS34" s="755">
        <v>90</v>
      </c>
      <c r="CT34" s="752">
        <v>35</v>
      </c>
      <c r="CU34" s="751">
        <f t="shared" si="43"/>
        <v>-0.74137939488296856</v>
      </c>
      <c r="CV34" s="753">
        <v>420</v>
      </c>
      <c r="CW34" s="751">
        <f t="shared" si="44"/>
        <v>0.36505667697984806</v>
      </c>
      <c r="CX34" s="753">
        <v>24.9</v>
      </c>
      <c r="CY34" s="751">
        <f t="shared" si="45"/>
        <v>-0.41982772322967915</v>
      </c>
      <c r="CZ34" s="754">
        <v>67.92</v>
      </c>
      <c r="DA34" s="751">
        <f t="shared" si="46"/>
        <v>-0.18257469084614536</v>
      </c>
      <c r="DB34" s="755">
        <v>38</v>
      </c>
      <c r="DC34" s="752">
        <v>27.8784721815985</v>
      </c>
      <c r="DD34" s="751">
        <f t="shared" si="47"/>
        <v>-2.0766115504948228</v>
      </c>
      <c r="DE34" s="753">
        <v>8</v>
      </c>
      <c r="DF34" s="751">
        <f t="shared" si="48"/>
        <v>-2.1466225267988555</v>
      </c>
      <c r="DG34" s="754">
        <v>40</v>
      </c>
      <c r="DH34" s="751">
        <f t="shared" si="49"/>
        <v>-2.5320846663639811</v>
      </c>
      <c r="DI34" s="755">
        <v>109</v>
      </c>
    </row>
    <row r="35" spans="2:113">
      <c r="B35" s="748" t="s">
        <v>47</v>
      </c>
      <c r="C35" s="749">
        <v>56</v>
      </c>
      <c r="D35" s="750">
        <v>68.48</v>
      </c>
      <c r="E35" s="751">
        <f t="shared" si="0"/>
        <v>-1.3498805526360149</v>
      </c>
      <c r="F35" s="752">
        <v>5</v>
      </c>
      <c r="G35" s="751">
        <f t="shared" si="1"/>
        <v>-5.7214375582854665E-2</v>
      </c>
      <c r="H35" s="753">
        <v>5</v>
      </c>
      <c r="I35" s="751">
        <f t="shared" si="2"/>
        <v>0.60100948378440733</v>
      </c>
      <c r="J35" s="753">
        <v>14.129051562764801</v>
      </c>
      <c r="K35" s="751">
        <f t="shared" si="3"/>
        <v>-1.8383343850375435</v>
      </c>
      <c r="L35" s="753">
        <v>3.8584252206599998E-3</v>
      </c>
      <c r="M35" s="751">
        <f t="shared" si="4"/>
        <v>0.72649416951680668</v>
      </c>
      <c r="N35" s="754">
        <v>91.22</v>
      </c>
      <c r="O35" s="751">
        <f t="shared" si="5"/>
        <v>4.8654852578600694E-2</v>
      </c>
      <c r="P35" s="755">
        <v>46</v>
      </c>
      <c r="Q35" s="752">
        <v>10</v>
      </c>
      <c r="R35" s="751">
        <f t="shared" si="6"/>
        <v>0.56070709802928753</v>
      </c>
      <c r="S35" s="753">
        <v>233</v>
      </c>
      <c r="T35" s="751">
        <f t="shared" si="7"/>
        <v>-1.4110569594658471</v>
      </c>
      <c r="U35" s="753">
        <v>3.6561781458649998</v>
      </c>
      <c r="V35" s="751">
        <f t="shared" si="8"/>
        <v>-0.67782789379080643</v>
      </c>
      <c r="W35" s="754">
        <v>67.349999999999994</v>
      </c>
      <c r="X35" s="751">
        <f t="shared" si="9"/>
        <v>-0.99953460350777201</v>
      </c>
      <c r="Y35" s="755">
        <v>116</v>
      </c>
      <c r="Z35" s="752">
        <v>5</v>
      </c>
      <c r="AA35" s="751">
        <f t="shared" si="10"/>
        <v>-0.24492077523129177</v>
      </c>
      <c r="AB35" s="753">
        <v>124</v>
      </c>
      <c r="AC35" s="751">
        <f t="shared" si="11"/>
        <v>-0.87420757014558892</v>
      </c>
      <c r="AD35" s="753">
        <v>212.59537123294399</v>
      </c>
      <c r="AE35" s="751">
        <f t="shared" si="12"/>
        <v>-1.2455217323689942</v>
      </c>
      <c r="AF35" s="754">
        <v>72.650000000000006</v>
      </c>
      <c r="AG35" s="751">
        <f t="shared" si="13"/>
        <v>-0.7927318672072774</v>
      </c>
      <c r="AH35" s="755">
        <v>102</v>
      </c>
      <c r="AI35" s="756">
        <v>4</v>
      </c>
      <c r="AJ35" s="751">
        <f t="shared" si="14"/>
        <v>0.35105704477264654</v>
      </c>
      <c r="AK35" s="757">
        <v>16</v>
      </c>
      <c r="AL35" s="751">
        <f t="shared" si="15"/>
        <v>0.3471342414359454</v>
      </c>
      <c r="AM35" s="757">
        <v>4.4274363459443196</v>
      </c>
      <c r="AN35" s="751">
        <f t="shared" si="16"/>
        <v>-7.7910546118441198E-2</v>
      </c>
      <c r="AO35" s="754">
        <v>79.44</v>
      </c>
      <c r="AP35" s="751">
        <f t="shared" si="17"/>
        <v>0.23876224390597264</v>
      </c>
      <c r="AQ35" s="755">
        <v>41</v>
      </c>
      <c r="AR35" s="752">
        <v>7</v>
      </c>
      <c r="AS35" s="751">
        <f t="shared" si="18"/>
        <v>0.32418442498256123</v>
      </c>
      <c r="AT35" s="753">
        <v>2</v>
      </c>
      <c r="AU35" s="751">
        <f t="shared" si="19"/>
        <v>-1.5131184261789616</v>
      </c>
      <c r="AV35" s="753">
        <v>9</v>
      </c>
      <c r="AW35" s="751">
        <f t="shared" si="20"/>
        <v>-0.99040738149368501</v>
      </c>
      <c r="AX35" s="754">
        <v>45</v>
      </c>
      <c r="AY35" s="751">
        <f t="shared" si="21"/>
        <v>-0.99040738149368557</v>
      </c>
      <c r="AZ35" s="755">
        <v>89</v>
      </c>
      <c r="BA35" s="752">
        <v>7</v>
      </c>
      <c r="BB35" s="751">
        <f t="shared" si="22"/>
        <v>0.18443237659767142</v>
      </c>
      <c r="BC35" s="753">
        <v>4</v>
      </c>
      <c r="BD35" s="751">
        <f t="shared" si="23"/>
        <v>-0.69178214962504248</v>
      </c>
      <c r="BE35" s="753">
        <v>7</v>
      </c>
      <c r="BF35" s="751">
        <f t="shared" si="24"/>
        <v>-3.7343317026905853E-2</v>
      </c>
      <c r="BG35" s="753">
        <v>6</v>
      </c>
      <c r="BH35" s="751">
        <f t="shared" si="25"/>
        <v>-0.22298868136807018</v>
      </c>
      <c r="BI35" s="753">
        <v>9</v>
      </c>
      <c r="BJ35" s="751">
        <f t="shared" si="26"/>
        <v>0.69281505122205789</v>
      </c>
      <c r="BK35" s="753">
        <v>6</v>
      </c>
      <c r="BL35" s="751">
        <f t="shared" si="27"/>
        <v>0.98871199032669799</v>
      </c>
      <c r="BM35" s="753">
        <v>7</v>
      </c>
      <c r="BN35" s="751">
        <f t="shared" si="28"/>
        <v>0.70074026548385404</v>
      </c>
      <c r="BO35" s="753">
        <v>7.333333333333333</v>
      </c>
      <c r="BP35" s="751">
        <f t="shared" si="29"/>
        <v>1.3297496260532848</v>
      </c>
      <c r="BQ35" s="753">
        <v>6.6666666666666661</v>
      </c>
      <c r="BR35" s="751">
        <f t="shared" si="30"/>
        <v>0.4968512385593169</v>
      </c>
      <c r="BS35" s="754">
        <v>66.67</v>
      </c>
      <c r="BT35" s="751">
        <f t="shared" si="31"/>
        <v>0.49727279263113966</v>
      </c>
      <c r="BU35" s="755">
        <v>21</v>
      </c>
      <c r="BV35" s="752">
        <v>15</v>
      </c>
      <c r="BW35" s="751">
        <f t="shared" si="32"/>
        <v>-0.54356162094094729</v>
      </c>
      <c r="BX35" s="753">
        <v>269</v>
      </c>
      <c r="BY35" s="751">
        <f t="shared" si="33"/>
        <v>-0.95754569344499774</v>
      </c>
      <c r="BZ35" s="753">
        <v>65.354422029479906</v>
      </c>
      <c r="CA35" s="751">
        <f t="shared" si="34"/>
        <v>-1.9659868798544453</v>
      </c>
      <c r="CB35" s="754">
        <v>62.13</v>
      </c>
      <c r="CC35" s="751">
        <f t="shared" si="35"/>
        <v>-2.2055899068176879</v>
      </c>
      <c r="CD35" s="755">
        <v>141</v>
      </c>
      <c r="CE35" s="752">
        <v>3</v>
      </c>
      <c r="CF35" s="751">
        <f t="shared" si="36"/>
        <v>0.90258388327358652</v>
      </c>
      <c r="CG35" s="753">
        <v>19</v>
      </c>
      <c r="CH35" s="751">
        <f t="shared" si="37"/>
        <v>-2.2636160083045733</v>
      </c>
      <c r="CI35" s="753">
        <v>1195</v>
      </c>
      <c r="CJ35" s="751">
        <f t="shared" si="38"/>
        <v>-0.36871430982816966</v>
      </c>
      <c r="CK35" s="753">
        <v>3</v>
      </c>
      <c r="CL35" s="751">
        <f t="shared" si="39"/>
        <v>1.0481978321857721</v>
      </c>
      <c r="CM35" s="753">
        <v>18</v>
      </c>
      <c r="CN35" s="751">
        <f t="shared" si="40"/>
        <v>-2.0610589911340838</v>
      </c>
      <c r="CO35" s="753">
        <v>1145</v>
      </c>
      <c r="CP35" s="751">
        <f t="shared" si="41"/>
        <v>-7.8488087246769964E-2</v>
      </c>
      <c r="CQ35" s="754">
        <v>83.44</v>
      </c>
      <c r="CR35" s="751">
        <f t="shared" si="42"/>
        <v>-0.3642451135947341</v>
      </c>
      <c r="CS35" s="755">
        <v>37</v>
      </c>
      <c r="CT35" s="752">
        <v>37</v>
      </c>
      <c r="CU35" s="751">
        <f t="shared" si="43"/>
        <v>-1.2100397913879599</v>
      </c>
      <c r="CV35" s="753">
        <v>1185</v>
      </c>
      <c r="CW35" s="751">
        <f t="shared" si="44"/>
        <v>-2.2370957691336488</v>
      </c>
      <c r="CX35" s="753">
        <v>23.1</v>
      </c>
      <c r="CY35" s="751">
        <f t="shared" si="45"/>
        <v>-0.19075320011439642</v>
      </c>
      <c r="CZ35" s="754">
        <v>45.61</v>
      </c>
      <c r="DA35" s="751">
        <f t="shared" si="46"/>
        <v>-2.4532781831306805</v>
      </c>
      <c r="DB35" s="755">
        <v>147</v>
      </c>
      <c r="DC35" s="752">
        <v>62.785673986408597</v>
      </c>
      <c r="DD35" s="751">
        <f t="shared" si="47"/>
        <v>-0.33577151961273899</v>
      </c>
      <c r="DE35" s="753">
        <v>12</v>
      </c>
      <c r="DF35" s="751">
        <f t="shared" si="48"/>
        <v>7.9211163350515791E-3</v>
      </c>
      <c r="DG35" s="754">
        <v>71.290000000000006</v>
      </c>
      <c r="DH35" s="751">
        <f t="shared" si="49"/>
        <v>-0.25996166061322185</v>
      </c>
      <c r="DI35" s="755">
        <v>29</v>
      </c>
    </row>
    <row r="36" spans="2:113">
      <c r="B36" s="748" t="s">
        <v>51</v>
      </c>
      <c r="C36" s="749">
        <v>59</v>
      </c>
      <c r="D36" s="750">
        <v>67.599999999999994</v>
      </c>
      <c r="E36" s="751">
        <f t="shared" si="0"/>
        <v>-1.5106049194427726</v>
      </c>
      <c r="F36" s="752">
        <v>6</v>
      </c>
      <c r="G36" s="751">
        <f t="shared" si="1"/>
        <v>-0.54353656803712103</v>
      </c>
      <c r="H36" s="753">
        <v>18.5</v>
      </c>
      <c r="I36" s="751">
        <f t="shared" si="2"/>
        <v>-1.4717484473677667</v>
      </c>
      <c r="J36" s="753">
        <v>2.0049386858057199</v>
      </c>
      <c r="K36" s="751">
        <f t="shared" si="3"/>
        <v>0.44826152383711032</v>
      </c>
      <c r="L36" s="753">
        <v>22.463795191125399</v>
      </c>
      <c r="M36" s="751">
        <f t="shared" si="4"/>
        <v>-0.91405029472514121</v>
      </c>
      <c r="N36" s="754">
        <v>86.47</v>
      </c>
      <c r="O36" s="751">
        <f t="shared" si="5"/>
        <v>-1.0366709335324238</v>
      </c>
      <c r="P36" s="755">
        <v>82</v>
      </c>
      <c r="Q36" s="752">
        <v>11</v>
      </c>
      <c r="R36" s="751">
        <f t="shared" si="6"/>
        <v>0.32575465369855333</v>
      </c>
      <c r="S36" s="753">
        <v>157</v>
      </c>
      <c r="T36" s="751">
        <f t="shared" si="7"/>
        <v>-0.17035204919333738</v>
      </c>
      <c r="U36" s="753">
        <v>0.71713979839200004</v>
      </c>
      <c r="V36" s="751">
        <f t="shared" si="8"/>
        <v>0.52836938375135323</v>
      </c>
      <c r="W36" s="754">
        <v>78.22</v>
      </c>
      <c r="X36" s="751">
        <f t="shared" si="9"/>
        <v>0.37957388138882819</v>
      </c>
      <c r="Y36" s="755">
        <v>50</v>
      </c>
      <c r="Z36" s="752">
        <v>5</v>
      </c>
      <c r="AA36" s="751">
        <f t="shared" si="10"/>
        <v>-0.24492077523129177</v>
      </c>
      <c r="AB36" s="753">
        <v>56</v>
      </c>
      <c r="AC36" s="751">
        <f t="shared" si="11"/>
        <v>0.53538179442484046</v>
      </c>
      <c r="AD36" s="753">
        <v>40.131396447273197</v>
      </c>
      <c r="AE36" s="751">
        <f t="shared" si="12"/>
        <v>0.55045433795585086</v>
      </c>
      <c r="AF36" s="754">
        <v>83.22</v>
      </c>
      <c r="AG36" s="751">
        <f t="shared" si="13"/>
        <v>0.24222282613726157</v>
      </c>
      <c r="AH36" s="755">
        <v>42</v>
      </c>
      <c r="AI36" s="756">
        <v>7</v>
      </c>
      <c r="AJ36" s="751">
        <f t="shared" si="14"/>
        <v>-1.0681985464604069</v>
      </c>
      <c r="AK36" s="757">
        <v>26.5</v>
      </c>
      <c r="AL36" s="751">
        <f t="shared" si="15"/>
        <v>-8.5647054854023394E-2</v>
      </c>
      <c r="AM36" s="757">
        <v>10.1320003069987</v>
      </c>
      <c r="AN36" s="751">
        <f t="shared" si="16"/>
        <v>-2.0855958284487026</v>
      </c>
      <c r="AO36" s="754">
        <v>56.75</v>
      </c>
      <c r="AP36" s="751">
        <f t="shared" si="17"/>
        <v>-1.6184218726870951</v>
      </c>
      <c r="AQ36" s="755">
        <v>137</v>
      </c>
      <c r="AR36" s="752">
        <v>0</v>
      </c>
      <c r="AS36" s="751">
        <f t="shared" si="18"/>
        <v>-4.2143975247732959</v>
      </c>
      <c r="AT36" s="753">
        <v>3</v>
      </c>
      <c r="AU36" s="751">
        <f t="shared" si="19"/>
        <v>-1.129192855357434</v>
      </c>
      <c r="AV36" s="753">
        <v>3</v>
      </c>
      <c r="AW36" s="751">
        <f t="shared" si="20"/>
        <v>-2.7172715338416484</v>
      </c>
      <c r="AX36" s="754">
        <v>15</v>
      </c>
      <c r="AY36" s="751">
        <f t="shared" si="21"/>
        <v>-2.7172715338416507</v>
      </c>
      <c r="AZ36" s="755">
        <v>165</v>
      </c>
      <c r="BA36" s="752">
        <v>6</v>
      </c>
      <c r="BB36" s="751">
        <f t="shared" si="22"/>
        <v>-0.24506767849279604</v>
      </c>
      <c r="BC36" s="753">
        <v>4</v>
      </c>
      <c r="BD36" s="751">
        <f t="shared" si="23"/>
        <v>-0.69178214962504248</v>
      </c>
      <c r="BE36" s="753">
        <v>3</v>
      </c>
      <c r="BF36" s="751">
        <f t="shared" si="24"/>
        <v>-2.5766888748565129</v>
      </c>
      <c r="BG36" s="753">
        <v>4.333333333333333</v>
      </c>
      <c r="BH36" s="751">
        <f t="shared" si="25"/>
        <v>-1.4076160511359372</v>
      </c>
      <c r="BI36" s="753">
        <v>6</v>
      </c>
      <c r="BJ36" s="751">
        <f t="shared" si="26"/>
        <v>-1.4551221896487616</v>
      </c>
      <c r="BK36" s="753">
        <v>2.5</v>
      </c>
      <c r="BL36" s="751">
        <f t="shared" si="27"/>
        <v>-1.4573738069472544</v>
      </c>
      <c r="BM36" s="753">
        <v>6.5</v>
      </c>
      <c r="BN36" s="751">
        <f t="shared" si="28"/>
        <v>0.3451407277756296</v>
      </c>
      <c r="BO36" s="753">
        <v>5</v>
      </c>
      <c r="BP36" s="751">
        <f t="shared" si="29"/>
        <v>-1.4342714307212294</v>
      </c>
      <c r="BQ36" s="753">
        <v>4.6666666666666661</v>
      </c>
      <c r="BR36" s="751">
        <f t="shared" si="30"/>
        <v>-1.9603039775885782</v>
      </c>
      <c r="BS36" s="754">
        <v>46.67</v>
      </c>
      <c r="BT36" s="751">
        <f t="shared" si="31"/>
        <v>-1.960001380678758</v>
      </c>
      <c r="BU36" s="755">
        <v>117</v>
      </c>
      <c r="BV36" s="752">
        <v>23</v>
      </c>
      <c r="BW36" s="751">
        <f t="shared" si="32"/>
        <v>-1.8247467240253294</v>
      </c>
      <c r="BX36" s="753">
        <v>55</v>
      </c>
      <c r="BY36" s="751">
        <f t="shared" si="33"/>
        <v>1.4683256385556303</v>
      </c>
      <c r="BZ36" s="753">
        <v>20.1808344589307</v>
      </c>
      <c r="CA36" s="751">
        <f t="shared" si="34"/>
        <v>1.7985977271192282</v>
      </c>
      <c r="CB36" s="754">
        <v>88.58</v>
      </c>
      <c r="CC36" s="751">
        <f t="shared" si="35"/>
        <v>0.97363560280924355</v>
      </c>
      <c r="CD36" s="755">
        <v>20</v>
      </c>
      <c r="CE36" s="752">
        <v>5</v>
      </c>
      <c r="CF36" s="751">
        <f t="shared" si="36"/>
        <v>-1.0154068686827844</v>
      </c>
      <c r="CG36" s="753">
        <v>8</v>
      </c>
      <c r="CH36" s="751">
        <f t="shared" si="37"/>
        <v>0.77098284145494511</v>
      </c>
      <c r="CI36" s="753">
        <v>1425</v>
      </c>
      <c r="CJ36" s="751">
        <f t="shared" si="38"/>
        <v>-1.1340452107973376</v>
      </c>
      <c r="CK36" s="753">
        <v>4</v>
      </c>
      <c r="CL36" s="751">
        <f t="shared" si="39"/>
        <v>0.32087688740380788</v>
      </c>
      <c r="CM36" s="753">
        <v>7</v>
      </c>
      <c r="CN36" s="751">
        <f t="shared" si="40"/>
        <v>0.78934984917264017</v>
      </c>
      <c r="CO36" s="753">
        <v>1420</v>
      </c>
      <c r="CP36" s="751">
        <f t="shared" si="41"/>
        <v>-0.94069053776347877</v>
      </c>
      <c r="CQ36" s="754">
        <v>83.58</v>
      </c>
      <c r="CR36" s="751">
        <f t="shared" si="42"/>
        <v>-0.33701824894789184</v>
      </c>
      <c r="CS36" s="755">
        <v>35</v>
      </c>
      <c r="CT36" s="752">
        <v>26</v>
      </c>
      <c r="CU36" s="751">
        <f t="shared" si="43"/>
        <v>1.3675923893894923</v>
      </c>
      <c r="CV36" s="753">
        <v>321</v>
      </c>
      <c r="CW36" s="751">
        <f t="shared" si="44"/>
        <v>0.70180581706512413</v>
      </c>
      <c r="CX36" s="753">
        <v>9.6999999999999993</v>
      </c>
      <c r="CY36" s="751">
        <f t="shared" si="45"/>
        <v>1.5145793608549338</v>
      </c>
      <c r="CZ36" s="754">
        <v>85.7</v>
      </c>
      <c r="DA36" s="751">
        <f t="shared" si="46"/>
        <v>1.6270670883030718</v>
      </c>
      <c r="DB36" s="755">
        <v>2</v>
      </c>
      <c r="DC36" s="752">
        <v>44.043526387628603</v>
      </c>
      <c r="DD36" s="751">
        <f t="shared" si="47"/>
        <v>-1.2704520186999169</v>
      </c>
      <c r="DE36" s="753">
        <v>9</v>
      </c>
      <c r="DF36" s="751">
        <f t="shared" si="48"/>
        <v>-1.6079866160153788</v>
      </c>
      <c r="DG36" s="754">
        <v>51.83</v>
      </c>
      <c r="DH36" s="751">
        <f t="shared" si="49"/>
        <v>-1.6730493465163787</v>
      </c>
      <c r="DI36" s="755">
        <v>62</v>
      </c>
    </row>
    <row r="37" spans="2:113">
      <c r="B37" s="770" t="s">
        <v>68</v>
      </c>
      <c r="C37" s="771">
        <v>61</v>
      </c>
      <c r="D37" s="772">
        <v>66.7</v>
      </c>
      <c r="E37" s="773">
        <f t="shared" si="0"/>
        <v>-1.6749821127678626</v>
      </c>
      <c r="F37" s="774">
        <v>5</v>
      </c>
      <c r="G37" s="773">
        <f t="shared" si="1"/>
        <v>-5.7214375582854665E-2</v>
      </c>
      <c r="H37" s="775">
        <v>13</v>
      </c>
      <c r="I37" s="773">
        <f t="shared" si="2"/>
        <v>-0.62729151245391812</v>
      </c>
      <c r="J37" s="775">
        <v>2.1651196903049601</v>
      </c>
      <c r="K37" s="773">
        <f t="shared" si="3"/>
        <v>0.418051542019516</v>
      </c>
      <c r="L37" s="775">
        <v>0</v>
      </c>
      <c r="M37" s="773">
        <f t="shared" si="4"/>
        <v>0.72677600103763518</v>
      </c>
      <c r="N37" s="776">
        <v>90.71</v>
      </c>
      <c r="O37" s="773">
        <f t="shared" si="5"/>
        <v>-6.787486340384731E-2</v>
      </c>
      <c r="P37" s="777">
        <v>52</v>
      </c>
      <c r="Q37" s="774">
        <v>18</v>
      </c>
      <c r="R37" s="773">
        <f t="shared" si="6"/>
        <v>-1.3189124566165862</v>
      </c>
      <c r="S37" s="775">
        <v>124</v>
      </c>
      <c r="T37" s="773">
        <f t="shared" si="7"/>
        <v>0.36837508289867338</v>
      </c>
      <c r="U37" s="775">
        <v>0.56364332192199995</v>
      </c>
      <c r="V37" s="773">
        <f t="shared" si="8"/>
        <v>0.59136517017571832</v>
      </c>
      <c r="W37" s="776">
        <v>72.31</v>
      </c>
      <c r="X37" s="773">
        <f t="shared" si="9"/>
        <v>-0.37024499126424437</v>
      </c>
      <c r="Y37" s="777">
        <v>88</v>
      </c>
      <c r="Z37" s="774">
        <v>6</v>
      </c>
      <c r="AA37" s="773">
        <f t="shared" si="10"/>
        <v>-1.1681254712250735</v>
      </c>
      <c r="AB37" s="775">
        <v>62</v>
      </c>
      <c r="AC37" s="773">
        <f t="shared" si="11"/>
        <v>0.41100626225686143</v>
      </c>
      <c r="AD37" s="775">
        <v>69.685223532890504</v>
      </c>
      <c r="AE37" s="773">
        <f t="shared" si="12"/>
        <v>0.24269170927789388</v>
      </c>
      <c r="AF37" s="776">
        <v>76.67</v>
      </c>
      <c r="AG37" s="773">
        <f t="shared" si="13"/>
        <v>-0.39911617494189938</v>
      </c>
      <c r="AH37" s="777">
        <v>80</v>
      </c>
      <c r="AI37" s="778">
        <v>10</v>
      </c>
      <c r="AJ37" s="773">
        <f t="shared" si="14"/>
        <v>-2.4874541376934607</v>
      </c>
      <c r="AK37" s="779">
        <v>20</v>
      </c>
      <c r="AL37" s="773">
        <f t="shared" si="15"/>
        <v>0.18226517618262397</v>
      </c>
      <c r="AM37" s="779">
        <v>4.8643562368436104</v>
      </c>
      <c r="AN37" s="773">
        <f t="shared" si="16"/>
        <v>-0.23168174414594414</v>
      </c>
      <c r="AO37" s="776">
        <v>61.16</v>
      </c>
      <c r="AP37" s="773">
        <f t="shared" si="17"/>
        <v>-1.2574618923356</v>
      </c>
      <c r="AQ37" s="777">
        <v>116</v>
      </c>
      <c r="AR37" s="774">
        <v>7</v>
      </c>
      <c r="AS37" s="773">
        <f t="shared" si="18"/>
        <v>0.32418442498256123</v>
      </c>
      <c r="AT37" s="775">
        <v>3</v>
      </c>
      <c r="AU37" s="773">
        <f t="shared" si="19"/>
        <v>-1.129192855357434</v>
      </c>
      <c r="AV37" s="775">
        <v>10</v>
      </c>
      <c r="AW37" s="773">
        <f t="shared" si="20"/>
        <v>-0.70259668943569109</v>
      </c>
      <c r="AX37" s="776">
        <v>50</v>
      </c>
      <c r="AY37" s="773">
        <f t="shared" si="21"/>
        <v>-0.70259668943569142</v>
      </c>
      <c r="AZ37" s="777">
        <v>71</v>
      </c>
      <c r="BA37" s="774">
        <v>7</v>
      </c>
      <c r="BB37" s="773">
        <f t="shared" si="22"/>
        <v>0.18443237659767142</v>
      </c>
      <c r="BC37" s="775">
        <v>4</v>
      </c>
      <c r="BD37" s="773">
        <f t="shared" si="23"/>
        <v>-0.69178214962504248</v>
      </c>
      <c r="BE37" s="775">
        <v>5</v>
      </c>
      <c r="BF37" s="773">
        <f t="shared" si="24"/>
        <v>-1.3070160959417092</v>
      </c>
      <c r="BG37" s="775">
        <v>5.333333333333333</v>
      </c>
      <c r="BH37" s="773">
        <f t="shared" si="25"/>
        <v>-0.69683962927521714</v>
      </c>
      <c r="BI37" s="775">
        <v>7.5</v>
      </c>
      <c r="BJ37" s="773">
        <f t="shared" si="26"/>
        <v>-0.38115356921335181</v>
      </c>
      <c r="BK37" s="775">
        <v>6</v>
      </c>
      <c r="BL37" s="773">
        <f t="shared" si="27"/>
        <v>0.98871199032669799</v>
      </c>
      <c r="BM37" s="775">
        <v>5</v>
      </c>
      <c r="BN37" s="773">
        <f t="shared" si="28"/>
        <v>-0.72165788534904363</v>
      </c>
      <c r="BO37" s="775">
        <v>6.166666666666667</v>
      </c>
      <c r="BP37" s="773">
        <f t="shared" si="29"/>
        <v>-5.226090233397173E-2</v>
      </c>
      <c r="BQ37" s="775">
        <v>5.75</v>
      </c>
      <c r="BR37" s="773">
        <f t="shared" si="30"/>
        <v>-0.62934490217513428</v>
      </c>
      <c r="BS37" s="776">
        <v>57.5</v>
      </c>
      <c r="BT37" s="773">
        <f t="shared" si="31"/>
        <v>-0.62938741583144864</v>
      </c>
      <c r="BU37" s="777">
        <v>62</v>
      </c>
      <c r="BV37" s="774">
        <v>8</v>
      </c>
      <c r="BW37" s="773">
        <f t="shared" si="32"/>
        <v>0.57747534425788727</v>
      </c>
      <c r="BX37" s="775">
        <v>193</v>
      </c>
      <c r="BY37" s="773">
        <f t="shared" si="33"/>
        <v>-9.6021295164400874E-2</v>
      </c>
      <c r="BZ37" s="775">
        <v>49.8817364241836</v>
      </c>
      <c r="CA37" s="773">
        <f t="shared" si="34"/>
        <v>-0.6765556615064835</v>
      </c>
      <c r="CB37" s="776">
        <v>78.3</v>
      </c>
      <c r="CC37" s="773">
        <f t="shared" si="35"/>
        <v>-0.26199533250133739</v>
      </c>
      <c r="CD37" s="777">
        <v>59</v>
      </c>
      <c r="CE37" s="774">
        <v>4</v>
      </c>
      <c r="CF37" s="773">
        <f t="shared" si="36"/>
        <v>-5.6411492704598942E-2</v>
      </c>
      <c r="CG37" s="775">
        <v>15</v>
      </c>
      <c r="CH37" s="773">
        <f t="shared" si="37"/>
        <v>-1.1601255174829304</v>
      </c>
      <c r="CI37" s="775">
        <v>1040</v>
      </c>
      <c r="CJ37" s="773">
        <f t="shared" si="38"/>
        <v>0.14705216691192166</v>
      </c>
      <c r="CK37" s="775">
        <v>6</v>
      </c>
      <c r="CL37" s="773">
        <f t="shared" si="39"/>
        <v>-1.1337650021601204</v>
      </c>
      <c r="CM37" s="775">
        <v>14</v>
      </c>
      <c r="CN37" s="773">
        <f t="shared" si="40"/>
        <v>-1.0245466855680021</v>
      </c>
      <c r="CO37" s="775">
        <v>1135</v>
      </c>
      <c r="CP37" s="773">
        <f t="shared" si="41"/>
        <v>-4.7135270864344186E-2</v>
      </c>
      <c r="CQ37" s="776">
        <v>80.8</v>
      </c>
      <c r="CR37" s="773">
        <f t="shared" si="42"/>
        <v>-0.87766598979232846</v>
      </c>
      <c r="CS37" s="777">
        <v>48</v>
      </c>
      <c r="CT37" s="774">
        <v>38</v>
      </c>
      <c r="CU37" s="773">
        <f t="shared" si="43"/>
        <v>-1.4443699896404556</v>
      </c>
      <c r="CV37" s="775">
        <v>1580</v>
      </c>
      <c r="CW37" s="773">
        <f t="shared" si="44"/>
        <v>-3.5806908230092449</v>
      </c>
      <c r="CX37" s="775">
        <v>14.4</v>
      </c>
      <c r="CY37" s="773">
        <f t="shared" si="45"/>
        <v>0.91644032827613875</v>
      </c>
      <c r="CZ37" s="776">
        <v>43.6</v>
      </c>
      <c r="DA37" s="773">
        <f t="shared" si="46"/>
        <v>-2.6578552346542983</v>
      </c>
      <c r="DB37" s="777">
        <v>155</v>
      </c>
      <c r="DC37" s="774">
        <v>34.327805043158797</v>
      </c>
      <c r="DD37" s="773">
        <f t="shared" si="47"/>
        <v>-1.7549800178195114</v>
      </c>
      <c r="DE37" s="775">
        <v>12</v>
      </c>
      <c r="DF37" s="773">
        <f t="shared" si="48"/>
        <v>7.9211163350515791E-3</v>
      </c>
      <c r="DG37" s="776">
        <v>55.98</v>
      </c>
      <c r="DH37" s="773">
        <f t="shared" si="49"/>
        <v>-1.3716971421742361</v>
      </c>
      <c r="DI37" s="777">
        <v>52</v>
      </c>
    </row>
    <row r="38" spans="2:113">
      <c r="B38" s="780" t="s">
        <v>978</v>
      </c>
      <c r="C38" s="781"/>
      <c r="D38" s="781">
        <f>AVERAGE(D4:D37)</f>
        <v>75.870882352941152</v>
      </c>
      <c r="E38" s="781"/>
      <c r="F38" s="781">
        <f>AVERAGE(F4:F37)</f>
        <v>4.882352941176471</v>
      </c>
      <c r="G38" s="781"/>
      <c r="H38" s="781">
        <f>AVERAGE(H4:H37)</f>
        <v>8.9144117647058838</v>
      </c>
      <c r="I38" s="781"/>
      <c r="J38" s="781">
        <f>AVERAGE(J4:J37)</f>
        <v>4.3817352558973406</v>
      </c>
      <c r="K38" s="781"/>
      <c r="L38" s="781">
        <f>AVERAGE(L4:L37)</f>
        <v>9.9499546535149754</v>
      </c>
      <c r="M38" s="781"/>
      <c r="N38" s="781">
        <f>AVERAGE(N4:N37)</f>
        <v>91.007058823529405</v>
      </c>
      <c r="O38" s="781"/>
      <c r="P38" s="781"/>
      <c r="Q38" s="781">
        <f>AVERAGE(Q4:Q37)</f>
        <v>12.386470588235294</v>
      </c>
      <c r="R38" s="781"/>
      <c r="S38" s="781">
        <f>AVERAGE(S4:S37)</f>
        <v>146.565</v>
      </c>
      <c r="T38" s="781"/>
      <c r="U38" s="781">
        <f>AVERAGE(U4:U37)</f>
        <v>2.0045725503877669</v>
      </c>
      <c r="V38" s="781"/>
      <c r="W38" s="781">
        <f>AVERAGE(W4:W37)</f>
        <v>75.228235294117624</v>
      </c>
      <c r="X38" s="781"/>
      <c r="Y38" s="781"/>
      <c r="Z38" s="781">
        <f>AVERAGE(Z4:Z37)</f>
        <v>4.7347058823529409</v>
      </c>
      <c r="AA38" s="781"/>
      <c r="AB38" s="781">
        <f>AVERAGE(AB4:AB37)</f>
        <v>81.827352941176471</v>
      </c>
      <c r="AC38" s="781"/>
      <c r="AD38" s="781">
        <f>AVERAGE(AD4:AD37)</f>
        <v>92.990420924536963</v>
      </c>
      <c r="AE38" s="781"/>
      <c r="AF38" s="781">
        <f>AVERAGE(AF4:AF37)</f>
        <v>80.746176470588239</v>
      </c>
      <c r="AG38" s="781"/>
      <c r="AH38" s="781"/>
      <c r="AI38" s="781">
        <f>AVERAGE(AI4:AI37)</f>
        <v>4.7420588235294119</v>
      </c>
      <c r="AJ38" s="781"/>
      <c r="AK38" s="781">
        <f>AVERAGE(AK4:AK37)</f>
        <v>24.422058823529408</v>
      </c>
      <c r="AL38" s="781"/>
      <c r="AM38" s="781">
        <f>AVERAGE(AM4:AM37)</f>
        <v>4.2060641530588541</v>
      </c>
      <c r="AN38" s="781"/>
      <c r="AO38" s="781">
        <f>AVERAGE(AO4:AO37)</f>
        <v>76.522941176470567</v>
      </c>
      <c r="AP38" s="781"/>
      <c r="AQ38" s="781"/>
      <c r="AR38" s="781">
        <f>AVERAGE(AR4:AR37)</f>
        <v>6.5</v>
      </c>
      <c r="AS38" s="781"/>
      <c r="AT38" s="781">
        <f>AVERAGE(AT4:AT37)</f>
        <v>5.9411764705882355</v>
      </c>
      <c r="AU38" s="781"/>
      <c r="AV38" s="781">
        <f>AVERAGE(AV4:AV37)</f>
        <v>12.441176470588236</v>
      </c>
      <c r="AW38" s="781"/>
      <c r="AX38" s="781">
        <f>AVERAGE(AX4:AX37)</f>
        <v>62.205882352941174</v>
      </c>
      <c r="AY38" s="781"/>
      <c r="AZ38" s="781"/>
      <c r="BA38" s="781">
        <f>AVERAGE(BA4:BA37)</f>
        <v>6.5705882352941174</v>
      </c>
      <c r="BB38" s="781"/>
      <c r="BC38" s="781">
        <f>AVERAGE(BC4:BC37)</f>
        <v>5.3117647058823527</v>
      </c>
      <c r="BD38" s="781"/>
      <c r="BE38" s="781">
        <f>AVERAGE(BE4:BE37)</f>
        <v>7.0588235294117645</v>
      </c>
      <c r="BF38" s="781"/>
      <c r="BG38" s="781">
        <f>AVERAGE(BG4:BG37)</f>
        <v>6.31372549019608</v>
      </c>
      <c r="BH38" s="781"/>
      <c r="BI38" s="781">
        <f>AVERAGE(BI4:BI37)</f>
        <v>8.0323529411764714</v>
      </c>
      <c r="BJ38" s="781"/>
      <c r="BK38" s="781">
        <f>AVERAGE(BK4:BK37)</f>
        <v>4.5852941176470594</v>
      </c>
      <c r="BL38" s="781"/>
      <c r="BM38" s="781">
        <f>AVERAGE(BM4:BM37)</f>
        <v>6.0147058823529411</v>
      </c>
      <c r="BN38" s="781"/>
      <c r="BO38" s="781">
        <f>AVERAGE(BO4:BO37)</f>
        <v>6.2107843137254903</v>
      </c>
      <c r="BP38" s="781"/>
      <c r="BQ38" s="781">
        <f>AVERAGE(BQ4:BQ37)</f>
        <v>6.2622549019607838</v>
      </c>
      <c r="BR38" s="781"/>
      <c r="BS38" s="781">
        <f>AVERAGE(BS4:BS37)</f>
        <v>62.622647058823532</v>
      </c>
      <c r="BT38" s="781"/>
      <c r="BU38" s="781"/>
      <c r="BV38" s="781">
        <f>AVERAGE(BV4:BV37)</f>
        <v>11.605882352941178</v>
      </c>
      <c r="BW38" s="781"/>
      <c r="BX38" s="781">
        <f>AVERAGE(BX4:BX37)</f>
        <v>184.52941176470588</v>
      </c>
      <c r="BY38" s="781"/>
      <c r="BZ38" s="781">
        <f>AVERAGE(BZ4:BZ37)</f>
        <v>41.763325068838093</v>
      </c>
      <c r="CA38" s="781"/>
      <c r="CB38" s="781">
        <f>AVERAGE(CB4:CB37)</f>
        <v>80.479705882352945</v>
      </c>
      <c r="CC38" s="781"/>
      <c r="CD38" s="781"/>
      <c r="CE38" s="781">
        <f>AVERAGE(CE4:CE37)</f>
        <v>3.9411764705882355</v>
      </c>
      <c r="CF38" s="781"/>
      <c r="CG38" s="781">
        <f>AVERAGE(CG4:CG37)</f>
        <v>10.794705882352941</v>
      </c>
      <c r="CH38" s="781"/>
      <c r="CI38" s="781">
        <f>AVERAGE(CI4:CI37)</f>
        <v>1084.1926470588237</v>
      </c>
      <c r="CJ38" s="781"/>
      <c r="CK38" s="781">
        <f>AVERAGE(CK4:CK37)</f>
        <v>4.4411764705882355</v>
      </c>
      <c r="CL38" s="781"/>
      <c r="CM38" s="781">
        <f>AVERAGE(CM4:CM37)</f>
        <v>10.046176470588236</v>
      </c>
      <c r="CN38" s="781"/>
      <c r="CO38" s="781">
        <f>AVERAGE(CO4:CO37)</f>
        <v>1119.9661764705882</v>
      </c>
      <c r="CP38" s="781"/>
      <c r="CQ38" s="781">
        <f>AVERAGE(CQ4:CQ37)</f>
        <v>85.312941176470616</v>
      </c>
      <c r="CR38" s="781"/>
      <c r="CS38" s="781"/>
      <c r="CT38" s="781">
        <f>AVERAGE(CT4:CT37)</f>
        <v>31.836176470588239</v>
      </c>
      <c r="CU38" s="781"/>
      <c r="CV38" s="781">
        <f>AVERAGE(CV4:CV37)</f>
        <v>527.32205882352946</v>
      </c>
      <c r="CW38" s="781"/>
      <c r="CX38" s="781">
        <f>AVERAGE(CX4:CX37)</f>
        <v>21.601117647058825</v>
      </c>
      <c r="CY38" s="781"/>
      <c r="CZ38" s="781">
        <f>AVERAGE(CZ4:CZ37)</f>
        <v>69.713823529411783</v>
      </c>
      <c r="DA38" s="781"/>
      <c r="DB38" s="781"/>
      <c r="DC38" s="781">
        <f>AVERAGE(DC4:DC37)</f>
        <v>69.518540871076155</v>
      </c>
      <c r="DD38" s="781"/>
      <c r="DE38" s="781">
        <f>AVERAGE(DE4:DE37)</f>
        <v>11.985294117647058</v>
      </c>
      <c r="DF38" s="781"/>
      <c r="DG38" s="781">
        <f>AVERAGE(DG4:DG37)</f>
        <v>74.87</v>
      </c>
      <c r="DH38" s="781"/>
      <c r="DI38" s="781"/>
    </row>
    <row r="39" spans="2:113">
      <c r="B39" s="780" t="s">
        <v>979</v>
      </c>
      <c r="D39" s="782">
        <f>STDEV(D4:D37)</f>
        <v>5.475212113033562</v>
      </c>
      <c r="E39" s="782"/>
      <c r="F39" s="782">
        <f>STDEV(F4:F37)</f>
        <v>2.0562499830686622</v>
      </c>
      <c r="G39" s="782"/>
      <c r="H39" s="782">
        <f>STDEV(H4:H37)</f>
        <v>6.5130615577940736</v>
      </c>
      <c r="I39" s="782"/>
      <c r="J39" s="782">
        <f>STDEV(J4:J37)</f>
        <v>5.3022542504792431</v>
      </c>
      <c r="K39" s="782"/>
      <c r="L39" s="782">
        <f>STDEV(L4:L37)</f>
        <v>13.690538266686286</v>
      </c>
      <c r="M39" s="782"/>
      <c r="N39" s="782">
        <f>STDEV(N4:N37)</f>
        <v>4.3765660604272183</v>
      </c>
      <c r="O39" s="782"/>
      <c r="P39" s="782"/>
      <c r="Q39" s="782">
        <f>STDEV(Q4:Q37)</f>
        <v>4.256180448977732</v>
      </c>
      <c r="R39" s="782"/>
      <c r="S39" s="782">
        <f>STDEV(S4:S37)</f>
        <v>61.255500297252219</v>
      </c>
      <c r="T39" s="782"/>
      <c r="U39" s="782">
        <f>STDEV(U4:U37)</f>
        <v>2.436614973515618</v>
      </c>
      <c r="V39" s="782"/>
      <c r="W39" s="782">
        <f>STDEV(W4:W37)</f>
        <v>7.8819035043606389</v>
      </c>
      <c r="X39" s="782"/>
      <c r="Y39" s="782"/>
      <c r="Z39" s="782">
        <f>STDEV(Z4:Z37)</f>
        <v>1.0831833983725052</v>
      </c>
      <c r="AA39" s="782"/>
      <c r="AB39" s="782">
        <f>STDEV(AB4:AB37)</f>
        <v>48.240999619575675</v>
      </c>
      <c r="AC39" s="782"/>
      <c r="AD39" s="782">
        <f>STDEV(AD4:AD37)</f>
        <v>96.027991483470359</v>
      </c>
      <c r="AE39" s="782"/>
      <c r="AF39" s="782">
        <f>STDEV(AF4:AF37)</f>
        <v>10.213007456241579</v>
      </c>
      <c r="AG39" s="782"/>
      <c r="AH39" s="782"/>
      <c r="AI39" s="782">
        <f>STDEV(AI4:AI37)</f>
        <v>2.1137841686384276</v>
      </c>
      <c r="AJ39" s="782"/>
      <c r="AK39" s="782">
        <f>STDEV(AK4:AK37)</f>
        <v>24.26167694863798</v>
      </c>
      <c r="AL39" s="782"/>
      <c r="AM39" s="782">
        <f>STDEV(AM4:AM37)</f>
        <v>2.8413636396404023</v>
      </c>
      <c r="AN39" s="782"/>
      <c r="AO39" s="782">
        <f>STDEV(AO4:AO37)</f>
        <v>12.217420877809316</v>
      </c>
      <c r="AP39" s="782"/>
      <c r="AQ39" s="782"/>
      <c r="AR39" s="782">
        <f>STDEV(AR4:AR37)</f>
        <v>1.5423319612806703</v>
      </c>
      <c r="AS39" s="782"/>
      <c r="AT39" s="782">
        <f>STDEV(AT4:AT37)</f>
        <v>2.604671519691149</v>
      </c>
      <c r="AU39" s="782"/>
      <c r="AV39" s="782">
        <f>STDEV(AV4:AV37)</f>
        <v>3.4745060819300617</v>
      </c>
      <c r="AW39" s="782"/>
      <c r="AX39" s="782">
        <f>STDEV(AX4:AX37)</f>
        <v>17.372530409650295</v>
      </c>
      <c r="AY39" s="782"/>
      <c r="AZ39" s="782"/>
      <c r="BA39" s="782">
        <f>STDEV(BA4:BA37)</f>
        <v>2.3282884091583309</v>
      </c>
      <c r="BB39" s="782"/>
      <c r="BC39" s="782">
        <f>STDEV(BC4:BC37)</f>
        <v>1.8962106879938303</v>
      </c>
      <c r="BD39" s="782"/>
      <c r="BE39" s="782">
        <f>STDEV(BE4:BE37)</f>
        <v>1.5752090091349453</v>
      </c>
      <c r="BF39" s="782"/>
      <c r="BG39" s="782">
        <f>STDEV(BG4:BG37)</f>
        <v>1.406912172722514</v>
      </c>
      <c r="BH39" s="782"/>
      <c r="BI39" s="782">
        <f>STDEV(BI4:BI37)</f>
        <v>1.3966888524097363</v>
      </c>
      <c r="BJ39" s="782"/>
      <c r="BK39" s="782">
        <f>STDEV(BK4:BK37)</f>
        <v>1.4308574146910895</v>
      </c>
      <c r="BL39" s="782"/>
      <c r="BM39" s="782">
        <f>STDEV(BM4:BM37)</f>
        <v>1.4060760686653611</v>
      </c>
      <c r="BN39" s="782"/>
      <c r="BO39" s="782">
        <f>STDEV(BO4:BO37)</f>
        <v>0.84418073719605669</v>
      </c>
      <c r="BP39" s="782"/>
      <c r="BQ39" s="782">
        <f>STDEV(BQ4:BQ37)</f>
        <v>0.81394939434693847</v>
      </c>
      <c r="BR39" s="782"/>
      <c r="BS39" s="782">
        <f>STDEV(BS4:BS37)</f>
        <v>8.1390999088475393</v>
      </c>
      <c r="BT39" s="782"/>
      <c r="BU39" s="782"/>
      <c r="BV39" s="782">
        <f>STDEV(BV4:BV37)</f>
        <v>6.2442187165152347</v>
      </c>
      <c r="BW39" s="782"/>
      <c r="BX39" s="782">
        <f>STDEV(BX4:BX37)</f>
        <v>88.215725697006832</v>
      </c>
      <c r="BY39" s="782"/>
      <c r="BZ39" s="782">
        <f>STDEV(BZ4:BZ37)</f>
        <v>11.999620751481523</v>
      </c>
      <c r="CA39" s="782"/>
      <c r="CB39" s="782">
        <f>STDEV(CB4:CB37)</f>
        <v>8.3196363139096068</v>
      </c>
      <c r="CC39" s="782"/>
      <c r="CD39" s="782"/>
      <c r="CE39" s="782">
        <f>STDEV(CE4:CE37)</f>
        <v>1.0427578954486505</v>
      </c>
      <c r="CF39" s="782"/>
      <c r="CG39" s="782">
        <f>STDEV(CG4:CG37)</f>
        <v>3.6248613225671367</v>
      </c>
      <c r="CH39" s="782"/>
      <c r="CI39" s="782">
        <f>STDEV(CI4:CI37)</f>
        <v>300.52360320057926</v>
      </c>
      <c r="CJ39" s="782"/>
      <c r="CK39" s="782">
        <f>STDEV(CK4:CK37)</f>
        <v>1.3749088448151034</v>
      </c>
      <c r="CL39" s="782"/>
      <c r="CM39" s="782">
        <f>STDEV(CM4:CM37)</f>
        <v>3.8590955249831191</v>
      </c>
      <c r="CN39" s="782"/>
      <c r="CO39" s="782">
        <f>STDEV(CO4:CO37)</f>
        <v>318.95061285803052</v>
      </c>
      <c r="CP39" s="782"/>
      <c r="CQ39" s="782">
        <f>STDEV(CQ4:CQ37)</f>
        <v>5.1419802395880261</v>
      </c>
      <c r="CR39" s="782"/>
      <c r="CS39" s="782"/>
      <c r="CT39" s="782">
        <f>STDEV(CT4:CT37)</f>
        <v>4.2674824135234983</v>
      </c>
      <c r="CU39" s="782"/>
      <c r="CV39" s="782">
        <f>STDEV(CV4:CV37)</f>
        <v>293.98738768844345</v>
      </c>
      <c r="CW39" s="782"/>
      <c r="CX39" s="782">
        <f>STDEV(CX4:CX37)</f>
        <v>7.8577048880033651</v>
      </c>
      <c r="CY39" s="782"/>
      <c r="CZ39" s="782">
        <f>STDEV(CZ4:CZ37)</f>
        <v>9.8251489354755446</v>
      </c>
      <c r="DA39" s="782"/>
      <c r="DB39" s="782"/>
      <c r="DC39" s="782">
        <f>STDEV(DC4:DC37)</f>
        <v>20.051929634868642</v>
      </c>
      <c r="DD39" s="782"/>
      <c r="DE39" s="782">
        <f>STDEV(DE4:DE37)</f>
        <v>1.8565416452561485</v>
      </c>
      <c r="DF39" s="782"/>
      <c r="DG39" s="782">
        <f>STDEV(DG4:DG37)</f>
        <v>13.771261468153265</v>
      </c>
      <c r="DH39" s="782"/>
      <c r="DI39" s="782"/>
    </row>
  </sheetData>
  <mergeCells count="11">
    <mergeCell ref="AR2:AZ2"/>
    <mergeCell ref="C2:D2"/>
    <mergeCell ref="F2:P2"/>
    <mergeCell ref="Q2:Y2"/>
    <mergeCell ref="Z2:AH2"/>
    <mergeCell ref="AI2:AQ2"/>
    <mergeCell ref="BA2:BU2"/>
    <mergeCell ref="BV2:CD2"/>
    <mergeCell ref="CE2:CS2"/>
    <mergeCell ref="CT2:DB2"/>
    <mergeCell ref="DC2:DI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opLeftCell="A22" workbookViewId="0"/>
  </sheetViews>
  <sheetFormatPr defaultRowHeight="16.5"/>
  <sheetData>
    <row r="1" spans="1:12">
      <c r="A1" s="54" t="s">
        <v>407</v>
      </c>
    </row>
    <row r="2" spans="1:12">
      <c r="A2" s="96" t="s">
        <v>408</v>
      </c>
      <c r="B2" s="96" t="s">
        <v>247</v>
      </c>
      <c r="C2" s="96" t="s">
        <v>248</v>
      </c>
      <c r="D2" s="96" t="s">
        <v>249</v>
      </c>
      <c r="E2" s="96" t="s">
        <v>250</v>
      </c>
      <c r="F2" s="96" t="s">
        <v>251</v>
      </c>
      <c r="G2" s="96" t="s">
        <v>252</v>
      </c>
      <c r="H2" s="96" t="s">
        <v>253</v>
      </c>
      <c r="I2" s="96" t="s">
        <v>254</v>
      </c>
      <c r="J2" s="96" t="s">
        <v>255</v>
      </c>
      <c r="K2" s="96" t="s">
        <v>360</v>
      </c>
    </row>
    <row r="3" spans="1:12">
      <c r="A3" s="96" t="s">
        <v>38</v>
      </c>
      <c r="B3" s="131">
        <v>1.81</v>
      </c>
      <c r="C3" s="131">
        <v>1.78</v>
      </c>
      <c r="D3" s="131">
        <v>1.81</v>
      </c>
      <c r="E3" s="131">
        <v>1.84</v>
      </c>
      <c r="F3" s="131">
        <v>1.92</v>
      </c>
      <c r="G3" s="131">
        <v>1.97</v>
      </c>
      <c r="H3" s="131">
        <v>2.0499999999999998</v>
      </c>
      <c r="I3" s="131">
        <v>2.15</v>
      </c>
      <c r="J3" s="131">
        <v>2.2400000000000002</v>
      </c>
      <c r="K3" s="131">
        <v>2.2799999999999998</v>
      </c>
      <c r="L3">
        <f>(K3-$K$31)/$K$32</f>
        <v>0.75563931984896116</v>
      </c>
    </row>
    <row r="4" spans="1:12">
      <c r="A4" s="96" t="s">
        <v>40</v>
      </c>
      <c r="B4" s="131">
        <v>0.48</v>
      </c>
      <c r="C4" s="131">
        <v>0.45</v>
      </c>
      <c r="D4" s="131">
        <v>0.45</v>
      </c>
      <c r="E4" s="131">
        <v>0.44</v>
      </c>
      <c r="F4" s="131">
        <v>0.46</v>
      </c>
      <c r="G4" s="131">
        <v>0.51</v>
      </c>
      <c r="H4" s="131">
        <v>0.59</v>
      </c>
      <c r="I4" s="131">
        <v>0.55000000000000004</v>
      </c>
      <c r="J4" s="131">
        <v>0.62</v>
      </c>
      <c r="K4" s="131">
        <v>0.65</v>
      </c>
      <c r="L4">
        <f t="shared" ref="L4:L30" si="0">(K4-$K$31)/$K$32</f>
        <v>-1.067589104852398</v>
      </c>
    </row>
    <row r="5" spans="1:12">
      <c r="A5" s="96" t="s">
        <v>41</v>
      </c>
      <c r="B5" s="131">
        <v>1.1499999999999999</v>
      </c>
      <c r="C5" s="131">
        <v>1.17</v>
      </c>
      <c r="D5" s="131">
        <v>1.23</v>
      </c>
      <c r="E5" s="131">
        <v>1.31</v>
      </c>
      <c r="F5" s="131">
        <v>1.24</v>
      </c>
      <c r="G5" s="141">
        <v>1.3</v>
      </c>
      <c r="H5" s="131">
        <v>1.34</v>
      </c>
      <c r="I5" s="131">
        <v>1.56</v>
      </c>
      <c r="J5" s="131">
        <v>1.79</v>
      </c>
      <c r="K5" s="131">
        <v>1.91</v>
      </c>
      <c r="L5">
        <f t="shared" si="0"/>
        <v>0.34177765289221096</v>
      </c>
    </row>
    <row r="6" spans="1:12">
      <c r="A6" s="96" t="s">
        <v>42</v>
      </c>
      <c r="B6" s="131">
        <v>2.42</v>
      </c>
      <c r="C6" s="131">
        <v>2.39</v>
      </c>
      <c r="D6" s="141">
        <v>2.4</v>
      </c>
      <c r="E6" s="131">
        <v>2.5099999999999998</v>
      </c>
      <c r="F6" s="131">
        <v>2.78</v>
      </c>
      <c r="G6" s="131">
        <v>3.07</v>
      </c>
      <c r="H6" s="131">
        <v>2.94</v>
      </c>
      <c r="I6" s="131">
        <v>2.97</v>
      </c>
      <c r="J6" s="131">
        <v>3.03</v>
      </c>
      <c r="K6" s="131">
        <v>3.05</v>
      </c>
      <c r="L6">
        <f t="shared" si="0"/>
        <v>1.6169190051373332</v>
      </c>
    </row>
    <row r="7" spans="1:12">
      <c r="A7" s="96" t="s">
        <v>359</v>
      </c>
      <c r="B7" s="131">
        <v>2.42</v>
      </c>
      <c r="C7" s="131">
        <v>2.4300000000000002</v>
      </c>
      <c r="D7" s="131">
        <v>2.46</v>
      </c>
      <c r="E7" s="131">
        <v>2.4500000000000002</v>
      </c>
      <c r="F7" s="141">
        <v>2.6</v>
      </c>
      <c r="G7" s="131">
        <v>2.73</v>
      </c>
      <c r="H7" s="131">
        <v>2.72</v>
      </c>
      <c r="I7" s="141">
        <v>2.8</v>
      </c>
      <c r="J7" s="131">
        <v>2.88</v>
      </c>
      <c r="K7" s="131">
        <v>2.94</v>
      </c>
      <c r="L7">
        <f t="shared" si="0"/>
        <v>1.4938790500961374</v>
      </c>
    </row>
    <row r="8" spans="1:12">
      <c r="A8" s="96" t="s">
        <v>44</v>
      </c>
      <c r="B8" s="131">
        <v>0.85</v>
      </c>
      <c r="C8" s="131">
        <v>0.92</v>
      </c>
      <c r="D8" s="131">
        <v>1.1200000000000001</v>
      </c>
      <c r="E8" s="131">
        <v>1.07</v>
      </c>
      <c r="F8" s="131">
        <v>1.26</v>
      </c>
      <c r="G8" s="141">
        <v>1.4</v>
      </c>
      <c r="H8" s="131">
        <v>1.58</v>
      </c>
      <c r="I8" s="131">
        <v>2.34</v>
      </c>
      <c r="J8" s="131">
        <v>2.16</v>
      </c>
      <c r="K8" s="131">
        <v>1.74</v>
      </c>
      <c r="L8">
        <f t="shared" si="0"/>
        <v>0.15162499510127173</v>
      </c>
    </row>
    <row r="9" spans="1:12">
      <c r="A9" s="96" t="s">
        <v>70</v>
      </c>
      <c r="B9" s="131">
        <v>1.18</v>
      </c>
      <c r="C9" s="141">
        <v>1.2</v>
      </c>
      <c r="D9" s="131">
        <v>1.21</v>
      </c>
      <c r="E9" s="131">
        <v>1.24</v>
      </c>
      <c r="F9" s="131">
        <v>1.39</v>
      </c>
      <c r="G9" s="131">
        <v>1.63</v>
      </c>
      <c r="H9" s="131">
        <v>1.62</v>
      </c>
      <c r="I9" s="131">
        <v>1.53</v>
      </c>
      <c r="J9" s="131">
        <v>1.58</v>
      </c>
      <c r="K9" s="130" t="s">
        <v>332</v>
      </c>
      <c r="L9" t="e">
        <f t="shared" si="0"/>
        <v>#VALUE!</v>
      </c>
    </row>
    <row r="10" spans="1:12">
      <c r="A10" s="96" t="s">
        <v>68</v>
      </c>
      <c r="B10" s="131">
        <v>0.53</v>
      </c>
      <c r="C10" s="131">
        <v>0.57999999999999996</v>
      </c>
      <c r="D10" s="131">
        <v>0.56000000000000005</v>
      </c>
      <c r="E10" s="131">
        <v>0.57999999999999996</v>
      </c>
      <c r="F10" s="131">
        <v>0.66</v>
      </c>
      <c r="G10" s="131">
        <v>0.63</v>
      </c>
      <c r="H10" s="141">
        <v>0.6</v>
      </c>
      <c r="I10" s="131">
        <v>0.67</v>
      </c>
      <c r="J10" s="131">
        <v>0.69</v>
      </c>
      <c r="K10" s="131">
        <v>0.78</v>
      </c>
      <c r="L10">
        <f t="shared" si="0"/>
        <v>-0.92217824889462086</v>
      </c>
    </row>
    <row r="11" spans="1:12">
      <c r="A11" s="96" t="s">
        <v>45</v>
      </c>
      <c r="B11" s="131">
        <v>1.04</v>
      </c>
      <c r="C11" s="141">
        <v>1.1000000000000001</v>
      </c>
      <c r="D11" s="131">
        <v>1.17</v>
      </c>
      <c r="E11" s="131">
        <v>1.23</v>
      </c>
      <c r="F11" s="131">
        <v>1.32</v>
      </c>
      <c r="G11" s="131">
        <v>1.35</v>
      </c>
      <c r="H11" s="131">
        <v>1.35</v>
      </c>
      <c r="I11" s="131">
        <v>1.32</v>
      </c>
      <c r="J11" s="131">
        <v>1.27</v>
      </c>
      <c r="K11" s="131">
        <v>1.24</v>
      </c>
      <c r="L11">
        <f t="shared" si="0"/>
        <v>-0.40764752781325564</v>
      </c>
    </row>
    <row r="12" spans="1:12">
      <c r="A12" s="96" t="s">
        <v>46</v>
      </c>
      <c r="B12" s="131">
        <v>2.09</v>
      </c>
      <c r="C12" s="131">
        <v>2.04</v>
      </c>
      <c r="D12" s="131">
        <v>2.0499999999999998</v>
      </c>
      <c r="E12" s="131">
        <v>2.02</v>
      </c>
      <c r="F12" s="131">
        <v>2.06</v>
      </c>
      <c r="G12" s="131">
        <v>2.21</v>
      </c>
      <c r="H12" s="131">
        <v>2.1800000000000002</v>
      </c>
      <c r="I12" s="131">
        <v>2.19</v>
      </c>
      <c r="J12" s="131">
        <v>2.23</v>
      </c>
      <c r="K12" s="131">
        <v>2.23</v>
      </c>
      <c r="L12">
        <f t="shared" si="0"/>
        <v>0.69971206755750859</v>
      </c>
    </row>
    <row r="13" spans="1:12">
      <c r="A13" s="96" t="s">
        <v>96</v>
      </c>
      <c r="B13" s="131">
        <v>1.03</v>
      </c>
      <c r="C13" s="131">
        <v>0.86</v>
      </c>
      <c r="D13" s="131">
        <v>0.74</v>
      </c>
      <c r="E13" s="131">
        <v>0.79</v>
      </c>
      <c r="F13" s="131">
        <v>0.88</v>
      </c>
      <c r="G13" s="131">
        <v>0.84</v>
      </c>
      <c r="H13" s="131">
        <v>0.74</v>
      </c>
      <c r="I13" s="131">
        <v>0.75</v>
      </c>
      <c r="J13" s="131">
        <v>0.75</v>
      </c>
      <c r="K13" s="131">
        <v>0.81</v>
      </c>
      <c r="L13">
        <f t="shared" si="0"/>
        <v>-0.88862189751974918</v>
      </c>
    </row>
    <row r="14" spans="1:12">
      <c r="A14" s="96" t="s">
        <v>47</v>
      </c>
      <c r="B14" s="131">
        <v>1.05</v>
      </c>
      <c r="C14" s="131">
        <v>1.05</v>
      </c>
      <c r="D14" s="131">
        <v>1.0900000000000001</v>
      </c>
      <c r="E14" s="131">
        <v>1.1299999999999999</v>
      </c>
      <c r="F14" s="131">
        <v>1.1599999999999999</v>
      </c>
      <c r="G14" s="131">
        <v>1.22</v>
      </c>
      <c r="H14" s="131">
        <v>1.22</v>
      </c>
      <c r="I14" s="131">
        <v>1.21</v>
      </c>
      <c r="J14" s="131">
        <v>1.26</v>
      </c>
      <c r="K14" s="131">
        <v>1.25</v>
      </c>
      <c r="L14">
        <f t="shared" si="0"/>
        <v>-0.39646207735496508</v>
      </c>
    </row>
    <row r="15" spans="1:12">
      <c r="A15" s="96" t="s">
        <v>48</v>
      </c>
      <c r="B15" s="131">
        <v>0.34</v>
      </c>
      <c r="C15" s="131">
        <v>0.37</v>
      </c>
      <c r="D15" s="131">
        <v>0.39</v>
      </c>
      <c r="E15" s="141">
        <v>0.4</v>
      </c>
      <c r="F15" s="131">
        <v>0.39</v>
      </c>
      <c r="G15" s="131">
        <v>0.45</v>
      </c>
      <c r="H15" s="131">
        <v>0.45</v>
      </c>
      <c r="I15" s="131">
        <v>0.46</v>
      </c>
      <c r="J15" s="131">
        <v>0.43</v>
      </c>
      <c r="K15" s="131">
        <v>0.48</v>
      </c>
      <c r="L15">
        <f t="shared" si="0"/>
        <v>-1.2577417626433374</v>
      </c>
    </row>
    <row r="16" spans="1:12">
      <c r="A16" s="96" t="s">
        <v>49</v>
      </c>
      <c r="B16" s="141">
        <v>0.4</v>
      </c>
      <c r="C16" s="131">
        <v>0.53</v>
      </c>
      <c r="D16" s="131">
        <v>0.65</v>
      </c>
      <c r="E16" s="131">
        <v>0.56000000000000005</v>
      </c>
      <c r="F16" s="131">
        <v>0.57999999999999996</v>
      </c>
      <c r="G16" s="131">
        <v>0.45</v>
      </c>
      <c r="H16" s="141">
        <v>0.6</v>
      </c>
      <c r="I16" s="141">
        <v>0.7</v>
      </c>
      <c r="J16" s="131">
        <v>0.66</v>
      </c>
      <c r="K16" s="141">
        <v>0.6</v>
      </c>
      <c r="L16">
        <f t="shared" si="0"/>
        <v>-1.1235163571438509</v>
      </c>
    </row>
    <row r="17" spans="1:12">
      <c r="A17" s="96" t="s">
        <v>50</v>
      </c>
      <c r="B17" s="131">
        <v>0.75</v>
      </c>
      <c r="C17" s="131">
        <v>0.75</v>
      </c>
      <c r="D17" s="131">
        <v>0.79</v>
      </c>
      <c r="E17" s="141">
        <v>0.8</v>
      </c>
      <c r="F17" s="131">
        <v>0.79</v>
      </c>
      <c r="G17" s="131">
        <v>0.83</v>
      </c>
      <c r="H17" s="131">
        <v>0.78</v>
      </c>
      <c r="I17" s="141">
        <v>0.9</v>
      </c>
      <c r="J17" s="141">
        <v>0.9</v>
      </c>
      <c r="K17" s="131">
        <v>0.95</v>
      </c>
      <c r="L17">
        <f t="shared" si="0"/>
        <v>-0.73202559110368159</v>
      </c>
    </row>
    <row r="18" spans="1:12">
      <c r="A18" s="96" t="s">
        <v>51</v>
      </c>
      <c r="B18" s="131">
        <v>1.63</v>
      </c>
      <c r="C18" s="131">
        <v>1.59</v>
      </c>
      <c r="D18" s="131">
        <v>1.69</v>
      </c>
      <c r="E18" s="131">
        <v>1.65</v>
      </c>
      <c r="F18" s="131">
        <v>1.65</v>
      </c>
      <c r="G18" s="131">
        <v>1.72</v>
      </c>
      <c r="H18" s="141">
        <v>1.5</v>
      </c>
      <c r="I18" s="131">
        <v>1.41</v>
      </c>
      <c r="J18" s="131">
        <v>1.1599999999999999</v>
      </c>
      <c r="K18" s="131">
        <v>1.1599999999999999</v>
      </c>
      <c r="L18">
        <f t="shared" si="0"/>
        <v>-0.4971311314795801</v>
      </c>
    </row>
    <row r="19" spans="1:12">
      <c r="A19" s="96" t="s">
        <v>52</v>
      </c>
      <c r="B19" s="131">
        <v>0.87</v>
      </c>
      <c r="C19" s="131">
        <v>0.93</v>
      </c>
      <c r="D19" s="131">
        <v>0.99</v>
      </c>
      <c r="E19" s="131">
        <v>0.97</v>
      </c>
      <c r="F19" s="131">
        <v>0.99</v>
      </c>
      <c r="G19" s="131">
        <v>1.1399999999999999</v>
      </c>
      <c r="H19" s="131">
        <v>1.1499999999999999</v>
      </c>
      <c r="I19" s="141">
        <v>1.2</v>
      </c>
      <c r="J19" s="131">
        <v>1.27</v>
      </c>
      <c r="K19" s="131">
        <v>1.41</v>
      </c>
      <c r="L19">
        <f t="shared" si="0"/>
        <v>-0.21749487002231643</v>
      </c>
    </row>
    <row r="20" spans="1:12">
      <c r="A20" s="96" t="s">
        <v>53</v>
      </c>
      <c r="B20" s="131">
        <v>0.49</v>
      </c>
      <c r="C20" s="131">
        <v>0.53</v>
      </c>
      <c r="D20" s="131">
        <v>0.57999999999999996</v>
      </c>
      <c r="E20" s="131">
        <v>0.55000000000000004</v>
      </c>
      <c r="F20" s="131">
        <v>0.53</v>
      </c>
      <c r="G20" s="131">
        <v>0.52</v>
      </c>
      <c r="H20" s="131">
        <v>0.64</v>
      </c>
      <c r="I20" s="141">
        <v>0.7</v>
      </c>
      <c r="J20" s="131">
        <v>0.87</v>
      </c>
      <c r="K20" s="131">
        <v>0.85</v>
      </c>
      <c r="L20">
        <f t="shared" si="0"/>
        <v>-0.84388009568658706</v>
      </c>
    </row>
    <row r="21" spans="1:12">
      <c r="A21" s="96" t="s">
        <v>54</v>
      </c>
      <c r="B21" s="131">
        <v>1.82</v>
      </c>
      <c r="C21" s="131">
        <v>1.81</v>
      </c>
      <c r="D21" s="131">
        <v>1.77</v>
      </c>
      <c r="E21" s="141">
        <v>1.7</v>
      </c>
      <c r="F21" s="131">
        <v>1.65</v>
      </c>
      <c r="G21" s="131">
        <v>1.69</v>
      </c>
      <c r="H21" s="131">
        <v>1.72</v>
      </c>
      <c r="I21" s="131">
        <v>1.89</v>
      </c>
      <c r="J21" s="131">
        <v>1.97</v>
      </c>
      <c r="K21" s="131">
        <v>1.98</v>
      </c>
      <c r="L21">
        <f t="shared" si="0"/>
        <v>0.42007580610024486</v>
      </c>
    </row>
    <row r="22" spans="1:12">
      <c r="A22" s="96" t="s">
        <v>55</v>
      </c>
      <c r="B22" s="131">
        <v>2.17</v>
      </c>
      <c r="C22" s="131">
        <v>2.38</v>
      </c>
      <c r="D22" s="131">
        <v>2.37</v>
      </c>
      <c r="E22" s="131">
        <v>2.4300000000000002</v>
      </c>
      <c r="F22" s="131">
        <v>2.59</v>
      </c>
      <c r="G22" s="131">
        <v>2.61</v>
      </c>
      <c r="H22" s="131">
        <v>2.74</v>
      </c>
      <c r="I22" s="131">
        <v>2.68</v>
      </c>
      <c r="J22" s="131">
        <v>2.81</v>
      </c>
      <c r="K22" s="131">
        <v>2.81</v>
      </c>
      <c r="L22">
        <f t="shared" si="0"/>
        <v>1.3484681941383605</v>
      </c>
    </row>
    <row r="23" spans="1:12">
      <c r="A23" s="96" t="s">
        <v>56</v>
      </c>
      <c r="B23" s="131">
        <v>0.56000000000000005</v>
      </c>
      <c r="C23" s="131">
        <v>0.56999999999999995</v>
      </c>
      <c r="D23" s="131">
        <v>0.55000000000000004</v>
      </c>
      <c r="E23" s="131">
        <v>0.56000000000000005</v>
      </c>
      <c r="F23" s="141">
        <v>0.6</v>
      </c>
      <c r="G23" s="131">
        <v>0.67</v>
      </c>
      <c r="H23" s="131">
        <v>0.72</v>
      </c>
      <c r="I23" s="131">
        <v>0.75</v>
      </c>
      <c r="J23" s="131">
        <v>0.89</v>
      </c>
      <c r="K23" s="131">
        <v>0.87</v>
      </c>
      <c r="L23">
        <f t="shared" si="0"/>
        <v>-0.82150919477000595</v>
      </c>
    </row>
    <row r="24" spans="1:12">
      <c r="A24" s="96" t="s">
        <v>76</v>
      </c>
      <c r="B24" s="131">
        <v>0.73</v>
      </c>
      <c r="C24" s="131">
        <v>0.76</v>
      </c>
      <c r="D24" s="131">
        <v>0.95</v>
      </c>
      <c r="E24" s="131">
        <v>1.1200000000000001</v>
      </c>
      <c r="F24" s="131">
        <v>1.45</v>
      </c>
      <c r="G24" s="131">
        <v>1.58</v>
      </c>
      <c r="H24" s="131">
        <v>1.53</v>
      </c>
      <c r="I24" s="131">
        <v>1.46</v>
      </c>
      <c r="J24" s="131">
        <v>1.37</v>
      </c>
      <c r="K24" s="131">
        <v>1.36</v>
      </c>
      <c r="L24">
        <f t="shared" si="0"/>
        <v>-0.27342212231376894</v>
      </c>
    </row>
    <row r="25" spans="1:12">
      <c r="A25" s="96" t="s">
        <v>57</v>
      </c>
      <c r="B25" s="131">
        <v>0.38</v>
      </c>
      <c r="C25" s="131">
        <v>0.41</v>
      </c>
      <c r="D25" s="131">
        <v>0.45</v>
      </c>
      <c r="E25" s="131">
        <v>0.52</v>
      </c>
      <c r="F25" s="131">
        <v>0.56999999999999995</v>
      </c>
      <c r="G25" s="131">
        <v>0.46</v>
      </c>
      <c r="H25" s="131">
        <v>0.45</v>
      </c>
      <c r="I25" s="131">
        <v>0.49</v>
      </c>
      <c r="J25" s="131">
        <v>0.48</v>
      </c>
      <c r="K25" s="131">
        <v>0.39</v>
      </c>
      <c r="L25">
        <f t="shared" si="0"/>
        <v>-1.3584108167679523</v>
      </c>
    </row>
    <row r="26" spans="1:12">
      <c r="A26" s="96" t="s">
        <v>58</v>
      </c>
      <c r="B26" s="131">
        <v>1.37</v>
      </c>
      <c r="C26" s="131">
        <v>1.41</v>
      </c>
      <c r="D26" s="131">
        <v>1.53</v>
      </c>
      <c r="E26" s="131">
        <v>1.42</v>
      </c>
      <c r="F26" s="131">
        <v>1.63</v>
      </c>
      <c r="G26" s="131">
        <v>1.82</v>
      </c>
      <c r="H26" s="131">
        <v>2.06</v>
      </c>
      <c r="I26" s="131">
        <v>2.4300000000000002</v>
      </c>
      <c r="J26" s="131">
        <v>2.58</v>
      </c>
      <c r="K26" s="131">
        <v>2.59</v>
      </c>
      <c r="L26">
        <f t="shared" si="0"/>
        <v>1.1023882840559682</v>
      </c>
    </row>
    <row r="27" spans="1:12">
      <c r="A27" s="137" t="s">
        <v>59</v>
      </c>
      <c r="B27" s="143">
        <v>0.5</v>
      </c>
      <c r="C27" s="144">
        <v>0.49</v>
      </c>
      <c r="D27" s="144">
        <v>0.48</v>
      </c>
      <c r="E27" s="144">
        <v>0.45</v>
      </c>
      <c r="F27" s="144">
        <v>0.46</v>
      </c>
      <c r="G27" s="144">
        <v>0.47</v>
      </c>
      <c r="H27" s="144">
        <v>0.62</v>
      </c>
      <c r="I27" s="144">
        <v>0.67</v>
      </c>
      <c r="J27" s="144">
        <v>0.81</v>
      </c>
      <c r="K27" s="144">
        <v>0.83</v>
      </c>
      <c r="L27" s="66">
        <f t="shared" si="0"/>
        <v>-0.86625099660316818</v>
      </c>
    </row>
    <row r="28" spans="1:12">
      <c r="A28" s="96" t="s">
        <v>60</v>
      </c>
      <c r="B28" s="131">
        <v>3.31</v>
      </c>
      <c r="C28" s="131">
        <v>3.33</v>
      </c>
      <c r="D28" s="131">
        <v>3.34</v>
      </c>
      <c r="E28" s="131">
        <v>3.35</v>
      </c>
      <c r="F28" s="131">
        <v>3.55</v>
      </c>
      <c r="G28" s="131">
        <v>3.75</v>
      </c>
      <c r="H28" s="131">
        <v>3.73</v>
      </c>
      <c r="I28" s="131">
        <v>3.64</v>
      </c>
      <c r="J28" s="131">
        <v>3.43</v>
      </c>
      <c r="K28" s="131">
        <v>3.32</v>
      </c>
      <c r="L28">
        <f t="shared" si="0"/>
        <v>1.9189261675111782</v>
      </c>
    </row>
    <row r="29" spans="1:12">
      <c r="A29" s="96" t="s">
        <v>61</v>
      </c>
      <c r="B29" s="131">
        <v>3.39</v>
      </c>
      <c r="C29" s="131">
        <v>3.39</v>
      </c>
      <c r="D29" s="141">
        <v>3.5</v>
      </c>
      <c r="E29" s="131">
        <v>3.26</v>
      </c>
      <c r="F29" s="141">
        <v>3.5</v>
      </c>
      <c r="G29" s="131">
        <v>3.42</v>
      </c>
      <c r="H29" s="131">
        <v>3.22</v>
      </c>
      <c r="I29" s="131">
        <v>3.22</v>
      </c>
      <c r="J29" s="131">
        <v>3.28</v>
      </c>
      <c r="K29" s="131">
        <v>3.21</v>
      </c>
      <c r="L29">
        <f t="shared" si="0"/>
        <v>1.7958862124699821</v>
      </c>
    </row>
    <row r="30" spans="1:12">
      <c r="A30" s="96" t="s">
        <v>80</v>
      </c>
      <c r="B30" s="131">
        <v>1.61</v>
      </c>
      <c r="C30" s="131">
        <v>1.63</v>
      </c>
      <c r="D30" s="131">
        <v>1.65</v>
      </c>
      <c r="E30" s="131">
        <v>1.69</v>
      </c>
      <c r="F30" s="131">
        <v>1.69</v>
      </c>
      <c r="G30" s="131">
        <v>1.75</v>
      </c>
      <c r="H30" s="131">
        <v>1.69</v>
      </c>
      <c r="I30" s="131">
        <v>1.69</v>
      </c>
      <c r="J30" s="131">
        <v>1.63</v>
      </c>
      <c r="K30" s="131">
        <v>1.63</v>
      </c>
      <c r="L30">
        <f t="shared" si="0"/>
        <v>2.8585040060075593E-2</v>
      </c>
    </row>
    <row r="31" spans="1:12">
      <c r="I31" s="142">
        <f t="shared" ref="I31:J31" si="1">AVERAGE(I3:I30)</f>
        <v>1.5832142857142857</v>
      </c>
      <c r="J31" s="142">
        <f t="shared" si="1"/>
        <v>1.6085714285714285</v>
      </c>
      <c r="K31" s="142">
        <f>AVERAGE(K3:K30)</f>
        <v>1.6044444444444446</v>
      </c>
    </row>
    <row r="32" spans="1:12">
      <c r="A32" s="54" t="s">
        <v>366</v>
      </c>
      <c r="K32">
        <f>_xlfn.STDEV.P(K3:K30)</f>
        <v>0.89401853213592275</v>
      </c>
    </row>
    <row r="33" spans="1:12">
      <c r="A33" s="54" t="s">
        <v>332</v>
      </c>
      <c r="B33" s="54" t="s">
        <v>367</v>
      </c>
    </row>
    <row r="35" spans="1:12">
      <c r="A35" s="79" t="s">
        <v>407</v>
      </c>
    </row>
    <row r="36" spans="1:12">
      <c r="A36" s="79" t="s">
        <v>443</v>
      </c>
      <c r="B36" s="79" t="s">
        <v>417</v>
      </c>
    </row>
    <row r="37" spans="1:12">
      <c r="A37" s="79" t="s">
        <v>444</v>
      </c>
      <c r="B37" s="79" t="s">
        <v>445</v>
      </c>
    </row>
    <row r="38" spans="1:12">
      <c r="A38" s="79" t="s">
        <v>352</v>
      </c>
      <c r="B38" s="79" t="s">
        <v>446</v>
      </c>
    </row>
    <row r="40" spans="1:12">
      <c r="A40" s="81" t="s">
        <v>358</v>
      </c>
      <c r="B40" s="81" t="s">
        <v>247</v>
      </c>
      <c r="C40" s="81" t="s">
        <v>248</v>
      </c>
      <c r="D40" s="81" t="s">
        <v>249</v>
      </c>
      <c r="E40" s="81" t="s">
        <v>250</v>
      </c>
      <c r="F40" s="81" t="s">
        <v>251</v>
      </c>
      <c r="G40" s="81" t="s">
        <v>252</v>
      </c>
      <c r="H40" s="81" t="s">
        <v>253</v>
      </c>
      <c r="I40" s="81" t="s">
        <v>254</v>
      </c>
      <c r="J40" s="81" t="s">
        <v>255</v>
      </c>
      <c r="K40" s="81" t="s">
        <v>360</v>
      </c>
    </row>
    <row r="41" spans="1:12">
      <c r="A41" s="81" t="s">
        <v>38</v>
      </c>
      <c r="B41" s="152">
        <v>1.25</v>
      </c>
      <c r="C41" s="152">
        <v>1.21</v>
      </c>
      <c r="D41" s="152">
        <v>1.25</v>
      </c>
      <c r="E41" s="152">
        <v>1.28</v>
      </c>
      <c r="F41" s="152">
        <v>1.31</v>
      </c>
      <c r="G41" s="152">
        <v>1.31</v>
      </c>
      <c r="H41" s="152">
        <v>1.37</v>
      </c>
      <c r="I41" s="152">
        <v>1.48</v>
      </c>
      <c r="J41" s="152">
        <v>1.55</v>
      </c>
      <c r="K41" s="152">
        <v>1.58</v>
      </c>
      <c r="L41">
        <f>(K41-$K$69)/$K$70</f>
        <v>0.88700710774796077</v>
      </c>
    </row>
    <row r="42" spans="1:12">
      <c r="A42" s="81" t="s">
        <v>40</v>
      </c>
      <c r="B42" s="152">
        <v>0.11</v>
      </c>
      <c r="C42" s="85">
        <v>0.1</v>
      </c>
      <c r="D42" s="152">
        <v>0.12</v>
      </c>
      <c r="E42" s="152">
        <v>0.14000000000000001</v>
      </c>
      <c r="F42" s="152">
        <v>0.14000000000000001</v>
      </c>
      <c r="G42" s="152">
        <v>0.15</v>
      </c>
      <c r="H42" s="85">
        <v>0.3</v>
      </c>
      <c r="I42" s="152">
        <v>0.28999999999999998</v>
      </c>
      <c r="J42" s="152">
        <v>0.38</v>
      </c>
      <c r="K42" s="85">
        <v>0.4</v>
      </c>
      <c r="L42">
        <f t="shared" ref="L42:L68" si="2">(K42-$K$69)/$K$70</f>
        <v>-0.81029297951029922</v>
      </c>
    </row>
    <row r="43" spans="1:12">
      <c r="A43" s="81" t="s">
        <v>41</v>
      </c>
      <c r="B43" s="152">
        <v>0.72</v>
      </c>
      <c r="C43" s="152">
        <v>0.69</v>
      </c>
      <c r="D43" s="152">
        <v>0.74</v>
      </c>
      <c r="E43" s="152">
        <v>0.77</v>
      </c>
      <c r="F43" s="152">
        <v>0.73</v>
      </c>
      <c r="G43" s="152">
        <v>0.73</v>
      </c>
      <c r="H43" s="152">
        <v>0.77</v>
      </c>
      <c r="I43" s="152">
        <v>0.86</v>
      </c>
      <c r="J43" s="152">
        <v>0.96</v>
      </c>
      <c r="K43" s="152">
        <v>1.03</v>
      </c>
      <c r="L43">
        <f t="shared" si="2"/>
        <v>9.5892660297076812E-2</v>
      </c>
    </row>
    <row r="44" spans="1:12">
      <c r="A44" s="81" t="s">
        <v>42</v>
      </c>
      <c r="B44" s="152">
        <v>1.65</v>
      </c>
      <c r="C44" s="152">
        <v>1.63</v>
      </c>
      <c r="D44" s="152">
        <v>1.61</v>
      </c>
      <c r="E44" s="152">
        <v>1.76</v>
      </c>
      <c r="F44" s="152">
        <v>1.94</v>
      </c>
      <c r="G44" s="152">
        <v>2.14</v>
      </c>
      <c r="H44" s="152">
        <v>1.97</v>
      </c>
      <c r="I44" s="152">
        <v>1.98</v>
      </c>
      <c r="J44" s="152">
        <v>1.99</v>
      </c>
      <c r="K44" s="152">
        <v>1.99</v>
      </c>
      <c r="L44">
        <f t="shared" si="2"/>
        <v>1.476746968574983</v>
      </c>
    </row>
    <row r="45" spans="1:12">
      <c r="A45" s="81" t="s">
        <v>359</v>
      </c>
      <c r="B45" s="152">
        <v>1.69</v>
      </c>
      <c r="C45" s="152">
        <v>1.68</v>
      </c>
      <c r="D45" s="152">
        <v>1.72</v>
      </c>
      <c r="E45" s="152">
        <v>1.71</v>
      </c>
      <c r="F45" s="85">
        <v>1.8</v>
      </c>
      <c r="G45" s="152">
        <v>1.84</v>
      </c>
      <c r="H45" s="152">
        <v>1.82</v>
      </c>
      <c r="I45" s="152">
        <v>1.89</v>
      </c>
      <c r="J45" s="152">
        <v>1.96</v>
      </c>
      <c r="K45" s="152">
        <v>1.99</v>
      </c>
      <c r="L45">
        <f t="shared" si="2"/>
        <v>1.476746968574983</v>
      </c>
    </row>
    <row r="46" spans="1:12">
      <c r="A46" s="81" t="s">
        <v>44</v>
      </c>
      <c r="B46" s="152">
        <v>0.33</v>
      </c>
      <c r="C46" s="152">
        <v>0.42</v>
      </c>
      <c r="D46" s="85">
        <v>0.5</v>
      </c>
      <c r="E46" s="85">
        <v>0.5</v>
      </c>
      <c r="F46" s="152">
        <v>0.54</v>
      </c>
      <c r="G46" s="152">
        <v>0.62</v>
      </c>
      <c r="H46" s="152">
        <v>0.79</v>
      </c>
      <c r="I46" s="152">
        <v>1.48</v>
      </c>
      <c r="J46" s="152">
        <v>1.24</v>
      </c>
      <c r="K46" s="152">
        <v>0.83</v>
      </c>
      <c r="L46">
        <f t="shared" si="2"/>
        <v>-0.19178532059415376</v>
      </c>
    </row>
    <row r="47" spans="1:12">
      <c r="A47" s="81" t="s">
        <v>70</v>
      </c>
      <c r="B47" s="152">
        <v>0.78</v>
      </c>
      <c r="C47" s="152">
        <v>0.79</v>
      </c>
      <c r="D47" s="85">
        <v>0.8</v>
      </c>
      <c r="E47" s="152">
        <v>0.81</v>
      </c>
      <c r="F47" s="85">
        <v>0.9</v>
      </c>
      <c r="G47" s="152">
        <v>1.1100000000000001</v>
      </c>
      <c r="H47" s="152">
        <v>1.1100000000000001</v>
      </c>
      <c r="I47" s="152">
        <v>1.0900000000000001</v>
      </c>
      <c r="J47" s="152">
        <v>1.1399999999999999</v>
      </c>
      <c r="K47" s="83" t="s">
        <v>332</v>
      </c>
      <c r="L47">
        <f>(J47-$K$69)/$K$70</f>
        <v>0.25411554978725337</v>
      </c>
    </row>
    <row r="48" spans="1:12">
      <c r="A48" s="81" t="s">
        <v>68</v>
      </c>
      <c r="B48" s="152">
        <v>0.16</v>
      </c>
      <c r="C48" s="152">
        <v>0.18</v>
      </c>
      <c r="D48" s="152">
        <v>0.17</v>
      </c>
      <c r="E48" s="152">
        <v>0.16</v>
      </c>
      <c r="F48" s="83" t="s">
        <v>332</v>
      </c>
      <c r="G48" s="83" t="s">
        <v>332</v>
      </c>
      <c r="H48" s="83" t="s">
        <v>332</v>
      </c>
      <c r="I48" s="152">
        <v>0.23</v>
      </c>
      <c r="J48" s="152">
        <v>0.24</v>
      </c>
      <c r="K48" s="152">
        <v>0.27</v>
      </c>
      <c r="L48">
        <f t="shared" si="2"/>
        <v>-0.99728366708959904</v>
      </c>
    </row>
    <row r="49" spans="1:12">
      <c r="A49" s="81" t="s">
        <v>45</v>
      </c>
      <c r="B49" s="152">
        <v>0.56000000000000005</v>
      </c>
      <c r="C49" s="152">
        <v>0.59</v>
      </c>
      <c r="D49" s="152">
        <v>0.65</v>
      </c>
      <c r="E49" s="152">
        <v>0.69</v>
      </c>
      <c r="F49" s="152">
        <v>0.72</v>
      </c>
      <c r="G49" s="85">
        <v>0.7</v>
      </c>
      <c r="H49" s="152">
        <v>0.69</v>
      </c>
      <c r="I49" s="152">
        <v>0.69</v>
      </c>
      <c r="J49" s="152">
        <v>0.67</v>
      </c>
      <c r="K49" s="152">
        <v>0.66</v>
      </c>
      <c r="L49">
        <f t="shared" si="2"/>
        <v>-0.43631160435169958</v>
      </c>
    </row>
    <row r="50" spans="1:12">
      <c r="A50" s="81" t="s">
        <v>46</v>
      </c>
      <c r="B50" s="152">
        <v>1.32</v>
      </c>
      <c r="C50" s="152">
        <v>1.27</v>
      </c>
      <c r="D50" s="152">
        <v>1.29</v>
      </c>
      <c r="E50" s="152">
        <v>1.27</v>
      </c>
      <c r="F50" s="152">
        <v>1.29</v>
      </c>
      <c r="G50" s="152">
        <v>1.36</v>
      </c>
      <c r="H50" s="152">
        <v>1.37</v>
      </c>
      <c r="I50" s="85">
        <v>1.4</v>
      </c>
      <c r="J50" s="152">
        <v>1.44</v>
      </c>
      <c r="K50" s="152">
        <v>1.44</v>
      </c>
      <c r="L50">
        <f t="shared" si="2"/>
        <v>0.68563252112409923</v>
      </c>
    </row>
    <row r="51" spans="1:12">
      <c r="A51" s="81" t="s">
        <v>96</v>
      </c>
      <c r="B51" s="152">
        <v>0.43</v>
      </c>
      <c r="C51" s="152">
        <v>0.35</v>
      </c>
      <c r="D51" s="152">
        <v>0.27</v>
      </c>
      <c r="E51" s="152">
        <v>0.32</v>
      </c>
      <c r="F51" s="152">
        <v>0.39</v>
      </c>
      <c r="G51" s="152">
        <v>0.34</v>
      </c>
      <c r="H51" s="152">
        <v>0.33</v>
      </c>
      <c r="I51" s="152">
        <v>0.34</v>
      </c>
      <c r="J51" s="152">
        <v>0.34</v>
      </c>
      <c r="K51" s="152">
        <v>0.41</v>
      </c>
      <c r="L51">
        <f t="shared" si="2"/>
        <v>-0.79590908046573783</v>
      </c>
    </row>
    <row r="52" spans="1:12">
      <c r="A52" s="81" t="s">
        <v>47</v>
      </c>
      <c r="B52" s="85">
        <v>0.5</v>
      </c>
      <c r="C52" s="152">
        <v>0.53</v>
      </c>
      <c r="D52" s="152">
        <v>0.53</v>
      </c>
      <c r="E52" s="152">
        <v>0.59</v>
      </c>
      <c r="F52" s="152">
        <v>0.62</v>
      </c>
      <c r="G52" s="152">
        <v>0.65</v>
      </c>
      <c r="H52" s="152">
        <v>0.66</v>
      </c>
      <c r="I52" s="152">
        <v>0.66</v>
      </c>
      <c r="J52" s="152">
        <v>0.68</v>
      </c>
      <c r="K52" s="152">
        <v>0.67</v>
      </c>
      <c r="L52">
        <f t="shared" si="2"/>
        <v>-0.42192770530713802</v>
      </c>
    </row>
    <row r="53" spans="1:12">
      <c r="A53" s="81" t="s">
        <v>48</v>
      </c>
      <c r="B53" s="152">
        <v>7.0000000000000007E-2</v>
      </c>
      <c r="C53" s="152">
        <v>0.08</v>
      </c>
      <c r="D53" s="152">
        <v>0.09</v>
      </c>
      <c r="E53" s="152">
        <v>0.09</v>
      </c>
      <c r="F53" s="152">
        <v>0.09</v>
      </c>
      <c r="G53" s="152">
        <v>0.09</v>
      </c>
      <c r="H53" s="152">
        <v>0.08</v>
      </c>
      <c r="I53" s="152">
        <v>7.0000000000000007E-2</v>
      </c>
      <c r="J53" s="152">
        <v>0.06</v>
      </c>
      <c r="K53" s="152">
        <v>7.0000000000000007E-2</v>
      </c>
      <c r="L53">
        <f t="shared" si="2"/>
        <v>-1.2849616479808295</v>
      </c>
    </row>
    <row r="54" spans="1:12">
      <c r="A54" s="81" t="s">
        <v>49</v>
      </c>
      <c r="B54" s="152">
        <v>0.18</v>
      </c>
      <c r="C54" s="152">
        <v>0.22</v>
      </c>
      <c r="D54" s="152">
        <v>0.33</v>
      </c>
      <c r="E54" s="152">
        <v>0.18</v>
      </c>
      <c r="F54" s="152">
        <v>0.15</v>
      </c>
      <c r="G54" s="152">
        <v>0.16</v>
      </c>
      <c r="H54" s="152">
        <v>0.22</v>
      </c>
      <c r="I54" s="152">
        <v>0.19</v>
      </c>
      <c r="J54" s="152">
        <v>0.15</v>
      </c>
      <c r="K54" s="152">
        <v>0.17</v>
      </c>
      <c r="L54">
        <f t="shared" si="2"/>
        <v>-1.1411226575352142</v>
      </c>
    </row>
    <row r="55" spans="1:12">
      <c r="A55" s="81" t="s">
        <v>50</v>
      </c>
      <c r="B55" s="152">
        <v>0.16</v>
      </c>
      <c r="C55" s="152">
        <v>0.15</v>
      </c>
      <c r="D55" s="152">
        <v>0.22</v>
      </c>
      <c r="E55" s="152">
        <v>0.23</v>
      </c>
      <c r="F55" s="152">
        <v>0.19</v>
      </c>
      <c r="G55" s="85">
        <v>0.2</v>
      </c>
      <c r="H55" s="152">
        <v>0.23</v>
      </c>
      <c r="I55" s="152">
        <v>0.24</v>
      </c>
      <c r="J55" s="152">
        <v>0.24</v>
      </c>
      <c r="K55" s="152">
        <v>0.24</v>
      </c>
      <c r="L55">
        <f t="shared" si="2"/>
        <v>-1.0404353642232838</v>
      </c>
    </row>
    <row r="56" spans="1:12">
      <c r="A56" s="81" t="s">
        <v>51</v>
      </c>
      <c r="B56" s="152">
        <v>1.43</v>
      </c>
      <c r="C56" s="152">
        <v>1.37</v>
      </c>
      <c r="D56" s="152">
        <v>1.46</v>
      </c>
      <c r="E56" s="152">
        <v>1.38</v>
      </c>
      <c r="F56" s="152">
        <v>1.28</v>
      </c>
      <c r="G56" s="85">
        <v>1.3</v>
      </c>
      <c r="H56" s="152">
        <v>1.02</v>
      </c>
      <c r="I56" s="152">
        <v>0.98</v>
      </c>
      <c r="J56" s="152">
        <v>0.71</v>
      </c>
      <c r="K56" s="152">
        <v>0.71</v>
      </c>
      <c r="L56">
        <f t="shared" si="2"/>
        <v>-0.36439210912889208</v>
      </c>
    </row>
    <row r="57" spans="1:12">
      <c r="A57" s="81" t="s">
        <v>52</v>
      </c>
      <c r="B57" s="152">
        <v>0.36</v>
      </c>
      <c r="C57" s="85">
        <v>0.4</v>
      </c>
      <c r="D57" s="152">
        <v>0.48</v>
      </c>
      <c r="E57" s="152">
        <v>0.49</v>
      </c>
      <c r="F57" s="152">
        <v>0.52</v>
      </c>
      <c r="G57" s="152">
        <v>0.65</v>
      </c>
      <c r="H57" s="152">
        <v>0.69</v>
      </c>
      <c r="I57" s="152">
        <v>0.75</v>
      </c>
      <c r="J57" s="152">
        <v>0.84</v>
      </c>
      <c r="K57" s="152">
        <v>0.98</v>
      </c>
      <c r="L57">
        <f t="shared" si="2"/>
        <v>2.3973165074269123E-2</v>
      </c>
    </row>
    <row r="58" spans="1:12">
      <c r="A58" s="81" t="s">
        <v>53</v>
      </c>
      <c r="B58" s="152">
        <v>0.33</v>
      </c>
      <c r="C58" s="152">
        <v>0.35</v>
      </c>
      <c r="D58" s="152">
        <v>0.38</v>
      </c>
      <c r="E58" s="152">
        <v>0.36</v>
      </c>
      <c r="F58" s="152">
        <v>0.35</v>
      </c>
      <c r="G58" s="152">
        <v>0.33</v>
      </c>
      <c r="H58" s="85">
        <v>0.4</v>
      </c>
      <c r="I58" s="152">
        <v>0.46</v>
      </c>
      <c r="J58" s="85">
        <v>0.5</v>
      </c>
      <c r="K58" s="152">
        <v>0.46</v>
      </c>
      <c r="L58">
        <f t="shared" si="2"/>
        <v>-0.72398958524293022</v>
      </c>
    </row>
    <row r="59" spans="1:12">
      <c r="A59" s="81" t="s">
        <v>54</v>
      </c>
      <c r="B59" s="152">
        <v>0.97</v>
      </c>
      <c r="C59" s="152">
        <v>0.96</v>
      </c>
      <c r="D59" s="152">
        <v>0.96</v>
      </c>
      <c r="E59" s="85">
        <v>0.9</v>
      </c>
      <c r="F59" s="152">
        <v>0.83</v>
      </c>
      <c r="G59" s="152">
        <v>0.79</v>
      </c>
      <c r="H59" s="152">
        <v>0.83</v>
      </c>
      <c r="I59" s="152">
        <v>1.06</v>
      </c>
      <c r="J59" s="152">
        <v>1.1399999999999999</v>
      </c>
      <c r="K59" s="152">
        <v>1.1399999999999999</v>
      </c>
      <c r="L59">
        <f t="shared" si="2"/>
        <v>0.25411554978725337</v>
      </c>
    </row>
    <row r="60" spans="1:12">
      <c r="A60" s="81" t="s">
        <v>55</v>
      </c>
      <c r="B60" s="152">
        <v>1.47</v>
      </c>
      <c r="C60" s="152">
        <v>1.66</v>
      </c>
      <c r="D60" s="152">
        <v>1.67</v>
      </c>
      <c r="E60" s="152">
        <v>1.72</v>
      </c>
      <c r="F60" s="152">
        <v>1.79</v>
      </c>
      <c r="G60" s="152">
        <v>1.78</v>
      </c>
      <c r="H60" s="152">
        <v>1.88</v>
      </c>
      <c r="I60" s="152">
        <v>1.84</v>
      </c>
      <c r="J60" s="152">
        <v>1.93</v>
      </c>
      <c r="K60" s="152">
        <v>1.93</v>
      </c>
      <c r="L60">
        <f t="shared" si="2"/>
        <v>1.3904435743076138</v>
      </c>
    </row>
    <row r="61" spans="1:12">
      <c r="A61" s="81" t="s">
        <v>56</v>
      </c>
      <c r="B61" s="152">
        <v>0.16</v>
      </c>
      <c r="C61" s="152">
        <v>0.18</v>
      </c>
      <c r="D61" s="152">
        <v>0.17</v>
      </c>
      <c r="E61" s="152">
        <v>0.17</v>
      </c>
      <c r="F61" s="152">
        <v>0.19</v>
      </c>
      <c r="G61" s="152">
        <v>0.19</v>
      </c>
      <c r="H61" s="152">
        <v>0.19</v>
      </c>
      <c r="I61" s="152">
        <v>0.23</v>
      </c>
      <c r="J61" s="152">
        <v>0.33</v>
      </c>
      <c r="K61" s="152">
        <v>0.38</v>
      </c>
      <c r="L61">
        <f t="shared" si="2"/>
        <v>-0.83906077759942232</v>
      </c>
    </row>
    <row r="62" spans="1:12">
      <c r="A62" s="81" t="s">
        <v>76</v>
      </c>
      <c r="B62" s="152">
        <v>0.26</v>
      </c>
      <c r="C62" s="152">
        <v>0.28999999999999998</v>
      </c>
      <c r="D62" s="152">
        <v>0.44</v>
      </c>
      <c r="E62" s="152">
        <v>0.57999999999999996</v>
      </c>
      <c r="F62" s="152">
        <v>0.72</v>
      </c>
      <c r="G62" s="152">
        <v>0.75</v>
      </c>
      <c r="H62" s="85">
        <v>0.7</v>
      </c>
      <c r="I62" s="152">
        <v>0.69</v>
      </c>
      <c r="J62" s="152">
        <v>0.68</v>
      </c>
      <c r="K62" s="152">
        <v>0.65</v>
      </c>
      <c r="L62">
        <f t="shared" si="2"/>
        <v>-0.45069550339626113</v>
      </c>
    </row>
    <row r="63" spans="1:12">
      <c r="A63" s="81" t="s">
        <v>57</v>
      </c>
      <c r="B63" s="152">
        <v>0.21</v>
      </c>
      <c r="C63" s="85">
        <v>0.2</v>
      </c>
      <c r="D63" s="152">
        <v>0.22</v>
      </c>
      <c r="E63" s="152">
        <v>0.22</v>
      </c>
      <c r="F63" s="152">
        <v>0.17</v>
      </c>
      <c r="G63" s="152">
        <v>0.19</v>
      </c>
      <c r="H63" s="152">
        <v>0.17</v>
      </c>
      <c r="I63" s="152">
        <v>0.18</v>
      </c>
      <c r="J63" s="152">
        <v>0.19</v>
      </c>
      <c r="K63" s="152">
        <v>0.12</v>
      </c>
      <c r="L63">
        <f t="shared" si="2"/>
        <v>-1.213042152758022</v>
      </c>
    </row>
    <row r="64" spans="1:12">
      <c r="A64" s="81" t="s">
        <v>58</v>
      </c>
      <c r="B64" s="152">
        <v>0.92</v>
      </c>
      <c r="C64" s="152">
        <v>0.83</v>
      </c>
      <c r="D64" s="152">
        <v>0.92</v>
      </c>
      <c r="E64" s="152">
        <v>0.85</v>
      </c>
      <c r="F64" s="152">
        <v>1.05</v>
      </c>
      <c r="G64" s="152">
        <v>1.17</v>
      </c>
      <c r="H64" s="85">
        <v>1.4</v>
      </c>
      <c r="I64" s="152">
        <v>1.79</v>
      </c>
      <c r="J64" s="152">
        <v>1.95</v>
      </c>
      <c r="K64" s="152">
        <v>1.98</v>
      </c>
      <c r="L64">
        <f t="shared" si="2"/>
        <v>1.4623630695304215</v>
      </c>
    </row>
    <row r="65" spans="1:12">
      <c r="A65" s="86" t="s">
        <v>59</v>
      </c>
      <c r="B65" s="156">
        <v>0.25</v>
      </c>
      <c r="C65" s="156">
        <v>0.25</v>
      </c>
      <c r="D65" s="156">
        <v>0.21</v>
      </c>
      <c r="E65" s="156">
        <v>0.18</v>
      </c>
      <c r="F65" s="150">
        <v>0.2</v>
      </c>
      <c r="G65" s="150">
        <v>0.2</v>
      </c>
      <c r="H65" s="156">
        <v>0.26</v>
      </c>
      <c r="I65" s="156">
        <v>0.25</v>
      </c>
      <c r="J65" s="156">
        <v>0.34</v>
      </c>
      <c r="K65" s="156">
        <v>0.38</v>
      </c>
      <c r="L65" s="66">
        <f t="shared" si="2"/>
        <v>-0.83906077759942232</v>
      </c>
    </row>
    <row r="66" spans="1:12">
      <c r="A66" s="81" t="s">
        <v>60</v>
      </c>
      <c r="B66" s="152">
        <v>2.3199999999999998</v>
      </c>
      <c r="C66" s="152">
        <v>2.36</v>
      </c>
      <c r="D66" s="152">
        <v>2.38</v>
      </c>
      <c r="E66" s="152">
        <v>2.42</v>
      </c>
      <c r="F66" s="152">
        <v>2.63</v>
      </c>
      <c r="G66" s="152">
        <v>2.68</v>
      </c>
      <c r="H66" s="152">
        <v>2.59</v>
      </c>
      <c r="I66" s="152">
        <v>2.56</v>
      </c>
      <c r="J66" s="152">
        <v>2.36</v>
      </c>
      <c r="K66" s="152">
        <v>2.29</v>
      </c>
      <c r="L66">
        <f t="shared" si="2"/>
        <v>1.9082639399118289</v>
      </c>
    </row>
    <row r="67" spans="1:12">
      <c r="A67" s="81" t="s">
        <v>61</v>
      </c>
      <c r="B67" s="152">
        <v>2.4900000000000002</v>
      </c>
      <c r="C67" s="152">
        <v>2.4700000000000002</v>
      </c>
      <c r="D67" s="152">
        <v>2.61</v>
      </c>
      <c r="E67" s="152">
        <v>2.38</v>
      </c>
      <c r="F67" s="152">
        <v>2.59</v>
      </c>
      <c r="G67" s="152">
        <v>2.41</v>
      </c>
      <c r="H67" s="152">
        <v>2.21</v>
      </c>
      <c r="I67" s="152">
        <v>2.2200000000000002</v>
      </c>
      <c r="J67" s="152">
        <v>2.2200000000000002</v>
      </c>
      <c r="K67" s="152">
        <v>2.19</v>
      </c>
      <c r="L67">
        <f t="shared" si="2"/>
        <v>1.7644249494662134</v>
      </c>
    </row>
    <row r="68" spans="1:12">
      <c r="A68" s="81" t="s">
        <v>80</v>
      </c>
      <c r="B68" s="152">
        <v>1.01</v>
      </c>
      <c r="C68" s="82">
        <v>1</v>
      </c>
      <c r="D68" s="152">
        <v>1.02</v>
      </c>
      <c r="E68" s="152">
        <v>1.06</v>
      </c>
      <c r="F68" s="152">
        <v>1.05</v>
      </c>
      <c r="G68" s="152">
        <v>1.05</v>
      </c>
      <c r="H68" s="152">
        <v>1.03</v>
      </c>
      <c r="I68" s="152">
        <v>1.08</v>
      </c>
      <c r="J68" s="152">
        <v>1.03</v>
      </c>
      <c r="K68" s="152">
        <v>1.05</v>
      </c>
      <c r="L68">
        <f t="shared" si="2"/>
        <v>0.12466045838619988</v>
      </c>
    </row>
    <row r="69" spans="1:12">
      <c r="K69" s="142">
        <f>AVERAGE(K41:K68)</f>
        <v>0.96333333333333337</v>
      </c>
    </row>
    <row r="70" spans="1:12">
      <c r="K70">
        <f>_xlfn.STDEV.P(K41:K68)</f>
        <v>0.695221787153807</v>
      </c>
    </row>
  </sheetData>
  <pageMargins left="0.7" right="0.7" top="0.75" bottom="0.75" header="0.3" footer="0.3"/>
  <pageSetup paperSize="9"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85"/>
  <sheetViews>
    <sheetView topLeftCell="A58" workbookViewId="0">
      <selection activeCell="D79" sqref="D79"/>
    </sheetView>
  </sheetViews>
  <sheetFormatPr defaultRowHeight="16.5"/>
  <cols>
    <col min="1" max="1" width="3.5703125" customWidth="1"/>
    <col min="2" max="2" width="3.5703125" style="284" customWidth="1"/>
    <col min="3" max="3" width="114.28515625" customWidth="1"/>
    <col min="4" max="4" width="13.7109375" style="48" customWidth="1"/>
    <col min="5" max="5" width="12.7109375" style="48" customWidth="1"/>
    <col min="6" max="6" width="16.28515625" style="48" customWidth="1"/>
    <col min="7" max="7" width="11.5703125" style="48" customWidth="1"/>
    <col min="8" max="8" width="23.5703125" style="48" customWidth="1"/>
  </cols>
  <sheetData>
    <row r="1" spans="1:8" ht="42.75" customHeight="1">
      <c r="A1" s="73"/>
      <c r="B1" s="3"/>
      <c r="C1" s="662" t="s">
        <v>330</v>
      </c>
      <c r="D1" s="663" t="s">
        <v>844</v>
      </c>
      <c r="E1" s="663" t="s">
        <v>17</v>
      </c>
      <c r="F1" s="663" t="s">
        <v>2</v>
      </c>
      <c r="G1" s="663" t="s">
        <v>442</v>
      </c>
      <c r="H1" s="665" t="s">
        <v>2</v>
      </c>
    </row>
    <row r="2" spans="1:8" s="284" customFormat="1" ht="15.75" customHeight="1">
      <c r="A2" s="822" t="s">
        <v>18</v>
      </c>
      <c r="B2" s="671">
        <v>1</v>
      </c>
      <c r="C2" s="40" t="s">
        <v>328</v>
      </c>
      <c r="D2" s="282">
        <f>'01_HTE'!I28</f>
        <v>-0.31210383949642467</v>
      </c>
      <c r="E2" s="48">
        <v>2012</v>
      </c>
      <c r="F2" s="48" t="s">
        <v>4</v>
      </c>
      <c r="G2" s="48" t="s">
        <v>329</v>
      </c>
      <c r="H2" s="284" t="s">
        <v>64</v>
      </c>
    </row>
    <row r="3" spans="1:8" s="284" customFormat="1" ht="15.75" customHeight="1">
      <c r="A3" s="823"/>
      <c r="B3" s="671">
        <v>2</v>
      </c>
      <c r="C3" s="40" t="s">
        <v>375</v>
      </c>
      <c r="D3" s="282">
        <f>'02_Citations'!L25</f>
        <v>-0.79293330874097645</v>
      </c>
      <c r="E3" s="48">
        <v>2012</v>
      </c>
      <c r="F3" s="48" t="s">
        <v>850</v>
      </c>
      <c r="G3" s="48" t="s">
        <v>329</v>
      </c>
    </row>
    <row r="4" spans="1:8" s="284" customFormat="1" ht="15.75" customHeight="1">
      <c r="A4" s="823"/>
      <c r="B4" s="671">
        <v>3</v>
      </c>
      <c r="C4" s="40" t="s">
        <v>376</v>
      </c>
      <c r="D4" s="282">
        <f>'03_PISA'!I55</f>
        <v>-0.96021684173315736</v>
      </c>
      <c r="E4" s="48">
        <v>2012</v>
      </c>
      <c r="F4" s="48" t="s">
        <v>13</v>
      </c>
      <c r="G4" s="48" t="s">
        <v>13</v>
      </c>
    </row>
    <row r="5" spans="1:8" s="284" customFormat="1" ht="15.75" customHeight="1">
      <c r="A5" s="823"/>
      <c r="B5" s="671">
        <v>4</v>
      </c>
      <c r="C5" s="284" t="s">
        <v>9</v>
      </c>
      <c r="D5" s="282">
        <f>AVERAGE(D6:D8)</f>
        <v>-0.17502283112937844</v>
      </c>
      <c r="E5" s="48"/>
      <c r="F5" s="48"/>
      <c r="G5" s="48"/>
    </row>
    <row r="6" spans="1:8" s="284" customFormat="1" ht="15.75" customHeight="1">
      <c r="A6" s="823"/>
      <c r="B6" s="671">
        <v>41</v>
      </c>
      <c r="C6" s="40" t="s">
        <v>324</v>
      </c>
      <c r="D6" s="282">
        <f>'04_1_Solid_fuels'!J192</f>
        <v>1.8409248081813645</v>
      </c>
      <c r="E6" s="48">
        <v>2010</v>
      </c>
      <c r="F6" s="48" t="s">
        <v>10</v>
      </c>
      <c r="G6" s="48" t="s">
        <v>329</v>
      </c>
    </row>
    <row r="7" spans="1:8" s="284" customFormat="1" ht="15.75" customHeight="1">
      <c r="A7" s="823"/>
      <c r="B7" s="671">
        <v>42</v>
      </c>
      <c r="C7" s="40" t="s">
        <v>323</v>
      </c>
      <c r="D7" s="282">
        <f>'04_2_PM25'!Q192</f>
        <v>-1.0988607377030564</v>
      </c>
      <c r="E7" s="48">
        <v>2012</v>
      </c>
      <c r="F7" s="48" t="s">
        <v>10</v>
      </c>
      <c r="G7" s="48" t="s">
        <v>329</v>
      </c>
    </row>
    <row r="8" spans="1:8" s="284" customFormat="1" ht="15.75" customHeight="1">
      <c r="A8" s="823"/>
      <c r="B8" s="671">
        <v>43</v>
      </c>
      <c r="C8" s="40" t="s">
        <v>325</v>
      </c>
      <c r="D8" s="282">
        <f>'04__3_MP25_exceed'!Q192</f>
        <v>-1.2671325638664435</v>
      </c>
      <c r="E8" s="48">
        <v>2012</v>
      </c>
      <c r="F8" s="48" t="s">
        <v>10</v>
      </c>
      <c r="G8" s="48" t="s">
        <v>329</v>
      </c>
    </row>
    <row r="9" spans="1:8" s="284" customFormat="1" ht="15.75" customHeight="1">
      <c r="A9" s="823"/>
      <c r="B9" s="671">
        <v>5</v>
      </c>
      <c r="C9" s="40" t="s">
        <v>335</v>
      </c>
      <c r="D9" s="282">
        <f>'05_S2'!C22</f>
        <v>-0.97129984712031914</v>
      </c>
      <c r="E9" s="48">
        <v>2012</v>
      </c>
      <c r="F9" s="48" t="s">
        <v>8</v>
      </c>
      <c r="G9" s="48" t="s">
        <v>336</v>
      </c>
    </row>
    <row r="10" spans="1:8" s="284" customFormat="1" ht="15.75" customHeight="1">
      <c r="A10" s="823"/>
      <c r="B10" s="671">
        <v>6</v>
      </c>
      <c r="C10" s="40" t="s">
        <v>340</v>
      </c>
      <c r="D10" s="282">
        <f>'06_Water'!E192</f>
        <v>-0.35166066626129361</v>
      </c>
      <c r="E10" s="48">
        <v>2012</v>
      </c>
      <c r="F10" s="48" t="s">
        <v>10</v>
      </c>
      <c r="G10" s="48" t="s">
        <v>329</v>
      </c>
    </row>
    <row r="11" spans="1:8" s="284" customFormat="1" ht="15.75" customHeight="1">
      <c r="A11" s="823"/>
      <c r="B11" s="671">
        <v>7</v>
      </c>
      <c r="C11" s="40" t="s">
        <v>12</v>
      </c>
      <c r="D11" s="282">
        <f>'07_GHG'!K70</f>
        <v>-0.2445047202267723</v>
      </c>
      <c r="E11" s="48">
        <v>2012</v>
      </c>
      <c r="F11" s="48" t="s">
        <v>4</v>
      </c>
      <c r="G11" s="48" t="s">
        <v>329</v>
      </c>
      <c r="H11" s="284" t="s">
        <v>473</v>
      </c>
    </row>
    <row r="12" spans="1:8" s="284" customFormat="1" ht="15.75" customHeight="1">
      <c r="A12" s="823"/>
      <c r="B12" s="671">
        <v>8</v>
      </c>
      <c r="C12" s="40" t="s">
        <v>368</v>
      </c>
      <c r="D12" s="282">
        <f>'08_GDP'!L31</f>
        <v>-0.53627612324245211</v>
      </c>
      <c r="E12" s="48">
        <v>2013</v>
      </c>
      <c r="F12" s="48" t="s">
        <v>4</v>
      </c>
      <c r="G12" s="48" t="s">
        <v>369</v>
      </c>
      <c r="H12" s="284" t="s">
        <v>361</v>
      </c>
    </row>
    <row r="13" spans="1:8" s="284" customFormat="1" ht="15.75" customHeight="1">
      <c r="A13" s="823"/>
      <c r="B13" s="671">
        <v>9</v>
      </c>
      <c r="C13" s="40" t="s">
        <v>14</v>
      </c>
      <c r="D13" s="282">
        <f>AVERAGE(D14:D15)</f>
        <v>-1.2362661233270571</v>
      </c>
      <c r="E13" s="48"/>
      <c r="F13" s="48"/>
      <c r="G13" s="48" t="s">
        <v>13</v>
      </c>
    </row>
    <row r="14" spans="1:8" s="284" customFormat="1" ht="15.75" customHeight="1">
      <c r="A14" s="823"/>
      <c r="B14" s="671">
        <v>91</v>
      </c>
      <c r="C14" s="40" t="s">
        <v>343</v>
      </c>
      <c r="D14" s="282">
        <f>'09_Job'!D28</f>
        <v>-0.83014016583854444</v>
      </c>
      <c r="E14" s="48">
        <v>2012</v>
      </c>
      <c r="F14" s="48" t="s">
        <v>13</v>
      </c>
      <c r="G14" s="48" t="s">
        <v>13</v>
      </c>
    </row>
    <row r="15" spans="1:8" s="284" customFormat="1" ht="15.75" customHeight="1">
      <c r="A15" s="823"/>
      <c r="B15" s="671">
        <v>92</v>
      </c>
      <c r="C15" s="40" t="s">
        <v>344</v>
      </c>
      <c r="D15" s="282">
        <f>'09_Job'!H28</f>
        <v>-1.6423920808155696</v>
      </c>
      <c r="E15" s="48">
        <v>2012</v>
      </c>
      <c r="F15" s="48" t="s">
        <v>13</v>
      </c>
      <c r="G15" s="48" t="s">
        <v>13</v>
      </c>
    </row>
    <row r="16" spans="1:8" s="284" customFormat="1" ht="15.75" customHeight="1">
      <c r="A16" s="823"/>
      <c r="B16" s="671">
        <v>10</v>
      </c>
      <c r="C16" s="40" t="s">
        <v>15</v>
      </c>
      <c r="D16" s="282">
        <f>AVERAGE(D17:D18)</f>
        <v>-1.2196618629887614</v>
      </c>
      <c r="E16" s="48"/>
      <c r="F16" s="48"/>
      <c r="G16" s="48" t="s">
        <v>13</v>
      </c>
    </row>
    <row r="17" spans="1:8" s="284" customFormat="1" ht="15.75" customHeight="1">
      <c r="A17" s="823"/>
      <c r="B17" s="671">
        <v>101</v>
      </c>
      <c r="C17" s="40" t="s">
        <v>345</v>
      </c>
      <c r="D17" s="282">
        <f>'10_Health'!C28</f>
        <v>-2.03259591860055</v>
      </c>
      <c r="E17" s="48">
        <v>2012</v>
      </c>
      <c r="F17" s="48" t="s">
        <v>4</v>
      </c>
      <c r="G17" s="48" t="s">
        <v>372</v>
      </c>
      <c r="H17" s="284" t="s">
        <v>474</v>
      </c>
    </row>
    <row r="18" spans="1:8" s="284" customFormat="1" ht="15.75" customHeight="1">
      <c r="A18" s="823"/>
      <c r="B18" s="671">
        <v>102</v>
      </c>
      <c r="C18" s="40" t="s">
        <v>346</v>
      </c>
      <c r="D18" s="282">
        <f>'10_Health'!E28</f>
        <v>-0.40672780737697306</v>
      </c>
      <c r="E18" s="48">
        <v>2011</v>
      </c>
      <c r="F18" s="48" t="s">
        <v>13</v>
      </c>
      <c r="G18" s="48" t="s">
        <v>13</v>
      </c>
    </row>
    <row r="19" spans="1:8" s="284" customFormat="1" ht="15.75" customHeight="1">
      <c r="A19" s="823"/>
      <c r="B19" s="671">
        <v>11</v>
      </c>
      <c r="C19" s="40" t="s">
        <v>16</v>
      </c>
      <c r="D19" s="282">
        <f>AVERAGE(D20:D21)</f>
        <v>-0.41308209668957369</v>
      </c>
      <c r="E19" s="48"/>
      <c r="F19" s="48"/>
      <c r="G19" s="48"/>
    </row>
    <row r="20" spans="1:8" s="284" customFormat="1" ht="15.75" customHeight="1">
      <c r="A20" s="823"/>
      <c r="B20" s="671">
        <v>111</v>
      </c>
      <c r="C20" s="40" t="s">
        <v>341</v>
      </c>
      <c r="D20" s="282">
        <f>'11_Safety'!C28</f>
        <v>-0.48062186912010657</v>
      </c>
      <c r="E20" s="48">
        <v>2010</v>
      </c>
      <c r="F20" s="48" t="s">
        <v>13</v>
      </c>
      <c r="G20" s="48" t="s">
        <v>13</v>
      </c>
    </row>
    <row r="21" spans="1:8" s="284" customFormat="1" ht="15.75" customHeight="1">
      <c r="A21" s="823"/>
      <c r="B21" s="671" t="s">
        <v>851</v>
      </c>
      <c r="C21" s="40" t="s">
        <v>342</v>
      </c>
      <c r="D21" s="282">
        <f>'11_Safety'!E28</f>
        <v>-0.3455423242590408</v>
      </c>
      <c r="E21" s="48">
        <v>2011</v>
      </c>
      <c r="F21" s="48" t="s">
        <v>13</v>
      </c>
      <c r="G21" s="48" t="s">
        <v>13</v>
      </c>
    </row>
    <row r="22" spans="1:8" s="284" customFormat="1" ht="15.75" customHeight="1">
      <c r="A22" s="823"/>
      <c r="B22" s="671">
        <v>12</v>
      </c>
      <c r="C22" s="783" t="s">
        <v>729</v>
      </c>
      <c r="D22" s="784">
        <f>'12_Gini'!AG33</f>
        <v>0.88096853796373442</v>
      </c>
      <c r="E22" s="785" t="s">
        <v>849</v>
      </c>
      <c r="F22" s="785" t="s">
        <v>13</v>
      </c>
      <c r="G22" s="785" t="s">
        <v>13</v>
      </c>
    </row>
    <row r="23" spans="1:8" s="284" customFormat="1" ht="15.75" customHeight="1" thickBot="1">
      <c r="A23" s="824"/>
      <c r="B23" s="672">
        <v>13</v>
      </c>
      <c r="C23" s="40" t="s">
        <v>980</v>
      </c>
      <c r="D23" s="784">
        <f>'13_DB'!E26</f>
        <v>-0.73803211081484243</v>
      </c>
      <c r="E23" s="659">
        <v>2014</v>
      </c>
      <c r="F23" s="659" t="s">
        <v>981</v>
      </c>
      <c r="G23" s="659" t="s">
        <v>13</v>
      </c>
    </row>
    <row r="24" spans="1:8" ht="17.25" thickTop="1">
      <c r="A24" s="103"/>
      <c r="B24" s="103">
        <v>1</v>
      </c>
      <c r="C24" s="658" t="s">
        <v>857</v>
      </c>
      <c r="D24" s="282">
        <f>'1_R&amp;D exp'!L65</f>
        <v>-0.83906077759942232</v>
      </c>
      <c r="E24" s="48">
        <v>2013</v>
      </c>
      <c r="F24" s="48" t="s">
        <v>4</v>
      </c>
      <c r="G24" s="48" t="s">
        <v>329</v>
      </c>
      <c r="H24" s="48" t="s">
        <v>35</v>
      </c>
    </row>
    <row r="25" spans="1:8" s="284" customFormat="1">
      <c r="A25" s="103"/>
      <c r="B25" s="103">
        <v>11</v>
      </c>
      <c r="C25" s="658" t="s">
        <v>409</v>
      </c>
      <c r="D25" s="282">
        <f>'1_R&amp;D exp'!L27</f>
        <v>-0.86625099660316818</v>
      </c>
      <c r="E25" s="48">
        <v>2013</v>
      </c>
      <c r="F25" s="48" t="s">
        <v>4</v>
      </c>
      <c r="G25" s="48" t="s">
        <v>329</v>
      </c>
      <c r="H25" s="48" t="s">
        <v>35</v>
      </c>
    </row>
    <row r="26" spans="1:8">
      <c r="A26" s="103"/>
      <c r="B26" s="103">
        <v>2</v>
      </c>
      <c r="C26" s="658" t="s">
        <v>36</v>
      </c>
      <c r="D26" s="282">
        <f>'2_Researchers'!M27</f>
        <v>-0.60460183430372461</v>
      </c>
      <c r="E26" s="48">
        <v>2013</v>
      </c>
      <c r="F26" s="48" t="s">
        <v>4</v>
      </c>
      <c r="G26" s="48" t="s">
        <v>329</v>
      </c>
      <c r="H26" s="48" t="s">
        <v>882</v>
      </c>
    </row>
    <row r="27" spans="1:8">
      <c r="A27" s="103"/>
      <c r="B27" s="103">
        <v>3</v>
      </c>
      <c r="C27" s="658" t="s">
        <v>867</v>
      </c>
      <c r="D27" s="282">
        <f>'3_Schools'!C30</f>
        <v>-0.56473010834833037</v>
      </c>
      <c r="E27" s="659">
        <v>2011</v>
      </c>
      <c r="F27" s="660" t="s">
        <v>13</v>
      </c>
      <c r="G27" s="48" t="s">
        <v>13</v>
      </c>
      <c r="H27" s="48" t="s">
        <v>475</v>
      </c>
    </row>
    <row r="28" spans="1:8">
      <c r="A28" s="103"/>
      <c r="B28" s="103">
        <v>3</v>
      </c>
      <c r="C28" s="658" t="s">
        <v>464</v>
      </c>
      <c r="D28" s="282">
        <f>'3_Schools'!P84</f>
        <v>-1.0723072894435979</v>
      </c>
      <c r="E28" s="48">
        <v>2013</v>
      </c>
      <c r="F28" s="48" t="s">
        <v>4</v>
      </c>
      <c r="G28" s="48" t="s">
        <v>329</v>
      </c>
      <c r="H28" s="48" t="s">
        <v>481</v>
      </c>
    </row>
    <row r="29" spans="1:8" ht="15" customHeight="1">
      <c r="A29" s="103"/>
      <c r="B29" s="103">
        <v>4</v>
      </c>
      <c r="C29" s="668" t="s">
        <v>616</v>
      </c>
      <c r="D29" s="282">
        <f>'4_Youth_unemployment'!Q33</f>
        <v>0.25347897676402409</v>
      </c>
      <c r="E29" s="659">
        <v>2013</v>
      </c>
      <c r="F29" s="660" t="s">
        <v>13</v>
      </c>
      <c r="G29" s="48" t="s">
        <v>13</v>
      </c>
      <c r="H29" s="48" t="s">
        <v>37</v>
      </c>
    </row>
    <row r="30" spans="1:8" s="284" customFormat="1" ht="15" customHeight="1">
      <c r="A30" s="103"/>
      <c r="B30" s="103">
        <v>5</v>
      </c>
      <c r="C30" s="658" t="s">
        <v>886</v>
      </c>
      <c r="D30" s="282">
        <f>'5_Old_unemployment'!Q35</f>
        <v>-0.86814122568536345</v>
      </c>
      <c r="E30" s="659">
        <v>2013</v>
      </c>
      <c r="F30" s="660" t="s">
        <v>13</v>
      </c>
      <c r="G30" s="48" t="s">
        <v>13</v>
      </c>
      <c r="H30" s="48"/>
    </row>
    <row r="31" spans="1:8">
      <c r="A31" s="103"/>
      <c r="B31" s="103"/>
      <c r="C31" s="658" t="s">
        <v>410</v>
      </c>
      <c r="D31" s="282">
        <f>'05_S2'!E22</f>
        <v>-0.78169819768472637</v>
      </c>
      <c r="E31" s="48">
        <v>2012</v>
      </c>
      <c r="F31" s="660" t="s">
        <v>8</v>
      </c>
      <c r="G31" s="48" t="s">
        <v>336</v>
      </c>
    </row>
    <row r="32" spans="1:8">
      <c r="A32" s="103"/>
      <c r="B32" s="103"/>
      <c r="C32" s="658" t="s">
        <v>411</v>
      </c>
      <c r="D32" s="282">
        <f>'05_S2'!G22</f>
        <v>-0.84794038387097981</v>
      </c>
      <c r="E32" s="48">
        <v>2012</v>
      </c>
      <c r="F32" s="660" t="s">
        <v>8</v>
      </c>
      <c r="G32" s="48" t="s">
        <v>336</v>
      </c>
    </row>
    <row r="33" spans="1:8">
      <c r="A33" s="103"/>
      <c r="B33" s="103"/>
      <c r="C33" s="658" t="s">
        <v>412</v>
      </c>
      <c r="D33" s="282">
        <f>'05_S2'!I22</f>
        <v>-9.4272805272749241E-2</v>
      </c>
      <c r="E33" s="48">
        <v>2012</v>
      </c>
      <c r="F33" s="660" t="s">
        <v>8</v>
      </c>
      <c r="G33" s="48" t="s">
        <v>336</v>
      </c>
    </row>
    <row r="34" spans="1:8">
      <c r="A34" s="103"/>
      <c r="B34" s="103"/>
      <c r="C34" s="658" t="s">
        <v>463</v>
      </c>
      <c r="D34" s="282">
        <f>'05_S2'!K22</f>
        <v>-0.19624364624764706</v>
      </c>
      <c r="E34" s="48">
        <v>2012</v>
      </c>
      <c r="F34" s="660" t="s">
        <v>8</v>
      </c>
      <c r="G34" s="48" t="s">
        <v>336</v>
      </c>
    </row>
    <row r="35" spans="1:8">
      <c r="A35" s="103"/>
      <c r="B35" s="103">
        <v>6</v>
      </c>
      <c r="C35" s="658" t="s">
        <v>894</v>
      </c>
      <c r="D35" s="282">
        <f>'6_Energy_tax'!AK28</f>
        <v>-1.4229849273147948</v>
      </c>
      <c r="E35" s="48">
        <v>2013</v>
      </c>
      <c r="F35" s="48" t="s">
        <v>4</v>
      </c>
      <c r="G35" s="48" t="s">
        <v>329</v>
      </c>
      <c r="H35" s="691" t="s">
        <v>25</v>
      </c>
    </row>
    <row r="36" spans="1:8">
      <c r="A36" s="103"/>
      <c r="B36" s="103">
        <v>7</v>
      </c>
      <c r="C36" s="658" t="s">
        <v>454</v>
      </c>
      <c r="D36" s="282">
        <f>'7_Transport_goods'!O27</f>
        <v>-0.44267665728444794</v>
      </c>
      <c r="E36" s="48">
        <v>2012</v>
      </c>
      <c r="F36" s="48" t="s">
        <v>4</v>
      </c>
      <c r="G36" s="48" t="s">
        <v>329</v>
      </c>
      <c r="H36" s="48" t="s">
        <v>895</v>
      </c>
    </row>
    <row r="37" spans="1:8">
      <c r="A37" s="103"/>
      <c r="B37" s="103">
        <v>8</v>
      </c>
      <c r="C37" s="658" t="s">
        <v>456</v>
      </c>
      <c r="D37" s="282">
        <f>'8_Cars'!L27</f>
        <v>1.0215658634620979</v>
      </c>
      <c r="E37" s="48">
        <v>2012</v>
      </c>
      <c r="F37" s="48" t="s">
        <v>4</v>
      </c>
      <c r="G37" s="48" t="s">
        <v>329</v>
      </c>
      <c r="H37" s="48" t="s">
        <v>896</v>
      </c>
    </row>
    <row r="38" spans="1:8">
      <c r="A38" s="103"/>
      <c r="B38" s="103">
        <v>9</v>
      </c>
      <c r="C38" s="658" t="s">
        <v>440</v>
      </c>
      <c r="D38" s="664">
        <f>'9_Wastewater_exp'!N32</f>
        <v>0.13611879683458603</v>
      </c>
      <c r="E38" s="48">
        <v>2011</v>
      </c>
      <c r="F38" s="48" t="s">
        <v>4</v>
      </c>
      <c r="G38" s="48" t="s">
        <v>329</v>
      </c>
      <c r="H38" s="659" t="s">
        <v>441</v>
      </c>
    </row>
    <row r="39" spans="1:8">
      <c r="A39" s="103"/>
      <c r="B39" s="103">
        <v>10</v>
      </c>
      <c r="C39" s="658" t="s">
        <v>721</v>
      </c>
      <c r="D39" s="664">
        <f>'10_GDP_decom'!T37</f>
        <v>0.56844588738046697</v>
      </c>
      <c r="E39" s="48">
        <v>2012</v>
      </c>
      <c r="F39" s="48" t="s">
        <v>4</v>
      </c>
      <c r="G39" s="48" t="s">
        <v>329</v>
      </c>
      <c r="H39" s="659" t="s">
        <v>904</v>
      </c>
    </row>
    <row r="40" spans="1:8">
      <c r="A40" s="103"/>
      <c r="B40" s="103">
        <v>10</v>
      </c>
      <c r="C40" s="658" t="s">
        <v>722</v>
      </c>
      <c r="D40" s="664">
        <f>'10_GDP_decom'!R37</f>
        <v>-0.91284725980599712</v>
      </c>
      <c r="E40" s="48">
        <v>2012</v>
      </c>
      <c r="F40" s="48" t="s">
        <v>4</v>
      </c>
      <c r="G40" s="48" t="s">
        <v>329</v>
      </c>
      <c r="H40" s="659" t="s">
        <v>904</v>
      </c>
    </row>
    <row r="41" spans="1:8">
      <c r="A41" s="103"/>
      <c r="B41" s="103">
        <v>10</v>
      </c>
      <c r="C41" s="658" t="s">
        <v>28</v>
      </c>
      <c r="D41" s="664">
        <f>'10_GDP_decom'!P37</f>
        <v>-0.75454184267644875</v>
      </c>
      <c r="E41" s="48">
        <v>2012</v>
      </c>
      <c r="F41" s="48" t="s">
        <v>4</v>
      </c>
      <c r="G41" s="48" t="s">
        <v>329</v>
      </c>
      <c r="H41" s="659" t="s">
        <v>904</v>
      </c>
    </row>
    <row r="42" spans="1:8">
      <c r="A42" s="103"/>
      <c r="B42" s="103">
        <v>11</v>
      </c>
      <c r="C42" s="658" t="s">
        <v>30</v>
      </c>
      <c r="D42" s="282">
        <f>'11_EPL'!AA69</f>
        <v>-0.32635249865489802</v>
      </c>
      <c r="E42" s="48">
        <v>2013</v>
      </c>
      <c r="F42" s="660" t="s">
        <v>13</v>
      </c>
      <c r="G42" s="48" t="s">
        <v>13</v>
      </c>
      <c r="H42" s="659"/>
    </row>
    <row r="43" spans="1:8">
      <c r="A43" s="103"/>
      <c r="B43" s="103">
        <v>11</v>
      </c>
      <c r="C43" s="658" t="s">
        <v>31</v>
      </c>
      <c r="D43" s="282">
        <f>'11_EPL'!Z31</f>
        <v>2.9419999625846835E-2</v>
      </c>
      <c r="E43" s="48">
        <v>2013</v>
      </c>
      <c r="F43" s="660" t="s">
        <v>13</v>
      </c>
      <c r="G43" s="48" t="s">
        <v>13</v>
      </c>
      <c r="H43" s="659"/>
    </row>
    <row r="44" spans="1:8" s="284" customFormat="1">
      <c r="A44" s="103"/>
      <c r="B44" s="103">
        <v>12</v>
      </c>
      <c r="C44" s="673" t="s">
        <v>947</v>
      </c>
      <c r="D44" s="282">
        <f>'12_Tax_wedges'!G193</f>
        <v>-0.48449598974508579</v>
      </c>
      <c r="E44" s="48">
        <v>2013</v>
      </c>
      <c r="F44" s="660" t="s">
        <v>13</v>
      </c>
      <c r="G44" s="48" t="s">
        <v>13</v>
      </c>
      <c r="H44" s="659"/>
    </row>
    <row r="45" spans="1:8">
      <c r="A45" s="103"/>
      <c r="B45" s="103">
        <v>12</v>
      </c>
      <c r="C45" s="673" t="s">
        <v>29</v>
      </c>
      <c r="D45" s="282">
        <f>'12_Tax_wedges'!R31</f>
        <v>-0.58322312023812584</v>
      </c>
      <c r="E45" s="48">
        <v>2013</v>
      </c>
      <c r="F45" s="660" t="s">
        <v>13</v>
      </c>
      <c r="G45" s="48" t="s">
        <v>13</v>
      </c>
      <c r="H45" s="659"/>
    </row>
    <row r="46" spans="1:8">
      <c r="A46" s="103"/>
      <c r="B46" s="103">
        <v>12</v>
      </c>
      <c r="C46" s="673" t="s">
        <v>500</v>
      </c>
      <c r="D46" s="282">
        <f>'12_Tax_wedges'!R113</f>
        <v>-0.6067707927838456</v>
      </c>
      <c r="E46" s="48">
        <v>2013</v>
      </c>
      <c r="F46" s="660" t="s">
        <v>13</v>
      </c>
      <c r="G46" s="48" t="s">
        <v>13</v>
      </c>
      <c r="H46" s="659"/>
    </row>
    <row r="47" spans="1:8">
      <c r="A47" s="103"/>
      <c r="B47" s="103">
        <v>12</v>
      </c>
      <c r="C47" s="673" t="s">
        <v>33</v>
      </c>
      <c r="D47" s="282">
        <f>'12_Tax_wedges'!R73</f>
        <v>-0.47714680235379969</v>
      </c>
      <c r="E47" s="48">
        <v>2013</v>
      </c>
      <c r="F47" s="660" t="s">
        <v>13</v>
      </c>
      <c r="G47" s="48" t="s">
        <v>13</v>
      </c>
      <c r="H47" s="659"/>
    </row>
    <row r="48" spans="1:8">
      <c r="A48" s="103"/>
      <c r="B48" s="103">
        <v>12</v>
      </c>
      <c r="C48" s="673" t="s">
        <v>32</v>
      </c>
      <c r="D48" s="282">
        <f>'12_Tax_wedges'!R154</f>
        <v>-0.41301874390245652</v>
      </c>
      <c r="E48" s="48">
        <v>2013</v>
      </c>
      <c r="F48" s="660" t="s">
        <v>13</v>
      </c>
      <c r="G48" s="48" t="s">
        <v>13</v>
      </c>
      <c r="H48" s="659"/>
    </row>
    <row r="49" spans="1:8" s="284" customFormat="1">
      <c r="A49" s="103"/>
      <c r="B49" s="103">
        <v>13</v>
      </c>
      <c r="C49" s="658" t="s">
        <v>584</v>
      </c>
      <c r="D49" s="282">
        <f>'13_Inactivity_traps'!C32</f>
        <v>0.40378683751450101</v>
      </c>
      <c r="E49" s="48">
        <v>2012</v>
      </c>
      <c r="F49" s="48" t="s">
        <v>13</v>
      </c>
      <c r="G49" s="48" t="s">
        <v>13</v>
      </c>
      <c r="H49" s="659" t="s">
        <v>583</v>
      </c>
    </row>
    <row r="50" spans="1:8" s="284" customFormat="1">
      <c r="A50" s="103"/>
      <c r="B50" s="103">
        <v>13</v>
      </c>
      <c r="C50" s="658" t="s">
        <v>585</v>
      </c>
      <c r="D50" s="282">
        <f>'13_Inactivity_traps'!E32</f>
        <v>-0.11268225123596107</v>
      </c>
      <c r="E50" s="48">
        <v>2012</v>
      </c>
      <c r="F50" s="48" t="s">
        <v>13</v>
      </c>
      <c r="G50" s="48" t="s">
        <v>13</v>
      </c>
      <c r="H50" s="659" t="s">
        <v>583</v>
      </c>
    </row>
    <row r="51" spans="1:8" s="284" customFormat="1">
      <c r="A51" s="103"/>
      <c r="B51" s="103">
        <v>13</v>
      </c>
      <c r="C51" s="658" t="s">
        <v>586</v>
      </c>
      <c r="D51" s="282">
        <f>'13_Inactivity_traps'!G32</f>
        <v>0.38827994155165924</v>
      </c>
      <c r="E51" s="48">
        <v>2012</v>
      </c>
      <c r="F51" s="48" t="s">
        <v>13</v>
      </c>
      <c r="G51" s="48" t="s">
        <v>13</v>
      </c>
      <c r="H51" s="659" t="s">
        <v>583</v>
      </c>
    </row>
    <row r="52" spans="1:8" s="284" customFormat="1">
      <c r="A52" s="103"/>
      <c r="B52" s="103">
        <v>13</v>
      </c>
      <c r="C52" s="658" t="s">
        <v>587</v>
      </c>
      <c r="D52" s="282">
        <f>'13_Inactivity_traps'!I32</f>
        <v>0.24280822640663824</v>
      </c>
      <c r="E52" s="48">
        <v>2012</v>
      </c>
      <c r="F52" s="48" t="s">
        <v>13</v>
      </c>
      <c r="G52" s="48" t="s">
        <v>13</v>
      </c>
      <c r="H52" s="659" t="s">
        <v>583</v>
      </c>
    </row>
    <row r="53" spans="1:8" s="284" customFormat="1">
      <c r="A53" s="103"/>
      <c r="B53" s="103">
        <v>13</v>
      </c>
      <c r="C53" s="658" t="s">
        <v>588</v>
      </c>
      <c r="D53" s="282">
        <f>'13_Inactivity_traps'!K32</f>
        <v>0.83035671956759383</v>
      </c>
      <c r="E53" s="48">
        <v>2012</v>
      </c>
      <c r="F53" s="48" t="s">
        <v>13</v>
      </c>
      <c r="G53" s="48" t="s">
        <v>13</v>
      </c>
      <c r="H53" s="659" t="s">
        <v>583</v>
      </c>
    </row>
    <row r="54" spans="1:8">
      <c r="A54" s="103"/>
      <c r="B54" s="103">
        <v>14</v>
      </c>
      <c r="C54" s="658" t="s">
        <v>508</v>
      </c>
      <c r="D54" s="282">
        <f>'14_Unem_educ'!L37</f>
        <v>-2.6561857223818093</v>
      </c>
      <c r="E54" s="48">
        <v>2013</v>
      </c>
      <c r="F54" s="661" t="s">
        <v>4</v>
      </c>
      <c r="G54" s="48" t="s">
        <v>329</v>
      </c>
      <c r="H54" s="659" t="s">
        <v>510</v>
      </c>
    </row>
    <row r="55" spans="1:8">
      <c r="A55" s="103"/>
      <c r="B55" s="103">
        <v>14</v>
      </c>
      <c r="C55" s="658" t="s">
        <v>509</v>
      </c>
      <c r="D55" s="282">
        <f>'14_Unem_educ'!L75</f>
        <v>-0.385152334560941</v>
      </c>
      <c r="E55" s="48">
        <v>2013</v>
      </c>
      <c r="F55" s="661" t="s">
        <v>4</v>
      </c>
      <c r="G55" s="48" t="s">
        <v>329</v>
      </c>
      <c r="H55" s="659" t="s">
        <v>510</v>
      </c>
    </row>
    <row r="56" spans="1:8">
      <c r="A56" s="103"/>
      <c r="B56" s="103">
        <v>14</v>
      </c>
      <c r="C56" s="658" t="s">
        <v>862</v>
      </c>
      <c r="D56" s="282">
        <f>'14_Unem_educ'!L113</f>
        <v>-6.523566332020081E-2</v>
      </c>
      <c r="E56" s="48">
        <v>2013</v>
      </c>
      <c r="F56" s="661" t="s">
        <v>4</v>
      </c>
      <c r="G56" s="48" t="s">
        <v>329</v>
      </c>
      <c r="H56" s="659" t="s">
        <v>510</v>
      </c>
    </row>
    <row r="57" spans="1:8" s="284" customFormat="1">
      <c r="A57" s="103"/>
      <c r="B57" s="103">
        <v>15</v>
      </c>
      <c r="C57" s="658" t="s">
        <v>660</v>
      </c>
      <c r="D57" s="282">
        <f>'15_APTP_Training'!M32</f>
        <v>-0.86402410077395886</v>
      </c>
      <c r="E57" s="48">
        <v>2012</v>
      </c>
      <c r="F57" s="661" t="s">
        <v>13</v>
      </c>
      <c r="G57" s="48" t="s">
        <v>13</v>
      </c>
      <c r="H57" s="659"/>
    </row>
    <row r="58" spans="1:8">
      <c r="A58" s="239"/>
      <c r="B58" s="239">
        <v>16</v>
      </c>
      <c r="C58" s="658" t="s">
        <v>470</v>
      </c>
      <c r="D58" s="282">
        <f>'16_Health_determinants'!Q33</f>
        <v>-0.5965601869558772</v>
      </c>
      <c r="E58" s="48">
        <v>2012</v>
      </c>
      <c r="F58" s="661" t="s">
        <v>13</v>
      </c>
      <c r="G58" s="48" t="s">
        <v>13</v>
      </c>
      <c r="H58" s="659"/>
    </row>
    <row r="59" spans="1:8">
      <c r="A59" s="103"/>
      <c r="B59" s="103">
        <v>16</v>
      </c>
      <c r="C59" s="658" t="s">
        <v>469</v>
      </c>
      <c r="D59" s="282">
        <f>'16_Health_determinants'!BF72</f>
        <v>-0.42238889691743364</v>
      </c>
      <c r="E59" s="48">
        <v>2012</v>
      </c>
      <c r="F59" s="48" t="s">
        <v>13</v>
      </c>
      <c r="G59" s="48" t="s">
        <v>13</v>
      </c>
    </row>
    <row r="60" spans="1:8" s="284" customFormat="1">
      <c r="A60" s="103"/>
      <c r="B60" s="103">
        <v>16</v>
      </c>
      <c r="C60" s="658" t="s">
        <v>860</v>
      </c>
      <c r="D60" s="282">
        <f>'16_Health_determinants'!W204</f>
        <v>0.12492922743644452</v>
      </c>
      <c r="E60" s="48" t="s">
        <v>861</v>
      </c>
      <c r="F60" s="48" t="s">
        <v>13</v>
      </c>
      <c r="G60" s="48" t="s">
        <v>13</v>
      </c>
      <c r="H60" s="48"/>
    </row>
    <row r="61" spans="1:8" s="284" customFormat="1">
      <c r="A61" s="103"/>
      <c r="B61" s="103">
        <v>16</v>
      </c>
      <c r="C61" s="658" t="s">
        <v>684</v>
      </c>
      <c r="D61" s="282">
        <f>'16_Health_determinants'!Q163</f>
        <v>-0.28598874935257873</v>
      </c>
      <c r="E61" s="48">
        <v>2012</v>
      </c>
      <c r="F61" s="660" t="s">
        <v>13</v>
      </c>
      <c r="G61" s="48" t="s">
        <v>13</v>
      </c>
      <c r="H61" s="48"/>
    </row>
    <row r="62" spans="1:8">
      <c r="A62" s="103"/>
      <c r="B62" s="103">
        <v>17</v>
      </c>
      <c r="C62" s="658" t="s">
        <v>856</v>
      </c>
      <c r="D62" s="282">
        <f>'17_Health_eff'!C27</f>
        <v>-1.1669395532231523</v>
      </c>
      <c r="E62" s="48">
        <v>2012</v>
      </c>
      <c r="F62" s="48" t="s">
        <v>553</v>
      </c>
      <c r="G62" s="48" t="s">
        <v>13</v>
      </c>
    </row>
    <row r="63" spans="1:8">
      <c r="A63" s="103"/>
      <c r="B63" s="103">
        <v>18</v>
      </c>
      <c r="C63" s="658" t="s">
        <v>430</v>
      </c>
      <c r="D63" s="282">
        <f>'18_Poverty'!L37</f>
        <v>0.27438131013238515</v>
      </c>
      <c r="E63" s="48">
        <v>2013</v>
      </c>
      <c r="F63" s="48" t="s">
        <v>4</v>
      </c>
      <c r="G63" s="48" t="s">
        <v>329</v>
      </c>
      <c r="H63" s="48" t="s">
        <v>912</v>
      </c>
    </row>
    <row r="64" spans="1:8">
      <c r="A64" s="103"/>
      <c r="B64" s="103">
        <v>19</v>
      </c>
      <c r="C64" s="658" t="s">
        <v>34</v>
      </c>
      <c r="D64" s="282">
        <f>'19_Police'!M34</f>
        <v>0.8035565984522014</v>
      </c>
      <c r="E64" s="48">
        <v>2012</v>
      </c>
      <c r="F64" s="48" t="s">
        <v>4</v>
      </c>
      <c r="G64" s="48" t="s">
        <v>329</v>
      </c>
    </row>
    <row r="65" spans="1:12">
      <c r="A65" s="103"/>
      <c r="B65" s="103">
        <v>20</v>
      </c>
      <c r="C65" s="658" t="s">
        <v>916</v>
      </c>
      <c r="D65" s="282">
        <f>'20_Teachers_wages'!S42</f>
        <v>-1.6256152751865185</v>
      </c>
      <c r="E65" s="48">
        <v>2012</v>
      </c>
      <c r="F65" s="660" t="s">
        <v>13</v>
      </c>
      <c r="G65" s="48" t="s">
        <v>13</v>
      </c>
      <c r="H65" s="660"/>
      <c r="I65" t="s">
        <v>642</v>
      </c>
    </row>
    <row r="66" spans="1:12">
      <c r="A66" s="103"/>
      <c r="B66" s="103">
        <v>21</v>
      </c>
      <c r="C66" s="658" t="s">
        <v>679</v>
      </c>
      <c r="D66" s="282">
        <f>'21_Graduation rates'!AG42</f>
        <v>1.1164967660115279</v>
      </c>
      <c r="E66" s="48">
        <v>2012</v>
      </c>
      <c r="F66" s="660" t="s">
        <v>13</v>
      </c>
      <c r="G66" s="48" t="s">
        <v>13</v>
      </c>
      <c r="H66" s="660"/>
      <c r="I66" t="s">
        <v>678</v>
      </c>
      <c r="J66" s="380" t="s">
        <v>680</v>
      </c>
    </row>
    <row r="67" spans="1:12">
      <c r="A67" s="103"/>
      <c r="B67" s="103">
        <v>22</v>
      </c>
      <c r="C67" s="658" t="s">
        <v>697</v>
      </c>
      <c r="D67" s="282">
        <f>'22_Corruption'!Y27</f>
        <v>-1.4972932540700949</v>
      </c>
      <c r="E67" s="48">
        <v>2013</v>
      </c>
      <c r="F67" s="48" t="s">
        <v>698</v>
      </c>
      <c r="G67" s="48" t="s">
        <v>329</v>
      </c>
    </row>
    <row r="68" spans="1:12">
      <c r="A68" s="103"/>
      <c r="B68" s="103">
        <v>23</v>
      </c>
      <c r="C68" s="658" t="s">
        <v>730</v>
      </c>
      <c r="D68" s="282">
        <f>'23_Trains_buses'!L158</f>
        <v>0.94091417580570047</v>
      </c>
      <c r="E68" s="48">
        <v>2012</v>
      </c>
      <c r="F68" s="48" t="s">
        <v>4</v>
      </c>
      <c r="G68" s="48" t="s">
        <v>329</v>
      </c>
      <c r="H68" s="48" t="s">
        <v>879</v>
      </c>
    </row>
    <row r="69" spans="1:12">
      <c r="A69" s="103"/>
      <c r="B69" s="103">
        <v>24</v>
      </c>
      <c r="C69" s="658" t="s">
        <v>802</v>
      </c>
      <c r="D69" s="282">
        <f>'24_Regional_disparities'!D61</f>
        <v>-1.5201686268725731</v>
      </c>
      <c r="E69" s="48">
        <v>2010</v>
      </c>
      <c r="F69" s="660" t="s">
        <v>13</v>
      </c>
      <c r="G69" s="48" t="s">
        <v>773</v>
      </c>
    </row>
    <row r="70" spans="1:12">
      <c r="A70" s="103"/>
      <c r="B70" s="103">
        <v>25</v>
      </c>
      <c r="C70" s="658" t="s">
        <v>813</v>
      </c>
      <c r="D70" s="282">
        <f>'25_Governm_exp'!F74</f>
        <v>-0.93470579308691426</v>
      </c>
      <c r="E70" s="48">
        <v>2011</v>
      </c>
      <c r="F70" s="660" t="s">
        <v>13</v>
      </c>
      <c r="G70" s="48" t="s">
        <v>13</v>
      </c>
    </row>
    <row r="71" spans="1:12">
      <c r="A71" s="103"/>
      <c r="B71" s="103">
        <v>26</v>
      </c>
      <c r="C71" s="658" t="s">
        <v>843</v>
      </c>
      <c r="D71" s="282">
        <f>'26_P50P10'!N34</f>
        <v>0.71500360391248752</v>
      </c>
      <c r="E71" s="48" t="s">
        <v>849</v>
      </c>
      <c r="F71" s="48" t="s">
        <v>13</v>
      </c>
      <c r="G71" s="48" t="s">
        <v>13</v>
      </c>
    </row>
    <row r="72" spans="1:12">
      <c r="A72" s="103"/>
      <c r="B72" s="103">
        <v>27</v>
      </c>
      <c r="C72" s="658" t="s">
        <v>842</v>
      </c>
      <c r="D72" s="282">
        <f>'27_P90P50'!R34</f>
        <v>0.54204828349883472</v>
      </c>
      <c r="E72" s="48" t="s">
        <v>849</v>
      </c>
      <c r="F72" s="48" t="s">
        <v>13</v>
      </c>
      <c r="G72" s="48" t="s">
        <v>13</v>
      </c>
      <c r="H72" s="603" t="s">
        <v>841</v>
      </c>
    </row>
    <row r="73" spans="1:12">
      <c r="A73" s="103"/>
      <c r="B73" s="103">
        <v>28</v>
      </c>
      <c r="C73" s="658" t="s">
        <v>878</v>
      </c>
      <c r="D73" s="282">
        <f>'28_LTU_incidance'!R33</f>
        <v>-1.8105520844705343</v>
      </c>
      <c r="E73" s="48">
        <v>2013</v>
      </c>
      <c r="F73" s="661" t="s">
        <v>13</v>
      </c>
      <c r="G73" s="661" t="s">
        <v>13</v>
      </c>
    </row>
    <row r="74" spans="1:12">
      <c r="A74" s="103"/>
      <c r="B74" s="103">
        <v>29</v>
      </c>
      <c r="C74" s="40" t="s">
        <v>962</v>
      </c>
      <c r="D74" s="282">
        <f>'29_Women_employment'!C26</f>
        <v>-0.28648369659705331</v>
      </c>
      <c r="E74" s="48">
        <v>2013</v>
      </c>
      <c r="F74" s="48" t="s">
        <v>4</v>
      </c>
      <c r="G74" s="48" t="s">
        <v>329</v>
      </c>
    </row>
    <row r="75" spans="1:12">
      <c r="A75" s="103"/>
      <c r="B75" s="103">
        <v>30</v>
      </c>
      <c r="C75" s="40" t="s">
        <v>1005</v>
      </c>
      <c r="D75" s="282">
        <f>'30_VAT_eff'!C26</f>
        <v>-0.95441552203367075</v>
      </c>
      <c r="E75" s="48" t="s">
        <v>849</v>
      </c>
      <c r="F75" s="48" t="s">
        <v>1032</v>
      </c>
      <c r="G75" s="48" t="s">
        <v>1033</v>
      </c>
      <c r="I75" s="284"/>
      <c r="J75" s="284"/>
      <c r="K75" s="284"/>
      <c r="L75" s="284"/>
    </row>
    <row r="76" spans="1:12">
      <c r="A76" s="103"/>
      <c r="B76" s="103">
        <v>32</v>
      </c>
      <c r="C76" s="40" t="s">
        <v>983</v>
      </c>
      <c r="D76" s="282">
        <f>'13_DB'!CR26</f>
        <v>-1.7158644657058255</v>
      </c>
      <c r="E76" s="48">
        <v>2014</v>
      </c>
      <c r="F76" s="48" t="s">
        <v>981</v>
      </c>
      <c r="G76" s="48" t="s">
        <v>13</v>
      </c>
    </row>
    <row r="77" spans="1:12">
      <c r="A77" s="103"/>
      <c r="B77" s="103">
        <v>33</v>
      </c>
      <c r="C77" s="583" t="s">
        <v>984</v>
      </c>
      <c r="D77" s="282">
        <f>'13_DB'!BT26</f>
        <v>-1.4488883526302996</v>
      </c>
      <c r="E77" s="48">
        <v>2014</v>
      </c>
      <c r="F77" s="48" t="s">
        <v>981</v>
      </c>
      <c r="G77" s="48" t="s">
        <v>13</v>
      </c>
    </row>
    <row r="78" spans="1:12">
      <c r="A78" s="103"/>
      <c r="B78" s="103">
        <v>34</v>
      </c>
      <c r="C78" s="40" t="s">
        <v>985</v>
      </c>
      <c r="D78" s="282">
        <f>'13_DB'!CC26</f>
        <v>-1.0709249234196461</v>
      </c>
      <c r="E78" s="48">
        <v>2014</v>
      </c>
      <c r="F78" s="48" t="s">
        <v>981</v>
      </c>
      <c r="G78" s="48" t="s">
        <v>13</v>
      </c>
    </row>
    <row r="79" spans="1:12">
      <c r="A79" s="103"/>
      <c r="B79" s="103">
        <v>35</v>
      </c>
      <c r="C79" s="40" t="s">
        <v>986</v>
      </c>
      <c r="D79" s="282">
        <f>'13_DB'!O26</f>
        <v>-0.91100163198272688</v>
      </c>
      <c r="E79" s="48">
        <v>2014</v>
      </c>
      <c r="F79" s="48" t="s">
        <v>981</v>
      </c>
      <c r="G79" s="48" t="s">
        <v>13</v>
      </c>
    </row>
    <row r="80" spans="1:12">
      <c r="A80" s="103"/>
      <c r="B80" s="103">
        <v>36</v>
      </c>
      <c r="C80" s="40" t="s">
        <v>987</v>
      </c>
      <c r="D80" s="282">
        <f>'13_DB'!X26</f>
        <v>-0.8929613627245937</v>
      </c>
      <c r="E80" s="48">
        <v>2014</v>
      </c>
      <c r="F80" s="48" t="s">
        <v>981</v>
      </c>
      <c r="G80" s="48" t="s">
        <v>13</v>
      </c>
    </row>
    <row r="81" spans="1:7">
      <c r="A81" s="103"/>
      <c r="B81" s="103">
        <v>37</v>
      </c>
      <c r="C81" s="583" t="s">
        <v>988</v>
      </c>
      <c r="D81" s="282">
        <f>'13_DB'!AG26</f>
        <v>-0.78685700612869081</v>
      </c>
      <c r="E81" s="48">
        <v>2014</v>
      </c>
      <c r="F81" s="48" t="s">
        <v>981</v>
      </c>
      <c r="G81" s="48" t="s">
        <v>13</v>
      </c>
    </row>
    <row r="82" spans="1:7">
      <c r="A82" s="103"/>
      <c r="B82" s="103">
        <v>38</v>
      </c>
      <c r="C82" s="798" t="s">
        <v>989</v>
      </c>
      <c r="D82" s="282">
        <f>'13_DB'!DA26</f>
        <v>-0.51234068434690205</v>
      </c>
      <c r="E82" s="48">
        <v>2014</v>
      </c>
      <c r="F82" s="48" t="s">
        <v>981</v>
      </c>
      <c r="G82" s="48" t="s">
        <v>13</v>
      </c>
    </row>
    <row r="83" spans="1:7">
      <c r="A83" s="103"/>
      <c r="B83" s="103">
        <v>39</v>
      </c>
      <c r="C83" s="40" t="s">
        <v>990</v>
      </c>
      <c r="D83" s="282">
        <f>'13_DB'!DH26</f>
        <v>-0.35871804565064691</v>
      </c>
      <c r="E83" s="48">
        <v>2014</v>
      </c>
      <c r="F83" s="48" t="s">
        <v>981</v>
      </c>
      <c r="G83" s="48" t="s">
        <v>13</v>
      </c>
    </row>
    <row r="84" spans="1:7">
      <c r="A84" s="103"/>
      <c r="B84" s="103">
        <v>40</v>
      </c>
      <c r="C84" s="40" t="s">
        <v>991</v>
      </c>
      <c r="D84" s="282">
        <f>'13_DB'!AY26</f>
        <v>0.16083538673829098</v>
      </c>
      <c r="E84" s="48">
        <v>2014</v>
      </c>
      <c r="F84" s="48" t="s">
        <v>981</v>
      </c>
      <c r="G84" s="48" t="s">
        <v>13</v>
      </c>
    </row>
    <row r="85" spans="1:7">
      <c r="A85" s="103"/>
      <c r="B85" s="103">
        <v>41</v>
      </c>
      <c r="C85" s="40" t="s">
        <v>992</v>
      </c>
      <c r="D85" s="282">
        <f>'13_DB'!AP26</f>
        <v>1.2569804197727759</v>
      </c>
      <c r="E85" s="48">
        <v>2014</v>
      </c>
      <c r="F85" s="48" t="s">
        <v>981</v>
      </c>
      <c r="G85" s="48" t="s">
        <v>13</v>
      </c>
    </row>
  </sheetData>
  <mergeCells count="1">
    <mergeCell ref="A2:A23"/>
  </mergeCells>
  <conditionalFormatting sqref="D54:D56 D62:D64 D42:D43 D31:D37 D45:D48 D58 D73 D24:D28 D75:D85">
    <cfRule type="cellIs" dxfId="10" priority="12" operator="lessThan">
      <formula>-1</formula>
    </cfRule>
  </conditionalFormatting>
  <conditionalFormatting sqref="D65">
    <cfRule type="cellIs" dxfId="9" priority="11" operator="lessThan">
      <formula>-1</formula>
    </cfRule>
  </conditionalFormatting>
  <conditionalFormatting sqref="D61">
    <cfRule type="cellIs" dxfId="8" priority="10" operator="lessThan">
      <formula>-1</formula>
    </cfRule>
  </conditionalFormatting>
  <conditionalFormatting sqref="D66:D67">
    <cfRule type="cellIs" dxfId="7" priority="9" operator="lessThan">
      <formula>-1</formula>
    </cfRule>
  </conditionalFormatting>
  <conditionalFormatting sqref="D39:D41">
    <cfRule type="cellIs" dxfId="6" priority="8" operator="lessThan">
      <formula>-1</formula>
    </cfRule>
  </conditionalFormatting>
  <conditionalFormatting sqref="D69">
    <cfRule type="cellIs" dxfId="5" priority="7" operator="lessThan">
      <formula>-1</formula>
    </cfRule>
  </conditionalFormatting>
  <conditionalFormatting sqref="D44">
    <cfRule type="cellIs" dxfId="4" priority="6" operator="lessThan">
      <formula>-1</formula>
    </cfRule>
  </conditionalFormatting>
  <conditionalFormatting sqref="D70">
    <cfRule type="cellIs" dxfId="3" priority="5" operator="lessThan">
      <formula>-1</formula>
    </cfRule>
  </conditionalFormatting>
  <conditionalFormatting sqref="D71:D72">
    <cfRule type="cellIs" dxfId="2" priority="4" operator="lessThan">
      <formula>-1</formula>
    </cfRule>
  </conditionalFormatting>
  <conditionalFormatting sqref="D2:D22">
    <cfRule type="cellIs" dxfId="1" priority="3" operator="lessThan">
      <formula>-1</formula>
    </cfRule>
  </conditionalFormatting>
  <conditionalFormatting sqref="D23">
    <cfRule type="cellIs" dxfId="0" priority="2" operator="lessThan">
      <formula>-1</formula>
    </cfRule>
  </conditionalFormatting>
  <dataValidations count="1">
    <dataValidation type="decimal" operator="lessThan" allowBlank="1" showInputMessage="1" showErrorMessage="1" sqref="D2:D5 D16 D19 D62:D64 D24:D28 D9:D13 D54:D56 D42:D43 D45:D48 D73 D58 D31:D37">
      <formula1>-1</formula1>
    </dataValidation>
  </dataValidations>
  <hyperlinks>
    <hyperlink ref="F39" r:id="rId1" display="EK"/>
    <hyperlink ref="F31:F34" r:id="rId2" display="EK"/>
    <hyperlink ref="F27" r:id="rId3"/>
    <hyperlink ref="F42:F48" r:id="rId4" display="OECD"/>
    <hyperlink ref="F29" r:id="rId5"/>
    <hyperlink ref="F40" r:id="rId6" display="EK"/>
    <hyperlink ref="F41" r:id="rId7" display="EK"/>
    <hyperlink ref="C2" location="'01_HTE'!A1" display="High Tech Exports"/>
    <hyperlink ref="C3" location="'02_Citations'!A1" display="Citácie na výskumníka"/>
    <hyperlink ref="C4" location="'03_PISA'!A1" display="Kvalita vzdelávania (PISA)"/>
    <hyperlink ref="C6" location="'04_1_Solid_fuels'!A1" display="Percentage of the population using solid fuels as primary cooking fuel"/>
    <hyperlink ref="C7" location="'04_2_PM25'!A1" display="Population weighted exposure to PM2.5 (three- year average)"/>
    <hyperlink ref="C8" location="'04__3_MP25_exceed'!A1" display="Proportion of the population whose exposure is above  WHO thresholds (average 10, 15, 25, 35 micrograms/m3)"/>
    <hyperlink ref="C10" location="'06_Water'!A1" display="Kvalita vody (% separovanej vody)"/>
    <hyperlink ref="C11" location="'07_GHG'!A1" display="Emisná náročnosť"/>
    <hyperlink ref="C12" location="'08_GDP'!A1" display="Príjem a bohatstvo (HDP na hlavu PPS)"/>
    <hyperlink ref="C14" location="'09_Job'!A1" display="Employment Rate"/>
    <hyperlink ref="C15" location="'09_Job'!A1" display="Long-term Unemployment Rate"/>
    <hyperlink ref="C17" location="'10_Health'!A1" display="Healthy Life Years (HLY)"/>
    <hyperlink ref="C18" location="'10_Health'!A1" display="Self-Reported Health"/>
    <hyperlink ref="C20" location="'11_Safety'!A1" display="Assault Rate"/>
    <hyperlink ref="C21" location="Safety!A1" display="Homicide Rate"/>
    <hyperlink ref="C22" location="'12_Gini'!A1" display="Nerovnosti (gini)"/>
    <hyperlink ref="C24" location="'1_R&amp;D exp'!A1" display="Súkromné výdavky na vedu a výskum / HDP"/>
    <hyperlink ref="F9" r:id="rId8"/>
    <hyperlink ref="C26" location="'2_Researchers'!A1" display="Množstvo výskumníkov na hlavu"/>
    <hyperlink ref="F6" r:id="rId9"/>
    <hyperlink ref="F18" r:id="rId10"/>
    <hyperlink ref="F20" r:id="rId11"/>
    <hyperlink ref="C25" location="'RD expend'!A1" display="Celkové výdavky na vedu a výskum / HDP"/>
    <hyperlink ref="C27" location="'3_Schools'!A1" display="Výdavky na študenta na stredné a základné školstvo školách"/>
    <hyperlink ref="C29" location="'4_Youth_unemployment'!A1" display="Relatívna nezamestnanosť mladých (15-29) - podiel nezamestnaných mladých na všetkých nezamestnaných upravený o demografiu"/>
    <hyperlink ref="C30" location="'5_Old_unemployment'!A1" display="Relatívna nezamestnanosť starších (55-64) - podiel nezamestnaných mladých na všetkých nezamestnaných upravený o demografiu"/>
    <hyperlink ref="C9" location="'05_S2'!A1" display="Dlhodobá udržateľnosť (S2)"/>
    <hyperlink ref="C13" location="'09_Job'!A1" display="Práca"/>
    <hyperlink ref="C16" location="'10_Health'!A1" display="Kvalita zdravotnej starostlivosti"/>
    <hyperlink ref="C19" location="'11_Safety'!A1" display="Bezpečnosť"/>
    <hyperlink ref="C28" location="'3_Schools'!A1" display="Miera obyvateľstva s univerzitným vzdelaním (25-64)"/>
    <hyperlink ref="C31" location="'05_S2'!A1" display="Počiatočná rozpočtová pozícia"/>
    <hyperlink ref="C35" location="'6_Energy_tax'!A1" display="Energetické dane (% HDP)"/>
    <hyperlink ref="C36" location="'7_Transport_goods'!A1" display="Množstvo prepravených tovarov na cestách na kilometer diaľníc"/>
    <hyperlink ref="C37" location="'8_Cars'!A1" display="Počet zaregistrovaných áut na tisíc obyvateľov"/>
    <hyperlink ref="C38" location="'9_Wastewater_exp'!A1" display="Priemerné ročné výdavky na odpadové vody / HDP (2004 - 2011)"/>
    <hyperlink ref="C39" location="'10_GDP_decom'!A1" display="HDP dekompozícia: demografia (miera participácie)"/>
    <hyperlink ref="C44" location="'12_Tax_wedges'!A1" display="Podiel celkových odvodov na nákladoch práce"/>
    <hyperlink ref="C49" location="'13_Inactivity_traps'!A1" display="Inactivity trap: Single person 33% AW level no children"/>
    <hyperlink ref="C54" location="'14_Unem_educ'!A1" display="Miera nezamestnanosti ľudí so základným vzdelaním (ISCED 0-2)"/>
    <hyperlink ref="C57" location="'15_APTP_Training'!A1" display="Aktívne politiky trhu práce na vzdelávanie (% z HDP)"/>
    <hyperlink ref="C73" location="'09_Job'!A1" display="Dlhodobá nezamestnanosť"/>
    <hyperlink ref="C58" location="'16_Health_outcomes'!A1" display="Výdavky na zdravotníctvo (% z HDP)"/>
    <hyperlink ref="C60" location="'16_Health_determinants'!A1" display="Množstvo každedenných fajčiarov"/>
    <hyperlink ref="C62" location="'17_Zdravotnictvo_efektivita'!A1" display="Efektivita zdravotníctva (rozdiel v predpovedanej dĺžke života od skutočnej)"/>
    <hyperlink ref="C63" location="'18_Poverty'!A1" display="Miera chudoby (40% mediánového príjmu)"/>
    <hyperlink ref="C64" location="'19_Police'!A1" display="Množstvo policajtov na hlavu"/>
    <hyperlink ref="C65" location="'20_Teachers_wages'!A1" display="Platy učiteľov stredných škôl (najvyššie možné)"/>
    <hyperlink ref="C66" location="'21_Graduation rates'!A1" display="Miera absolventov doktorandského štúdia"/>
    <hyperlink ref="C67" location="'22_Corruption'!A1" display="Korupcia"/>
    <hyperlink ref="C68" location="'23_Trains_buses'!A1" display="Podiel ľudí používajúce autobusy a vlaky"/>
    <hyperlink ref="C69" location="'24_Regional_disparities'!A1" display="Regional disparities (HDP na hlavu)"/>
    <hyperlink ref="C70" location="'25_Governm_exp'!A1" display="Celkové výdavky vlády (ako % HDP)"/>
    <hyperlink ref="C71" location="'26_P50P10'!A1" display="P50/10 (podiel mediánového príjmu na hornej hranici príjmu spodného decilu)"/>
    <hyperlink ref="C72" location="'27_P90P50'!A1" display="P90/50 (podiel hornej hranice príjmu vrchného decilu na mediánovom príjme)"/>
    <hyperlink ref="C32" location="'05_S2'!A1" display="Penzie"/>
    <hyperlink ref="C33" location="'05_S2'!A1" display="Zdravotná a dlhodobá starostlivosť"/>
    <hyperlink ref="C34" location="'05_S2'!A1" display="Iné (školstvo a dávky v nezamestnanosti)"/>
    <hyperlink ref="C40" location="'10_GDP_decom'!A1" display="HDP dekompozícia: trh práce (miera zamestnanosti)"/>
    <hyperlink ref="C41" location="'10_GDP_decom'!A1" display="HDP dekompozícia: produktivita práce"/>
    <hyperlink ref="C42" location="'11_EPL'!A1" display="EPL Temporary employment - individual and collective dismissals"/>
    <hyperlink ref="C43" location="'11_EPL'!A1" display="EPL – temporary contracts"/>
    <hyperlink ref="C45:C48" location="'12_Tax_wedges'!A1" display="Average tax wedge single 67% average earnings no child"/>
    <hyperlink ref="C50:C53" location="'13_Inactivity_traps'!A1" display="Inactivity trap: One-earner married couple 33% AW level no children"/>
    <hyperlink ref="C54:C56" location="'14_Unem_educ'!A1" display="Miera nezamestnanosti ľudí so základným vzdelaním (ISCED 0-2)"/>
    <hyperlink ref="C58:C61" location="'16_Health_determinants'!A1" display="Výdavky na zdravotníctvo (% z HDP)"/>
    <hyperlink ref="F61" r:id="rId12"/>
    <hyperlink ref="F65" r:id="rId13"/>
    <hyperlink ref="F66" r:id="rId14"/>
    <hyperlink ref="F69" r:id="rId15"/>
    <hyperlink ref="F70" r:id="rId16"/>
    <hyperlink ref="F44" r:id="rId17"/>
    <hyperlink ref="C74" location="'29_Women_employment'!A1" display="Zamestnanosť žien"/>
    <hyperlink ref="C75" location="'30_VAT_eff'!A1" display="Efektivita výberu DPH (v %)"/>
    <hyperlink ref="C23" location="'13_DB'!A1" display="Podnikateľské prostredie (Doing Business)"/>
    <hyperlink ref="C76" location="'13_DB'!A1" display="Cezhraničný obchod"/>
    <hyperlink ref="C77:C85" location="'13_DB'!A1" display="'13_DB'!A1"/>
  </hyperlinks>
  <pageMargins left="0.7" right="0.7" top="0.75" bottom="0.75" header="0.3" footer="0.3"/>
  <pageSetup paperSize="9" orientation="portrait" horizontalDpi="300" r:id="rId18"/>
  <ignoredErrors>
    <ignoredError sqref="B2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workbookViewId="0"/>
  </sheetViews>
  <sheetFormatPr defaultRowHeight="16.5"/>
  <cols>
    <col min="11" max="11" width="10" bestFit="1" customWidth="1"/>
  </cols>
  <sheetData>
    <row r="1" spans="1:13">
      <c r="A1" s="54" t="s">
        <v>402</v>
      </c>
    </row>
    <row r="2" spans="1:13">
      <c r="A2" s="96" t="s">
        <v>358</v>
      </c>
      <c r="B2" s="96" t="s">
        <v>247</v>
      </c>
      <c r="C2" s="96" t="s">
        <v>248</v>
      </c>
      <c r="D2" s="96" t="s">
        <v>249</v>
      </c>
      <c r="E2" s="96" t="s">
        <v>250</v>
      </c>
      <c r="F2" s="96" t="s">
        <v>251</v>
      </c>
      <c r="G2" s="96" t="s">
        <v>252</v>
      </c>
      <c r="H2" s="96" t="s">
        <v>253</v>
      </c>
      <c r="I2" s="96" t="s">
        <v>254</v>
      </c>
      <c r="J2" s="96" t="s">
        <v>255</v>
      </c>
      <c r="K2" s="96" t="s">
        <v>360</v>
      </c>
      <c r="L2" s="133" t="s">
        <v>406</v>
      </c>
    </row>
    <row r="3" spans="1:13">
      <c r="A3" s="96" t="s">
        <v>38</v>
      </c>
      <c r="B3" s="129">
        <v>52253</v>
      </c>
      <c r="C3" s="129">
        <v>53517</v>
      </c>
      <c r="D3" s="129">
        <v>55714</v>
      </c>
      <c r="E3" s="129">
        <v>57963</v>
      </c>
      <c r="F3" s="129">
        <v>58476</v>
      </c>
      <c r="G3" s="129">
        <v>59756</v>
      </c>
      <c r="H3" s="129">
        <v>60075</v>
      </c>
      <c r="I3" s="129">
        <v>62895</v>
      </c>
      <c r="J3" s="129">
        <v>64732</v>
      </c>
      <c r="K3" s="129">
        <v>66406</v>
      </c>
      <c r="L3" s="134">
        <f>K3/K34</f>
        <v>5.9685421535142913</v>
      </c>
      <c r="M3" s="5">
        <f>(L3-$L$31)/$L$32</f>
        <v>0.39604407117312379</v>
      </c>
    </row>
    <row r="4" spans="1:13">
      <c r="A4" s="96" t="s">
        <v>40</v>
      </c>
      <c r="B4" s="129">
        <v>15647</v>
      </c>
      <c r="C4" s="129">
        <v>15853</v>
      </c>
      <c r="D4" s="129">
        <v>16321</v>
      </c>
      <c r="E4" s="129">
        <v>16940</v>
      </c>
      <c r="F4" s="129">
        <v>17219</v>
      </c>
      <c r="G4" s="129">
        <v>18230</v>
      </c>
      <c r="H4" s="129">
        <v>16574</v>
      </c>
      <c r="I4" s="129">
        <v>16986</v>
      </c>
      <c r="J4" s="129">
        <v>16758</v>
      </c>
      <c r="K4" s="129">
        <v>17544</v>
      </c>
      <c r="L4" s="134">
        <f t="shared" ref="L4:L30" si="0">K4/K35</f>
        <v>2.41643905805156</v>
      </c>
      <c r="M4" s="5">
        <f t="shared" ref="M4:M30" si="1">(L4-$L$31)/$L$32</f>
        <v>-0.8736816017881891</v>
      </c>
    </row>
    <row r="5" spans="1:13">
      <c r="A5" s="96" t="s">
        <v>41</v>
      </c>
      <c r="B5" s="129">
        <v>28765</v>
      </c>
      <c r="C5" s="129">
        <v>43370</v>
      </c>
      <c r="D5" s="129">
        <v>47729</v>
      </c>
      <c r="E5" s="129">
        <v>49192</v>
      </c>
      <c r="F5" s="129">
        <v>50808</v>
      </c>
      <c r="G5" s="129">
        <v>50961</v>
      </c>
      <c r="H5" s="129">
        <v>52290</v>
      </c>
      <c r="I5" s="129">
        <v>55697</v>
      </c>
      <c r="J5" s="129">
        <v>60329</v>
      </c>
      <c r="K5" s="129">
        <v>61976</v>
      </c>
      <c r="L5" s="134">
        <f t="shared" si="0"/>
        <v>5.8946167015408024</v>
      </c>
      <c r="M5" s="5">
        <f t="shared" si="1"/>
        <v>0.36961886848801434</v>
      </c>
    </row>
    <row r="6" spans="1:13">
      <c r="A6" s="96" t="s">
        <v>42</v>
      </c>
      <c r="B6" s="129">
        <v>42687</v>
      </c>
      <c r="C6" s="129">
        <v>43499</v>
      </c>
      <c r="D6" s="129">
        <v>44878</v>
      </c>
      <c r="E6" s="129">
        <v>46897</v>
      </c>
      <c r="F6" s="129">
        <v>58589</v>
      </c>
      <c r="G6" s="129">
        <v>55918</v>
      </c>
      <c r="H6" s="129">
        <v>56623</v>
      </c>
      <c r="I6" s="129">
        <v>57585</v>
      </c>
      <c r="J6" s="129">
        <v>58657</v>
      </c>
      <c r="K6" s="129">
        <v>58530</v>
      </c>
      <c r="L6" s="134">
        <f t="shared" si="0"/>
        <v>10.405333333333333</v>
      </c>
      <c r="M6" s="5">
        <f t="shared" si="1"/>
        <v>1.9820080804330169</v>
      </c>
    </row>
    <row r="7" spans="1:13">
      <c r="A7" s="96" t="s">
        <v>359</v>
      </c>
      <c r="B7" s="129">
        <v>470729</v>
      </c>
      <c r="C7" s="129">
        <v>475278</v>
      </c>
      <c r="D7" s="129">
        <v>487935</v>
      </c>
      <c r="E7" s="129">
        <v>506450</v>
      </c>
      <c r="F7" s="129">
        <v>523505</v>
      </c>
      <c r="G7" s="129">
        <v>534975</v>
      </c>
      <c r="H7" s="129">
        <v>548723</v>
      </c>
      <c r="I7" s="129">
        <v>575099</v>
      </c>
      <c r="J7" s="129">
        <v>591261</v>
      </c>
      <c r="K7" s="129">
        <v>604600</v>
      </c>
      <c r="L7" s="134">
        <f t="shared" si="0"/>
        <v>7.3514749154933003</v>
      </c>
      <c r="M7" s="5">
        <f t="shared" si="1"/>
        <v>0.89038367356444958</v>
      </c>
    </row>
    <row r="8" spans="1:13">
      <c r="A8" s="96" t="s">
        <v>44</v>
      </c>
      <c r="B8" s="129">
        <v>4735</v>
      </c>
      <c r="C8" s="129">
        <v>4362</v>
      </c>
      <c r="D8" s="129">
        <v>4741</v>
      </c>
      <c r="E8" s="129">
        <v>5002</v>
      </c>
      <c r="F8" s="129">
        <v>5086</v>
      </c>
      <c r="G8" s="129">
        <v>5430</v>
      </c>
      <c r="H8" s="129">
        <v>5277</v>
      </c>
      <c r="I8" s="129">
        <v>5724</v>
      </c>
      <c r="J8" s="129">
        <v>5855</v>
      </c>
      <c r="K8" s="129">
        <v>5854</v>
      </c>
      <c r="L8" s="134">
        <f t="shared" si="0"/>
        <v>4.4341766399030451</v>
      </c>
      <c r="M8" s="5">
        <f t="shared" si="1"/>
        <v>-0.15242629468625329</v>
      </c>
    </row>
    <row r="9" spans="1:13">
      <c r="A9" s="96" t="s">
        <v>70</v>
      </c>
      <c r="B9" s="129">
        <v>15713</v>
      </c>
      <c r="C9" s="129">
        <v>16690</v>
      </c>
      <c r="D9" s="129">
        <v>17444</v>
      </c>
      <c r="E9" s="129">
        <v>18157</v>
      </c>
      <c r="F9" s="129">
        <v>20018</v>
      </c>
      <c r="G9" s="129">
        <v>19705</v>
      </c>
      <c r="H9" s="129">
        <v>19722</v>
      </c>
      <c r="I9" s="129">
        <v>21560</v>
      </c>
      <c r="J9" s="129">
        <v>22501</v>
      </c>
      <c r="K9" s="130"/>
      <c r="L9" s="134">
        <f t="shared" si="0"/>
        <v>0</v>
      </c>
      <c r="M9" s="5">
        <f t="shared" si="1"/>
        <v>-1.7374557172055296</v>
      </c>
    </row>
    <row r="10" spans="1:13">
      <c r="A10" s="96" t="s">
        <v>68</v>
      </c>
      <c r="B10" s="130" t="s">
        <v>332</v>
      </c>
      <c r="C10" s="129">
        <v>33603</v>
      </c>
      <c r="D10" s="129">
        <v>35140</v>
      </c>
      <c r="E10" s="129">
        <v>35531</v>
      </c>
      <c r="F10" s="130" t="s">
        <v>332</v>
      </c>
      <c r="G10" s="130" t="s">
        <v>332</v>
      </c>
      <c r="H10" s="130" t="s">
        <v>332</v>
      </c>
      <c r="I10" s="129">
        <v>36913</v>
      </c>
      <c r="J10" s="129">
        <v>37361</v>
      </c>
      <c r="K10" s="129">
        <v>42084</v>
      </c>
      <c r="L10" s="134">
        <f t="shared" si="0"/>
        <v>3.8254704117807474</v>
      </c>
      <c r="M10" s="5">
        <f t="shared" si="1"/>
        <v>-0.37001286364749081</v>
      </c>
    </row>
    <row r="11" spans="1:13">
      <c r="A11" s="96" t="s">
        <v>45</v>
      </c>
      <c r="B11" s="129">
        <v>161933</v>
      </c>
      <c r="C11" s="129">
        <v>174773</v>
      </c>
      <c r="D11" s="129">
        <v>188978</v>
      </c>
      <c r="E11" s="129">
        <v>201108</v>
      </c>
      <c r="F11" s="129">
        <v>215676</v>
      </c>
      <c r="G11" s="129">
        <v>220777</v>
      </c>
      <c r="H11" s="129">
        <v>222022</v>
      </c>
      <c r="I11" s="129">
        <v>215079</v>
      </c>
      <c r="J11" s="129">
        <v>208831</v>
      </c>
      <c r="K11" s="129">
        <v>203612</v>
      </c>
      <c r="L11" s="134">
        <f t="shared" si="0"/>
        <v>4.443251500272777</v>
      </c>
      <c r="M11" s="5">
        <f t="shared" si="1"/>
        <v>-0.14918241834586607</v>
      </c>
    </row>
    <row r="12" spans="1:13">
      <c r="A12" s="96" t="s">
        <v>46</v>
      </c>
      <c r="B12" s="129">
        <v>352003</v>
      </c>
      <c r="C12" s="129">
        <v>349681</v>
      </c>
      <c r="D12" s="129">
        <v>365814</v>
      </c>
      <c r="E12" s="129">
        <v>375235</v>
      </c>
      <c r="F12" s="129">
        <v>382653</v>
      </c>
      <c r="G12" s="129">
        <v>390214</v>
      </c>
      <c r="H12" s="129">
        <v>397756</v>
      </c>
      <c r="I12" s="129">
        <v>402492</v>
      </c>
      <c r="J12" s="129">
        <v>412003</v>
      </c>
      <c r="K12" s="129">
        <v>420588</v>
      </c>
      <c r="L12" s="134">
        <f t="shared" si="0"/>
        <v>6.3721109924323338</v>
      </c>
      <c r="M12" s="5">
        <f t="shared" si="1"/>
        <v>0.54030275449680532</v>
      </c>
    </row>
    <row r="13" spans="1:13">
      <c r="A13" s="96" t="s">
        <v>96</v>
      </c>
      <c r="B13" s="129">
        <v>11162</v>
      </c>
      <c r="C13" s="129">
        <v>9270</v>
      </c>
      <c r="D13" s="129">
        <v>9516</v>
      </c>
      <c r="E13" s="129">
        <v>10124</v>
      </c>
      <c r="F13" s="129">
        <v>10583</v>
      </c>
      <c r="G13" s="129">
        <v>11015</v>
      </c>
      <c r="H13" s="129">
        <v>10859</v>
      </c>
      <c r="I13" s="129">
        <v>10622</v>
      </c>
      <c r="J13" s="129">
        <v>10368</v>
      </c>
      <c r="K13" s="129">
        <v>10448</v>
      </c>
      <c r="L13" s="134">
        <f t="shared" si="0"/>
        <v>2.4566188572772161</v>
      </c>
      <c r="M13" s="5">
        <f t="shared" si="1"/>
        <v>-0.85931903368693852</v>
      </c>
    </row>
    <row r="14" spans="1:13">
      <c r="A14" s="96" t="s">
        <v>47</v>
      </c>
      <c r="B14" s="129">
        <v>164026</v>
      </c>
      <c r="C14" s="129">
        <v>175248</v>
      </c>
      <c r="D14" s="129">
        <v>192002</v>
      </c>
      <c r="E14" s="129">
        <v>208376</v>
      </c>
      <c r="F14" s="129">
        <v>221115</v>
      </c>
      <c r="G14" s="129">
        <v>226527</v>
      </c>
      <c r="H14" s="129">
        <v>225632</v>
      </c>
      <c r="I14" s="129">
        <v>228094</v>
      </c>
      <c r="J14" s="129">
        <v>240179</v>
      </c>
      <c r="K14" s="129">
        <v>252648</v>
      </c>
      <c r="L14" s="134">
        <f t="shared" si="0"/>
        <v>4.1579729536242045</v>
      </c>
      <c r="M14" s="5">
        <f t="shared" si="1"/>
        <v>-0.2511573568231506</v>
      </c>
    </row>
    <row r="15" spans="1:13">
      <c r="A15" s="96" t="s">
        <v>48</v>
      </c>
      <c r="B15" s="129">
        <v>1017</v>
      </c>
      <c r="C15" s="129">
        <v>1157</v>
      </c>
      <c r="D15" s="129">
        <v>1226</v>
      </c>
      <c r="E15" s="129">
        <v>1244</v>
      </c>
      <c r="F15" s="129">
        <v>1201</v>
      </c>
      <c r="G15" s="129">
        <v>1266</v>
      </c>
      <c r="H15" s="129">
        <v>1302</v>
      </c>
      <c r="I15" s="129">
        <v>1297</v>
      </c>
      <c r="J15" s="129">
        <v>1241</v>
      </c>
      <c r="K15" s="129">
        <v>1245</v>
      </c>
      <c r="L15" s="134">
        <f t="shared" si="0"/>
        <v>1.4493934666697712</v>
      </c>
      <c r="M15" s="5">
        <f t="shared" si="1"/>
        <v>-1.219359241570082</v>
      </c>
    </row>
    <row r="16" spans="1:13">
      <c r="A16" s="96" t="s">
        <v>49</v>
      </c>
      <c r="B16" s="129">
        <v>5103</v>
      </c>
      <c r="C16" s="129">
        <v>5483</v>
      </c>
      <c r="D16" s="129">
        <v>6417</v>
      </c>
      <c r="E16" s="129">
        <v>6193</v>
      </c>
      <c r="F16" s="129">
        <v>6533</v>
      </c>
      <c r="G16" s="129">
        <v>5485</v>
      </c>
      <c r="H16" s="129">
        <v>5563</v>
      </c>
      <c r="I16" s="129">
        <v>5432</v>
      </c>
      <c r="J16" s="129">
        <v>5593</v>
      </c>
      <c r="K16" s="129">
        <v>5396</v>
      </c>
      <c r="L16" s="134">
        <f t="shared" si="0"/>
        <v>2.6914060551648462</v>
      </c>
      <c r="M16" s="5">
        <f t="shared" si="1"/>
        <v>-0.77539260339234239</v>
      </c>
    </row>
    <row r="17" spans="1:13">
      <c r="A17" s="96" t="s">
        <v>50</v>
      </c>
      <c r="B17" s="129">
        <v>10557</v>
      </c>
      <c r="C17" s="129">
        <v>11002</v>
      </c>
      <c r="D17" s="129">
        <v>11381</v>
      </c>
      <c r="E17" s="129">
        <v>12480</v>
      </c>
      <c r="F17" s="129">
        <v>12504</v>
      </c>
      <c r="G17" s="129">
        <v>11936</v>
      </c>
      <c r="H17" s="129">
        <v>12315</v>
      </c>
      <c r="I17" s="129">
        <v>11173</v>
      </c>
      <c r="J17" s="129">
        <v>10416</v>
      </c>
      <c r="K17" s="129">
        <v>11080</v>
      </c>
      <c r="L17" s="134">
        <f t="shared" si="0"/>
        <v>3.7461667720416947</v>
      </c>
      <c r="M17" s="5">
        <f t="shared" si="1"/>
        <v>-0.39836053955379302</v>
      </c>
    </row>
    <row r="18" spans="1:13">
      <c r="A18" s="96" t="s">
        <v>51</v>
      </c>
      <c r="B18" s="129">
        <v>4318</v>
      </c>
      <c r="C18" s="129">
        <v>4392</v>
      </c>
      <c r="D18" s="129">
        <v>4377</v>
      </c>
      <c r="E18" s="129">
        <v>4605</v>
      </c>
      <c r="F18" s="129">
        <v>4652</v>
      </c>
      <c r="G18" s="129">
        <v>4711</v>
      </c>
      <c r="H18" s="129">
        <v>4988</v>
      </c>
      <c r="I18" s="129">
        <v>5351</v>
      </c>
      <c r="J18" s="129">
        <v>4880</v>
      </c>
      <c r="K18" s="129">
        <v>5003</v>
      </c>
      <c r="L18" s="134">
        <f t="shared" si="0"/>
        <v>9.1013279970893208</v>
      </c>
      <c r="M18" s="5">
        <f t="shared" si="1"/>
        <v>1.5158816734538636</v>
      </c>
    </row>
    <row r="19" spans="1:13">
      <c r="A19" s="96" t="s">
        <v>52</v>
      </c>
      <c r="B19" s="129">
        <v>22826</v>
      </c>
      <c r="C19" s="129">
        <v>23239</v>
      </c>
      <c r="D19" s="129">
        <v>25971</v>
      </c>
      <c r="E19" s="129">
        <v>25954</v>
      </c>
      <c r="F19" s="129">
        <v>27403</v>
      </c>
      <c r="G19" s="129">
        <v>29795</v>
      </c>
      <c r="H19" s="129">
        <v>31480</v>
      </c>
      <c r="I19" s="129">
        <v>33960</v>
      </c>
      <c r="J19" s="129">
        <v>35732</v>
      </c>
      <c r="K19" s="129">
        <v>38163</v>
      </c>
      <c r="L19" s="134">
        <f t="shared" si="0"/>
        <v>3.8621436450669449</v>
      </c>
      <c r="M19" s="5">
        <f t="shared" si="1"/>
        <v>-0.3569037436240704</v>
      </c>
    </row>
    <row r="20" spans="1:13">
      <c r="A20" s="96" t="s">
        <v>53</v>
      </c>
      <c r="B20" s="129">
        <v>717</v>
      </c>
      <c r="C20" s="129">
        <v>825</v>
      </c>
      <c r="D20" s="129">
        <v>862</v>
      </c>
      <c r="E20" s="129">
        <v>862</v>
      </c>
      <c r="F20" s="129">
        <v>941</v>
      </c>
      <c r="G20" s="129">
        <v>911</v>
      </c>
      <c r="H20" s="129">
        <v>1121</v>
      </c>
      <c r="I20" s="129">
        <v>1383</v>
      </c>
      <c r="J20" s="129">
        <v>1458</v>
      </c>
      <c r="K20" s="129">
        <v>1467</v>
      </c>
      <c r="L20" s="134">
        <f t="shared" si="0"/>
        <v>3.4649723652510747</v>
      </c>
      <c r="M20" s="5">
        <f t="shared" si="1"/>
        <v>-0.49887557185993325</v>
      </c>
    </row>
    <row r="21" spans="1:13">
      <c r="A21" s="96" t="s">
        <v>54</v>
      </c>
      <c r="B21" s="129">
        <v>95702</v>
      </c>
      <c r="C21" s="129">
        <v>93599</v>
      </c>
      <c r="D21" s="129">
        <v>97835</v>
      </c>
      <c r="E21" s="129">
        <v>93788</v>
      </c>
      <c r="F21" s="129">
        <v>93432</v>
      </c>
      <c r="G21" s="129">
        <v>87874</v>
      </c>
      <c r="H21" s="129">
        <v>100544</v>
      </c>
      <c r="I21" s="129">
        <v>116326</v>
      </c>
      <c r="J21" s="129">
        <v>122588</v>
      </c>
      <c r="K21" s="129">
        <v>121496</v>
      </c>
      <c r="L21" s="134">
        <f t="shared" si="0"/>
        <v>7.2203007071967669</v>
      </c>
      <c r="M21" s="5">
        <f t="shared" si="1"/>
        <v>0.84349447710018255</v>
      </c>
    </row>
    <row r="22" spans="1:13">
      <c r="A22" s="96" t="s">
        <v>55</v>
      </c>
      <c r="B22" s="129">
        <v>42891</v>
      </c>
      <c r="C22" s="129">
        <v>47625</v>
      </c>
      <c r="D22" s="129">
        <v>49377</v>
      </c>
      <c r="E22" s="129">
        <v>53252</v>
      </c>
      <c r="F22" s="129">
        <v>58014</v>
      </c>
      <c r="G22" s="129">
        <v>56438</v>
      </c>
      <c r="H22" s="129">
        <v>59923</v>
      </c>
      <c r="I22" s="129">
        <v>61171</v>
      </c>
      <c r="J22" s="129">
        <v>64876</v>
      </c>
      <c r="K22" s="129">
        <v>65800</v>
      </c>
      <c r="L22" s="134">
        <f t="shared" si="0"/>
        <v>7.7420235390460368</v>
      </c>
      <c r="M22" s="5">
        <f t="shared" si="1"/>
        <v>1.0299881840579757</v>
      </c>
    </row>
    <row r="23" spans="1:13">
      <c r="A23" s="96" t="s">
        <v>56</v>
      </c>
      <c r="B23" s="129">
        <v>78362</v>
      </c>
      <c r="C23" s="129">
        <v>76761</v>
      </c>
      <c r="D23" s="129">
        <v>73554</v>
      </c>
      <c r="E23" s="129">
        <v>75309</v>
      </c>
      <c r="F23" s="129">
        <v>74596</v>
      </c>
      <c r="G23" s="129">
        <v>73581</v>
      </c>
      <c r="H23" s="129">
        <v>81843</v>
      </c>
      <c r="I23" s="129">
        <v>85219</v>
      </c>
      <c r="J23" s="129">
        <v>90716</v>
      </c>
      <c r="K23" s="129">
        <v>93751</v>
      </c>
      <c r="L23" s="134">
        <f t="shared" si="0"/>
        <v>0.24331949130547625</v>
      </c>
      <c r="M23" s="5">
        <f t="shared" si="1"/>
        <v>-1.6504793551632555</v>
      </c>
    </row>
    <row r="24" spans="1:13">
      <c r="A24" s="96" t="s">
        <v>76</v>
      </c>
      <c r="B24" s="129">
        <v>25629</v>
      </c>
      <c r="C24" s="129">
        <v>25728</v>
      </c>
      <c r="D24" s="129">
        <v>30531</v>
      </c>
      <c r="E24" s="129">
        <v>35334</v>
      </c>
      <c r="F24" s="129">
        <v>47882</v>
      </c>
      <c r="G24" s="129">
        <v>47097</v>
      </c>
      <c r="H24" s="129">
        <v>47616</v>
      </c>
      <c r="I24" s="129">
        <v>49604</v>
      </c>
      <c r="J24" s="129">
        <v>47554</v>
      </c>
      <c r="K24" s="129">
        <v>47931</v>
      </c>
      <c r="L24" s="134">
        <f t="shared" si="0"/>
        <v>4.5927240427393254</v>
      </c>
      <c r="M24" s="5">
        <f t="shared" si="1"/>
        <v>-9.5752346224647747E-2</v>
      </c>
    </row>
    <row r="25" spans="1:13">
      <c r="A25" s="96" t="s">
        <v>57</v>
      </c>
      <c r="B25" s="129">
        <v>33361</v>
      </c>
      <c r="C25" s="129">
        <v>33222</v>
      </c>
      <c r="D25" s="129">
        <v>29340</v>
      </c>
      <c r="E25" s="129">
        <v>28977</v>
      </c>
      <c r="F25" s="129">
        <v>30390</v>
      </c>
      <c r="G25" s="129">
        <v>28398</v>
      </c>
      <c r="H25" s="129">
        <v>26171</v>
      </c>
      <c r="I25" s="129">
        <v>29749</v>
      </c>
      <c r="J25" s="129">
        <v>31135</v>
      </c>
      <c r="K25" s="129">
        <v>33185</v>
      </c>
      <c r="L25" s="134">
        <f t="shared" si="0"/>
        <v>0.16625751503006012</v>
      </c>
      <c r="M25" s="5">
        <f t="shared" si="1"/>
        <v>-1.6780257317903911</v>
      </c>
    </row>
    <row r="26" spans="1:13">
      <c r="A26" s="96" t="s">
        <v>58</v>
      </c>
      <c r="B26" s="129">
        <v>7132</v>
      </c>
      <c r="C26" s="129">
        <v>8994</v>
      </c>
      <c r="D26" s="129">
        <v>9793</v>
      </c>
      <c r="E26" s="129">
        <v>10369</v>
      </c>
      <c r="F26" s="129">
        <v>11594</v>
      </c>
      <c r="G26" s="129">
        <v>12410</v>
      </c>
      <c r="H26" s="129">
        <v>12940</v>
      </c>
      <c r="I26" s="129">
        <v>15269</v>
      </c>
      <c r="J26" s="129">
        <v>14974</v>
      </c>
      <c r="K26" s="129">
        <v>15229</v>
      </c>
      <c r="L26" s="134">
        <f t="shared" si="0"/>
        <v>7.389597597131309</v>
      </c>
      <c r="M26" s="5">
        <f t="shared" si="1"/>
        <v>0.90401090968260756</v>
      </c>
    </row>
    <row r="27" spans="1:13">
      <c r="A27" s="137" t="s">
        <v>59</v>
      </c>
      <c r="B27" s="138">
        <v>14329</v>
      </c>
      <c r="C27" s="138">
        <v>14404</v>
      </c>
      <c r="D27" s="138">
        <v>15028</v>
      </c>
      <c r="E27" s="138">
        <v>15421</v>
      </c>
      <c r="F27" s="138">
        <v>15576</v>
      </c>
      <c r="G27" s="138">
        <v>15952</v>
      </c>
      <c r="H27" s="138">
        <v>18188</v>
      </c>
      <c r="I27" s="138">
        <v>18112</v>
      </c>
      <c r="J27" s="138">
        <v>18127</v>
      </c>
      <c r="K27" s="138">
        <v>17166</v>
      </c>
      <c r="L27" s="139">
        <f t="shared" si="0"/>
        <v>3.1691993553044302</v>
      </c>
      <c r="M27" s="140">
        <f t="shared" si="1"/>
        <v>-0.60460183430372461</v>
      </c>
    </row>
    <row r="28" spans="1:13">
      <c r="A28" s="96" t="s">
        <v>60</v>
      </c>
      <c r="B28" s="129">
        <v>58281</v>
      </c>
      <c r="C28" s="129">
        <v>57471</v>
      </c>
      <c r="D28" s="129">
        <v>58257</v>
      </c>
      <c r="E28" s="129">
        <v>56243</v>
      </c>
      <c r="F28" s="129">
        <v>56698</v>
      </c>
      <c r="G28" s="129">
        <v>56069</v>
      </c>
      <c r="H28" s="129">
        <v>55897</v>
      </c>
      <c r="I28" s="129">
        <v>54526</v>
      </c>
      <c r="J28" s="129">
        <v>54047</v>
      </c>
      <c r="K28" s="129">
        <v>52972</v>
      </c>
      <c r="L28" s="134">
        <f t="shared" si="0"/>
        <v>9.7203464474456833</v>
      </c>
      <c r="M28" s="5">
        <f t="shared" si="1"/>
        <v>1.7371544229577209</v>
      </c>
    </row>
    <row r="29" spans="1:13">
      <c r="A29" s="96" t="s">
        <v>61</v>
      </c>
      <c r="B29" s="129">
        <v>72459</v>
      </c>
      <c r="C29" s="129">
        <v>77704</v>
      </c>
      <c r="D29" s="129">
        <v>78715</v>
      </c>
      <c r="E29" s="129">
        <v>75318</v>
      </c>
      <c r="F29" s="129">
        <v>79549</v>
      </c>
      <c r="G29" s="129">
        <v>76711</v>
      </c>
      <c r="H29" s="129">
        <v>77418</v>
      </c>
      <c r="I29" s="129">
        <v>77950</v>
      </c>
      <c r="J29" s="129">
        <v>81272</v>
      </c>
      <c r="K29" s="129">
        <v>78829</v>
      </c>
      <c r="L29" s="134">
        <f t="shared" si="0"/>
        <v>8.1813558618399203</v>
      </c>
      <c r="M29" s="5">
        <f t="shared" si="1"/>
        <v>1.1870307907113875</v>
      </c>
    </row>
    <row r="30" spans="1:13">
      <c r="A30" s="96" t="s">
        <v>80</v>
      </c>
      <c r="B30" s="130" t="s">
        <v>332</v>
      </c>
      <c r="C30" s="129">
        <v>324917</v>
      </c>
      <c r="D30" s="129">
        <v>334804</v>
      </c>
      <c r="E30" s="129">
        <v>343855</v>
      </c>
      <c r="F30" s="129">
        <v>342086</v>
      </c>
      <c r="G30" s="129">
        <v>347486</v>
      </c>
      <c r="H30" s="129">
        <v>350766</v>
      </c>
      <c r="I30" s="129">
        <v>356258</v>
      </c>
      <c r="J30" s="129">
        <v>356484</v>
      </c>
      <c r="K30" s="129">
        <v>362061</v>
      </c>
      <c r="L30" s="134">
        <f t="shared" si="0"/>
        <v>5.6301082291472291</v>
      </c>
      <c r="M30" s="5">
        <f t="shared" si="1"/>
        <v>0.27506834754651915</v>
      </c>
    </row>
    <row r="31" spans="1:13">
      <c r="L31" s="87">
        <f>AVERAGE(L3:L30)</f>
        <v>4.8605946644533384</v>
      </c>
    </row>
    <row r="32" spans="1:13">
      <c r="A32" s="54"/>
      <c r="L32" s="135">
        <f>_xlfn.STDEV.P(L3:L30)</f>
        <v>2.797535854479773</v>
      </c>
    </row>
    <row r="33" spans="1:11">
      <c r="A33" s="54"/>
      <c r="B33" s="54"/>
      <c r="H33" s="96" t="s">
        <v>358</v>
      </c>
      <c r="I33" s="96" t="s">
        <v>403</v>
      </c>
      <c r="J33" s="96" t="s">
        <v>404</v>
      </c>
      <c r="K33" s="96" t="s">
        <v>405</v>
      </c>
    </row>
    <row r="34" spans="1:11">
      <c r="G34" s="96"/>
      <c r="H34" s="96" t="s">
        <v>38</v>
      </c>
      <c r="I34" s="131">
        <v>11012</v>
      </c>
      <c r="J34" s="131">
        <v>11082</v>
      </c>
      <c r="K34" s="131">
        <v>11126</v>
      </c>
    </row>
    <row r="35" spans="1:11">
      <c r="G35" s="96"/>
      <c r="H35" s="96" t="s">
        <v>40</v>
      </c>
      <c r="I35" s="131">
        <v>7336.51</v>
      </c>
      <c r="J35" s="131">
        <v>7289.64</v>
      </c>
      <c r="K35" s="131">
        <v>7260.27</v>
      </c>
    </row>
    <row r="36" spans="1:11">
      <c r="G36" s="96"/>
      <c r="H36" s="96" t="s">
        <v>41</v>
      </c>
      <c r="I36" s="131">
        <v>10506</v>
      </c>
      <c r="J36" s="131">
        <v>10517</v>
      </c>
      <c r="K36" s="131">
        <v>10514</v>
      </c>
    </row>
    <row r="37" spans="1:11">
      <c r="G37" s="96"/>
      <c r="H37" s="96" t="s">
        <v>42</v>
      </c>
      <c r="I37" s="131">
        <v>5580</v>
      </c>
      <c r="J37" s="131">
        <v>5601</v>
      </c>
      <c r="K37" s="131">
        <v>5625</v>
      </c>
    </row>
    <row r="38" spans="1:11">
      <c r="G38" s="96"/>
      <c r="H38" s="96" t="s">
        <v>359</v>
      </c>
      <c r="I38" s="131">
        <v>81851</v>
      </c>
      <c r="J38" s="131">
        <v>82024</v>
      </c>
      <c r="K38" s="131">
        <v>82242</v>
      </c>
    </row>
    <row r="39" spans="1:11">
      <c r="G39" s="96"/>
      <c r="H39" s="96" t="s">
        <v>44</v>
      </c>
      <c r="I39" s="131">
        <v>1329.7</v>
      </c>
      <c r="J39" s="131">
        <v>1325.2</v>
      </c>
      <c r="K39" s="131">
        <v>1320.2</v>
      </c>
    </row>
    <row r="40" spans="1:11">
      <c r="G40" s="96"/>
      <c r="H40" s="96" t="s">
        <v>70</v>
      </c>
      <c r="I40" s="131">
        <v>4581.51</v>
      </c>
      <c r="J40" s="131">
        <v>4597.29</v>
      </c>
      <c r="K40" s="131">
        <v>4610.97</v>
      </c>
    </row>
    <row r="41" spans="1:11">
      <c r="G41" s="96"/>
      <c r="H41" s="96" t="s">
        <v>68</v>
      </c>
      <c r="I41" s="131">
        <v>11123</v>
      </c>
      <c r="J41" s="131">
        <v>11070</v>
      </c>
      <c r="K41" s="131">
        <v>11001</v>
      </c>
    </row>
    <row r="42" spans="1:11">
      <c r="G42" s="96"/>
      <c r="H42" s="96" t="s">
        <v>45</v>
      </c>
      <c r="I42" s="131">
        <v>46163</v>
      </c>
      <c r="J42" s="131">
        <v>46106</v>
      </c>
      <c r="K42" s="131">
        <v>45825</v>
      </c>
    </row>
    <row r="43" spans="1:11">
      <c r="G43" s="96"/>
      <c r="H43" s="96" t="s">
        <v>46</v>
      </c>
      <c r="I43" s="131">
        <v>65418.5</v>
      </c>
      <c r="J43" s="131">
        <v>65721</v>
      </c>
      <c r="K43" s="131">
        <v>66004.5</v>
      </c>
    </row>
    <row r="44" spans="1:11">
      <c r="G44" s="96"/>
      <c r="H44" s="133" t="s">
        <v>96</v>
      </c>
      <c r="K44" s="136">
        <v>4253</v>
      </c>
    </row>
    <row r="45" spans="1:11">
      <c r="G45" s="96"/>
      <c r="H45" s="96" t="s">
        <v>47</v>
      </c>
      <c r="I45" s="131">
        <v>60141.8</v>
      </c>
      <c r="J45" s="131">
        <v>60479.9</v>
      </c>
      <c r="K45" s="131">
        <v>60762.3</v>
      </c>
    </row>
    <row r="46" spans="1:11">
      <c r="G46" s="96"/>
      <c r="H46" s="96" t="s">
        <v>48</v>
      </c>
      <c r="I46" s="131">
        <v>859.49</v>
      </c>
      <c r="J46" s="131">
        <v>865.39</v>
      </c>
      <c r="K46" s="131">
        <v>858.98</v>
      </c>
    </row>
    <row r="47" spans="1:11">
      <c r="G47" s="96"/>
      <c r="H47" s="96" t="s">
        <v>49</v>
      </c>
      <c r="I47" s="131">
        <v>2047.7</v>
      </c>
      <c r="J47" s="131">
        <v>2026.1</v>
      </c>
      <c r="K47" s="131">
        <v>2004.9</v>
      </c>
    </row>
    <row r="48" spans="1:11">
      <c r="G48" s="96"/>
      <c r="H48" s="96" t="s">
        <v>50</v>
      </c>
      <c r="I48" s="131">
        <v>3028.12</v>
      </c>
      <c r="J48" s="131">
        <v>2987.77</v>
      </c>
      <c r="K48" s="131">
        <v>2957.69</v>
      </c>
    </row>
    <row r="49" spans="7:11">
      <c r="G49" s="96"/>
      <c r="H49" s="96" t="s">
        <v>51</v>
      </c>
      <c r="I49" s="131">
        <v>524.9</v>
      </c>
      <c r="J49" s="131">
        <v>537</v>
      </c>
      <c r="K49" s="131">
        <v>549.70000000000005</v>
      </c>
    </row>
    <row r="50" spans="7:11">
      <c r="G50" s="96"/>
      <c r="H50" s="96" t="s">
        <v>52</v>
      </c>
      <c r="I50" s="131">
        <v>9965.33</v>
      </c>
      <c r="J50" s="131">
        <v>9929.25</v>
      </c>
      <c r="K50" s="131">
        <v>9881.2999999999993</v>
      </c>
    </row>
    <row r="51" spans="7:11">
      <c r="G51" s="96"/>
      <c r="H51" s="96" t="s">
        <v>53</v>
      </c>
      <c r="I51" s="131">
        <v>417.36</v>
      </c>
      <c r="J51" s="131">
        <v>421.15</v>
      </c>
      <c r="K51" s="131">
        <v>423.38</v>
      </c>
    </row>
    <row r="52" spans="7:11">
      <c r="G52" s="96"/>
      <c r="H52" s="96" t="s">
        <v>54</v>
      </c>
      <c r="I52" s="131">
        <v>16727</v>
      </c>
      <c r="J52" s="131">
        <v>16779</v>
      </c>
      <c r="K52" s="131">
        <v>16827</v>
      </c>
    </row>
    <row r="53" spans="7:11">
      <c r="G53" s="96"/>
      <c r="H53" s="96" t="s">
        <v>55</v>
      </c>
      <c r="I53" s="131">
        <v>8400.93</v>
      </c>
      <c r="J53" s="131">
        <v>8443.32</v>
      </c>
      <c r="K53" s="131">
        <v>8499.07</v>
      </c>
    </row>
    <row r="54" spans="7:11">
      <c r="G54" s="96"/>
      <c r="H54" s="96" t="s">
        <v>56</v>
      </c>
      <c r="I54" s="130" t="s">
        <v>332</v>
      </c>
      <c r="J54" s="130" t="s">
        <v>332</v>
      </c>
      <c r="K54" s="132">
        <v>385300</v>
      </c>
    </row>
    <row r="55" spans="7:11">
      <c r="G55" s="96"/>
      <c r="H55" s="96" t="s">
        <v>76</v>
      </c>
      <c r="I55" s="131">
        <v>10551</v>
      </c>
      <c r="J55" s="131">
        <v>10499.35</v>
      </c>
      <c r="K55" s="131">
        <v>10436.290000000001</v>
      </c>
    </row>
    <row r="56" spans="7:11">
      <c r="G56" s="96"/>
      <c r="H56" s="96" t="s">
        <v>57</v>
      </c>
      <c r="I56" s="130" t="s">
        <v>332</v>
      </c>
      <c r="J56" s="130" t="s">
        <v>332</v>
      </c>
      <c r="K56" s="132">
        <v>199600</v>
      </c>
    </row>
    <row r="57" spans="7:11">
      <c r="G57" s="96"/>
      <c r="H57" s="96" t="s">
        <v>58</v>
      </c>
      <c r="I57" s="131">
        <v>2055.12</v>
      </c>
      <c r="J57" s="131">
        <v>2058.4699999999998</v>
      </c>
      <c r="K57" s="131">
        <v>2060.87</v>
      </c>
    </row>
    <row r="58" spans="7:11">
      <c r="G58" s="96"/>
      <c r="H58" s="96" t="s">
        <v>59</v>
      </c>
      <c r="I58" s="131">
        <v>5403.41</v>
      </c>
      <c r="J58" s="131">
        <v>5409.47</v>
      </c>
      <c r="K58" s="131">
        <v>5416.51</v>
      </c>
    </row>
    <row r="59" spans="7:11">
      <c r="G59" s="96"/>
      <c r="H59" s="96" t="s">
        <v>60</v>
      </c>
      <c r="I59" s="131">
        <v>5399.2</v>
      </c>
      <c r="J59" s="131">
        <v>5424.8</v>
      </c>
      <c r="K59" s="131">
        <v>5449.6</v>
      </c>
    </row>
    <row r="60" spans="7:11">
      <c r="G60" s="96"/>
      <c r="H60" s="96" t="s">
        <v>61</v>
      </c>
      <c r="I60" s="131">
        <v>9477.02</v>
      </c>
      <c r="J60" s="131">
        <v>9548</v>
      </c>
      <c r="K60" s="131">
        <v>9635.2000000000007</v>
      </c>
    </row>
    <row r="61" spans="7:11">
      <c r="G61" s="96"/>
      <c r="H61" s="96" t="s">
        <v>80</v>
      </c>
      <c r="I61" s="131">
        <v>63495</v>
      </c>
      <c r="J61" s="131">
        <v>63905</v>
      </c>
      <c r="K61" s="131">
        <v>64308</v>
      </c>
    </row>
  </sheetData>
  <pageMargins left="0.7" right="0.7" top="0.75" bottom="0.75" header="0.3" footer="0.3"/>
  <pageSetup paperSize="9" orientation="portrait" horizontalDpi="300" verticalDpi="0" copies="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4"/>
  <sheetViews>
    <sheetView workbookViewId="0">
      <selection activeCell="B2" sqref="B2"/>
    </sheetView>
  </sheetViews>
  <sheetFormatPr defaultRowHeight="16.5"/>
  <cols>
    <col min="1" max="1" width="18.28515625" customWidth="1"/>
    <col min="2" max="2" width="37.85546875" customWidth="1"/>
    <col min="13" max="13" width="10.5703125" bestFit="1" customWidth="1"/>
  </cols>
  <sheetData>
    <row r="1" spans="1:30" ht="21">
      <c r="A1" s="113"/>
      <c r="B1" s="109" t="s">
        <v>932</v>
      </c>
      <c r="E1" s="853"/>
      <c r="F1" s="854"/>
      <c r="G1" s="855" t="s">
        <v>380</v>
      </c>
      <c r="H1" s="856"/>
    </row>
    <row r="2" spans="1:30">
      <c r="A2" s="113"/>
      <c r="B2" s="110" t="s">
        <v>66</v>
      </c>
      <c r="E2" s="853"/>
      <c r="F2" s="854"/>
      <c r="G2" s="855"/>
      <c r="H2" s="856"/>
    </row>
    <row r="3" spans="1:30">
      <c r="A3" s="114"/>
      <c r="B3" s="111" t="s">
        <v>378</v>
      </c>
      <c r="E3" s="117"/>
      <c r="F3" s="118"/>
      <c r="G3" s="119"/>
      <c r="H3" s="120"/>
    </row>
    <row r="4" spans="1:30" ht="17.25" thickBot="1">
      <c r="A4" s="114"/>
      <c r="B4" s="111" t="s">
        <v>254</v>
      </c>
      <c r="E4" s="121" t="s">
        <v>379</v>
      </c>
      <c r="F4" s="122"/>
      <c r="G4" s="123" t="s">
        <v>255</v>
      </c>
      <c r="H4" s="123" t="s">
        <v>360</v>
      </c>
      <c r="L4" s="170" t="s">
        <v>465</v>
      </c>
      <c r="P4" s="175" t="s">
        <v>467</v>
      </c>
    </row>
    <row r="5" spans="1:30" ht="16.5" customHeight="1">
      <c r="A5" s="115" t="s">
        <v>122</v>
      </c>
      <c r="B5" s="112" t="s">
        <v>66</v>
      </c>
      <c r="E5" s="124"/>
      <c r="F5" s="125"/>
      <c r="G5" s="126"/>
      <c r="H5" s="126"/>
      <c r="L5" s="171" t="s">
        <v>466</v>
      </c>
      <c r="M5" s="164"/>
      <c r="P5" s="169" t="s">
        <v>468</v>
      </c>
      <c r="Q5" s="167"/>
      <c r="R5" s="167"/>
      <c r="S5" s="167"/>
      <c r="T5" s="167"/>
      <c r="U5" s="167"/>
      <c r="V5" s="168"/>
    </row>
    <row r="6" spans="1:30">
      <c r="A6" s="685" t="s">
        <v>65</v>
      </c>
      <c r="B6" s="686">
        <v>8671.1870312301107</v>
      </c>
      <c r="C6">
        <f t="shared" ref="C6:C37" si="0">(B6-B$40)/B$41</f>
        <v>0.102778329031129</v>
      </c>
      <c r="E6" s="7" t="s">
        <v>65</v>
      </c>
      <c r="F6" s="106" t="s">
        <v>66</v>
      </c>
      <c r="G6" s="107">
        <v>11.7</v>
      </c>
      <c r="H6" s="107">
        <v>12.2</v>
      </c>
      <c r="I6">
        <f>-(H6-$H$40)/$H$41</f>
        <v>0.64914780003827433</v>
      </c>
      <c r="K6" s="163" t="s">
        <v>65</v>
      </c>
      <c r="L6" s="166">
        <v>36.175639163927002</v>
      </c>
      <c r="M6" s="165">
        <f>(L6-L$40)/L$41</f>
        <v>-0.58423038948089812</v>
      </c>
      <c r="P6" s="176" t="s">
        <v>65</v>
      </c>
      <c r="Q6" s="178">
        <v>39.539927109885042</v>
      </c>
      <c r="R6" s="165">
        <f>(Q6-Q$40)/Q$41</f>
        <v>0.64336089134950458</v>
      </c>
      <c r="S6" s="177"/>
      <c r="T6" s="177"/>
      <c r="U6" s="177"/>
      <c r="V6" s="177"/>
      <c r="W6" s="177"/>
      <c r="X6" s="177"/>
      <c r="Y6" s="177"/>
      <c r="Z6" s="177"/>
      <c r="AA6" s="177"/>
      <c r="AB6" s="177"/>
      <c r="AC6" s="177"/>
      <c r="AD6" s="177"/>
    </row>
    <row r="7" spans="1:30">
      <c r="A7" s="685" t="s">
        <v>55</v>
      </c>
      <c r="B7" s="686">
        <v>10599.7233291218</v>
      </c>
      <c r="C7">
        <f t="shared" si="0"/>
        <v>0.63084911190370974</v>
      </c>
      <c r="E7" s="7" t="s">
        <v>55</v>
      </c>
      <c r="F7" s="106" t="s">
        <v>66</v>
      </c>
      <c r="G7" s="108">
        <v>8.6999999999999993</v>
      </c>
      <c r="H7" s="108">
        <v>9.1999999999999993</v>
      </c>
      <c r="I7">
        <f t="shared" ref="I7:I39" si="1">-(H7-$H$40)/$H$41</f>
        <v>0.89062509983369331</v>
      </c>
      <c r="K7" s="163" t="s">
        <v>55</v>
      </c>
      <c r="L7" s="166">
        <v>62.435030198845453</v>
      </c>
      <c r="M7" s="165">
        <f t="shared" ref="M7:M39" si="2">(L7-$L$40)/$L$41</f>
        <v>1.3636585444530473</v>
      </c>
      <c r="P7" s="173" t="s">
        <v>55</v>
      </c>
      <c r="Q7" s="172">
        <v>20.709467841547085</v>
      </c>
      <c r="R7" s="165">
        <f>(Q7-Q$40)/Q$41</f>
        <v>-1.2643576300343309</v>
      </c>
    </row>
    <row r="8" spans="1:30">
      <c r="A8" s="685" t="s">
        <v>38</v>
      </c>
      <c r="B8" s="686">
        <v>9280.9030141994499</v>
      </c>
      <c r="C8">
        <f t="shared" si="0"/>
        <v>0.26973043504465383</v>
      </c>
      <c r="E8" s="7" t="s">
        <v>38</v>
      </c>
      <c r="F8" s="106" t="s">
        <v>66</v>
      </c>
      <c r="G8" s="107">
        <v>19.7</v>
      </c>
      <c r="H8" s="107">
        <v>23.7</v>
      </c>
      <c r="I8">
        <f t="shared" si="1"/>
        <v>-0.27651518251083212</v>
      </c>
      <c r="K8" s="163" t="s">
        <v>38</v>
      </c>
      <c r="L8" s="166">
        <v>37.223020529766323</v>
      </c>
      <c r="M8" s="165">
        <f t="shared" si="2"/>
        <v>-0.5065369437565056</v>
      </c>
      <c r="P8" s="173" t="s">
        <v>38</v>
      </c>
      <c r="Q8" s="172">
        <v>35.535330651612682</v>
      </c>
      <c r="R8" s="165">
        <f t="shared" ref="R8:R39" si="3">(Q8-Q$40)/Q$41</f>
        <v>0.23765422614034565</v>
      </c>
    </row>
    <row r="9" spans="1:30">
      <c r="A9" s="685" t="s">
        <v>67</v>
      </c>
      <c r="B9" s="686">
        <v>9232.0816330143498</v>
      </c>
      <c r="C9">
        <f t="shared" si="0"/>
        <v>0.25636219042746883</v>
      </c>
      <c r="E9" s="7" t="s">
        <v>67</v>
      </c>
      <c r="F9" s="106" t="s">
        <v>66</v>
      </c>
      <c r="G9" s="108">
        <v>14.3</v>
      </c>
      <c r="H9" s="108">
        <v>13.6</v>
      </c>
      <c r="I9">
        <f t="shared" si="1"/>
        <v>0.53645839346707869</v>
      </c>
      <c r="K9" s="163" t="s">
        <v>67</v>
      </c>
      <c r="L9" s="166">
        <v>36.406727932637608</v>
      </c>
      <c r="M9" s="165">
        <f t="shared" si="2"/>
        <v>-0.56708851232429369</v>
      </c>
      <c r="P9" s="173" t="s">
        <v>67</v>
      </c>
      <c r="Q9" s="172">
        <v>53.215621719819687</v>
      </c>
      <c r="R9" s="165">
        <f t="shared" si="3"/>
        <v>2.0288489205251281</v>
      </c>
    </row>
    <row r="10" spans="1:30" ht="16.5" customHeight="1">
      <c r="A10" s="685" t="s">
        <v>83</v>
      </c>
      <c r="B10" s="686">
        <v>4551.12287062822</v>
      </c>
      <c r="C10">
        <f t="shared" si="0"/>
        <v>-1.0253754470491041</v>
      </c>
      <c r="E10" s="7" t="s">
        <v>83</v>
      </c>
      <c r="F10" s="106" t="s">
        <v>66</v>
      </c>
      <c r="G10" s="107">
        <v>16.3</v>
      </c>
      <c r="H10" s="107">
        <v>16</v>
      </c>
      <c r="I10">
        <f t="shared" si="1"/>
        <v>0.34327655363074344</v>
      </c>
      <c r="K10" s="163" t="s">
        <v>83</v>
      </c>
      <c r="L10" s="166" t="s">
        <v>118</v>
      </c>
      <c r="M10" s="165" t="e">
        <f t="shared" si="2"/>
        <v>#VALUE!</v>
      </c>
      <c r="P10" s="173" t="s">
        <v>83</v>
      </c>
      <c r="Q10" s="172" t="s">
        <v>118</v>
      </c>
      <c r="R10" s="165" t="e">
        <f t="shared" si="3"/>
        <v>#VALUE!</v>
      </c>
    </row>
    <row r="11" spans="1:30" ht="21">
      <c r="A11" s="685" t="s">
        <v>41</v>
      </c>
      <c r="B11" s="686">
        <v>4587.0138988988601</v>
      </c>
      <c r="C11">
        <f t="shared" si="0"/>
        <v>-1.0155477847864345</v>
      </c>
      <c r="E11" s="7" t="s">
        <v>41</v>
      </c>
      <c r="F11" s="106" t="s">
        <v>66</v>
      </c>
      <c r="G11" s="108">
        <v>19.5</v>
      </c>
      <c r="H11" s="108">
        <v>19</v>
      </c>
      <c r="I11">
        <f t="shared" si="1"/>
        <v>0.10179925383532436</v>
      </c>
      <c r="K11" s="163" t="s">
        <v>41</v>
      </c>
      <c r="L11" s="166">
        <v>72.360341251712669</v>
      </c>
      <c r="M11" s="165">
        <f t="shared" si="2"/>
        <v>2.0999057613067706</v>
      </c>
      <c r="P11" s="173" t="s">
        <v>41</v>
      </c>
      <c r="Q11" s="172">
        <v>20.459859635690918</v>
      </c>
      <c r="R11" s="165">
        <f t="shared" si="3"/>
        <v>-1.2896454995767304</v>
      </c>
    </row>
    <row r="12" spans="1:30">
      <c r="A12" s="685" t="s">
        <v>42</v>
      </c>
      <c r="B12" s="686">
        <v>9433.5279330413305</v>
      </c>
      <c r="C12">
        <f t="shared" si="0"/>
        <v>0.31152210910689776</v>
      </c>
      <c r="E12" s="7" t="s">
        <v>42</v>
      </c>
      <c r="F12" s="106" t="s">
        <v>66</v>
      </c>
      <c r="G12" s="107">
        <v>14.2</v>
      </c>
      <c r="H12" s="107">
        <v>13</v>
      </c>
      <c r="I12">
        <f t="shared" si="1"/>
        <v>0.58475385342616248</v>
      </c>
      <c r="K12" s="163" t="s">
        <v>42</v>
      </c>
      <c r="L12" s="166">
        <v>42.83756914292303</v>
      </c>
      <c r="M12" s="165">
        <f t="shared" si="2"/>
        <v>-9.0056717765762545E-2</v>
      </c>
      <c r="P12" s="173" t="s">
        <v>42</v>
      </c>
      <c r="Q12" s="172">
        <v>35.429339500539925</v>
      </c>
      <c r="R12" s="165">
        <f t="shared" si="3"/>
        <v>0.2269162362101543</v>
      </c>
    </row>
    <row r="13" spans="1:30">
      <c r="A13" s="685" t="s">
        <v>44</v>
      </c>
      <c r="B13" s="686">
        <v>5328.2274012148901</v>
      </c>
      <c r="C13">
        <f t="shared" si="0"/>
        <v>-0.81258909799808965</v>
      </c>
      <c r="E13" s="7" t="s">
        <v>44</v>
      </c>
      <c r="F13" s="106" t="s">
        <v>66</v>
      </c>
      <c r="G13" s="108">
        <v>20.8</v>
      </c>
      <c r="H13" s="108">
        <v>18.8</v>
      </c>
      <c r="I13">
        <f t="shared" si="1"/>
        <v>0.11789774048835225</v>
      </c>
      <c r="K13" s="163" t="s">
        <v>44</v>
      </c>
      <c r="L13" s="166">
        <v>52.213387829283207</v>
      </c>
      <c r="M13" s="165">
        <f t="shared" si="2"/>
        <v>0.60542983946044182</v>
      </c>
      <c r="P13" s="173" t="s">
        <v>44</v>
      </c>
      <c r="Q13" s="172">
        <v>38.332853833517213</v>
      </c>
      <c r="R13" s="165">
        <f t="shared" si="3"/>
        <v>0.52107199689506645</v>
      </c>
    </row>
    <row r="14" spans="1:30">
      <c r="A14" s="685" t="s">
        <v>60</v>
      </c>
      <c r="B14" s="686">
        <v>8159.2589408796903</v>
      </c>
      <c r="C14">
        <f t="shared" si="0"/>
        <v>-3.7397548260548669E-2</v>
      </c>
      <c r="E14" s="7" t="s">
        <v>60</v>
      </c>
      <c r="F14" s="106" t="s">
        <v>66</v>
      </c>
      <c r="G14" s="107">
        <v>18.8</v>
      </c>
      <c r="H14" s="107">
        <v>19.600000000000001</v>
      </c>
      <c r="I14">
        <f t="shared" si="1"/>
        <v>5.3503793876240435E-2</v>
      </c>
      <c r="K14" s="163" t="s">
        <v>60</v>
      </c>
      <c r="L14" s="166">
        <v>45.345334468953979</v>
      </c>
      <c r="M14" s="165">
        <f t="shared" si="2"/>
        <v>9.5966191942360779E-2</v>
      </c>
      <c r="P14" s="173" t="s">
        <v>60</v>
      </c>
      <c r="Q14" s="172">
        <v>40.545232573187683</v>
      </c>
      <c r="R14" s="165">
        <f t="shared" si="3"/>
        <v>0.74520863837793272</v>
      </c>
    </row>
    <row r="15" spans="1:30">
      <c r="A15" s="685" t="s">
        <v>46</v>
      </c>
      <c r="B15" s="686">
        <v>6916.9581124836895</v>
      </c>
      <c r="C15">
        <f t="shared" si="0"/>
        <v>-0.37756370003664314</v>
      </c>
      <c r="E15" s="7" t="s">
        <v>46</v>
      </c>
      <c r="F15" s="106" t="s">
        <v>381</v>
      </c>
      <c r="G15" s="108">
        <v>23.9</v>
      </c>
      <c r="H15" s="108">
        <v>24</v>
      </c>
      <c r="I15">
        <f t="shared" si="1"/>
        <v>-0.30066291249037408</v>
      </c>
      <c r="K15" s="163" t="s">
        <v>46</v>
      </c>
      <c r="L15" s="166">
        <v>42.983759601749767</v>
      </c>
      <c r="M15" s="165">
        <f t="shared" si="2"/>
        <v>-7.9212491537642329E-2</v>
      </c>
      <c r="P15" s="173" t="s">
        <v>46</v>
      </c>
      <c r="Q15" s="172">
        <v>32.105409566951778</v>
      </c>
      <c r="R15" s="165">
        <f t="shared" si="3"/>
        <v>-0.10983193374820593</v>
      </c>
    </row>
    <row r="16" spans="1:30">
      <c r="A16" s="685" t="s">
        <v>43</v>
      </c>
      <c r="B16" s="686">
        <v>7578.9297655867604</v>
      </c>
      <c r="C16">
        <f t="shared" si="0"/>
        <v>-0.19630297423347884</v>
      </c>
      <c r="E16" s="116" t="s">
        <v>43</v>
      </c>
      <c r="F16" s="106" t="s">
        <v>66</v>
      </c>
      <c r="G16" s="107">
        <v>8.1</v>
      </c>
      <c r="H16" s="107">
        <v>7.8</v>
      </c>
      <c r="I16">
        <f t="shared" si="1"/>
        <v>1.0033145064048887</v>
      </c>
      <c r="K16" s="163" t="s">
        <v>43</v>
      </c>
      <c r="L16" s="166">
        <v>60.371465715877434</v>
      </c>
      <c r="M16" s="165">
        <f t="shared" si="2"/>
        <v>1.2105859002516846</v>
      </c>
      <c r="P16" s="174" t="s">
        <v>43</v>
      </c>
      <c r="Q16" s="172">
        <v>25.949324363604433</v>
      </c>
      <c r="R16" s="165">
        <f t="shared" si="3"/>
        <v>-0.73350645991281815</v>
      </c>
    </row>
    <row r="17" spans="1:18">
      <c r="A17" s="685" t="s">
        <v>68</v>
      </c>
      <c r="B17" s="686" t="s">
        <v>118</v>
      </c>
      <c r="C17" t="e">
        <f t="shared" si="0"/>
        <v>#VALUE!</v>
      </c>
      <c r="E17" s="7" t="s">
        <v>68</v>
      </c>
      <c r="F17" s="106" t="s">
        <v>66</v>
      </c>
      <c r="G17" s="108">
        <v>55.3</v>
      </c>
      <c r="H17" s="108">
        <v>58.3</v>
      </c>
      <c r="I17">
        <f t="shared" si="1"/>
        <v>-3.0615533734846649</v>
      </c>
      <c r="K17" s="163" t="s">
        <v>68</v>
      </c>
      <c r="L17" s="166">
        <v>42.555303424987386</v>
      </c>
      <c r="M17" s="165">
        <f t="shared" si="2"/>
        <v>-0.11099483730039436</v>
      </c>
      <c r="P17" s="173" t="s">
        <v>68</v>
      </c>
      <c r="Q17" s="172">
        <v>27.423177866655692</v>
      </c>
      <c r="R17" s="165">
        <f t="shared" si="3"/>
        <v>-0.5841899942063763</v>
      </c>
    </row>
    <row r="18" spans="1:18">
      <c r="A18" s="685" t="s">
        <v>52</v>
      </c>
      <c r="B18" s="686">
        <v>4566.4210890815903</v>
      </c>
      <c r="C18">
        <f t="shared" si="0"/>
        <v>-1.0211864970127171</v>
      </c>
      <c r="E18" s="7" t="s">
        <v>52</v>
      </c>
      <c r="F18" s="106" t="s">
        <v>66</v>
      </c>
      <c r="G18" s="107">
        <v>28.1</v>
      </c>
      <c r="H18" s="107">
        <v>27.2</v>
      </c>
      <c r="I18">
        <f t="shared" si="1"/>
        <v>-0.55823869893882105</v>
      </c>
      <c r="K18" s="163" t="s">
        <v>52</v>
      </c>
      <c r="L18" s="166">
        <v>59.988310680424341</v>
      </c>
      <c r="M18" s="165">
        <f t="shared" si="2"/>
        <v>1.1821639367511716</v>
      </c>
      <c r="P18" s="173" t="s">
        <v>52</v>
      </c>
      <c r="Q18" s="172">
        <v>22.505819147020397</v>
      </c>
      <c r="R18" s="165">
        <f t="shared" si="3"/>
        <v>-1.0823688315919262</v>
      </c>
    </row>
    <row r="19" spans="1:18">
      <c r="A19" s="685" t="s">
        <v>69</v>
      </c>
      <c r="B19" s="686">
        <v>10338.6658943158</v>
      </c>
      <c r="C19">
        <f t="shared" si="0"/>
        <v>0.55936650401947152</v>
      </c>
      <c r="E19" s="7" t="s">
        <v>69</v>
      </c>
      <c r="F19" s="106" t="s">
        <v>66</v>
      </c>
      <c r="G19" s="108">
        <v>13.5</v>
      </c>
      <c r="H19" s="108">
        <v>10.5</v>
      </c>
      <c r="I19">
        <f t="shared" si="1"/>
        <v>0.7859849365890117</v>
      </c>
      <c r="K19" s="163" t="s">
        <v>69</v>
      </c>
      <c r="L19" s="166">
        <v>36.158247622660745</v>
      </c>
      <c r="M19" s="165">
        <f t="shared" si="2"/>
        <v>-0.58552047235949756</v>
      </c>
      <c r="P19" s="173" t="s">
        <v>69</v>
      </c>
      <c r="Q19" s="172">
        <v>36.056325327964004</v>
      </c>
      <c r="R19" s="165">
        <f t="shared" si="3"/>
        <v>0.29043632664327829</v>
      </c>
    </row>
    <row r="20" spans="1:18">
      <c r="A20" s="685" t="s">
        <v>70</v>
      </c>
      <c r="B20" s="686">
        <v>8520.0453167928099</v>
      </c>
      <c r="C20">
        <f t="shared" si="0"/>
        <v>6.1392785209701803E-2</v>
      </c>
      <c r="E20" s="7" t="s">
        <v>70</v>
      </c>
      <c r="F20" s="106" t="s">
        <v>66</v>
      </c>
      <c r="G20" s="107">
        <v>30.4</v>
      </c>
      <c r="H20" s="107">
        <v>26.8</v>
      </c>
      <c r="I20">
        <f t="shared" si="1"/>
        <v>-0.5260417256327653</v>
      </c>
      <c r="K20" s="163" t="s">
        <v>70</v>
      </c>
      <c r="L20" s="166">
        <v>35.255356829982688</v>
      </c>
      <c r="M20" s="165">
        <f t="shared" si="2"/>
        <v>-0.65249578725807089</v>
      </c>
      <c r="P20" s="173" t="s">
        <v>70</v>
      </c>
      <c r="Q20" s="172">
        <v>41.470680011590758</v>
      </c>
      <c r="R20" s="165">
        <f t="shared" si="3"/>
        <v>0.83896594900164767</v>
      </c>
    </row>
    <row r="21" spans="1:18">
      <c r="A21" s="685" t="s">
        <v>84</v>
      </c>
      <c r="B21" s="686">
        <v>6822.5725948079498</v>
      </c>
      <c r="C21">
        <f t="shared" si="0"/>
        <v>-0.40340829226202674</v>
      </c>
      <c r="E21" s="116" t="s">
        <v>84</v>
      </c>
      <c r="F21" s="106" t="s">
        <v>381</v>
      </c>
      <c r="G21" s="108">
        <v>12.1</v>
      </c>
      <c r="H21" s="108">
        <v>10.5</v>
      </c>
      <c r="I21">
        <f t="shared" si="1"/>
        <v>0.7859849365890117</v>
      </c>
      <c r="K21" s="163" t="s">
        <v>84</v>
      </c>
      <c r="L21" s="166">
        <v>37.56719607439679</v>
      </c>
      <c r="M21" s="165">
        <f t="shared" si="2"/>
        <v>-0.48100643035560886</v>
      </c>
      <c r="P21" s="173" t="s">
        <v>84</v>
      </c>
      <c r="Q21" s="172">
        <v>47.421040491075459</v>
      </c>
      <c r="R21" s="165">
        <f t="shared" si="3"/>
        <v>1.4417984521212222</v>
      </c>
    </row>
    <row r="22" spans="1:18">
      <c r="A22" s="685" t="s">
        <v>47</v>
      </c>
      <c r="B22" s="686">
        <v>8448.4995997798396</v>
      </c>
      <c r="C22">
        <f t="shared" si="0"/>
        <v>4.1802175048242865E-2</v>
      </c>
      <c r="E22" s="7" t="s">
        <v>47</v>
      </c>
      <c r="F22" s="106" t="s">
        <v>66</v>
      </c>
      <c r="G22" s="107">
        <v>35.200000000000003</v>
      </c>
      <c r="H22" s="107">
        <v>40</v>
      </c>
      <c r="I22">
        <f t="shared" si="1"/>
        <v>-1.5885418447326092</v>
      </c>
      <c r="K22" s="163" t="s">
        <v>47</v>
      </c>
      <c r="L22" s="166">
        <v>41.866975765873669</v>
      </c>
      <c r="M22" s="165">
        <f t="shared" si="2"/>
        <v>-0.1620541260830381</v>
      </c>
      <c r="P22" s="173" t="s">
        <v>47</v>
      </c>
      <c r="Q22" s="172">
        <v>16.289695279107434</v>
      </c>
      <c r="R22" s="165">
        <f t="shared" si="3"/>
        <v>-1.712125889826458</v>
      </c>
    </row>
    <row r="23" spans="1:18" ht="16.5" customHeight="1">
      <c r="A23" s="685" t="s">
        <v>71</v>
      </c>
      <c r="B23" s="686">
        <v>8280.3316028481604</v>
      </c>
      <c r="C23">
        <f t="shared" si="0"/>
        <v>-4.2454963857396881E-3</v>
      </c>
      <c r="E23" s="7" t="s">
        <v>71</v>
      </c>
      <c r="F23" s="106" t="s">
        <v>66</v>
      </c>
      <c r="G23" s="108">
        <v>8.1</v>
      </c>
      <c r="H23" s="108">
        <v>6.8</v>
      </c>
      <c r="I23">
        <f t="shared" si="1"/>
        <v>1.0838069396700285</v>
      </c>
      <c r="K23" s="163" t="s">
        <v>71</v>
      </c>
      <c r="L23" s="166">
        <v>52.688007351814981</v>
      </c>
      <c r="M23" s="165">
        <f t="shared" si="2"/>
        <v>0.64063652473883592</v>
      </c>
      <c r="P23" s="173" t="s">
        <v>71</v>
      </c>
      <c r="Q23" s="172">
        <v>47.311992648185026</v>
      </c>
      <c r="R23" s="165">
        <f t="shared" si="3"/>
        <v>1.4307507879811965</v>
      </c>
    </row>
    <row r="24" spans="1:18">
      <c r="A24" s="685" t="s">
        <v>72</v>
      </c>
      <c r="B24" s="686">
        <v>6975.8559167553203</v>
      </c>
      <c r="C24">
        <f t="shared" si="0"/>
        <v>-0.36143633461178826</v>
      </c>
      <c r="E24" s="7" t="s">
        <v>72</v>
      </c>
      <c r="F24" s="106" t="s">
        <v>66</v>
      </c>
      <c r="G24" s="107">
        <v>9</v>
      </c>
      <c r="H24" s="107">
        <v>9.3000000000000007</v>
      </c>
      <c r="I24">
        <f t="shared" si="1"/>
        <v>0.88257585650717929</v>
      </c>
      <c r="K24" s="163" t="s">
        <v>72</v>
      </c>
      <c r="L24" s="166">
        <v>40.589872421622957</v>
      </c>
      <c r="M24" s="165">
        <f t="shared" si="2"/>
        <v>-0.25678806216129801</v>
      </c>
      <c r="P24" s="173" t="s">
        <v>72</v>
      </c>
      <c r="Q24" s="172">
        <v>43.112762134344145</v>
      </c>
      <c r="R24" s="165">
        <f t="shared" si="3"/>
        <v>1.0053256980958829</v>
      </c>
    </row>
    <row r="25" spans="1:18" ht="16.5" customHeight="1">
      <c r="A25" s="685" t="s">
        <v>51</v>
      </c>
      <c r="B25" s="686">
        <v>23871.226231682002</v>
      </c>
      <c r="C25">
        <f t="shared" si="0"/>
        <v>4.2648449746273132</v>
      </c>
      <c r="E25" s="7" t="s">
        <v>51</v>
      </c>
      <c r="F25" s="106" t="s">
        <v>66</v>
      </c>
      <c r="G25" s="108">
        <v>18.600000000000001</v>
      </c>
      <c r="H25" s="108">
        <v>15.8</v>
      </c>
      <c r="I25">
        <f t="shared" si="1"/>
        <v>0.35937504028377132</v>
      </c>
      <c r="K25" s="163" t="s">
        <v>51</v>
      </c>
      <c r="L25" s="166">
        <v>39.813763280117762</v>
      </c>
      <c r="M25" s="165">
        <f t="shared" si="2"/>
        <v>-0.31435887201948021</v>
      </c>
      <c r="P25" s="173" t="s">
        <v>51</v>
      </c>
      <c r="Q25" s="172">
        <v>40.673241182651054</v>
      </c>
      <c r="R25" s="165">
        <f t="shared" si="3"/>
        <v>0.75817722250484654</v>
      </c>
    </row>
    <row r="26" spans="1:18" ht="16.5" customHeight="1">
      <c r="A26" s="685" t="s">
        <v>73</v>
      </c>
      <c r="B26" s="686">
        <v>2621.9556286837501</v>
      </c>
      <c r="C26">
        <f t="shared" si="0"/>
        <v>-1.553618994686478</v>
      </c>
      <c r="E26" s="7" t="s">
        <v>73</v>
      </c>
      <c r="F26" s="106" t="s">
        <v>66</v>
      </c>
      <c r="G26" s="107">
        <v>9.4</v>
      </c>
      <c r="H26" s="107">
        <v>9.5</v>
      </c>
      <c r="I26">
        <f t="shared" si="1"/>
        <v>0.86647736985415136</v>
      </c>
      <c r="K26" s="163" t="s">
        <v>73</v>
      </c>
      <c r="L26" s="166">
        <v>19.701653835738124</v>
      </c>
      <c r="M26" s="165">
        <f t="shared" si="2"/>
        <v>-1.8062501109549511</v>
      </c>
      <c r="P26" s="173" t="s">
        <v>73</v>
      </c>
      <c r="Q26" s="172">
        <v>18.738100714640836</v>
      </c>
      <c r="R26" s="165">
        <f t="shared" si="3"/>
        <v>-1.4640773249633772</v>
      </c>
    </row>
    <row r="27" spans="1:18" ht="21">
      <c r="A27" s="685" t="s">
        <v>54</v>
      </c>
      <c r="B27" s="686">
        <v>8035.9491931923503</v>
      </c>
      <c r="C27">
        <f t="shared" si="0"/>
        <v>-7.1162157756496605E-2</v>
      </c>
      <c r="E27" s="7" t="s">
        <v>54</v>
      </c>
      <c r="F27" s="106" t="s">
        <v>66</v>
      </c>
      <c r="G27" s="108">
        <v>9.5</v>
      </c>
      <c r="H27" s="108">
        <v>11</v>
      </c>
      <c r="I27">
        <f t="shared" si="1"/>
        <v>0.74573871995644181</v>
      </c>
      <c r="K27" s="163" t="s">
        <v>54</v>
      </c>
      <c r="L27" s="166">
        <v>41.925360425329231</v>
      </c>
      <c r="M27" s="165">
        <f t="shared" si="2"/>
        <v>-0.15772322473373554</v>
      </c>
      <c r="P27" s="173" t="s">
        <v>54</v>
      </c>
      <c r="Q27" s="172">
        <v>33.869307323771707</v>
      </c>
      <c r="R27" s="165">
        <f t="shared" si="3"/>
        <v>6.8868987592083208E-2</v>
      </c>
    </row>
    <row r="28" spans="1:18" ht="21">
      <c r="A28" s="685" t="s">
        <v>74</v>
      </c>
      <c r="B28" s="686">
        <v>8084.0690642219297</v>
      </c>
      <c r="C28">
        <f t="shared" si="0"/>
        <v>-5.7986000276807462E-2</v>
      </c>
      <c r="E28" s="7" t="s">
        <v>74</v>
      </c>
      <c r="F28" s="106" t="s">
        <v>66</v>
      </c>
      <c r="G28" s="107">
        <v>17.600000000000001</v>
      </c>
      <c r="H28" s="107">
        <v>15.8</v>
      </c>
      <c r="I28">
        <f t="shared" si="1"/>
        <v>0.35937504028377132</v>
      </c>
      <c r="K28" s="163" t="s">
        <v>74</v>
      </c>
      <c r="L28" s="166">
        <v>36.783230035555007</v>
      </c>
      <c r="M28" s="165">
        <f t="shared" si="2"/>
        <v>-0.53916005507635367</v>
      </c>
      <c r="P28" s="173" t="s">
        <v>74</v>
      </c>
      <c r="Q28" s="172">
        <v>34.576760616611502</v>
      </c>
      <c r="R28" s="165">
        <f t="shared" si="3"/>
        <v>0.1405412570004958</v>
      </c>
    </row>
    <row r="29" spans="1:18">
      <c r="A29" s="685" t="s">
        <v>75</v>
      </c>
      <c r="B29" s="686">
        <v>12458.782766836601</v>
      </c>
      <c r="C29">
        <f t="shared" si="0"/>
        <v>1.1398957778928038</v>
      </c>
      <c r="E29" s="7" t="s">
        <v>75</v>
      </c>
      <c r="F29" s="106" t="s">
        <v>66</v>
      </c>
      <c r="G29" s="108">
        <v>8.5</v>
      </c>
      <c r="H29" s="108">
        <v>9.1</v>
      </c>
      <c r="I29">
        <f t="shared" si="1"/>
        <v>0.89867434316020733</v>
      </c>
      <c r="K29" s="163" t="s">
        <v>75</v>
      </c>
      <c r="L29" s="166">
        <v>42.638336774398859</v>
      </c>
      <c r="M29" s="165">
        <f t="shared" si="2"/>
        <v>-0.10483552681787005</v>
      </c>
      <c r="P29" s="173" t="s">
        <v>75</v>
      </c>
      <c r="Q29" s="172">
        <v>39.770255422455513</v>
      </c>
      <c r="R29" s="165">
        <f t="shared" si="3"/>
        <v>0.66669551009821426</v>
      </c>
    </row>
    <row r="30" spans="1:18" ht="16.5" customHeight="1">
      <c r="A30" s="685" t="s">
        <v>56</v>
      </c>
      <c r="B30" s="686">
        <v>6233.4186630720342</v>
      </c>
      <c r="C30" s="66">
        <f t="shared" si="0"/>
        <v>-0.56473010834833037</v>
      </c>
      <c r="E30" s="7" t="s">
        <v>56</v>
      </c>
      <c r="F30" s="106" t="s">
        <v>66</v>
      </c>
      <c r="G30" s="107">
        <v>26.5</v>
      </c>
      <c r="H30" s="107">
        <v>27.3</v>
      </c>
      <c r="I30">
        <f t="shared" si="1"/>
        <v>-0.56628794226533508</v>
      </c>
      <c r="K30" s="163" t="s">
        <v>56</v>
      </c>
      <c r="L30" s="166">
        <v>64.378477633208021</v>
      </c>
      <c r="M30" s="165">
        <f t="shared" si="2"/>
        <v>1.5078210555350153</v>
      </c>
      <c r="P30" s="173" t="s">
        <v>56</v>
      </c>
      <c r="Q30" s="172">
        <v>25.755667313429758</v>
      </c>
      <c r="R30" s="165">
        <f t="shared" si="3"/>
        <v>-0.75312590392903378</v>
      </c>
    </row>
    <row r="31" spans="1:18">
      <c r="A31" s="685" t="s">
        <v>76</v>
      </c>
      <c r="B31" s="686">
        <v>5865.3940940139801</v>
      </c>
      <c r="C31">
        <f t="shared" si="0"/>
        <v>-0.6655024000139268</v>
      </c>
      <c r="E31" s="7" t="s">
        <v>76</v>
      </c>
      <c r="F31" s="106" t="s">
        <v>66</v>
      </c>
      <c r="G31" s="108">
        <v>37.9</v>
      </c>
      <c r="H31" s="108">
        <v>38.1</v>
      </c>
      <c r="I31">
        <f t="shared" si="1"/>
        <v>-1.4356062215288439</v>
      </c>
      <c r="K31" s="163" t="s">
        <v>76</v>
      </c>
      <c r="L31" s="166">
        <v>20.740373052088003</v>
      </c>
      <c r="M31" s="165">
        <f t="shared" si="2"/>
        <v>-1.7291992126952782</v>
      </c>
      <c r="P31" s="173" t="s">
        <v>76</v>
      </c>
      <c r="Q31" s="172">
        <v>19.307142539615889</v>
      </c>
      <c r="R31" s="165">
        <f t="shared" si="3"/>
        <v>-1.4064275558591113</v>
      </c>
    </row>
    <row r="32" spans="1:18" ht="21">
      <c r="A32" s="685" t="s">
        <v>77</v>
      </c>
      <c r="B32" s="686">
        <v>5516.8723061656601</v>
      </c>
      <c r="C32">
        <f t="shared" si="0"/>
        <v>-0.76093445050652797</v>
      </c>
      <c r="E32" s="127" t="s">
        <v>77</v>
      </c>
      <c r="F32" s="128" t="s">
        <v>381</v>
      </c>
      <c r="G32" s="88">
        <v>34</v>
      </c>
      <c r="H32" s="88">
        <v>33.700000000000003</v>
      </c>
      <c r="I32" s="66">
        <f t="shared" si="1"/>
        <v>-1.0814395151622294</v>
      </c>
      <c r="K32" s="163" t="s">
        <v>77</v>
      </c>
      <c r="L32" s="166">
        <v>71.922041025581635</v>
      </c>
      <c r="M32" s="165">
        <f t="shared" si="2"/>
        <v>2.0673931962177292</v>
      </c>
      <c r="P32" s="173" t="s">
        <v>77</v>
      </c>
      <c r="Q32" s="172">
        <v>19.87733901180988</v>
      </c>
      <c r="R32" s="165">
        <f t="shared" si="3"/>
        <v>-1.3486608091573347</v>
      </c>
    </row>
    <row r="33" spans="1:18">
      <c r="A33" s="685" t="s">
        <v>58</v>
      </c>
      <c r="B33" s="686">
        <v>9260.1174913718296</v>
      </c>
      <c r="C33">
        <f t="shared" si="0"/>
        <v>0.26403895424442375</v>
      </c>
      <c r="E33" s="7" t="s">
        <v>58</v>
      </c>
      <c r="F33" s="106" t="s">
        <v>66</v>
      </c>
      <c r="G33" s="108">
        <v>20.5</v>
      </c>
      <c r="H33" s="108">
        <v>21.7</v>
      </c>
      <c r="I33">
        <f t="shared" si="1"/>
        <v>-0.11553031598055273</v>
      </c>
      <c r="K33" s="163" t="s">
        <v>58</v>
      </c>
      <c r="L33" s="166">
        <v>57.572767359027047</v>
      </c>
      <c r="M33" s="165">
        <f t="shared" si="2"/>
        <v>1.0029819405300453</v>
      </c>
      <c r="P33" s="174" t="s">
        <v>58</v>
      </c>
      <c r="Q33" s="172">
        <v>27.880541154188613</v>
      </c>
      <c r="R33" s="165">
        <f t="shared" si="3"/>
        <v>-0.53785440556278785</v>
      </c>
    </row>
    <row r="34" spans="1:18" ht="16.5" customHeight="1">
      <c r="A34" s="685" t="s">
        <v>45</v>
      </c>
      <c r="B34" s="686">
        <v>7287.6214084526155</v>
      </c>
      <c r="C34">
        <f t="shared" si="0"/>
        <v>-0.27606887357243581</v>
      </c>
      <c r="E34" s="7" t="s">
        <v>45</v>
      </c>
      <c r="F34" s="106" t="s">
        <v>66</v>
      </c>
      <c r="G34" s="107">
        <v>52.9</v>
      </c>
      <c r="H34" s="107">
        <v>55.5</v>
      </c>
      <c r="I34">
        <f t="shared" si="1"/>
        <v>-2.8361745603422741</v>
      </c>
      <c r="K34" s="163" t="s">
        <v>45</v>
      </c>
      <c r="L34" s="166">
        <v>21.919557872469955</v>
      </c>
      <c r="M34" s="165">
        <f t="shared" si="2"/>
        <v>-1.6417287508086884</v>
      </c>
      <c r="P34" s="173" t="s">
        <v>45</v>
      </c>
      <c r="Q34" s="172">
        <v>33.734822403295667</v>
      </c>
      <c r="R34" s="165">
        <f t="shared" si="3"/>
        <v>5.5244286782456069E-2</v>
      </c>
    </row>
    <row r="35" spans="1:18">
      <c r="A35" s="685" t="s">
        <v>61</v>
      </c>
      <c r="B35" s="686">
        <v>10295.099160469799</v>
      </c>
      <c r="C35">
        <f t="shared" si="0"/>
        <v>0.54743708414056647</v>
      </c>
      <c r="E35" s="7" t="s">
        <v>61</v>
      </c>
      <c r="F35" s="106" t="s">
        <v>66</v>
      </c>
      <c r="G35" s="108">
        <v>23.6</v>
      </c>
      <c r="H35" s="108">
        <v>23.5</v>
      </c>
      <c r="I35">
        <f t="shared" si="1"/>
        <v>-0.26041669585780425</v>
      </c>
      <c r="K35" s="163" t="s">
        <v>61</v>
      </c>
      <c r="L35" s="166">
        <v>51.135898485468687</v>
      </c>
      <c r="M35" s="165">
        <f t="shared" si="2"/>
        <v>0.52550302141438998</v>
      </c>
      <c r="P35" s="173" t="s">
        <v>61</v>
      </c>
      <c r="Q35" s="172">
        <v>37.034383329562459</v>
      </c>
      <c r="R35" s="165">
        <f t="shared" si="3"/>
        <v>0.38952362653586986</v>
      </c>
    </row>
    <row r="36" spans="1:18" ht="16.5" customHeight="1">
      <c r="A36" s="685" t="s">
        <v>78</v>
      </c>
      <c r="B36" s="686">
        <v>12907.419748820501</v>
      </c>
      <c r="C36">
        <f t="shared" si="0"/>
        <v>1.2627413175701365</v>
      </c>
      <c r="E36" s="7" t="s">
        <v>78</v>
      </c>
      <c r="F36" s="106" t="s">
        <v>66</v>
      </c>
      <c r="G36" s="107">
        <v>8.4</v>
      </c>
      <c r="H36" s="107">
        <v>8.5</v>
      </c>
      <c r="I36">
        <f t="shared" si="1"/>
        <v>0.94696980311929113</v>
      </c>
      <c r="K36" s="163" t="s">
        <v>78</v>
      </c>
      <c r="L36" s="166">
        <v>48.249363374662941</v>
      </c>
      <c r="M36" s="165">
        <f t="shared" si="2"/>
        <v>0.31138344064141693</v>
      </c>
      <c r="P36" s="173" t="s">
        <v>78</v>
      </c>
      <c r="Q36" s="172">
        <v>38.91329449706933</v>
      </c>
      <c r="R36" s="165">
        <f t="shared" si="3"/>
        <v>0.57987658517638208</v>
      </c>
    </row>
    <row r="37" spans="1:18" ht="16.5" customHeight="1">
      <c r="A37" s="685" t="s">
        <v>79</v>
      </c>
      <c r="B37" s="686">
        <v>2217.5790280859601</v>
      </c>
      <c r="C37">
        <f t="shared" si="0"/>
        <v>-1.6643451802845783</v>
      </c>
      <c r="E37" s="7" t="s">
        <v>79</v>
      </c>
      <c r="F37" s="106" t="s">
        <v>66</v>
      </c>
      <c r="G37" s="108">
        <v>15.7</v>
      </c>
      <c r="H37" s="108">
        <v>17</v>
      </c>
      <c r="I37">
        <f t="shared" si="1"/>
        <v>0.26278412036560372</v>
      </c>
      <c r="K37" s="163" t="s">
        <v>79</v>
      </c>
      <c r="L37" s="166">
        <v>18.924804162778202</v>
      </c>
      <c r="M37" s="165">
        <f t="shared" si="2"/>
        <v>-1.8638758525144807</v>
      </c>
      <c r="P37" s="173" t="s">
        <v>79</v>
      </c>
      <c r="Q37" s="172">
        <v>15.907355561211503</v>
      </c>
      <c r="R37" s="165">
        <f t="shared" si="3"/>
        <v>-1.7508608219328228</v>
      </c>
    </row>
    <row r="38" spans="1:18" ht="21">
      <c r="A38" s="685" t="s">
        <v>80</v>
      </c>
      <c r="B38" s="686">
        <v>9857.3035066723296</v>
      </c>
      <c r="E38" s="7" t="s">
        <v>80</v>
      </c>
      <c r="F38" s="106" t="s">
        <v>66</v>
      </c>
      <c r="G38" s="107">
        <v>21</v>
      </c>
      <c r="H38" s="107">
        <v>20.7</v>
      </c>
      <c r="I38">
        <f t="shared" si="1"/>
        <v>-3.5037882715413048E-2</v>
      </c>
      <c r="K38" s="163" t="s">
        <v>80</v>
      </c>
      <c r="L38" s="166">
        <v>37.258494806289278</v>
      </c>
      <c r="M38" s="165">
        <f t="shared" si="2"/>
        <v>-0.5039055060896348</v>
      </c>
      <c r="P38" s="174" t="s">
        <v>80</v>
      </c>
      <c r="Q38" s="172">
        <v>41.891977826583478</v>
      </c>
      <c r="R38" s="165">
        <f t="shared" si="3"/>
        <v>0.88164773563398668</v>
      </c>
    </row>
    <row r="39" spans="1:18" ht="21">
      <c r="A39" s="685" t="s">
        <v>81</v>
      </c>
      <c r="B39" s="686">
        <v>10958.4646833971</v>
      </c>
      <c r="E39" s="7" t="s">
        <v>81</v>
      </c>
      <c r="F39" s="106" t="s">
        <v>66</v>
      </c>
      <c r="G39" s="108">
        <v>16.2</v>
      </c>
      <c r="H39" s="108">
        <v>15.5</v>
      </c>
      <c r="I39">
        <f t="shared" si="1"/>
        <v>0.38352277026331327</v>
      </c>
      <c r="K39" s="163" t="s">
        <v>81</v>
      </c>
      <c r="L39" s="166">
        <v>45.717763703032475</v>
      </c>
      <c r="M39" s="165">
        <f t="shared" si="2"/>
        <v>0.12359252885056736</v>
      </c>
      <c r="P39" s="173" t="s">
        <v>81</v>
      </c>
      <c r="Q39" s="172">
        <v>43.910253288127258</v>
      </c>
      <c r="R39" s="165">
        <f t="shared" si="3"/>
        <v>1.0861197256356103</v>
      </c>
    </row>
    <row r="40" spans="1:18">
      <c r="B40" s="87">
        <f>AVERAGE(B6:B39)</f>
        <v>8295.8363309036085</v>
      </c>
      <c r="E40" s="7"/>
      <c r="F40" s="106"/>
      <c r="G40" s="107"/>
      <c r="H40" s="107">
        <f>AVERAGE(H6:H39)</f>
        <v>20.264705882352949</v>
      </c>
      <c r="L40" s="107">
        <f>AVERAGE(L6:L39)</f>
        <v>44.051619146460162</v>
      </c>
      <c r="M40" s="165"/>
      <c r="Q40" s="107">
        <f>AVERAGE(Q6:Q39)</f>
        <v>33.189524299615876</v>
      </c>
      <c r="R40" s="165"/>
    </row>
    <row r="41" spans="1:18">
      <c r="B41" s="284">
        <f>_xlfn.STDEV.P(B6:B40)</f>
        <v>3652.0412801498046</v>
      </c>
      <c r="E41" s="7"/>
      <c r="F41" s="106"/>
      <c r="G41" s="108"/>
      <c r="H41" s="108">
        <f>_xlfn.STDEV.P(H6:H39)</f>
        <v>12.42352801916212</v>
      </c>
      <c r="L41" s="108">
        <f>_xlfn.STDEV.P(L6:L39)</f>
        <v>13.480948824882502</v>
      </c>
      <c r="M41" s="165"/>
      <c r="Q41" s="108">
        <f>_xlfn.STDEV.P(Q6:Q39)</f>
        <v>9.870669628283828</v>
      </c>
      <c r="R41" s="165"/>
    </row>
    <row r="42" spans="1:18">
      <c r="E42" s="7"/>
      <c r="F42" s="106"/>
      <c r="G42" s="107"/>
      <c r="H42" s="107"/>
    </row>
    <row r="43" spans="1:18">
      <c r="B43" s="680"/>
    </row>
    <row r="44" spans="1:18">
      <c r="B44" s="680"/>
    </row>
    <row r="45" spans="1:18">
      <c r="B45" s="680"/>
    </row>
    <row r="46" spans="1:18">
      <c r="B46" s="680"/>
    </row>
    <row r="47" spans="1:18">
      <c r="B47" s="680"/>
    </row>
    <row r="48" spans="1:18">
      <c r="B48" s="680"/>
      <c r="E48" s="379" t="s">
        <v>476</v>
      </c>
      <c r="F48" s="180"/>
      <c r="G48" s="180"/>
      <c r="H48" s="180"/>
      <c r="I48" s="180"/>
      <c r="J48" s="180"/>
      <c r="K48" s="180"/>
      <c r="L48" s="180"/>
      <c r="M48" s="180"/>
      <c r="N48" s="180"/>
      <c r="O48" s="180"/>
    </row>
    <row r="49" spans="2:16">
      <c r="B49" s="680"/>
    </row>
    <row r="50" spans="2:16">
      <c r="B50" s="680"/>
      <c r="E50" s="181" t="s">
        <v>348</v>
      </c>
      <c r="F50" s="182">
        <v>42011.521157407406</v>
      </c>
      <c r="G50" s="180"/>
      <c r="H50" s="180"/>
      <c r="I50" s="180"/>
      <c r="J50" s="180"/>
      <c r="K50" s="180"/>
      <c r="L50" s="180"/>
      <c r="M50" s="180"/>
      <c r="N50" s="180"/>
      <c r="O50" s="180"/>
    </row>
    <row r="51" spans="2:16">
      <c r="B51" s="680"/>
      <c r="E51" s="181" t="s">
        <v>349</v>
      </c>
      <c r="F51" s="182">
        <v>42033.511217002313</v>
      </c>
      <c r="G51" s="180"/>
      <c r="H51" s="180"/>
      <c r="I51" s="180"/>
      <c r="J51" s="180"/>
      <c r="K51" s="180"/>
      <c r="L51" s="180"/>
      <c r="M51" s="180"/>
      <c r="N51" s="180"/>
      <c r="O51" s="180"/>
    </row>
    <row r="52" spans="2:16">
      <c r="B52" s="680"/>
      <c r="E52" s="181" t="s">
        <v>350</v>
      </c>
      <c r="F52" s="181" t="s">
        <v>4</v>
      </c>
      <c r="G52" s="180"/>
      <c r="H52" s="180"/>
      <c r="I52" s="180"/>
      <c r="J52" s="180"/>
      <c r="K52" s="180"/>
      <c r="L52" s="180"/>
      <c r="M52" s="180"/>
      <c r="N52" s="180"/>
      <c r="O52" s="180"/>
    </row>
    <row r="53" spans="2:16">
      <c r="B53" s="680"/>
    </row>
    <row r="54" spans="2:16">
      <c r="B54" s="680"/>
      <c r="E54" s="181" t="s">
        <v>416</v>
      </c>
      <c r="F54" s="181" t="s">
        <v>417</v>
      </c>
      <c r="G54" s="180"/>
      <c r="H54" s="180"/>
      <c r="I54" s="180"/>
      <c r="J54" s="180"/>
      <c r="K54" s="180"/>
      <c r="L54" s="180"/>
      <c r="M54" s="180"/>
      <c r="N54" s="180"/>
      <c r="O54" s="180"/>
    </row>
    <row r="55" spans="2:16">
      <c r="B55" s="680"/>
      <c r="E55" s="181" t="s">
        <v>418</v>
      </c>
      <c r="F55" s="181" t="s">
        <v>477</v>
      </c>
      <c r="G55" s="180"/>
      <c r="H55" s="180"/>
      <c r="I55" s="180"/>
      <c r="J55" s="180"/>
      <c r="K55" s="180"/>
      <c r="L55" s="180"/>
      <c r="M55" s="180"/>
      <c r="N55" s="180"/>
      <c r="O55" s="180"/>
    </row>
    <row r="56" spans="2:16">
      <c r="B56" s="680"/>
      <c r="E56" s="181" t="s">
        <v>352</v>
      </c>
      <c r="F56" s="181" t="s">
        <v>478</v>
      </c>
      <c r="G56" s="180"/>
      <c r="H56" s="180"/>
      <c r="I56" s="180"/>
      <c r="J56" s="180"/>
      <c r="K56" s="180"/>
      <c r="L56" s="180"/>
      <c r="M56" s="180"/>
      <c r="N56" s="180"/>
      <c r="O56" s="180"/>
    </row>
    <row r="57" spans="2:16">
      <c r="B57" s="680"/>
      <c r="E57" s="181" t="s">
        <v>479</v>
      </c>
      <c r="F57" s="181" t="s">
        <v>480</v>
      </c>
      <c r="G57" s="180"/>
      <c r="H57" s="180"/>
      <c r="I57" s="180"/>
      <c r="J57" s="180"/>
      <c r="K57" s="180"/>
      <c r="L57" s="180"/>
      <c r="M57" s="180"/>
      <c r="N57" s="180"/>
      <c r="O57" s="180"/>
    </row>
    <row r="58" spans="2:16">
      <c r="B58" s="680"/>
    </row>
    <row r="59" spans="2:16">
      <c r="B59" s="680"/>
      <c r="E59" s="183" t="s">
        <v>358</v>
      </c>
      <c r="F59" s="183" t="s">
        <v>247</v>
      </c>
      <c r="G59" s="183" t="s">
        <v>248</v>
      </c>
      <c r="H59" s="183" t="s">
        <v>249</v>
      </c>
      <c r="I59" s="183" t="s">
        <v>250</v>
      </c>
      <c r="J59" s="183" t="s">
        <v>251</v>
      </c>
      <c r="K59" s="183" t="s">
        <v>252</v>
      </c>
      <c r="L59" s="183" t="s">
        <v>253</v>
      </c>
      <c r="M59" s="183" t="s">
        <v>254</v>
      </c>
      <c r="N59" s="183" t="s">
        <v>255</v>
      </c>
      <c r="O59" s="183" t="s">
        <v>360</v>
      </c>
    </row>
    <row r="60" spans="2:16">
      <c r="B60" s="680"/>
      <c r="E60" s="183" t="s">
        <v>38</v>
      </c>
      <c r="F60" s="184">
        <v>30.4</v>
      </c>
      <c r="G60" s="184">
        <v>31</v>
      </c>
      <c r="H60" s="184">
        <v>31.8</v>
      </c>
      <c r="I60" s="184">
        <v>32.1</v>
      </c>
      <c r="J60" s="184">
        <v>32.299999999999997</v>
      </c>
      <c r="K60" s="184">
        <v>33.4</v>
      </c>
      <c r="L60" s="184">
        <v>35</v>
      </c>
      <c r="M60" s="184">
        <v>34.6</v>
      </c>
      <c r="N60" s="184">
        <v>35.299999999999997</v>
      </c>
      <c r="O60" s="184">
        <v>35.5</v>
      </c>
      <c r="P60">
        <f>(O60-$O$93)/$O$94</f>
        <v>0.69416884689420721</v>
      </c>
    </row>
    <row r="61" spans="2:16">
      <c r="B61" s="680"/>
      <c r="E61" s="183" t="s">
        <v>40</v>
      </c>
      <c r="F61" s="184">
        <v>21.7</v>
      </c>
      <c r="G61" s="184">
        <v>21.6</v>
      </c>
      <c r="H61" s="184">
        <v>21.9</v>
      </c>
      <c r="I61" s="184">
        <v>22.4</v>
      </c>
      <c r="J61" s="184">
        <v>22.8</v>
      </c>
      <c r="K61" s="184">
        <v>23</v>
      </c>
      <c r="L61" s="184">
        <v>23.2</v>
      </c>
      <c r="M61" s="184">
        <v>23.6</v>
      </c>
      <c r="N61" s="184">
        <v>24</v>
      </c>
      <c r="O61" s="184">
        <v>25.6</v>
      </c>
      <c r="P61">
        <f t="shared" ref="P61:P92" si="4">(O61-$O$93)/$O$94</f>
        <v>-0.42686408578170731</v>
      </c>
    </row>
    <row r="62" spans="2:16">
      <c r="B62" s="680"/>
      <c r="E62" s="183" t="s">
        <v>41</v>
      </c>
      <c r="F62" s="184">
        <v>12.3</v>
      </c>
      <c r="G62" s="184">
        <v>13.1</v>
      </c>
      <c r="H62" s="184">
        <v>13.5</v>
      </c>
      <c r="I62" s="184">
        <v>13.7</v>
      </c>
      <c r="J62" s="184">
        <v>14.5</v>
      </c>
      <c r="K62" s="184">
        <v>15.5</v>
      </c>
      <c r="L62" s="184">
        <v>16.8</v>
      </c>
      <c r="M62" s="184">
        <v>18.2</v>
      </c>
      <c r="N62" s="184">
        <v>19.3</v>
      </c>
      <c r="O62" s="184">
        <v>20.5</v>
      </c>
      <c r="P62">
        <f t="shared" si="4"/>
        <v>-1.0043658995844513</v>
      </c>
    </row>
    <row r="63" spans="2:16">
      <c r="B63" s="680"/>
      <c r="E63" s="183" t="s">
        <v>42</v>
      </c>
      <c r="F63" s="184">
        <v>32.9</v>
      </c>
      <c r="G63" s="184">
        <v>33.5</v>
      </c>
      <c r="H63" s="184">
        <v>34.700000000000003</v>
      </c>
      <c r="I63" s="184">
        <v>30.9</v>
      </c>
      <c r="J63" s="184">
        <v>31.4</v>
      </c>
      <c r="K63" s="184">
        <v>32.4</v>
      </c>
      <c r="L63" s="184">
        <v>33.299999999999997</v>
      </c>
      <c r="M63" s="184">
        <v>33.700000000000003</v>
      </c>
      <c r="N63" s="184">
        <v>34.799999999999997</v>
      </c>
      <c r="O63" s="184">
        <v>35.4</v>
      </c>
      <c r="P63">
        <f t="shared" si="4"/>
        <v>0.68284528191768268</v>
      </c>
    </row>
    <row r="64" spans="2:16">
      <c r="B64" s="680"/>
      <c r="E64" s="183" t="s">
        <v>359</v>
      </c>
      <c r="F64" s="184">
        <v>24.9</v>
      </c>
      <c r="G64" s="184">
        <v>24.6</v>
      </c>
      <c r="H64" s="184">
        <v>23.9</v>
      </c>
      <c r="I64" s="184">
        <v>24.3</v>
      </c>
      <c r="J64" s="184">
        <v>25.4</v>
      </c>
      <c r="K64" s="184">
        <v>26.4</v>
      </c>
      <c r="L64" s="184">
        <v>26.6</v>
      </c>
      <c r="M64" s="184">
        <v>27.6</v>
      </c>
      <c r="N64" s="184">
        <v>28.1</v>
      </c>
      <c r="O64" s="184">
        <v>28.5</v>
      </c>
      <c r="P64">
        <f t="shared" si="4"/>
        <v>-9.8480701462500139E-2</v>
      </c>
    </row>
    <row r="65" spans="2:16">
      <c r="B65" s="680"/>
      <c r="E65" s="183" t="s">
        <v>44</v>
      </c>
      <c r="F65" s="184">
        <v>30.9</v>
      </c>
      <c r="G65" s="184">
        <v>33.200000000000003</v>
      </c>
      <c r="H65" s="184">
        <v>33.200000000000003</v>
      </c>
      <c r="I65" s="184">
        <v>33.299999999999997</v>
      </c>
      <c r="J65" s="184">
        <v>34.200000000000003</v>
      </c>
      <c r="K65" s="184">
        <v>36.1</v>
      </c>
      <c r="L65" s="184">
        <v>35.5</v>
      </c>
      <c r="M65" s="184">
        <v>36.9</v>
      </c>
      <c r="N65" s="184">
        <v>37.6</v>
      </c>
      <c r="O65" s="184">
        <v>38.4</v>
      </c>
      <c r="P65">
        <f t="shared" si="4"/>
        <v>1.0225522312134143</v>
      </c>
    </row>
    <row r="66" spans="2:16">
      <c r="B66" s="680"/>
      <c r="E66" s="183" t="s">
        <v>70</v>
      </c>
      <c r="F66" s="184">
        <v>28.2</v>
      </c>
      <c r="G66" s="184">
        <v>29.6</v>
      </c>
      <c r="H66" s="184">
        <v>31.3</v>
      </c>
      <c r="I66" s="184">
        <v>32.799999999999997</v>
      </c>
      <c r="J66" s="184">
        <v>34.4</v>
      </c>
      <c r="K66" s="184">
        <v>35.9</v>
      </c>
      <c r="L66" s="184">
        <v>37.6</v>
      </c>
      <c r="M66" s="184">
        <v>38.200000000000003</v>
      </c>
      <c r="N66" s="184">
        <v>39.700000000000003</v>
      </c>
      <c r="O66" s="184">
        <v>41.5</v>
      </c>
      <c r="P66">
        <f t="shared" si="4"/>
        <v>1.3735827454856706</v>
      </c>
    </row>
    <row r="67" spans="2:16">
      <c r="B67" s="680"/>
      <c r="E67" s="183" t="s">
        <v>68</v>
      </c>
      <c r="F67" s="184">
        <v>20.5</v>
      </c>
      <c r="G67" s="184">
        <v>20.6</v>
      </c>
      <c r="H67" s="184">
        <v>21.6</v>
      </c>
      <c r="I67" s="184">
        <v>22.1</v>
      </c>
      <c r="J67" s="184">
        <v>22.8</v>
      </c>
      <c r="K67" s="184">
        <v>22.9</v>
      </c>
      <c r="L67" s="184">
        <v>24</v>
      </c>
      <c r="M67" s="184">
        <v>25.4</v>
      </c>
      <c r="N67" s="184">
        <v>26.1</v>
      </c>
      <c r="O67" s="184">
        <v>27.4</v>
      </c>
      <c r="P67">
        <f t="shared" si="4"/>
        <v>-0.22303991620426861</v>
      </c>
    </row>
    <row r="68" spans="2:16">
      <c r="B68" s="680"/>
      <c r="E68" s="183" t="s">
        <v>45</v>
      </c>
      <c r="F68" s="184">
        <v>26.7</v>
      </c>
      <c r="G68" s="184">
        <v>28.5</v>
      </c>
      <c r="H68" s="184">
        <v>28.8</v>
      </c>
      <c r="I68" s="184">
        <v>29.3</v>
      </c>
      <c r="J68" s="184">
        <v>29.5</v>
      </c>
      <c r="K68" s="184">
        <v>30</v>
      </c>
      <c r="L68" s="184">
        <v>31</v>
      </c>
      <c r="M68" s="184">
        <v>31.9</v>
      </c>
      <c r="N68" s="184">
        <v>32.6</v>
      </c>
      <c r="O68" s="184">
        <v>33.700000000000003</v>
      </c>
      <c r="P68">
        <f t="shared" si="4"/>
        <v>0.49034467731676845</v>
      </c>
    </row>
    <row r="69" spans="2:16">
      <c r="B69" s="680"/>
      <c r="E69" s="183" t="s">
        <v>46</v>
      </c>
      <c r="F69" s="184">
        <v>24.5</v>
      </c>
      <c r="G69" s="184">
        <v>25.4</v>
      </c>
      <c r="H69" s="184">
        <v>26.1</v>
      </c>
      <c r="I69" s="184">
        <v>26.6</v>
      </c>
      <c r="J69" s="184">
        <v>27.2</v>
      </c>
      <c r="K69" s="184">
        <v>28.6</v>
      </c>
      <c r="L69" s="184">
        <v>29.1</v>
      </c>
      <c r="M69" s="184">
        <v>29.8</v>
      </c>
      <c r="N69" s="184">
        <v>30.8</v>
      </c>
      <c r="O69" s="184">
        <v>32.1</v>
      </c>
      <c r="P69">
        <f t="shared" si="4"/>
        <v>0.30916763769237809</v>
      </c>
    </row>
    <row r="70" spans="2:16">
      <c r="B70" s="680"/>
      <c r="E70" s="183" t="s">
        <v>96</v>
      </c>
      <c r="F70" s="184">
        <v>15.8</v>
      </c>
      <c r="G70" s="184">
        <v>16</v>
      </c>
      <c r="H70" s="184">
        <v>16.2</v>
      </c>
      <c r="I70" s="184">
        <v>16.2</v>
      </c>
      <c r="J70" s="184">
        <v>16.600000000000001</v>
      </c>
      <c r="K70" s="184">
        <v>17.7</v>
      </c>
      <c r="L70" s="184">
        <v>18.399999999999999</v>
      </c>
      <c r="M70" s="184">
        <v>18.100000000000001</v>
      </c>
      <c r="N70" s="184">
        <v>18.600000000000001</v>
      </c>
      <c r="O70" s="184">
        <v>19.8</v>
      </c>
      <c r="P70">
        <f t="shared" si="4"/>
        <v>-1.0836308544201221</v>
      </c>
    </row>
    <row r="71" spans="2:16">
      <c r="B71" s="680"/>
      <c r="E71" s="183" t="s">
        <v>47</v>
      </c>
      <c r="F71" s="184">
        <v>11.6</v>
      </c>
      <c r="G71" s="184">
        <v>12.2</v>
      </c>
      <c r="H71" s="184">
        <v>12.9</v>
      </c>
      <c r="I71" s="184">
        <v>13.6</v>
      </c>
      <c r="J71" s="184">
        <v>14.4</v>
      </c>
      <c r="K71" s="184">
        <v>14.5</v>
      </c>
      <c r="L71" s="184">
        <v>14.8</v>
      </c>
      <c r="M71" s="184">
        <v>14.9</v>
      </c>
      <c r="N71" s="184">
        <v>15.7</v>
      </c>
      <c r="O71" s="184">
        <v>16.3</v>
      </c>
      <c r="P71">
        <f t="shared" si="4"/>
        <v>-1.4799556285984756</v>
      </c>
    </row>
    <row r="72" spans="2:16">
      <c r="B72" s="680"/>
      <c r="E72" s="183" t="s">
        <v>48</v>
      </c>
      <c r="F72" s="184">
        <v>29.4</v>
      </c>
      <c r="G72" s="184">
        <v>28.8</v>
      </c>
      <c r="H72" s="184">
        <v>30.5</v>
      </c>
      <c r="I72" s="184">
        <v>33.1</v>
      </c>
      <c r="J72" s="184">
        <v>34.5</v>
      </c>
      <c r="K72" s="184">
        <v>34.1</v>
      </c>
      <c r="L72" s="184">
        <v>35.700000000000003</v>
      </c>
      <c r="M72" s="184">
        <v>37.700000000000003</v>
      </c>
      <c r="N72" s="184">
        <v>39.299999999999997</v>
      </c>
      <c r="O72" s="184">
        <v>39.299999999999997</v>
      </c>
      <c r="P72">
        <f t="shared" si="4"/>
        <v>1.1244643160021337</v>
      </c>
    </row>
    <row r="73" spans="2:16">
      <c r="B73" s="680"/>
      <c r="E73" s="183" t="s">
        <v>49</v>
      </c>
      <c r="F73" s="184">
        <v>20</v>
      </c>
      <c r="G73" s="184">
        <v>20.5</v>
      </c>
      <c r="H73" s="184">
        <v>21.1</v>
      </c>
      <c r="I73" s="184">
        <v>22.2</v>
      </c>
      <c r="J73" s="184">
        <v>24.8</v>
      </c>
      <c r="K73" s="184">
        <v>25.8</v>
      </c>
      <c r="L73" s="184">
        <v>26.9</v>
      </c>
      <c r="M73" s="184">
        <v>27.7</v>
      </c>
      <c r="N73" s="184">
        <v>29.2</v>
      </c>
      <c r="O73" s="184">
        <v>31</v>
      </c>
      <c r="P73">
        <f t="shared" si="4"/>
        <v>0.18460842295060961</v>
      </c>
    </row>
    <row r="74" spans="2:16">
      <c r="B74" s="680"/>
      <c r="E74" s="183" t="s">
        <v>50</v>
      </c>
      <c r="F74" s="184">
        <v>25.6</v>
      </c>
      <c r="G74" s="184">
        <v>26.5</v>
      </c>
      <c r="H74" s="184">
        <v>26.1</v>
      </c>
      <c r="I74" s="184">
        <v>28.2</v>
      </c>
      <c r="J74" s="184">
        <v>30.2</v>
      </c>
      <c r="K74" s="184">
        <v>30.8</v>
      </c>
      <c r="L74" s="184">
        <v>32.4</v>
      </c>
      <c r="M74" s="184">
        <v>33.5</v>
      </c>
      <c r="N74" s="184">
        <v>34.1</v>
      </c>
      <c r="O74" s="184">
        <v>35.200000000000003</v>
      </c>
      <c r="P74">
        <f t="shared" si="4"/>
        <v>0.66019815196463438</v>
      </c>
    </row>
    <row r="75" spans="2:16">
      <c r="B75" s="680"/>
      <c r="E75" s="183" t="s">
        <v>51</v>
      </c>
      <c r="F75" s="184">
        <v>23.7</v>
      </c>
      <c r="G75" s="184">
        <v>26.5</v>
      </c>
      <c r="H75" s="184">
        <v>24</v>
      </c>
      <c r="I75" s="184">
        <v>26.5</v>
      </c>
      <c r="J75" s="184">
        <v>27.7</v>
      </c>
      <c r="K75" s="184">
        <v>34.799999999999997</v>
      </c>
      <c r="L75" s="184">
        <v>35.5</v>
      </c>
      <c r="M75" s="184">
        <v>37</v>
      </c>
      <c r="N75" s="184">
        <v>39.1</v>
      </c>
      <c r="O75" s="184">
        <v>40.700000000000003</v>
      </c>
      <c r="P75">
        <f t="shared" si="4"/>
        <v>1.2829942256734759</v>
      </c>
    </row>
    <row r="76" spans="2:16">
      <c r="B76" s="680"/>
      <c r="E76" s="183" t="s">
        <v>52</v>
      </c>
      <c r="F76" s="184">
        <v>16.7</v>
      </c>
      <c r="G76" s="184">
        <v>17.100000000000001</v>
      </c>
      <c r="H76" s="184">
        <v>17.7</v>
      </c>
      <c r="I76" s="184">
        <v>18</v>
      </c>
      <c r="J76" s="184">
        <v>19.2</v>
      </c>
      <c r="K76" s="184">
        <v>19.899999999999999</v>
      </c>
      <c r="L76" s="184">
        <v>20.100000000000001</v>
      </c>
      <c r="M76" s="184">
        <v>21.1</v>
      </c>
      <c r="N76" s="184">
        <v>22</v>
      </c>
      <c r="O76" s="184">
        <v>22.5</v>
      </c>
      <c r="P76">
        <f t="shared" si="4"/>
        <v>-0.7778946000539636</v>
      </c>
    </row>
    <row r="77" spans="2:16">
      <c r="E77" s="183" t="s">
        <v>53</v>
      </c>
      <c r="F77" s="184">
        <v>11.2</v>
      </c>
      <c r="G77" s="184">
        <v>11.5</v>
      </c>
      <c r="H77" s="184">
        <v>11.9</v>
      </c>
      <c r="I77" s="184">
        <v>12.4</v>
      </c>
      <c r="J77" s="184">
        <v>13.3</v>
      </c>
      <c r="K77" s="184">
        <v>13.9</v>
      </c>
      <c r="L77" s="184">
        <v>14.7</v>
      </c>
      <c r="M77" s="184">
        <v>16.2</v>
      </c>
      <c r="N77" s="184">
        <v>17.600000000000001</v>
      </c>
      <c r="O77" s="184">
        <v>18.899999999999999</v>
      </c>
      <c r="P77">
        <f t="shared" si="4"/>
        <v>-1.1855429392088417</v>
      </c>
    </row>
    <row r="78" spans="2:16">
      <c r="E78" s="183" t="s">
        <v>54</v>
      </c>
      <c r="F78" s="184">
        <v>29.5</v>
      </c>
      <c r="G78" s="184">
        <v>30.1</v>
      </c>
      <c r="H78" s="184">
        <v>30.2</v>
      </c>
      <c r="I78" s="184">
        <v>30.8</v>
      </c>
      <c r="J78" s="184">
        <v>32.200000000000003</v>
      </c>
      <c r="K78" s="184">
        <v>32.799999999999997</v>
      </c>
      <c r="L78" s="184">
        <v>31.9</v>
      </c>
      <c r="M78" s="184">
        <v>32.1</v>
      </c>
      <c r="N78" s="184">
        <v>32.9</v>
      </c>
      <c r="O78" s="184">
        <v>33.9</v>
      </c>
      <c r="P78">
        <f t="shared" si="4"/>
        <v>0.51299180726981675</v>
      </c>
    </row>
    <row r="79" spans="2:16">
      <c r="E79" s="183" t="s">
        <v>55</v>
      </c>
      <c r="F79" s="184">
        <v>18.3</v>
      </c>
      <c r="G79" s="184">
        <v>17.8</v>
      </c>
      <c r="H79" s="184">
        <v>17.600000000000001</v>
      </c>
      <c r="I79" s="184">
        <v>17.600000000000001</v>
      </c>
      <c r="J79" s="184">
        <v>18.100000000000001</v>
      </c>
      <c r="K79" s="184">
        <v>19</v>
      </c>
      <c r="L79" s="184">
        <v>19.3</v>
      </c>
      <c r="M79" s="184">
        <v>19.3</v>
      </c>
      <c r="N79" s="184">
        <v>20</v>
      </c>
      <c r="O79" s="184">
        <v>20.7</v>
      </c>
      <c r="P79">
        <f t="shared" si="4"/>
        <v>-0.9817187696314027</v>
      </c>
    </row>
    <row r="80" spans="2:16">
      <c r="E80" s="183" t="s">
        <v>56</v>
      </c>
      <c r="F80" s="184">
        <v>15.6</v>
      </c>
      <c r="G80" s="184">
        <v>16.8</v>
      </c>
      <c r="H80" s="184">
        <v>17.899999999999999</v>
      </c>
      <c r="I80" s="184">
        <v>18.7</v>
      </c>
      <c r="J80" s="184">
        <v>19.600000000000001</v>
      </c>
      <c r="K80" s="184">
        <v>21.2</v>
      </c>
      <c r="L80" s="184">
        <v>22.5</v>
      </c>
      <c r="M80" s="184">
        <v>23.3</v>
      </c>
      <c r="N80" s="184">
        <v>24.5</v>
      </c>
      <c r="O80" s="184">
        <v>25.8</v>
      </c>
      <c r="P80">
        <f t="shared" si="4"/>
        <v>-0.40421695582865863</v>
      </c>
    </row>
    <row r="81" spans="5:16">
      <c r="E81" s="183" t="s">
        <v>76</v>
      </c>
      <c r="F81" s="184">
        <v>12.4</v>
      </c>
      <c r="G81" s="184">
        <v>12.8</v>
      </c>
      <c r="H81" s="184">
        <v>13.4</v>
      </c>
      <c r="I81" s="184">
        <v>13.6</v>
      </c>
      <c r="J81" s="184">
        <v>14.2</v>
      </c>
      <c r="K81" s="184">
        <v>14.6</v>
      </c>
      <c r="L81" s="184">
        <v>15.5</v>
      </c>
      <c r="M81" s="184">
        <v>17.2</v>
      </c>
      <c r="N81" s="184">
        <v>18.5</v>
      </c>
      <c r="O81" s="184">
        <v>19.3</v>
      </c>
      <c r="P81">
        <f t="shared" si="4"/>
        <v>-1.140248679302744</v>
      </c>
    </row>
    <row r="82" spans="5:16">
      <c r="E82" s="183" t="s">
        <v>57</v>
      </c>
      <c r="F82" s="184">
        <v>10.6</v>
      </c>
      <c r="G82" s="184">
        <v>11.1</v>
      </c>
      <c r="H82" s="184">
        <v>11.7</v>
      </c>
      <c r="I82" s="184">
        <v>12</v>
      </c>
      <c r="J82" s="184">
        <v>12.8</v>
      </c>
      <c r="K82" s="184">
        <v>13.2</v>
      </c>
      <c r="L82" s="184">
        <v>13.8</v>
      </c>
      <c r="M82" s="184">
        <v>14.9</v>
      </c>
      <c r="N82" s="184">
        <v>15.4</v>
      </c>
      <c r="O82" s="184">
        <v>15.7</v>
      </c>
      <c r="P82">
        <f t="shared" si="4"/>
        <v>-1.5478970184576222</v>
      </c>
    </row>
    <row r="83" spans="5:16">
      <c r="E83" s="183" t="s">
        <v>58</v>
      </c>
      <c r="F83" s="184">
        <v>19</v>
      </c>
      <c r="G83" s="184">
        <v>20.2</v>
      </c>
      <c r="H83" s="184">
        <v>21.4</v>
      </c>
      <c r="I83" s="184">
        <v>22.2</v>
      </c>
      <c r="J83" s="184">
        <v>22.6</v>
      </c>
      <c r="K83" s="184">
        <v>23.3</v>
      </c>
      <c r="L83" s="184">
        <v>23.7</v>
      </c>
      <c r="M83" s="184">
        <v>25.1</v>
      </c>
      <c r="N83" s="184">
        <v>26.4</v>
      </c>
      <c r="O83" s="184">
        <v>27.9</v>
      </c>
      <c r="P83">
        <f t="shared" si="4"/>
        <v>-0.16642209132164665</v>
      </c>
    </row>
    <row r="84" spans="5:16">
      <c r="E84" s="186" t="s">
        <v>59</v>
      </c>
      <c r="F84" s="187">
        <v>12.8</v>
      </c>
      <c r="G84" s="187">
        <v>14</v>
      </c>
      <c r="H84" s="187">
        <v>14.5</v>
      </c>
      <c r="I84" s="187">
        <v>14.4</v>
      </c>
      <c r="J84" s="187">
        <v>14.8</v>
      </c>
      <c r="K84" s="187">
        <v>15.8</v>
      </c>
      <c r="L84" s="187">
        <v>17.3</v>
      </c>
      <c r="M84" s="187">
        <v>18.600000000000001</v>
      </c>
      <c r="N84" s="187">
        <v>19</v>
      </c>
      <c r="O84" s="187">
        <v>19.899999999999999</v>
      </c>
      <c r="P84" s="66">
        <f t="shared" si="4"/>
        <v>-1.0723072894435979</v>
      </c>
    </row>
    <row r="85" spans="5:16">
      <c r="E85" s="183" t="s">
        <v>60</v>
      </c>
      <c r="F85" s="184">
        <v>34.200000000000003</v>
      </c>
      <c r="G85" s="184">
        <v>34.6</v>
      </c>
      <c r="H85" s="184">
        <v>35.1</v>
      </c>
      <c r="I85" s="184">
        <v>36.4</v>
      </c>
      <c r="J85" s="184">
        <v>36.6</v>
      </c>
      <c r="K85" s="184">
        <v>37.299999999999997</v>
      </c>
      <c r="L85" s="184">
        <v>38.1</v>
      </c>
      <c r="M85" s="184">
        <v>39.299999999999997</v>
      </c>
      <c r="N85" s="184">
        <v>39.700000000000003</v>
      </c>
      <c r="O85" s="184">
        <v>40.5</v>
      </c>
      <c r="P85">
        <f t="shared" si="4"/>
        <v>1.2603470957204268</v>
      </c>
    </row>
    <row r="86" spans="5:16">
      <c r="E86" s="183" t="s">
        <v>61</v>
      </c>
      <c r="F86" s="184">
        <v>28.1</v>
      </c>
      <c r="G86" s="184">
        <v>29.6</v>
      </c>
      <c r="H86" s="184">
        <v>30.5</v>
      </c>
      <c r="I86" s="184">
        <v>31.3</v>
      </c>
      <c r="J86" s="184">
        <v>32</v>
      </c>
      <c r="K86" s="184">
        <v>33.1</v>
      </c>
      <c r="L86" s="184">
        <v>33.9</v>
      </c>
      <c r="M86" s="184">
        <v>34.799999999999997</v>
      </c>
      <c r="N86" s="184">
        <v>35.700000000000003</v>
      </c>
      <c r="O86" s="184">
        <v>37</v>
      </c>
      <c r="P86">
        <f t="shared" si="4"/>
        <v>0.86402232154207304</v>
      </c>
    </row>
    <row r="87" spans="5:16">
      <c r="E87" s="183" t="s">
        <v>80</v>
      </c>
      <c r="F87" s="184">
        <v>29.4</v>
      </c>
      <c r="G87" s="184">
        <v>29.9</v>
      </c>
      <c r="H87" s="184">
        <v>30.8</v>
      </c>
      <c r="I87" s="184">
        <v>32</v>
      </c>
      <c r="J87" s="184">
        <v>32</v>
      </c>
      <c r="K87" s="184">
        <v>33.4</v>
      </c>
      <c r="L87" s="184">
        <v>35</v>
      </c>
      <c r="M87" s="184">
        <v>37</v>
      </c>
      <c r="N87" s="184">
        <v>38.6</v>
      </c>
      <c r="O87" s="184">
        <v>39.6</v>
      </c>
      <c r="P87">
        <f t="shared" si="4"/>
        <v>1.1584350109317074</v>
      </c>
    </row>
    <row r="88" spans="5:16">
      <c r="E88" s="183" t="s">
        <v>69</v>
      </c>
      <c r="F88" s="184">
        <v>29.1</v>
      </c>
      <c r="G88" s="184">
        <v>30.5</v>
      </c>
      <c r="H88" s="184">
        <v>29.5</v>
      </c>
      <c r="I88" s="184">
        <v>30.4</v>
      </c>
      <c r="J88" s="184">
        <v>31.3</v>
      </c>
      <c r="K88" s="184">
        <v>32.799999999999997</v>
      </c>
      <c r="L88" s="184">
        <v>32.5</v>
      </c>
      <c r="M88" s="184">
        <v>33.9</v>
      </c>
      <c r="N88" s="184">
        <v>35.200000000000003</v>
      </c>
      <c r="O88" s="184">
        <v>36.1</v>
      </c>
      <c r="P88">
        <f t="shared" si="4"/>
        <v>0.76211023675335365</v>
      </c>
    </row>
    <row r="89" spans="5:16">
      <c r="E89" s="183" t="s">
        <v>75</v>
      </c>
      <c r="F89" s="184">
        <v>32.299999999999997</v>
      </c>
      <c r="G89" s="184">
        <v>32.6</v>
      </c>
      <c r="H89" s="184">
        <v>33.1</v>
      </c>
      <c r="I89" s="184">
        <v>34.4</v>
      </c>
      <c r="J89" s="184">
        <v>35.5</v>
      </c>
      <c r="K89" s="184">
        <v>35.9</v>
      </c>
      <c r="L89" s="184">
        <v>36.9</v>
      </c>
      <c r="M89" s="184">
        <v>37.6</v>
      </c>
      <c r="N89" s="184">
        <v>38.6</v>
      </c>
      <c r="O89" s="184">
        <v>39.799999999999997</v>
      </c>
      <c r="P89">
        <f t="shared" si="4"/>
        <v>1.1810821408847556</v>
      </c>
    </row>
    <row r="90" spans="5:16">
      <c r="E90" s="183" t="s">
        <v>78</v>
      </c>
      <c r="F90" s="184">
        <v>28.1</v>
      </c>
      <c r="G90" s="184">
        <v>28.8</v>
      </c>
      <c r="H90" s="184">
        <v>29.9</v>
      </c>
      <c r="I90" s="184">
        <v>31.3</v>
      </c>
      <c r="J90" s="184">
        <v>33.700000000000003</v>
      </c>
      <c r="K90" s="184">
        <v>35</v>
      </c>
      <c r="L90" s="184">
        <v>35.299999999999997</v>
      </c>
      <c r="M90" s="184">
        <v>35.200000000000003</v>
      </c>
      <c r="N90" s="184">
        <v>36.6</v>
      </c>
      <c r="O90" s="184">
        <v>38.9</v>
      </c>
      <c r="P90">
        <f t="shared" si="4"/>
        <v>1.0791700560960362</v>
      </c>
    </row>
    <row r="91" spans="5:16">
      <c r="E91" s="183" t="s">
        <v>423</v>
      </c>
      <c r="F91" s="185" t="s">
        <v>332</v>
      </c>
      <c r="G91" s="185" t="s">
        <v>332</v>
      </c>
      <c r="H91" s="184">
        <v>13.1</v>
      </c>
      <c r="I91" s="184">
        <v>14.2</v>
      </c>
      <c r="J91" s="184">
        <v>13.4</v>
      </c>
      <c r="K91" s="184">
        <v>14.8</v>
      </c>
      <c r="L91" s="184">
        <v>15.6</v>
      </c>
      <c r="M91" s="184">
        <v>17.600000000000001</v>
      </c>
      <c r="N91" s="184">
        <v>17.899999999999999</v>
      </c>
      <c r="O91" s="184">
        <v>17.2</v>
      </c>
      <c r="P91">
        <f t="shared" si="4"/>
        <v>-1.3780435438097562</v>
      </c>
    </row>
    <row r="92" spans="5:16">
      <c r="E92" s="183" t="s">
        <v>79</v>
      </c>
      <c r="F92" s="185" t="s">
        <v>332</v>
      </c>
      <c r="G92" s="185" t="s">
        <v>332</v>
      </c>
      <c r="H92" s="184">
        <v>9.8000000000000007</v>
      </c>
      <c r="I92" s="184">
        <v>10.199999999999999</v>
      </c>
      <c r="J92" s="184">
        <v>10.9</v>
      </c>
      <c r="K92" s="184">
        <v>11.5</v>
      </c>
      <c r="L92" s="184">
        <v>11.9</v>
      </c>
      <c r="M92" s="184">
        <v>12.8</v>
      </c>
      <c r="N92" s="184">
        <v>13.9</v>
      </c>
      <c r="O92" s="184">
        <v>14.6</v>
      </c>
      <c r="P92">
        <f t="shared" si="4"/>
        <v>-1.6724562331993904</v>
      </c>
    </row>
    <row r="93" spans="5:16">
      <c r="O93" s="69">
        <f>AVERAGE(O60:O92)</f>
        <v>29.369696969696971</v>
      </c>
    </row>
    <row r="94" spans="5:16">
      <c r="O94">
        <f>STDEV(O60:O92)</f>
        <v>8.831141094462426</v>
      </c>
    </row>
  </sheetData>
  <mergeCells count="4">
    <mergeCell ref="E1:F1"/>
    <mergeCell ref="G1:H1"/>
    <mergeCell ref="E2:F2"/>
    <mergeCell ref="G2:H2"/>
  </mergeCells>
  <hyperlinks>
    <hyperlink ref="B1" r:id="rId1" tooltip="Click once to display linked information. Click and hold to select this cell." display="http://stats.oecd.org/OECDStat_Metadata/ShowMetadata.ashx?Dataset=CHAPTER_B_EAG2014_BACKUP&amp;Coords=%5bGPSCODE%5d.%5bB005%5d&amp;ShowOnWeb=true&amp;Lang=en"/>
    <hyperlink ref="F15" r:id="rId2" display="http://stats.oecd.org/OECDStat_Metadata/ShowMetadata.ashx?Dataset=STLABOUR&amp;Coords=[%5bSUBJECT%5d.%5bLRUN24TT%5d%2c%5bMEASURE%5d.%5bSTSA%5d%2c%5bLOCATION%5d.%5bFRA%5d]&amp;ShowOnWeb=true&amp;Lang=en"/>
    <hyperlink ref="E16" r:id="rId3" display="http://stats.oecd.org/OECDStat_Metadata/ShowMetadata.ashx?Dataset=STLABOUR&amp;Coords=[LOCATION].[DEU]&amp;ShowOnWeb=true&amp;Lang=en"/>
    <hyperlink ref="E21" r:id="rId4" display="http://stats.oecd.org/OECDStat_Metadata/ShowMetadata.ashx?Dataset=STLABOUR&amp;Coords=[LOCATION].[ISR]&amp;ShowOnWeb=true&amp;Lang=en"/>
    <hyperlink ref="F21" r:id="rId5" display="http://stats.oecd.org/OECDStat_Metadata/ShowMetadata.ashx?Dataset=STLABOUR&amp;Coords=[%5bSUBJECT%5d.%5bLRUN24TT%5d%2c%5bMEASURE%5d.%5bSTSA%5d%2c%5bLOCATION%5d.%5bISR%5d]&amp;ShowOnWeb=true&amp;Lang=en"/>
    <hyperlink ref="F32" r:id="rId6" display="http://stats.oecd.org/OECDStat_Metadata/ShowMetadata.ashx?Dataset=STLABOUR&amp;Coords=[%5bSUBJECT%5d.%5bLRUN24TT%5d%2c%5bMEASURE%5d.%5bSTSA%5d%2c%5bLOCATION%5d.%5bSVK%5d]&amp;ShowOnWeb=true&amp;Lang=en"/>
  </hyperlinks>
  <pageMargins left="0.7" right="0.7" top="0.75" bottom="0.75" header="0.3" footer="0.3"/>
  <pageSetup paperSize="9" orientation="portrait" horizontalDpi="300" verticalDpi="0" copies="0" r:id="rId7"/>
  <legacy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9"/>
  <sheetViews>
    <sheetView topLeftCell="A2" workbookViewId="0">
      <selection activeCell="C3" sqref="C3:P3"/>
    </sheetView>
  </sheetViews>
  <sheetFormatPr defaultRowHeight="16.5"/>
  <cols>
    <col min="1" max="1" width="27.42578125" style="284" customWidth="1"/>
    <col min="2" max="2" width="2.42578125" style="284" customWidth="1"/>
    <col min="3" max="16384" width="9.140625" style="284"/>
  </cols>
  <sheetData>
    <row r="1" spans="1:17" hidden="1">
      <c r="A1" s="246" t="e">
        <f ca="1">DotStatQuery(B1)</f>
        <v>#NAME?</v>
      </c>
      <c r="B1" s="246" t="s">
        <v>599</v>
      </c>
    </row>
    <row r="2" spans="1:17" ht="24.75">
      <c r="A2" s="238" t="s">
        <v>600</v>
      </c>
    </row>
    <row r="3" spans="1:17" s="314" customFormat="1">
      <c r="A3" s="857" t="s">
        <v>601</v>
      </c>
      <c r="B3" s="858"/>
      <c r="C3" s="859" t="s">
        <v>602</v>
      </c>
      <c r="D3" s="860"/>
      <c r="E3" s="860"/>
      <c r="F3" s="860"/>
      <c r="G3" s="860"/>
      <c r="H3" s="860"/>
      <c r="I3" s="860"/>
      <c r="J3" s="860"/>
      <c r="K3" s="860"/>
      <c r="L3" s="860"/>
      <c r="M3" s="860"/>
      <c r="N3" s="860"/>
      <c r="O3" s="860"/>
      <c r="P3" s="861"/>
    </row>
    <row r="4" spans="1:17" s="314" customFormat="1">
      <c r="A4" s="857" t="s">
        <v>603</v>
      </c>
      <c r="B4" s="858"/>
      <c r="C4" s="859" t="s">
        <v>604</v>
      </c>
      <c r="D4" s="860"/>
      <c r="E4" s="860"/>
      <c r="F4" s="860"/>
      <c r="G4" s="860"/>
      <c r="H4" s="860"/>
      <c r="I4" s="860"/>
      <c r="J4" s="860"/>
      <c r="K4" s="860"/>
      <c r="L4" s="860"/>
      <c r="M4" s="860"/>
      <c r="N4" s="860"/>
      <c r="O4" s="860"/>
      <c r="P4" s="861"/>
    </row>
    <row r="5" spans="1:17">
      <c r="A5" s="862" t="s">
        <v>379</v>
      </c>
      <c r="B5" s="863"/>
      <c r="C5" s="188" t="s">
        <v>243</v>
      </c>
      <c r="D5" s="188" t="s">
        <v>244</v>
      </c>
      <c r="E5" s="188" t="s">
        <v>245</v>
      </c>
      <c r="F5" s="188" t="s">
        <v>246</v>
      </c>
      <c r="G5" s="188" t="s">
        <v>247</v>
      </c>
      <c r="H5" s="188" t="s">
        <v>248</v>
      </c>
      <c r="I5" s="188" t="s">
        <v>249</v>
      </c>
      <c r="J5" s="188" t="s">
        <v>250</v>
      </c>
      <c r="K5" s="188" t="s">
        <v>251</v>
      </c>
      <c r="L5" s="188" t="s">
        <v>252</v>
      </c>
      <c r="M5" s="188" t="s">
        <v>253</v>
      </c>
      <c r="N5" s="188" t="s">
        <v>254</v>
      </c>
      <c r="O5" s="188" t="s">
        <v>255</v>
      </c>
      <c r="P5" s="188" t="s">
        <v>360</v>
      </c>
    </row>
    <row r="6" spans="1:17">
      <c r="A6" s="189" t="s">
        <v>122</v>
      </c>
      <c r="B6" s="106" t="s">
        <v>66</v>
      </c>
      <c r="C6" s="106" t="s">
        <v>66</v>
      </c>
      <c r="D6" s="106" t="s">
        <v>66</v>
      </c>
      <c r="E6" s="106" t="s">
        <v>66</v>
      </c>
      <c r="F6" s="106" t="s">
        <v>66</v>
      </c>
      <c r="G6" s="106" t="s">
        <v>66</v>
      </c>
      <c r="H6" s="106" t="s">
        <v>66</v>
      </c>
      <c r="I6" s="106" t="s">
        <v>66</v>
      </c>
      <c r="J6" s="106" t="s">
        <v>66</v>
      </c>
      <c r="K6" s="106" t="s">
        <v>66</v>
      </c>
      <c r="L6" s="106" t="s">
        <v>66</v>
      </c>
      <c r="M6" s="106" t="s">
        <v>66</v>
      </c>
      <c r="N6" s="106" t="s">
        <v>66</v>
      </c>
      <c r="O6" s="106" t="s">
        <v>66</v>
      </c>
      <c r="P6" s="106" t="s">
        <v>66</v>
      </c>
    </row>
    <row r="7" spans="1:17">
      <c r="A7" s="7" t="s">
        <v>65</v>
      </c>
      <c r="B7" s="106" t="s">
        <v>66</v>
      </c>
      <c r="C7" s="107">
        <f>(('[3]U 15-24'!C10+'[3]U 25-29'!C10)/'[3]U 15-64'!C10)/(('[3]LF 15-24'!C10+'[3]LF 25-29'!C10)/'[3]LF 15-64'!C10)</f>
        <v>1.555692137397142</v>
      </c>
      <c r="D7" s="107">
        <f>(('[3]U 15-24'!D10+'[3]U 25-29'!D10)/'[3]U 15-64'!D10)/(('[3]LF 15-24'!D10+'[3]LF 25-29'!D10)/'[3]LF 15-64'!D10)</f>
        <v>1.6049267696538485</v>
      </c>
      <c r="E7" s="107">
        <f>(('[3]U 15-24'!E10+'[3]U 25-29'!E10)/'[3]U 15-64'!E10)/(('[3]LF 15-24'!E10+'[3]LF 25-29'!E10)/'[3]LF 15-64'!E10)</f>
        <v>1.6437644600264527</v>
      </c>
      <c r="F7" s="107">
        <f>(('[3]U 15-24'!F10+'[3]U 25-29'!F10)/'[3]U 15-64'!F10)/(('[3]LF 15-24'!F10+'[3]LF 25-29'!F10)/'[3]LF 15-64'!F10)</f>
        <v>1.6395994192863965</v>
      </c>
      <c r="G7" s="107">
        <f>(('[3]U 15-24'!G10+'[3]U 25-29'!G10)/'[3]U 15-64'!G10)/(('[3]LF 15-24'!G10+'[3]LF 25-29'!G10)/'[3]LF 15-64'!G10)</f>
        <v>1.6898316937532305</v>
      </c>
      <c r="H7" s="107">
        <f>(('[3]U 15-24'!H10+'[3]U 25-29'!H10)/'[3]U 15-64'!H10)/(('[3]LF 15-24'!H10+'[3]LF 25-29'!H10)/'[3]LF 15-64'!H10)</f>
        <v>1.6841112695718914</v>
      </c>
      <c r="I7" s="107">
        <f>(('[3]U 15-24'!I10+'[3]U 25-29'!I10)/'[3]U 15-64'!I10)/(('[3]LF 15-24'!I10+'[3]LF 25-29'!I10)/'[3]LF 15-64'!I10)</f>
        <v>1.6793267246923562</v>
      </c>
      <c r="J7" s="107">
        <f>(('[3]U 15-24'!J10+'[3]U 25-29'!J10)/'[3]U 15-64'!J10)/(('[3]LF 15-24'!J10+'[3]LF 25-29'!J10)/'[3]LF 15-64'!J10)</f>
        <v>1.6942921816481917</v>
      </c>
      <c r="K7" s="107">
        <f>(('[3]U 15-24'!K10+'[3]U 25-29'!K10)/'[3]U 15-64'!K10)/(('[3]LF 15-24'!K10+'[3]LF 25-29'!K10)/'[3]LF 15-64'!K10)</f>
        <v>1.651907783262252</v>
      </c>
      <c r="L7" s="107">
        <f>(('[3]U 15-24'!L10+'[3]U 25-29'!L10)/'[3]U 15-64'!L10)/(('[3]LF 15-24'!L10+'[3]LF 25-29'!L10)/'[3]LF 15-64'!L10)</f>
        <v>1.6497814228566985</v>
      </c>
      <c r="M7" s="107">
        <f>(('[3]U 15-24'!M10+'[3]U 25-29'!M10)/'[3]U 15-64'!M10)/(('[3]LF 15-24'!M10+'[3]LF 25-29'!M10)/'[3]LF 15-64'!M10)</f>
        <v>1.7176809134430726</v>
      </c>
      <c r="N7" s="107">
        <f>(('[3]U 15-24'!N10+'[3]U 25-29'!N10)/'[3]U 15-64'!N10)/(('[3]LF 15-24'!N10+'[3]LF 25-29'!N10)/'[3]LF 15-64'!N10)</f>
        <v>1.6892040008192102</v>
      </c>
      <c r="O7" s="107">
        <f>(('[3]U 15-24'!O10+'[3]U 25-29'!O10)/'[3]U 15-64'!O10)/(('[3]LF 15-24'!O10+'[3]LF 25-29'!O10)/'[3]LF 15-64'!O10)</f>
        <v>1.7087516764805384</v>
      </c>
      <c r="P7" s="107">
        <f>((P103+P154)/P52)/((P256+P307)/P205)</f>
        <v>1.6728844258821827</v>
      </c>
      <c r="Q7" s="309">
        <f>-(P7-$P$41)/$P$42</f>
        <v>0.38430449571588204</v>
      </c>
    </row>
    <row r="8" spans="1:17">
      <c r="A8" s="7" t="s">
        <v>55</v>
      </c>
      <c r="B8" s="106" t="s">
        <v>66</v>
      </c>
      <c r="C8" s="107">
        <f>(('[3]U 15-24'!C11+'[3]U 25-29'!C11)/'[3]U 15-64'!C11)/(('[3]LF 15-24'!C11+'[3]LF 25-29'!C11)/'[3]LF 15-64'!C11)</f>
        <v>1.1992297885190764</v>
      </c>
      <c r="D8" s="107">
        <f>(('[3]U 15-24'!D11+'[3]U 25-29'!D11)/'[3]U 15-64'!D11)/(('[3]LF 15-24'!D11+'[3]LF 25-29'!D11)/'[3]LF 15-64'!D11)</f>
        <v>1.2745963376205203</v>
      </c>
      <c r="E8" s="107">
        <f>(('[3]U 15-24'!E11+'[3]U 25-29'!E11)/'[3]U 15-64'!E11)/(('[3]LF 15-24'!E11+'[3]LF 25-29'!E11)/'[3]LF 15-64'!E11)</f>
        <v>1.2337289968722018</v>
      </c>
      <c r="F8" s="107">
        <f>(('[3]U 15-24'!F11+'[3]U 25-29'!F11)/'[3]U 15-64'!F11)/(('[3]LF 15-24'!F11+'[3]LF 25-29'!F11)/'[3]LF 15-64'!F11)</f>
        <v>1.3886811324766426</v>
      </c>
      <c r="G8" s="107">
        <f>(('[3]U 15-24'!G11+'[3]U 25-29'!G11)/'[3]U 15-64'!G11)/(('[3]LF 15-24'!G11+'[3]LF 25-29'!G11)/'[3]LF 15-64'!G11)</f>
        <v>1.5801042664079712</v>
      </c>
      <c r="H8" s="107">
        <f>(('[3]U 15-24'!H11+'[3]U 25-29'!H11)/'[3]U 15-64'!H11)/(('[3]LF 15-24'!H11+'[3]LF 25-29'!H11)/'[3]LF 15-64'!H11)</f>
        <v>1.6241340123902546</v>
      </c>
      <c r="I8" s="107">
        <f>(('[3]U 15-24'!I11+'[3]U 25-29'!I11)/'[3]U 15-64'!I11)/(('[3]LF 15-24'!I11+'[3]LF 25-29'!I11)/'[3]LF 15-64'!I11)</f>
        <v>1.5820842363551799</v>
      </c>
      <c r="J8" s="107">
        <f>(('[3]U 15-24'!J11+'[3]U 25-29'!J11)/'[3]U 15-64'!J11)/(('[3]LF 15-24'!J11+'[3]LF 25-29'!J11)/'[3]LF 15-64'!J11)</f>
        <v>1.626068432888933</v>
      </c>
      <c r="K8" s="107">
        <f>(('[3]U 15-24'!K11+'[3]U 25-29'!K11)/'[3]U 15-64'!K11)/(('[3]LF 15-24'!K11+'[3]LF 25-29'!K11)/'[3]LF 15-64'!K11)</f>
        <v>1.7070144621378245</v>
      </c>
      <c r="L8" s="107">
        <f>(('[3]U 15-24'!L11+'[3]U 25-29'!L11)/'[3]U 15-64'!L11)/(('[3]LF 15-24'!L11+'[3]LF 25-29'!L11)/'[3]LF 15-64'!L11)</f>
        <v>1.712691931796702</v>
      </c>
      <c r="M8" s="107">
        <f>(('[3]U 15-24'!M11+'[3]U 25-29'!M11)/'[3]U 15-64'!M11)/(('[3]LF 15-24'!M11+'[3]LF 25-29'!M11)/'[3]LF 15-64'!M11)</f>
        <v>1.687727942923738</v>
      </c>
      <c r="N8" s="107">
        <f>(('[3]U 15-24'!N11+'[3]U 25-29'!N11)/'[3]U 15-64'!N11)/(('[3]LF 15-24'!N11+'[3]LF 25-29'!N11)/'[3]LF 15-64'!N11)</f>
        <v>1.6523114840550981</v>
      </c>
      <c r="O8" s="107">
        <f>(('[3]U 15-24'!O11+'[3]U 25-29'!O11)/'[3]U 15-64'!O11)/(('[3]LF 15-24'!O11+'[3]LF 25-29'!O11)/'[3]LF 15-64'!O11)</f>
        <v>1.6857453281683654</v>
      </c>
      <c r="P8" s="107">
        <f t="shared" ref="P8:P40" si="0">((P104+P155)/P53)/((P257+P308)/P206)</f>
        <v>1.6147237113750628</v>
      </c>
      <c r="Q8" s="309">
        <f t="shared" ref="Q8:Q40" si="1">-(P8-$P$41)/$P$42</f>
        <v>0.62112171213504375</v>
      </c>
    </row>
    <row r="9" spans="1:17">
      <c r="A9" s="7" t="s">
        <v>38</v>
      </c>
      <c r="B9" s="106" t="s">
        <v>66</v>
      </c>
      <c r="C9" s="107">
        <f>(('[3]U 15-24'!C12+'[3]U 25-29'!C12)/'[3]U 15-64'!C12)/(('[3]LF 15-24'!C12+'[3]LF 25-29'!C12)/'[3]LF 15-64'!C12)</f>
        <v>1.7100248424891942</v>
      </c>
      <c r="D9" s="107">
        <f>(('[3]U 15-24'!D12+'[3]U 25-29'!D12)/'[3]U 15-64'!D12)/(('[3]LF 15-24'!D12+'[3]LF 25-29'!D12)/'[3]LF 15-64'!D12)</f>
        <v>1.8268740340675198</v>
      </c>
      <c r="E9" s="107">
        <f>(('[3]U 15-24'!E12+'[3]U 25-29'!E12)/'[3]U 15-64'!E12)/(('[3]LF 15-24'!E12+'[3]LF 25-29'!E12)/'[3]LF 15-64'!E12)</f>
        <v>1.7212543249896897</v>
      </c>
      <c r="F9" s="107">
        <f>(('[3]U 15-24'!F12+'[3]U 25-29'!F12)/'[3]U 15-64'!F12)/(('[3]LF 15-24'!F12+'[3]LF 25-29'!F12)/'[3]LF 15-64'!F12)</f>
        <v>1.9205145281251874</v>
      </c>
      <c r="G9" s="107">
        <f>(('[3]U 15-24'!G12+'[3]U 25-29'!G12)/'[3]U 15-64'!G12)/(('[3]LF 15-24'!G12+'[3]LF 25-29'!G12)/'[3]LF 15-64'!G12)</f>
        <v>1.8299995613563933</v>
      </c>
      <c r="H9" s="107">
        <f>(('[3]U 15-24'!H12+'[3]U 25-29'!H12)/'[3]U 15-64'!H12)/(('[3]LF 15-24'!H12+'[3]LF 25-29'!H12)/'[3]LF 15-64'!H12)</f>
        <v>1.7854094936023091</v>
      </c>
      <c r="I9" s="107">
        <f>(('[3]U 15-24'!I12+'[3]U 25-29'!I12)/'[3]U 15-64'!I12)/(('[3]LF 15-24'!I12+'[3]LF 25-29'!I12)/'[3]LF 15-64'!I12)</f>
        <v>1.7573380168502983</v>
      </c>
      <c r="J9" s="107">
        <f>(('[3]U 15-24'!J12+'[3]U 25-29'!J12)/'[3]U 15-64'!J12)/(('[3]LF 15-24'!J12+'[3]LF 25-29'!J12)/'[3]LF 15-64'!J12)</f>
        <v>1.828273905209459</v>
      </c>
      <c r="K9" s="107">
        <f>(('[3]U 15-24'!K12+'[3]U 25-29'!K12)/'[3]U 15-64'!K12)/(('[3]LF 15-24'!K12+'[3]LF 25-29'!K12)/'[3]LF 15-64'!K12)</f>
        <v>1.8166969475513499</v>
      </c>
      <c r="L9" s="107">
        <f>(('[3]U 15-24'!L12+'[3]U 25-29'!L12)/'[3]U 15-64'!L12)/(('[3]LF 15-24'!L12+'[3]LF 25-29'!L12)/'[3]LF 15-64'!L12)</f>
        <v>1.8926138192573319</v>
      </c>
      <c r="M9" s="107">
        <f>(('[3]U 15-24'!M12+'[3]U 25-29'!M12)/'[3]U 15-64'!M12)/(('[3]LF 15-24'!M12+'[3]LF 25-29'!M12)/'[3]LF 15-64'!M12)</f>
        <v>1.9232994093389844</v>
      </c>
      <c r="N9" s="107">
        <f>(('[3]U 15-24'!N12+'[3]U 25-29'!N12)/'[3]U 15-64'!N12)/(('[3]LF 15-24'!N12+'[3]LF 25-29'!N12)/'[3]LF 15-64'!N12)</f>
        <v>1.8898273158607484</v>
      </c>
      <c r="O9" s="107">
        <f>(('[3]U 15-24'!O12+'[3]U 25-29'!O12)/'[3]U 15-64'!O12)/(('[3]LF 15-24'!O12+'[3]LF 25-29'!O12)/'[3]LF 15-64'!O12)</f>
        <v>1.9276612727237041</v>
      </c>
      <c r="P9" s="107">
        <f t="shared" si="0"/>
        <v>1.9435096809238042</v>
      </c>
      <c r="Q9" s="309">
        <f t="shared" si="1"/>
        <v>-0.71762006169025039</v>
      </c>
    </row>
    <row r="10" spans="1:17">
      <c r="A10" s="7" t="s">
        <v>67</v>
      </c>
      <c r="B10" s="106" t="s">
        <v>66</v>
      </c>
      <c r="C10" s="107">
        <f>(('[3]U 15-24'!C13+'[3]U 25-29'!C13)/'[3]U 15-64'!C13)/(('[3]LF 15-24'!C13+'[3]LF 25-29'!C13)/'[3]LF 15-64'!C13)</f>
        <v>1.5066885474982452</v>
      </c>
      <c r="D10" s="107">
        <f>(('[3]U 15-24'!D13+'[3]U 25-29'!D13)/'[3]U 15-64'!D13)/(('[3]LF 15-24'!D13+'[3]LF 25-29'!D13)/'[3]LF 15-64'!D13)</f>
        <v>1.4759832920883844</v>
      </c>
      <c r="E10" s="107">
        <f>(('[3]U 15-24'!E13+'[3]U 25-29'!E13)/'[3]U 15-64'!E13)/(('[3]LF 15-24'!E13+'[3]LF 25-29'!E13)/'[3]LF 15-64'!E13)</f>
        <v>1.4822455357285287</v>
      </c>
      <c r="F10" s="107">
        <f>(('[3]U 15-24'!F13+'[3]U 25-29'!F13)/'[3]U 15-64'!F13)/(('[3]LF 15-24'!F13+'[3]LF 25-29'!F13)/'[3]LF 15-64'!F13)</f>
        <v>1.4781572956974289</v>
      </c>
      <c r="G10" s="107">
        <f>(('[3]U 15-24'!G13+'[3]U 25-29'!G13)/'[3]U 15-64'!G13)/(('[3]LF 15-24'!G13+'[3]LF 25-29'!G13)/'[3]LF 15-64'!G13)</f>
        <v>1.5495024713915697</v>
      </c>
      <c r="H10" s="107">
        <f>(('[3]U 15-24'!H13+'[3]U 25-29'!H13)/'[3]U 15-64'!H13)/(('[3]LF 15-24'!H13+'[3]LF 25-29'!H13)/'[3]LF 15-64'!H13)</f>
        <v>1.5067877767773554</v>
      </c>
      <c r="I10" s="107">
        <f>(('[3]U 15-24'!I13+'[3]U 25-29'!I13)/'[3]U 15-64'!I13)/(('[3]LF 15-24'!I13+'[3]LF 25-29'!I13)/'[3]LF 15-64'!I13)</f>
        <v>1.5002747815329767</v>
      </c>
      <c r="J10" s="107">
        <f>(('[3]U 15-24'!J13+'[3]U 25-29'!J13)/'[3]U 15-64'!J13)/(('[3]LF 15-24'!J13+'[3]LF 25-29'!J13)/'[3]LF 15-64'!J13)</f>
        <v>1.5299493442974454</v>
      </c>
      <c r="K10" s="107">
        <f>(('[3]U 15-24'!K13+'[3]U 25-29'!K13)/'[3]U 15-64'!K13)/(('[3]LF 15-24'!K13+'[3]LF 25-29'!K13)/'[3]LF 15-64'!K13)</f>
        <v>1.5083904368809935</v>
      </c>
      <c r="L10" s="107">
        <f>(('[3]U 15-24'!L13+'[3]U 25-29'!L13)/'[3]U 15-64'!L13)/(('[3]LF 15-24'!L13+'[3]LF 25-29'!L13)/'[3]LF 15-64'!L13)</f>
        <v>1.4829288765667095</v>
      </c>
      <c r="M10" s="107">
        <f>(('[3]U 15-24'!M13+'[3]U 25-29'!M13)/'[3]U 15-64'!M13)/(('[3]LF 15-24'!M13+'[3]LF 25-29'!M13)/'[3]LF 15-64'!M13)</f>
        <v>1.4966476524570538</v>
      </c>
      <c r="N10" s="107">
        <f>(('[3]U 15-24'!N13+'[3]U 25-29'!N13)/'[3]U 15-64'!N13)/(('[3]LF 15-24'!N13+'[3]LF 25-29'!N13)/'[3]LF 15-64'!N13)</f>
        <v>1.5357333984400563</v>
      </c>
      <c r="O10" s="107">
        <f>(('[3]U 15-24'!O13+'[3]U 25-29'!O13)/'[3]U 15-64'!O13)/(('[3]LF 15-24'!O13+'[3]LF 25-29'!O13)/'[3]LF 15-64'!O13)</f>
        <v>1.5531946116138202</v>
      </c>
      <c r="P10" s="107">
        <f t="shared" si="0"/>
        <v>1.5490012548920502</v>
      </c>
      <c r="Q10" s="309">
        <f t="shared" si="1"/>
        <v>0.88872862399014463</v>
      </c>
    </row>
    <row r="11" spans="1:17">
      <c r="A11" s="7" t="s">
        <v>83</v>
      </c>
      <c r="B11" s="106" t="s">
        <v>66</v>
      </c>
      <c r="C11" s="107">
        <f>(('[3]U 15-24'!C14+'[3]U 25-29'!C14)/'[3]U 15-64'!C14)/(('[3]LF 15-24'!C14+'[3]LF 25-29'!C14)/'[3]LF 15-64'!C14)</f>
        <v>1.8113520672927457</v>
      </c>
      <c r="D11" s="107">
        <f>(('[3]U 15-24'!D14+'[3]U 25-29'!D14)/'[3]U 15-64'!D14)/(('[3]LF 15-24'!D14+'[3]LF 25-29'!D14)/'[3]LF 15-64'!D14)</f>
        <v>1.8046992211650745</v>
      </c>
      <c r="E11" s="107">
        <f>(('[3]U 15-24'!E14+'[3]U 25-29'!E14)/'[3]U 15-64'!E14)/(('[3]LF 15-24'!E14+'[3]LF 25-29'!E14)/'[3]LF 15-64'!E14)</f>
        <v>1.8654146264109284</v>
      </c>
      <c r="F11" s="107">
        <f>(('[3]U 15-24'!F14+'[3]U 25-29'!F14)/'[3]U 15-64'!F14)/(('[3]LF 15-24'!F14+'[3]LF 25-29'!F14)/'[3]LF 15-64'!F14)</f>
        <v>1.9394966176142581</v>
      </c>
      <c r="G11" s="107">
        <f>(('[3]U 15-24'!G14+'[3]U 25-29'!G14)/'[3]U 15-64'!G14)/(('[3]LF 15-24'!G14+'[3]LF 25-29'!G14)/'[3]LF 15-64'!G14)</f>
        <v>1.8688255634376767</v>
      </c>
      <c r="H11" s="107">
        <f>(('[3]U 15-24'!H14+'[3]U 25-29'!H14)/'[3]U 15-64'!H14)/(('[3]LF 15-24'!H14+'[3]LF 25-29'!H14)/'[3]LF 15-64'!H14)</f>
        <v>1.9578791120791414</v>
      </c>
      <c r="I11" s="107">
        <f>(('[3]U 15-24'!I14+'[3]U 25-29'!I14)/'[3]U 15-64'!I14)/(('[3]LF 15-24'!I14+'[3]LF 25-29'!I14)/'[3]LF 15-64'!I14)</f>
        <v>1.8938036035776578</v>
      </c>
      <c r="J11" s="107">
        <f>(('[3]U 15-24'!J14+'[3]U 25-29'!J14)/'[3]U 15-64'!J14)/(('[3]LF 15-24'!J14+'[3]LF 25-29'!J14)/'[3]LF 15-64'!J14)</f>
        <v>1.9757108040237827</v>
      </c>
      <c r="K11" s="107">
        <f>(('[3]U 15-24'!K14+'[3]U 25-29'!K14)/'[3]U 15-64'!K14)/(('[3]LF 15-24'!K14+'[3]LF 25-29'!K14)/'[3]LF 15-64'!K14)</f>
        <v>1.9660822427815456</v>
      </c>
      <c r="L11" s="107">
        <f>(('[3]U 15-24'!L14+'[3]U 25-29'!L14)/'[3]U 15-64'!L14)/(('[3]LF 15-24'!L14+'[3]LF 25-29'!L14)/'[3]LF 15-64'!L14)</f>
        <v>1.8410000511068814</v>
      </c>
      <c r="M11" s="107">
        <f>(('[3]U 15-24'!M14+'[3]U 25-29'!M14)/'[3]U 15-64'!M14)/(('[3]LF 15-24'!M14+'[3]LF 25-29'!M14)/'[3]LF 15-64'!M14)</f>
        <v>1.8312354885512521</v>
      </c>
      <c r="N11" s="107">
        <f>(('[3]U 15-24'!N14+'[3]U 25-29'!N14)/'[3]U 15-64'!N14)/(('[3]LF 15-24'!N14+'[3]LF 25-29'!N14)/'[3]LF 15-64'!N14)</f>
        <v>1.9460672359531246</v>
      </c>
      <c r="O11" s="107">
        <f>(('[3]U 15-24'!O14+'[3]U 25-29'!O14)/'[3]U 15-64'!O14)/(('[3]LF 15-24'!O14+'[3]LF 25-29'!O14)/'[3]LF 15-64'!O14)</f>
        <v>1.9640721514452744</v>
      </c>
      <c r="P11" s="107">
        <f t="shared" si="0"/>
        <v>2.0495415922960163</v>
      </c>
      <c r="Q11" s="309">
        <f t="shared" si="1"/>
        <v>-1.1493579162810257</v>
      </c>
    </row>
    <row r="12" spans="1:17">
      <c r="A12" s="7" t="s">
        <v>41</v>
      </c>
      <c r="B12" s="106" t="s">
        <v>66</v>
      </c>
      <c r="C12" s="107">
        <f>(('[3]U 15-24'!C15+'[3]U 25-29'!C15)/'[3]U 15-64'!C15)/(('[3]LF 15-24'!C15+'[3]LF 25-29'!C15)/'[3]LF 15-64'!C15)</f>
        <v>1.5039822176089803</v>
      </c>
      <c r="D12" s="107">
        <f>(('[3]U 15-24'!D15+'[3]U 25-29'!D15)/'[3]U 15-64'!D15)/(('[3]LF 15-24'!D15+'[3]LF 25-29'!D15)/'[3]LF 15-64'!D15)</f>
        <v>1.555325434665858</v>
      </c>
      <c r="E12" s="107">
        <f>(('[3]U 15-24'!E15+'[3]U 25-29'!E15)/'[3]U 15-64'!E15)/(('[3]LF 15-24'!E15+'[3]LF 25-29'!E15)/'[3]LF 15-64'!E15)</f>
        <v>1.5708956446693452</v>
      </c>
      <c r="F12" s="107">
        <f>(('[3]U 15-24'!F15+'[3]U 25-29'!F15)/'[3]U 15-64'!F15)/(('[3]LF 15-24'!F15+'[3]LF 25-29'!F15)/'[3]LF 15-64'!F15)</f>
        <v>1.5538878197204964</v>
      </c>
      <c r="G12" s="107">
        <f>(('[3]U 15-24'!G15+'[3]U 25-29'!G15)/'[3]U 15-64'!G15)/(('[3]LF 15-24'!G15+'[3]LF 25-29'!G15)/'[3]LF 15-64'!G15)</f>
        <v>1.6328560243828234</v>
      </c>
      <c r="H12" s="107">
        <f>(('[3]U 15-24'!H15+'[3]U 25-29'!H15)/'[3]U 15-64'!H15)/(('[3]LF 15-24'!H15+'[3]LF 25-29'!H15)/'[3]LF 15-64'!H15)</f>
        <v>1.5993972037057742</v>
      </c>
      <c r="I12" s="107">
        <f>(('[3]U 15-24'!I15+'[3]U 25-29'!I15)/'[3]U 15-64'!I15)/(('[3]LF 15-24'!I15+'[3]LF 25-29'!I15)/'[3]LF 15-64'!I15)</f>
        <v>1.5228715166776565</v>
      </c>
      <c r="J12" s="107">
        <f>(('[3]U 15-24'!J15+'[3]U 25-29'!J15)/'[3]U 15-64'!J15)/(('[3]LF 15-24'!J15+'[3]LF 25-29'!J15)/'[3]LF 15-64'!J15)</f>
        <v>1.3790901382886784</v>
      </c>
      <c r="K12" s="107">
        <f>(('[3]U 15-24'!K15+'[3]U 25-29'!K15)/'[3]U 15-64'!K15)/(('[3]LF 15-24'!K15+'[3]LF 25-29'!K15)/'[3]LF 15-64'!K15)</f>
        <v>1.4372732393184673</v>
      </c>
      <c r="L12" s="107">
        <f>(('[3]U 15-24'!L15+'[3]U 25-29'!L15)/'[3]U 15-64'!L15)/(('[3]LF 15-24'!L15+'[3]LF 25-29'!L15)/'[3]LF 15-64'!L15)</f>
        <v>1.7238963058136325</v>
      </c>
      <c r="M12" s="107">
        <f>(('[3]U 15-24'!M15+'[3]U 25-29'!M15)/'[3]U 15-64'!M15)/(('[3]LF 15-24'!M15+'[3]LF 25-29'!M15)/'[3]LF 15-64'!M15)</f>
        <v>1.7601787686157813</v>
      </c>
      <c r="N12" s="107">
        <f>(('[3]U 15-24'!N15+'[3]U 25-29'!N15)/'[3]U 15-64'!N15)/(('[3]LF 15-24'!N15+'[3]LF 25-29'!N15)/'[3]LF 15-64'!N15)</f>
        <v>1.7324866325734622</v>
      </c>
      <c r="O12" s="107">
        <f>(('[3]U 15-24'!O15+'[3]U 25-29'!O15)/'[3]U 15-64'!O15)/(('[3]LF 15-24'!O15+'[3]LF 25-29'!O15)/'[3]LF 15-64'!O15)</f>
        <v>1.8606559549237327</v>
      </c>
      <c r="P12" s="107">
        <f t="shared" si="0"/>
        <v>1.7478343288536085</v>
      </c>
      <c r="Q12" s="309">
        <f t="shared" si="1"/>
        <v>7.912551806755086E-2</v>
      </c>
    </row>
    <row r="13" spans="1:17">
      <c r="A13" s="7" t="s">
        <v>42</v>
      </c>
      <c r="B13" s="106" t="s">
        <v>66</v>
      </c>
      <c r="C13" s="107">
        <f>(('[3]U 15-24'!C16+'[3]U 25-29'!C16)/'[3]U 15-64'!C16)/(('[3]LF 15-24'!C16+'[3]LF 25-29'!C16)/'[3]LF 15-64'!C16)</f>
        <v>1.4173667598902797</v>
      </c>
      <c r="D13" s="107">
        <f>(('[3]U 15-24'!D16+'[3]U 25-29'!D16)/'[3]U 15-64'!D16)/(('[3]LF 15-24'!D16+'[3]LF 25-29'!D16)/'[3]LF 15-64'!D16)</f>
        <v>1.4501173569025503</v>
      </c>
      <c r="E13" s="107">
        <f>(('[3]U 15-24'!E16+'[3]U 25-29'!E16)/'[3]U 15-64'!E16)/(('[3]LF 15-24'!E16+'[3]LF 25-29'!E16)/'[3]LF 15-64'!E16)</f>
        <v>1.4285150215081892</v>
      </c>
      <c r="F13" s="107">
        <f>(('[3]U 15-24'!F16+'[3]U 25-29'!F16)/'[3]U 15-64'!F16)/(('[3]LF 15-24'!F16+'[3]LF 25-29'!F16)/'[3]LF 15-64'!F16)</f>
        <v>1.4988098338303917</v>
      </c>
      <c r="G13" s="107">
        <f>(('[3]U 15-24'!G16+'[3]U 25-29'!G16)/'[3]U 15-64'!G16)/(('[3]LF 15-24'!G16+'[3]LF 25-29'!G16)/'[3]LF 15-64'!G16)</f>
        <v>1.4020076443429821</v>
      </c>
      <c r="H13" s="107">
        <f>(('[3]U 15-24'!H16+'[3]U 25-29'!H16)/'[3]U 15-64'!H16)/(('[3]LF 15-24'!H16+'[3]LF 25-29'!H16)/'[3]LF 15-64'!H16)</f>
        <v>1.5008942935385481</v>
      </c>
      <c r="I13" s="107">
        <f>(('[3]U 15-24'!I16+'[3]U 25-29'!I16)/'[3]U 15-64'!I16)/(('[3]LF 15-24'!I16+'[3]LF 25-29'!I16)/'[3]LF 15-64'!I16)</f>
        <v>1.6896435790685806</v>
      </c>
      <c r="J13" s="107">
        <f>(('[3]U 15-24'!J16+'[3]U 25-29'!J16)/'[3]U 15-64'!J16)/(('[3]LF 15-24'!J16+'[3]LF 25-29'!J16)/'[3]LF 15-64'!J16)</f>
        <v>1.6695780060921093</v>
      </c>
      <c r="K13" s="107">
        <f>(('[3]U 15-24'!K16+'[3]U 25-29'!K16)/'[3]U 15-64'!K16)/(('[3]LF 15-24'!K16+'[3]LF 25-29'!K16)/'[3]LF 15-64'!K16)</f>
        <v>1.8181433477882725</v>
      </c>
      <c r="L13" s="107">
        <f>(('[3]U 15-24'!L16+'[3]U 25-29'!L16)/'[3]U 15-64'!L16)/(('[3]LF 15-24'!L16+'[3]LF 25-29'!L16)/'[3]LF 15-64'!L16)</f>
        <v>1.7136112065399554</v>
      </c>
      <c r="M13" s="107">
        <f>(('[3]U 15-24'!M16+'[3]U 25-29'!M16)/'[3]U 15-64'!M16)/(('[3]LF 15-24'!M16+'[3]LF 25-29'!M16)/'[3]LF 15-64'!M16)</f>
        <v>1.6825843366266628</v>
      </c>
      <c r="N13" s="107">
        <f>(('[3]U 15-24'!N16+'[3]U 25-29'!N16)/'[3]U 15-64'!N16)/(('[3]LF 15-24'!N16+'[3]LF 25-29'!N16)/'[3]LF 15-64'!N16)</f>
        <v>1.694633557977121</v>
      </c>
      <c r="O13" s="107">
        <f>(('[3]U 15-24'!O16+'[3]U 25-29'!O16)/'[3]U 15-64'!O16)/(('[3]LF 15-24'!O16+'[3]LF 25-29'!O16)/'[3]LF 15-64'!O16)</f>
        <v>1.691306945418275</v>
      </c>
      <c r="P13" s="107">
        <f t="shared" si="0"/>
        <v>1.6639518188017162</v>
      </c>
      <c r="Q13" s="309">
        <f t="shared" si="1"/>
        <v>0.42067604242209056</v>
      </c>
    </row>
    <row r="14" spans="1:17">
      <c r="A14" s="7" t="s">
        <v>44</v>
      </c>
      <c r="B14" s="106" t="s">
        <v>66</v>
      </c>
      <c r="C14" s="107">
        <f>(('[3]U 15-24'!C17+'[3]U 25-29'!C17)/'[3]U 15-64'!C17)/(('[3]LF 15-24'!C17+'[3]LF 25-29'!C17)/'[3]LF 15-64'!C17)</f>
        <v>1.2225406239935639</v>
      </c>
      <c r="D14" s="107">
        <f>(('[3]U 15-24'!D17+'[3]U 25-29'!D17)/'[3]U 15-64'!D17)/(('[3]LF 15-24'!D17+'[3]LF 25-29'!D17)/'[3]LF 15-64'!D17)</f>
        <v>1.1855951386418779</v>
      </c>
      <c r="E14" s="107">
        <f>(('[3]U 15-24'!E17+'[3]U 25-29'!E17)/'[3]U 15-64'!E17)/(('[3]LF 15-24'!E17+'[3]LF 25-29'!E17)/'[3]LF 15-64'!E17)</f>
        <v>1.2867638011602873</v>
      </c>
      <c r="F14" s="107">
        <f>(('[3]U 15-24'!F17+'[3]U 25-29'!F17)/'[3]U 15-64'!F17)/(('[3]LF 15-24'!F17+'[3]LF 25-29'!F17)/'[3]LF 15-64'!F17)</f>
        <v>1.3958730248640743</v>
      </c>
      <c r="G14" s="107">
        <f>(('[3]U 15-24'!G17+'[3]U 25-29'!G17)/'[3]U 15-64'!G17)/(('[3]LF 15-24'!G17+'[3]LF 25-29'!G17)/'[3]LF 15-64'!G17)</f>
        <v>1.6162550584994104</v>
      </c>
      <c r="H14" s="107">
        <f>(('[3]U 15-24'!H17+'[3]U 25-29'!H17)/'[3]U 15-64'!H17)/(('[3]LF 15-24'!H17+'[3]LF 25-29'!H17)/'[3]LF 15-64'!H17)</f>
        <v>1.368497196787418</v>
      </c>
      <c r="I14" s="107">
        <f>(('[3]U 15-24'!I17+'[3]U 25-29'!I17)/'[3]U 15-64'!I17)/(('[3]LF 15-24'!I17+'[3]LF 25-29'!I17)/'[3]LF 15-64'!I17)</f>
        <v>1.3288067362019227</v>
      </c>
      <c r="J14" s="107">
        <f>(('[3]U 15-24'!J17+'[3]U 25-29'!J17)/'[3]U 15-64'!J17)/(('[3]LF 15-24'!J17+'[3]LF 25-29'!J17)/'[3]LF 15-64'!J17)</f>
        <v>1.5029043443933661</v>
      </c>
      <c r="K14" s="107">
        <f>(('[3]U 15-24'!K17+'[3]U 25-29'!K17)/'[3]U 15-64'!K17)/(('[3]LF 15-24'!K17+'[3]LF 25-29'!K17)/'[3]LF 15-64'!K17)</f>
        <v>1.5248602823243802</v>
      </c>
      <c r="L14" s="107">
        <f>(('[3]U 15-24'!L17+'[3]U 25-29'!L17)/'[3]U 15-64'!L17)/(('[3]LF 15-24'!L17+'[3]LF 25-29'!L17)/'[3]LF 15-64'!L17)</f>
        <v>1.4953403933496832</v>
      </c>
      <c r="M14" s="107">
        <f>(('[3]U 15-24'!M17+'[3]U 25-29'!M17)/'[3]U 15-64'!M17)/(('[3]LF 15-24'!M17+'[3]LF 25-29'!M17)/'[3]LF 15-64'!M17)</f>
        <v>1.419792057175695</v>
      </c>
      <c r="N14" s="107">
        <f>(('[3]U 15-24'!N17+'[3]U 25-29'!N17)/'[3]U 15-64'!N17)/(('[3]LF 15-24'!N17+'[3]LF 25-29'!N17)/'[3]LF 15-64'!N17)</f>
        <v>1.3844097929827326</v>
      </c>
      <c r="O14" s="107">
        <f>(('[3]U 15-24'!O17+'[3]U 25-29'!O17)/'[3]U 15-64'!O17)/(('[3]LF 15-24'!O17+'[3]LF 25-29'!O17)/'[3]LF 15-64'!O17)</f>
        <v>1.4718066019510114</v>
      </c>
      <c r="P14" s="107">
        <f t="shared" si="0"/>
        <v>1.5331152694865871</v>
      </c>
      <c r="Q14" s="309">
        <f t="shared" si="1"/>
        <v>0.95341274755497241</v>
      </c>
    </row>
    <row r="15" spans="1:17">
      <c r="A15" s="7" t="s">
        <v>60</v>
      </c>
      <c r="B15" s="106" t="s">
        <v>66</v>
      </c>
      <c r="C15" s="107">
        <f>(('[3]U 15-24'!C18+'[3]U 25-29'!C18)/'[3]U 15-64'!C18)/(('[3]LF 15-24'!C18+'[3]LF 25-29'!C18)/'[3]LF 15-64'!C18)</f>
        <v>1.6629066514711974</v>
      </c>
      <c r="D15" s="107">
        <f>(('[3]U 15-24'!D18+'[3]U 25-29'!D18)/'[3]U 15-64'!D18)/(('[3]LF 15-24'!D18+'[3]LF 25-29'!D18)/'[3]LF 15-64'!D18)</f>
        <v>1.6179914588786333</v>
      </c>
      <c r="E15" s="107">
        <f>(('[3]U 15-24'!E18+'[3]U 25-29'!E18)/'[3]U 15-64'!E18)/(('[3]LF 15-24'!E18+'[3]LF 25-29'!E18)/'[3]LF 15-64'!E18)</f>
        <v>1.7014341590612776</v>
      </c>
      <c r="F15" s="107">
        <f>(('[3]U 15-24'!F18+'[3]U 25-29'!F18)/'[3]U 15-64'!F18)/(('[3]LF 15-24'!F18+'[3]LF 25-29'!F18)/'[3]LF 15-64'!F18)</f>
        <v>1.7293882978723403</v>
      </c>
      <c r="G15" s="107">
        <f>(('[3]U 15-24'!G18+'[3]U 25-29'!G18)/'[3]U 15-64'!G18)/(('[3]LF 15-24'!G18+'[3]LF 25-29'!G18)/'[3]LF 15-64'!G18)</f>
        <v>1.7085526315789474</v>
      </c>
      <c r="H15" s="107">
        <f>(('[3]U 15-24'!H18+'[3]U 25-29'!H18)/'[3]U 15-64'!H18)/(('[3]LF 15-24'!H18+'[3]LF 25-29'!H18)/'[3]LF 15-64'!H18)</f>
        <v>1.6861866479227987</v>
      </c>
      <c r="I15" s="107">
        <f>(('[3]U 15-24'!I18+'[3]U 25-29'!I18)/'[3]U 15-64'!I18)/(('[3]LF 15-24'!I18+'[3]LF 25-29'!I18)/'[3]LF 15-64'!I18)</f>
        <v>1.7281045751633985</v>
      </c>
      <c r="J15" s="107">
        <f>(('[3]U 15-24'!J18+'[3]U 25-29'!J18)/'[3]U 15-64'!J18)/(('[3]LF 15-24'!J18+'[3]LF 25-29'!J18)/'[3]LF 15-64'!J18)</f>
        <v>1.7153225259445162</v>
      </c>
      <c r="K15" s="107">
        <f>(('[3]U 15-24'!K18+'[3]U 25-29'!K18)/'[3]U 15-64'!K18)/(('[3]LF 15-24'!K18+'[3]LF 25-29'!K18)/'[3]LF 15-64'!K18)</f>
        <v>1.8299821109123435</v>
      </c>
      <c r="L15" s="107">
        <f>(('[3]U 15-24'!L18+'[3]U 25-29'!L18)/'[3]U 15-64'!L18)/(('[3]LF 15-24'!L18+'[3]LF 25-29'!L18)/'[3]LF 15-64'!L18)</f>
        <v>1.8726114649681529</v>
      </c>
      <c r="M15" s="107">
        <f>(('[3]U 15-24'!M18+'[3]U 25-29'!M18)/'[3]U 15-64'!M18)/(('[3]LF 15-24'!M18+'[3]LF 25-29'!M18)/'[3]LF 15-64'!M18)</f>
        <v>1.7775782708449119</v>
      </c>
      <c r="N15" s="107">
        <f>(('[3]U 15-24'!N18+'[3]U 25-29'!N18)/'[3]U 15-64'!N18)/(('[3]LF 15-24'!N18+'[3]LF 25-29'!N18)/'[3]LF 15-64'!N18)</f>
        <v>1.8168147641831853</v>
      </c>
      <c r="O15" s="107">
        <f>(('[3]U 15-24'!O18+'[3]U 25-29'!O18)/'[3]U 15-64'!O18)/(('[3]LF 15-24'!O18+'[3]LF 25-29'!O18)/'[3]LF 15-64'!O18)</f>
        <v>1.7748555978861988</v>
      </c>
      <c r="P15" s="107">
        <f t="shared" si="0"/>
        <v>1.8216487680200881</v>
      </c>
      <c r="Q15" s="309">
        <f t="shared" si="1"/>
        <v>-0.22143010892371209</v>
      </c>
    </row>
    <row r="16" spans="1:17">
      <c r="A16" s="7" t="s">
        <v>46</v>
      </c>
      <c r="B16" s="106" t="s">
        <v>66</v>
      </c>
      <c r="C16" s="107">
        <f>(('[3]U 15-24'!C19+'[3]U 25-29'!C19)/'[3]U 15-64'!C19)/(('[3]LF 15-24'!C19+'[3]LF 25-29'!C19)/'[3]LF 15-64'!C19)</f>
        <v>1.5569100145627213</v>
      </c>
      <c r="D16" s="107">
        <f>(('[3]U 15-24'!D19+'[3]U 25-29'!D19)/'[3]U 15-64'!D19)/(('[3]LF 15-24'!D19+'[3]LF 25-29'!D19)/'[3]LF 15-64'!D19)</f>
        <v>1.6070992174788581</v>
      </c>
      <c r="E16" s="107">
        <f>(('[3]U 15-24'!E19+'[3]U 25-29'!E19)/'[3]U 15-64'!E19)/(('[3]LF 15-24'!E19+'[3]LF 25-29'!E19)/'[3]LF 15-64'!E19)</f>
        <v>1.6596896852900662</v>
      </c>
      <c r="F16" s="107">
        <f>(('[3]U 15-24'!F19+'[3]U 25-29'!F19)/'[3]U 15-64'!F19)/(('[3]LF 15-24'!F19+'[3]LF 25-29'!F19)/'[3]LF 15-64'!F19)</f>
        <v>1.6530350777959903</v>
      </c>
      <c r="G16" s="107">
        <f>(('[3]U 15-24'!G19+'[3]U 25-29'!G19)/'[3]U 15-64'!G19)/(('[3]LF 15-24'!G19+'[3]LF 25-29'!G19)/'[3]LF 15-64'!G19)</f>
        <v>1.7083844859489858</v>
      </c>
      <c r="H16" s="107">
        <f>(('[3]U 15-24'!H19+'[3]U 25-29'!H19)/'[3]U 15-64'!H19)/(('[3]LF 15-24'!H19+'[3]LF 25-29'!H19)/'[3]LF 15-64'!H19)</f>
        <v>1.7383722725365782</v>
      </c>
      <c r="I16" s="107">
        <f>(('[3]U 15-24'!I19+'[3]U 25-29'!I19)/'[3]U 15-64'!I19)/(('[3]LF 15-24'!I19+'[3]LF 25-29'!I19)/'[3]LF 15-64'!I19)</f>
        <v>1.7672096714551913</v>
      </c>
      <c r="J16" s="107">
        <f>(('[3]U 15-24'!J19+'[3]U 25-29'!J19)/'[3]U 15-64'!J19)/(('[3]LF 15-24'!J19+'[3]LF 25-29'!J19)/'[3]LF 15-64'!J19)</f>
        <v>1.8033305769481942</v>
      </c>
      <c r="K16" s="107">
        <f>(('[3]U 15-24'!K19+'[3]U 25-29'!K19)/'[3]U 15-64'!K19)/(('[3]LF 15-24'!K19+'[3]LF 25-29'!K19)/'[3]LF 15-64'!K19)</f>
        <v>1.8340132568014682</v>
      </c>
      <c r="L16" s="107">
        <f>(('[3]U 15-24'!L19+'[3]U 25-29'!L19)/'[3]U 15-64'!L19)/(('[3]LF 15-24'!L19+'[3]LF 25-29'!L19)/'[3]LF 15-64'!L19)</f>
        <v>1.87268785975126</v>
      </c>
      <c r="M16" s="107">
        <f>(('[3]U 15-24'!M19+'[3]U 25-29'!M19)/'[3]U 15-64'!M19)/(('[3]LF 15-24'!M19+'[3]LF 25-29'!M19)/'[3]LF 15-64'!M19)</f>
        <v>1.8383999628064716</v>
      </c>
      <c r="N16" s="107">
        <f>(('[3]U 15-24'!N19+'[3]U 25-29'!N19)/'[3]U 15-64'!N19)/(('[3]LF 15-24'!N19+'[3]LF 25-29'!N19)/'[3]LF 15-64'!N19)</f>
        <v>1.8388761603024468</v>
      </c>
      <c r="O16" s="107">
        <f>(('[3]U 15-24'!O19+'[3]U 25-29'!O19)/'[3]U 15-64'!O19)/(('[3]LF 15-24'!O19+'[3]LF 25-29'!O19)/'[3]LF 15-64'!O19)</f>
        <v>1.8142425114526182</v>
      </c>
      <c r="P16" s="107">
        <f t="shared" si="0"/>
        <v>1.8503149840068343</v>
      </c>
      <c r="Q16" s="309">
        <f t="shared" si="1"/>
        <v>-0.33815242798017142</v>
      </c>
    </row>
    <row r="17" spans="1:17">
      <c r="A17" s="7" t="s">
        <v>43</v>
      </c>
      <c r="B17" s="106" t="s">
        <v>66</v>
      </c>
      <c r="C17" s="107">
        <f>(('[3]U 15-24'!C20+'[3]U 25-29'!C20)/'[3]U 15-64'!C20)/(('[3]LF 15-24'!C20+'[3]LF 25-29'!C20)/'[3]LF 15-64'!C20)</f>
        <v>0.98514715774491357</v>
      </c>
      <c r="D17" s="107">
        <f>(('[3]U 15-24'!D20+'[3]U 25-29'!D20)/'[3]U 15-64'!D20)/(('[3]LF 15-24'!D20+'[3]LF 25-29'!D20)/'[3]LF 15-64'!D20)</f>
        <v>0.99180971863244893</v>
      </c>
      <c r="E17" s="107">
        <f>(('[3]U 15-24'!E20+'[3]U 25-29'!E20)/'[3]U 15-64'!E20)/(('[3]LF 15-24'!E20+'[3]LF 25-29'!E20)/'[3]LF 15-64'!E20)</f>
        <v>1.0622306917568392</v>
      </c>
      <c r="F17" s="107">
        <f>(('[3]U 15-24'!F20+'[3]U 25-29'!F20)/'[3]U 15-64'!F20)/(('[3]LF 15-24'!F20+'[3]LF 25-29'!F20)/'[3]LF 15-64'!F20)</f>
        <v>1.0903819777569088</v>
      </c>
      <c r="G17" s="107">
        <f>(('[3]U 15-24'!G20+'[3]U 25-29'!G20)/'[3]U 15-64'!G20)/(('[3]LF 15-24'!G20+'[3]LF 25-29'!G20)/'[3]LF 15-64'!G20)</f>
        <v>1.130672678100469</v>
      </c>
      <c r="H17" s="107">
        <f>(('[3]U 15-24'!H20+'[3]U 25-29'!H20)/'[3]U 15-64'!H20)/(('[3]LF 15-24'!H20+'[3]LF 25-29'!H20)/'[3]LF 15-64'!H20)</f>
        <v>1.2434081406798172</v>
      </c>
      <c r="I17" s="107">
        <f>(('[3]U 15-24'!I20+'[3]U 25-29'!I20)/'[3]U 15-64'!I20)/(('[3]LF 15-24'!I20+'[3]LF 25-29'!I20)/'[3]LF 15-64'!I20)</f>
        <v>1.2185712344863875</v>
      </c>
      <c r="J17" s="107">
        <f>(('[3]U 15-24'!J20+'[3]U 25-29'!J20)/'[3]U 15-64'!J20)/(('[3]LF 15-24'!J20+'[3]LF 25-29'!J20)/'[3]LF 15-64'!J20)</f>
        <v>1.2471478078826514</v>
      </c>
      <c r="K17" s="107">
        <f>(('[3]U 15-24'!K20+'[3]U 25-29'!K20)/'[3]U 15-64'!K20)/(('[3]LF 15-24'!K20+'[3]LF 25-29'!K20)/'[3]LF 15-64'!K20)</f>
        <v>1.2469516375599048</v>
      </c>
      <c r="L17" s="107">
        <f>(('[3]U 15-24'!L20+'[3]U 25-29'!L20)/'[3]U 15-64'!L20)/(('[3]LF 15-24'!L20+'[3]LF 25-29'!L20)/'[3]LF 15-64'!L20)</f>
        <v>1.3074811674510014</v>
      </c>
      <c r="M17" s="107">
        <f>(('[3]U 15-24'!M20+'[3]U 25-29'!M20)/'[3]U 15-64'!M20)/(('[3]LF 15-24'!M20+'[3]LF 25-29'!M20)/'[3]LF 15-64'!M20)</f>
        <v>1.2718533836860244</v>
      </c>
      <c r="N17" s="107">
        <f>(('[3]U 15-24'!N20+'[3]U 25-29'!N20)/'[3]U 15-64'!N20)/(('[3]LF 15-24'!N20+'[3]LF 25-29'!N20)/'[3]LF 15-64'!N20)</f>
        <v>1.2993449573420268</v>
      </c>
      <c r="O17" s="107">
        <f>(('[3]U 15-24'!O20+'[3]U 25-29'!O20)/'[3]U 15-64'!O20)/(('[3]LF 15-24'!O20+'[3]LF 25-29'!O20)/'[3]LF 15-64'!O20)</f>
        <v>1.3295289871378297</v>
      </c>
      <c r="P17" s="107">
        <f t="shared" si="0"/>
        <v>1.3573510697471523</v>
      </c>
      <c r="Q17" s="309">
        <f t="shared" si="1"/>
        <v>1.6690846384726639</v>
      </c>
    </row>
    <row r="18" spans="1:17">
      <c r="A18" s="7" t="s">
        <v>68</v>
      </c>
      <c r="B18" s="106" t="s">
        <v>66</v>
      </c>
      <c r="C18" s="107">
        <f>(('[3]U 15-24'!C21+'[3]U 25-29'!C21)/'[3]U 15-64'!C21)/(('[3]LF 15-24'!C21+'[3]LF 25-29'!C21)/'[3]LF 15-64'!C21)</f>
        <v>2.0605372402878674</v>
      </c>
      <c r="D18" s="107">
        <f>(('[3]U 15-24'!D21+'[3]U 25-29'!D21)/'[3]U 15-64'!D21)/(('[3]LF 15-24'!D21+'[3]LF 25-29'!D21)/'[3]LF 15-64'!D21)</f>
        <v>2.0703934532388315</v>
      </c>
      <c r="E18" s="107">
        <f>(('[3]U 15-24'!E21+'[3]U 25-29'!E21)/'[3]U 15-64'!E21)/(('[3]LF 15-24'!E21+'[3]LF 25-29'!E21)/'[3]LF 15-64'!E21)</f>
        <v>2.001222298553305</v>
      </c>
      <c r="F18" s="107">
        <f>(('[3]U 15-24'!F21+'[3]U 25-29'!F21)/'[3]U 15-64'!F21)/(('[3]LF 15-24'!F21+'[3]LF 25-29'!F21)/'[3]LF 15-64'!F21)</f>
        <v>2.0642671456233996</v>
      </c>
      <c r="G18" s="107">
        <f>(('[3]U 15-24'!G21+'[3]U 25-29'!G21)/'[3]U 15-64'!G21)/(('[3]LF 15-24'!G21+'[3]LF 25-29'!G21)/'[3]LF 15-64'!G21)</f>
        <v>1.9200863174076555</v>
      </c>
      <c r="H18" s="107">
        <f>(('[3]U 15-24'!H21+'[3]U 25-29'!H21)/'[3]U 15-64'!H21)/(('[3]LF 15-24'!H21+'[3]LF 25-29'!H21)/'[3]LF 15-64'!H21)</f>
        <v>1.9242862541020476</v>
      </c>
      <c r="I18" s="107">
        <f>(('[3]U 15-24'!I21+'[3]U 25-29'!I21)/'[3]U 15-64'!I21)/(('[3]LF 15-24'!I21+'[3]LF 25-29'!I21)/'[3]LF 15-64'!I21)</f>
        <v>2.0017857622106665</v>
      </c>
      <c r="J18" s="107">
        <f>(('[3]U 15-24'!J21+'[3]U 25-29'!J21)/'[3]U 15-64'!J21)/(('[3]LF 15-24'!J21+'[3]LF 25-29'!J21)/'[3]LF 15-64'!J21)</f>
        <v>2.0599548703317301</v>
      </c>
      <c r="K18" s="107">
        <f>(('[3]U 15-24'!K21+'[3]U 25-29'!K21)/'[3]U 15-64'!K21)/(('[3]LF 15-24'!K21+'[3]LF 25-29'!K21)/'[3]LF 15-64'!K21)</f>
        <v>2.0837824997817105</v>
      </c>
      <c r="L18" s="107">
        <f>(('[3]U 15-24'!L21+'[3]U 25-29'!L21)/'[3]U 15-64'!L21)/(('[3]LF 15-24'!L21+'[3]LF 25-29'!L21)/'[3]LF 15-64'!L21)</f>
        <v>1.953179470113132</v>
      </c>
      <c r="M18" s="107">
        <f>(('[3]U 15-24'!M21+'[3]U 25-29'!M21)/'[3]U 15-64'!M21)/(('[3]LF 15-24'!M21+'[3]LF 25-29'!M21)/'[3]LF 15-64'!M21)</f>
        <v>1.9100468629507252</v>
      </c>
      <c r="N18" s="107">
        <f>(('[3]U 15-24'!N21+'[3]U 25-29'!N21)/'[3]U 15-64'!N21)/(('[3]LF 15-24'!N21+'[3]LF 25-29'!N21)/'[3]LF 15-64'!N21)</f>
        <v>1.9368002354489171</v>
      </c>
      <c r="O18" s="107">
        <f>(('[3]U 15-24'!O21+'[3]U 25-29'!O21)/'[3]U 15-64'!O21)/(('[3]LF 15-24'!O21+'[3]LF 25-29'!O21)/'[3]LF 15-64'!O21)</f>
        <v>1.7827521293711666</v>
      </c>
      <c r="P18" s="107">
        <f t="shared" si="0"/>
        <v>1.7718794239929585</v>
      </c>
      <c r="Q18" s="309">
        <f t="shared" si="1"/>
        <v>-1.8780646732706394E-2</v>
      </c>
    </row>
    <row r="19" spans="1:17">
      <c r="A19" s="7" t="s">
        <v>52</v>
      </c>
      <c r="B19" s="106" t="s">
        <v>66</v>
      </c>
      <c r="C19" s="107">
        <f>(('[3]U 15-24'!C22+'[3]U 25-29'!C22)/'[3]U 15-64'!C22)/(('[3]LF 15-24'!C22+'[3]LF 25-29'!C22)/'[3]LF 15-64'!C22)</f>
        <v>1.5420860256931621</v>
      </c>
      <c r="D19" s="107">
        <f>(('[3]U 15-24'!D22+'[3]U 25-29'!D22)/'[3]U 15-64'!D22)/(('[3]LF 15-24'!D22+'[3]LF 25-29'!D22)/'[3]LF 15-64'!D22)</f>
        <v>1.5498091719564453</v>
      </c>
      <c r="E19" s="107">
        <f>(('[3]U 15-24'!E22+'[3]U 25-29'!E22)/'[3]U 15-64'!E22)/(('[3]LF 15-24'!E22+'[3]LF 25-29'!E22)/'[3]LF 15-64'!E22)</f>
        <v>1.6058323459528956</v>
      </c>
      <c r="F19" s="107">
        <f>(('[3]U 15-24'!F22+'[3]U 25-29'!F22)/'[3]U 15-64'!F22)/(('[3]LF 15-24'!F22+'[3]LF 25-29'!F22)/'[3]LF 15-64'!F22)</f>
        <v>1.5979167115496478</v>
      </c>
      <c r="G19" s="107">
        <f>(('[3]U 15-24'!G22+'[3]U 25-29'!G22)/'[3]U 15-64'!G22)/(('[3]LF 15-24'!G22+'[3]LF 25-29'!G22)/'[3]LF 15-64'!G22)</f>
        <v>1.5868060764170688</v>
      </c>
      <c r="H19" s="107">
        <f>(('[3]U 15-24'!H22+'[3]U 25-29'!H22)/'[3]U 15-64'!H22)/(('[3]LF 15-24'!H22+'[3]LF 25-29'!H22)/'[3]LF 15-64'!H22)</f>
        <v>1.6767963946944398</v>
      </c>
      <c r="I19" s="107">
        <f>(('[3]U 15-24'!I22+'[3]U 25-29'!I22)/'[3]U 15-64'!I22)/(('[3]LF 15-24'!I22+'[3]LF 25-29'!I22)/'[3]LF 15-64'!I22)</f>
        <v>1.6403772493270508</v>
      </c>
      <c r="J19" s="107">
        <f>(('[3]U 15-24'!J22+'[3]U 25-29'!J22)/'[3]U 15-64'!J22)/(('[3]LF 15-24'!J22+'[3]LF 25-29'!J22)/'[3]LF 15-64'!J22)</f>
        <v>1.5890340296318857</v>
      </c>
      <c r="K19" s="107">
        <f>(('[3]U 15-24'!K22+'[3]U 25-29'!K22)/'[3]U 15-64'!K22)/(('[3]LF 15-24'!K22+'[3]LF 25-29'!K22)/'[3]LF 15-64'!K22)</f>
        <v>1.6369948516671518</v>
      </c>
      <c r="L19" s="107">
        <f>(('[3]U 15-24'!L22+'[3]U 25-29'!L22)/'[3]U 15-64'!L22)/(('[3]LF 15-24'!L22+'[3]LF 25-29'!L22)/'[3]LF 15-64'!L22)</f>
        <v>1.7139028632770494</v>
      </c>
      <c r="M19" s="107">
        <f>(('[3]U 15-24'!M22+'[3]U 25-29'!M22)/'[3]U 15-64'!M22)/(('[3]LF 15-24'!M22+'[3]LF 25-29'!M22)/'[3]LF 15-64'!M22)</f>
        <v>1.6690417865902214</v>
      </c>
      <c r="N19" s="107">
        <f>(('[3]U 15-24'!N22+'[3]U 25-29'!N22)/'[3]U 15-64'!N22)/(('[3]LF 15-24'!N22+'[3]LF 25-29'!N22)/'[3]LF 15-64'!N22)</f>
        <v>1.5933035654504606</v>
      </c>
      <c r="O19" s="107">
        <f>(('[3]U 15-24'!O22+'[3]U 25-29'!O22)/'[3]U 15-64'!O22)/(('[3]LF 15-24'!O22+'[3]LF 25-29'!O22)/'[3]LF 15-64'!O22)</f>
        <v>1.74716111621526</v>
      </c>
      <c r="P19" s="107">
        <f t="shared" si="0"/>
        <v>1.7503003699686936</v>
      </c>
      <c r="Q19" s="309">
        <f t="shared" si="1"/>
        <v>6.9084358886499386E-2</v>
      </c>
    </row>
    <row r="20" spans="1:17">
      <c r="A20" s="7" t="s">
        <v>69</v>
      </c>
      <c r="B20" s="106" t="s">
        <v>66</v>
      </c>
      <c r="C20" s="107">
        <f>(('[3]U 15-24'!C23+'[3]U 25-29'!C23)/'[3]U 15-64'!C23)/(('[3]LF 15-24'!C23+'[3]LF 25-29'!C23)/'[3]LF 15-64'!C23)</f>
        <v>1.6438119515895711</v>
      </c>
      <c r="D20" s="107">
        <f>(('[3]U 15-24'!D23+'[3]U 25-29'!D23)/'[3]U 15-64'!D23)/(('[3]LF 15-24'!D23+'[3]LF 25-29'!D23)/'[3]LF 15-64'!D23)</f>
        <v>1.6513127309542874</v>
      </c>
      <c r="E20" s="107">
        <f>(('[3]U 15-24'!E23+'[3]U 25-29'!E23)/'[3]U 15-64'!E23)/(('[3]LF 15-24'!E23+'[3]LF 25-29'!E23)/'[3]LF 15-64'!E23)</f>
        <v>1.7129991695604259</v>
      </c>
      <c r="F20" s="107">
        <f>(('[3]U 15-24'!F23+'[3]U 25-29'!F23)/'[3]U 15-64'!F23)/(('[3]LF 15-24'!F23+'[3]LF 25-29'!F23)/'[3]LF 15-64'!F23)</f>
        <v>1.9771357677660761</v>
      </c>
      <c r="G20" s="107">
        <f>(('[3]U 15-24'!G23+'[3]U 25-29'!G23)/'[3]U 15-64'!G23)/(('[3]LF 15-24'!G23+'[3]LF 25-29'!G23)/'[3]LF 15-64'!G23)</f>
        <v>1.9783306556607623</v>
      </c>
      <c r="H20" s="107">
        <f>(('[3]U 15-24'!H23+'[3]U 25-29'!H23)/'[3]U 15-64'!H23)/(('[3]LF 15-24'!H23+'[3]LF 25-29'!H23)/'[3]LF 15-64'!H23)</f>
        <v>2.0232676619397187</v>
      </c>
      <c r="I20" s="107">
        <f>(('[3]U 15-24'!I23+'[3]U 25-29'!I23)/'[3]U 15-64'!I23)/(('[3]LF 15-24'!I23+'[3]LF 25-29'!I23)/'[3]LF 15-64'!I23)</f>
        <v>2.1363153594771234</v>
      </c>
      <c r="J20" s="107">
        <f>(('[3]U 15-24'!J23+'[3]U 25-29'!J23)/'[3]U 15-64'!J23)/(('[3]LF 15-24'!J23+'[3]LF 25-29'!J23)/'[3]LF 15-64'!J23)</f>
        <v>2.191081521737448</v>
      </c>
      <c r="K20" s="107">
        <f>(('[3]U 15-24'!K23+'[3]U 25-29'!K23)/'[3]U 15-64'!K23)/(('[3]LF 15-24'!K23+'[3]LF 25-29'!K23)/'[3]LF 15-64'!K23)</f>
        <v>1.9636334596895144</v>
      </c>
      <c r="L20" s="107">
        <f>(('[3]U 15-24'!L23+'[3]U 25-29'!L23)/'[3]U 15-64'!L23)/(('[3]LF 15-24'!L23+'[3]LF 25-29'!L23)/'[3]LF 15-64'!L23)</f>
        <v>1.8720491954901355</v>
      </c>
      <c r="M20" s="107">
        <f>(('[3]U 15-24'!M23+'[3]U 25-29'!M23)/'[3]U 15-64'!M23)/(('[3]LF 15-24'!M23+'[3]LF 25-29'!M23)/'[3]LF 15-64'!M23)</f>
        <v>1.7589626526978279</v>
      </c>
      <c r="N20" s="107">
        <f>(('[3]U 15-24'!N23+'[3]U 25-29'!N23)/'[3]U 15-64'!N23)/(('[3]LF 15-24'!N23+'[3]LF 25-29'!N23)/'[3]LF 15-64'!N23)</f>
        <v>1.7163495132984359</v>
      </c>
      <c r="O20" s="107">
        <f>(('[3]U 15-24'!O23+'[3]U 25-29'!O23)/'[3]U 15-64'!O23)/(('[3]LF 15-24'!O23+'[3]LF 25-29'!O23)/'[3]LF 15-64'!O23)</f>
        <v>1.8554218281556447</v>
      </c>
      <c r="P20" s="107">
        <f t="shared" si="0"/>
        <v>1.7155592925492067</v>
      </c>
      <c r="Q20" s="309">
        <f t="shared" si="1"/>
        <v>0.21054213359933119</v>
      </c>
    </row>
    <row r="21" spans="1:17">
      <c r="A21" s="7" t="s">
        <v>70</v>
      </c>
      <c r="B21" s="106" t="s">
        <v>66</v>
      </c>
      <c r="C21" s="107">
        <f>(('[3]U 15-24'!C24+'[3]U 25-29'!C24)/'[3]U 15-64'!C24)/(('[3]LF 15-24'!C24+'[3]LF 25-29'!C24)/'[3]LF 15-64'!C24)</f>
        <v>1.3421358795784382</v>
      </c>
      <c r="D21" s="107">
        <f>(('[3]U 15-24'!D24+'[3]U 25-29'!D24)/'[3]U 15-64'!D24)/(('[3]LF 15-24'!D24+'[3]LF 25-29'!D24)/'[3]LF 15-64'!D24)</f>
        <v>1.4773283482804864</v>
      </c>
      <c r="E21" s="107">
        <f>(('[3]U 15-24'!E24+'[3]U 25-29'!E24)/'[3]U 15-64'!E24)/(('[3]LF 15-24'!E24+'[3]LF 25-29'!E24)/'[3]LF 15-64'!E24)</f>
        <v>1.605636210527756</v>
      </c>
      <c r="F21" s="107">
        <f>(('[3]U 15-24'!F24+'[3]U 25-29'!F24)/'[3]U 15-64'!F24)/(('[3]LF 15-24'!F24+'[3]LF 25-29'!F24)/'[3]LF 15-64'!F24)</f>
        <v>1.6055805304924</v>
      </c>
      <c r="G21" s="107">
        <f>(('[3]U 15-24'!G24+'[3]U 25-29'!G24)/'[3]U 15-64'!G24)/(('[3]LF 15-24'!G24+'[3]LF 25-29'!G24)/'[3]LF 15-64'!G24)</f>
        <v>1.5553941301351666</v>
      </c>
      <c r="H21" s="107">
        <f>(('[3]U 15-24'!H24+'[3]U 25-29'!H24)/'[3]U 15-64'!H24)/(('[3]LF 15-24'!H24+'[3]LF 25-29'!H24)/'[3]LF 15-64'!H24)</f>
        <v>1.5056893188546387</v>
      </c>
      <c r="I21" s="107">
        <f>(('[3]U 15-24'!I24+'[3]U 25-29'!I24)/'[3]U 15-64'!I24)/(('[3]LF 15-24'!I24+'[3]LF 25-29'!I24)/'[3]LF 15-64'!I24)</f>
        <v>1.5689918663128082</v>
      </c>
      <c r="J21" s="107">
        <f>(('[3]U 15-24'!J24+'[3]U 25-29'!J24)/'[3]U 15-64'!J24)/(('[3]LF 15-24'!J24+'[3]LF 25-29'!J24)/'[3]LF 15-64'!J24)</f>
        <v>1.5245390206274358</v>
      </c>
      <c r="K21" s="107">
        <f>(('[3]U 15-24'!K24+'[3]U 25-29'!K24)/'[3]U 15-64'!K24)/(('[3]LF 15-24'!K24+'[3]LF 25-29'!K24)/'[3]LF 15-64'!K24)</f>
        <v>1.6193095551368943</v>
      </c>
      <c r="L21" s="107">
        <f>(('[3]U 15-24'!L24+'[3]U 25-29'!L24)/'[3]U 15-64'!L24)/(('[3]LF 15-24'!L24+'[3]LF 25-29'!L24)/'[3]LF 15-64'!L24)</f>
        <v>1.610274866356717</v>
      </c>
      <c r="M21" s="107">
        <f>(('[3]U 15-24'!M24+'[3]U 25-29'!M24)/'[3]U 15-64'!M24)/(('[3]LF 15-24'!M24+'[3]LF 25-29'!M24)/'[3]LF 15-64'!M24)</f>
        <v>1.5646130338410214</v>
      </c>
      <c r="N21" s="107">
        <f>(('[3]U 15-24'!N24+'[3]U 25-29'!N24)/'[3]U 15-64'!N24)/(('[3]LF 15-24'!N24+'[3]LF 25-29'!N24)/'[3]LF 15-64'!N24)</f>
        <v>1.6119149829013635</v>
      </c>
      <c r="O21" s="107">
        <f>(('[3]U 15-24'!O24+'[3]U 25-29'!O24)/'[3]U 15-64'!O24)/(('[3]LF 15-24'!O24+'[3]LF 25-29'!O24)/'[3]LF 15-64'!O24)</f>
        <v>1.6204074714148247</v>
      </c>
      <c r="P21" s="107">
        <f t="shared" si="0"/>
        <v>1.5748835142103523</v>
      </c>
      <c r="Q21" s="309">
        <f t="shared" si="1"/>
        <v>0.78334194402339707</v>
      </c>
    </row>
    <row r="22" spans="1:17">
      <c r="A22" s="7" t="s">
        <v>84</v>
      </c>
      <c r="B22" s="106" t="s">
        <v>66</v>
      </c>
      <c r="C22" s="107">
        <f>(('[3]U 15-24'!C25+'[3]U 25-29'!C25)/'[3]U 15-64'!C25)/(('[3]LF 15-24'!C25+'[3]LF 25-29'!C25)/'[3]LF 15-64'!C25)</f>
        <v>1.4792757950409652</v>
      </c>
      <c r="D22" s="107">
        <f>(('[3]U 15-24'!D25+'[3]U 25-29'!D25)/'[3]U 15-64'!D25)/(('[3]LF 15-24'!D25+'[3]LF 25-29'!D25)/'[3]LF 15-64'!D25)</f>
        <v>1.5056474651659244</v>
      </c>
      <c r="E22" s="107">
        <f>(('[3]U 15-24'!E25+'[3]U 25-29'!E25)/'[3]U 15-64'!E25)/(('[3]LF 15-24'!E25+'[3]LF 25-29'!E25)/'[3]LF 15-64'!E25)</f>
        <v>1.5655376624487347</v>
      </c>
      <c r="F22" s="107">
        <f>(('[3]U 15-24'!F25+'[3]U 25-29'!F25)/'[3]U 15-64'!F25)/(('[3]LF 15-24'!F25+'[3]LF 25-29'!F25)/'[3]LF 15-64'!F25)</f>
        <v>1.5531274446507577</v>
      </c>
      <c r="G22" s="107">
        <f>(('[3]U 15-24'!G25+'[3]U 25-29'!G25)/'[3]U 15-64'!G25)/(('[3]LF 15-24'!G25+'[3]LF 25-29'!G25)/'[3]LF 15-64'!G25)</f>
        <v>1.4920190825309372</v>
      </c>
      <c r="H22" s="107">
        <f>(('[3]U 15-24'!H25+'[3]U 25-29'!H25)/'[3]U 15-64'!H25)/(('[3]LF 15-24'!H25+'[3]LF 25-29'!H25)/'[3]LF 15-64'!H25)</f>
        <v>1.4587649821127213</v>
      </c>
      <c r="I22" s="107">
        <f>(('[3]U 15-24'!I25+'[3]U 25-29'!I25)/'[3]U 15-64'!I25)/(('[3]LF 15-24'!I25+'[3]LF 25-29'!I25)/'[3]LF 15-64'!I25)</f>
        <v>1.5832887593447091</v>
      </c>
      <c r="J22" s="107">
        <f>(('[3]U 15-24'!J25+'[3]U 25-29'!J25)/'[3]U 15-64'!J25)/(('[3]LF 15-24'!J25+'[3]LF 25-29'!J25)/'[3]LF 15-64'!J25)</f>
        <v>1.6054346759134823</v>
      </c>
      <c r="K22" s="107">
        <f>(('[3]U 15-24'!K25+'[3]U 25-29'!K25)/'[3]U 15-64'!K25)/(('[3]LF 15-24'!K25+'[3]LF 25-29'!K25)/'[3]LF 15-64'!K25)</f>
        <v>1.5175015332239967</v>
      </c>
      <c r="L22" s="107">
        <f>(('[3]U 15-24'!L25+'[3]U 25-29'!L25)/'[3]U 15-64'!L25)/(('[3]LF 15-24'!L25+'[3]LF 25-29'!L25)/'[3]LF 15-64'!L25)</f>
        <v>1.5115477619773936</v>
      </c>
      <c r="M22" s="107">
        <f>(('[3]U 15-24'!M25+'[3]U 25-29'!M25)/'[3]U 15-64'!M25)/(('[3]LF 15-24'!M25+'[3]LF 25-29'!M25)/'[3]LF 15-64'!M25)</f>
        <v>1.5739136646549683</v>
      </c>
      <c r="N22" s="107">
        <f>(('[3]U 15-24'!N25+'[3]U 25-29'!N25)/'[3]U 15-64'!N25)/(('[3]LF 15-24'!N25+'[3]LF 25-29'!N25)/'[3]LF 15-64'!N25)</f>
        <v>1.6548226309499516</v>
      </c>
      <c r="O22" s="107">
        <f>(('[3]U 15-24'!O25+'[3]U 25-29'!O25)/'[3]U 15-64'!O25)/(('[3]LF 15-24'!O25+'[3]LF 25-29'!O25)/'[3]LF 15-64'!O25)</f>
        <v>1.5536191548915725</v>
      </c>
      <c r="P22" s="107">
        <f t="shared" si="0"/>
        <v>1.5434965636933646</v>
      </c>
      <c r="Q22" s="309">
        <f t="shared" si="1"/>
        <v>0.91114247598572484</v>
      </c>
    </row>
    <row r="23" spans="1:17">
      <c r="A23" s="7" t="s">
        <v>47</v>
      </c>
      <c r="B23" s="106" t="s">
        <v>66</v>
      </c>
      <c r="C23" s="107">
        <f>(('[3]U 15-24'!C26+'[3]U 25-29'!C26)/'[3]U 15-64'!C26)/(('[3]LF 15-24'!C26+'[3]LF 25-29'!C26)/'[3]LF 15-64'!C26)</f>
        <v>2.1655893329287523</v>
      </c>
      <c r="D23" s="107">
        <f>(('[3]U 15-24'!D26+'[3]U 25-29'!D26)/'[3]U 15-64'!D26)/(('[3]LF 15-24'!D26+'[3]LF 25-29'!D26)/'[3]LF 15-64'!D26)</f>
        <v>2.1584355166515361</v>
      </c>
      <c r="E23" s="107">
        <f>(('[3]U 15-24'!E26+'[3]U 25-29'!E26)/'[3]U 15-64'!E26)/(('[3]LF 15-24'!E26+'[3]LF 25-29'!E26)/'[3]LF 15-64'!E26)</f>
        <v>2.1787503532356385</v>
      </c>
      <c r="F23" s="107">
        <f>(('[3]U 15-24'!F26+'[3]U 25-29'!F26)/'[3]U 15-64'!F26)/(('[3]LF 15-24'!F26+'[3]LF 25-29'!F26)/'[3]LF 15-64'!F26)</f>
        <v>2.2056709947566353</v>
      </c>
      <c r="G23" s="107">
        <f>(('[3]U 15-24'!G26+'[3]U 25-29'!G26)/'[3]U 15-64'!G26)/(('[3]LF 15-24'!G26+'[3]LF 25-29'!G26)/'[3]LF 15-64'!G26)</f>
        <v>2.1569636951929332</v>
      </c>
      <c r="H23" s="107">
        <f>(('[3]U 15-24'!H26+'[3]U 25-29'!H26)/'[3]U 15-64'!H26)/(('[3]LF 15-24'!H26+'[3]LF 25-29'!H26)/'[3]LF 15-64'!H26)</f>
        <v>2.2541099312468504</v>
      </c>
      <c r="I23" s="107">
        <f>(('[3]U 15-24'!I26+'[3]U 25-29'!I26)/'[3]U 15-64'!I26)/(('[3]LF 15-24'!I26+'[3]LF 25-29'!I26)/'[3]LF 15-64'!I26)</f>
        <v>2.2957440938382132</v>
      </c>
      <c r="J23" s="107">
        <f>(('[3]U 15-24'!J26+'[3]U 25-29'!J26)/'[3]U 15-64'!J26)/(('[3]LF 15-24'!J26+'[3]LF 25-29'!J26)/'[3]LF 15-64'!J26)</f>
        <v>2.3502786006409813</v>
      </c>
      <c r="K23" s="107">
        <f>(('[3]U 15-24'!K26+'[3]U 25-29'!K26)/'[3]U 15-64'!K26)/(('[3]LF 15-24'!K26+'[3]LF 25-29'!K26)/'[3]LF 15-64'!K26)</f>
        <v>2.240416535963341</v>
      </c>
      <c r="L23" s="107">
        <f>(('[3]U 15-24'!L26+'[3]U 25-29'!L26)/'[3]U 15-64'!L26)/(('[3]LF 15-24'!L26+'[3]LF 25-29'!L26)/'[3]LF 15-64'!L26)</f>
        <v>2.3147287876849822</v>
      </c>
      <c r="M23" s="107">
        <f>(('[3]U 15-24'!M26+'[3]U 25-29'!M26)/'[3]U 15-64'!M26)/(('[3]LF 15-24'!M26+'[3]LF 25-29'!M26)/'[3]LF 15-64'!M26)</f>
        <v>2.3681801050834683</v>
      </c>
      <c r="N23" s="107">
        <f>(('[3]U 15-24'!N26+'[3]U 25-29'!N26)/'[3]U 15-64'!N26)/(('[3]LF 15-24'!N26+'[3]LF 25-29'!N26)/'[3]LF 15-64'!N26)</f>
        <v>2.4048780199796895</v>
      </c>
      <c r="O23" s="107">
        <f>(('[3]U 15-24'!O26+'[3]U 25-29'!O26)/'[3]U 15-64'!O26)/(('[3]LF 15-24'!O26+'[3]LF 25-29'!O26)/'[3]LF 15-64'!O26)</f>
        <v>2.3273763063748003</v>
      </c>
      <c r="P23" s="107">
        <f t="shared" si="0"/>
        <v>2.391679558070217</v>
      </c>
      <c r="Q23" s="309">
        <f t="shared" si="1"/>
        <v>-2.542465985406309</v>
      </c>
    </row>
    <row r="24" spans="1:17">
      <c r="A24" s="7" t="s">
        <v>71</v>
      </c>
      <c r="B24" s="106" t="s">
        <v>66</v>
      </c>
      <c r="C24" s="107">
        <f>(('[3]U 15-24'!C27+'[3]U 25-29'!C27)/'[3]U 15-64'!C27)/(('[3]LF 15-24'!C27+'[3]LF 25-29'!C27)/'[3]LF 15-64'!C27)</f>
        <v>1.5369147221524782</v>
      </c>
      <c r="D24" s="107">
        <f>(('[3]U 15-24'!D27+'[3]U 25-29'!D27)/'[3]U 15-64'!D27)/(('[3]LF 15-24'!D27+'[3]LF 25-29'!D27)/'[3]LF 15-64'!D27)</f>
        <v>1.5447271958268716</v>
      </c>
      <c r="E24" s="107">
        <f>(('[3]U 15-24'!E27+'[3]U 25-29'!E27)/'[3]U 15-64'!E27)/(('[3]LF 15-24'!E27+'[3]LF 25-29'!E27)/'[3]LF 15-64'!E27)</f>
        <v>1.5129215102315305</v>
      </c>
      <c r="F24" s="107">
        <f>(('[3]U 15-24'!F27+'[3]U 25-29'!F27)/'[3]U 15-64'!F27)/(('[3]LF 15-24'!F27+'[3]LF 25-29'!F27)/'[3]LF 15-64'!F27)</f>
        <v>1.5566983906678562</v>
      </c>
      <c r="G24" s="107">
        <f>(('[3]U 15-24'!G27+'[3]U 25-29'!G27)/'[3]U 15-64'!G27)/(('[3]LF 15-24'!G27+'[3]LF 25-29'!G27)/'[3]LF 15-64'!G27)</f>
        <v>1.5992089241750482</v>
      </c>
      <c r="H24" s="107">
        <f>(('[3]U 15-24'!H27+'[3]U 25-29'!H27)/'[3]U 15-64'!H27)/(('[3]LF 15-24'!H27+'[3]LF 25-29'!H27)/'[3]LF 15-64'!H27)</f>
        <v>1.597110337300556</v>
      </c>
      <c r="I24" s="107">
        <f>(('[3]U 15-24'!I27+'[3]U 25-29'!I27)/'[3]U 15-64'!I27)/(('[3]LF 15-24'!I27+'[3]LF 25-29'!I27)/'[3]LF 15-64'!I27)</f>
        <v>1.5977792845760128</v>
      </c>
      <c r="J24" s="107">
        <f>(('[3]U 15-24'!J27+'[3]U 25-29'!J27)/'[3]U 15-64'!J27)/(('[3]LF 15-24'!J27+'[3]LF 25-29'!J27)/'[3]LF 15-64'!J27)</f>
        <v>1.6423162907014928</v>
      </c>
      <c r="K24" s="107">
        <f>(('[3]U 15-24'!K27+'[3]U 25-29'!K27)/'[3]U 15-64'!K27)/(('[3]LF 15-24'!K27+'[3]LF 25-29'!K27)/'[3]LF 15-64'!K27)</f>
        <v>1.5775114624505928</v>
      </c>
      <c r="L24" s="107">
        <f>(('[3]U 15-24'!L27+'[3]U 25-29'!L27)/'[3]U 15-64'!L27)/(('[3]LF 15-24'!L27+'[3]LF 25-29'!L27)/'[3]LF 15-64'!L27)</f>
        <v>1.5244747320219016</v>
      </c>
      <c r="M24" s="107">
        <f>(('[3]U 15-24'!M27+'[3]U 25-29'!M27)/'[3]U 15-64'!M27)/(('[3]LF 15-24'!M27+'[3]LF 25-29'!M27)/'[3]LF 15-64'!M27)</f>
        <v>1.5246679467445292</v>
      </c>
      <c r="N24" s="107">
        <f>(('[3]U 15-24'!N27+'[3]U 25-29'!N27)/'[3]U 15-64'!N27)/(('[3]LF 15-24'!N27+'[3]LF 25-29'!N27)/'[3]LF 15-64'!N27)</f>
        <v>1.5128819751809377</v>
      </c>
      <c r="O24" s="107">
        <f>(('[3]U 15-24'!O27+'[3]U 25-29'!O27)/'[3]U 15-64'!O27)/(('[3]LF 15-24'!O27+'[3]LF 25-29'!O27)/'[3]LF 15-64'!O27)</f>
        <v>1.5407429274292741</v>
      </c>
      <c r="P24" s="107">
        <f t="shared" si="0"/>
        <v>1.5332482993197281</v>
      </c>
      <c r="Q24" s="309">
        <f t="shared" si="1"/>
        <v>0.95287108029637468</v>
      </c>
    </row>
    <row r="25" spans="1:17">
      <c r="A25" s="7" t="s">
        <v>72</v>
      </c>
      <c r="B25" s="106" t="s">
        <v>66</v>
      </c>
      <c r="C25" s="107">
        <f>(('[3]U 15-24'!C28+'[3]U 25-29'!C28)/'[3]U 15-64'!C28)/(('[3]LF 15-24'!C28+'[3]LF 25-29'!C28)/'[3]LF 15-64'!C28)</f>
        <v>1.7590479361345508</v>
      </c>
      <c r="D25" s="107">
        <f>(('[3]U 15-24'!D28+'[3]U 25-29'!D28)/'[3]U 15-64'!D28)/(('[3]LF 15-24'!D28+'[3]LF 25-29'!D28)/'[3]LF 15-64'!D28)</f>
        <v>1.8889073243558212</v>
      </c>
      <c r="E25" s="107">
        <f>(('[3]U 15-24'!E28+'[3]U 25-29'!E28)/'[3]U 15-64'!E28)/(('[3]LF 15-24'!E28+'[3]LF 25-29'!E28)/'[3]LF 15-64'!E28)</f>
        <v>2.0438987931623926</v>
      </c>
      <c r="F25" s="107">
        <f>(('[3]U 15-24'!F28+'[3]U 25-29'!F28)/'[3]U 15-64'!F28)/(('[3]LF 15-24'!F28+'[3]LF 25-29'!F28)/'[3]LF 15-64'!F28)</f>
        <v>2.1480709007694889</v>
      </c>
      <c r="G25" s="107">
        <f>(('[3]U 15-24'!G28+'[3]U 25-29'!G28)/'[3]U 15-64'!G28)/(('[3]LF 15-24'!G28+'[3]LF 25-29'!G28)/'[3]LF 15-64'!G28)</f>
        <v>2.1489713262142911</v>
      </c>
      <c r="H25" s="107">
        <f>(('[3]U 15-24'!H28+'[3]U 25-29'!H28)/'[3]U 15-64'!H28)/(('[3]LF 15-24'!H28+'[3]LF 25-29'!H28)/'[3]LF 15-64'!H28)</f>
        <v>2.0411427043825046</v>
      </c>
      <c r="I25" s="107">
        <f>(('[3]U 15-24'!I28+'[3]U 25-29'!I28)/'[3]U 15-64'!I28)/(('[3]LF 15-24'!I28+'[3]LF 25-29'!I28)/'[3]LF 15-64'!I28)</f>
        <v>2.1712661067762622</v>
      </c>
      <c r="J25" s="107">
        <f>(('[3]U 15-24'!J28+'[3]U 25-29'!J28)/'[3]U 15-64'!J28)/(('[3]LF 15-24'!J28+'[3]LF 25-29'!J28)/'[3]LF 15-64'!J28)</f>
        <v>2.1190579405943986</v>
      </c>
      <c r="K25" s="107">
        <f>(('[3]U 15-24'!K28+'[3]U 25-29'!K28)/'[3]U 15-64'!K28)/(('[3]LF 15-24'!K28+'[3]LF 25-29'!K28)/'[3]LF 15-64'!K28)</f>
        <v>2.152958547800405</v>
      </c>
      <c r="L25" s="107">
        <f>(('[3]U 15-24'!L28+'[3]U 25-29'!L28)/'[3]U 15-64'!L28)/(('[3]LF 15-24'!L28+'[3]LF 25-29'!L28)/'[3]LF 15-64'!L28)</f>
        <v>2.1107978283482827</v>
      </c>
      <c r="M25" s="107">
        <f>(('[3]U 15-24'!M28+'[3]U 25-29'!M28)/'[3]U 15-64'!M28)/(('[3]LF 15-24'!M28+'[3]LF 25-29'!M28)/'[3]LF 15-64'!M28)</f>
        <v>2.0998032657879206</v>
      </c>
      <c r="N25" s="107">
        <f>(('[3]U 15-24'!N28+'[3]U 25-29'!N28)/'[3]U 15-64'!N28)/(('[3]LF 15-24'!N28+'[3]LF 25-29'!N28)/'[3]LF 15-64'!N28)</f>
        <v>2.1872948152271907</v>
      </c>
      <c r="O25" s="107">
        <f>(('[3]U 15-24'!O28+'[3]U 25-29'!O28)/'[3]U 15-64'!O28)/(('[3]LF 15-24'!O28+'[3]LF 25-29'!O28)/'[3]LF 15-64'!O28)</f>
        <v>2.2831449392893362</v>
      </c>
      <c r="P25" s="107">
        <f t="shared" si="0"/>
        <v>2.4685926998150873</v>
      </c>
      <c r="Q25" s="309">
        <f t="shared" si="1"/>
        <v>-2.8556388253280547</v>
      </c>
    </row>
    <row r="26" spans="1:17">
      <c r="A26" s="7" t="s">
        <v>51</v>
      </c>
      <c r="B26" s="106" t="s">
        <v>66</v>
      </c>
      <c r="C26" s="107">
        <f>(('[3]U 15-24'!C29+'[3]U 25-29'!C29)/'[3]U 15-64'!C29)/(('[3]LF 15-24'!C29+'[3]LF 25-29'!C29)/'[3]LF 15-64'!C29)</f>
        <v>2.194785968458107</v>
      </c>
      <c r="D26" s="107">
        <f>(('[3]U 15-24'!D29+'[3]U 25-29'!D29)/'[3]U 15-64'!D29)/(('[3]LF 15-24'!D29+'[3]LF 25-29'!D29)/'[3]LF 15-64'!D29)</f>
        <v>2.1531101483087149</v>
      </c>
      <c r="E26" s="107">
        <f>(('[3]U 15-24'!E29+'[3]U 25-29'!E29)/'[3]U 15-64'!E29)/(('[3]LF 15-24'!E29+'[3]LF 25-29'!E29)/'[3]LF 15-64'!E29)</f>
        <v>1.9488532974174371</v>
      </c>
      <c r="F26" s="107">
        <f>(('[3]U 15-24'!F29+'[3]U 25-29'!F29)/'[3]U 15-64'!F29)/(('[3]LF 15-24'!F29+'[3]LF 25-29'!F29)/'[3]LF 15-64'!F29)</f>
        <v>1.5979159173285988</v>
      </c>
      <c r="G26" s="107">
        <f>(('[3]U 15-24'!G29+'[3]U 25-29'!G29)/'[3]U 15-64'!G29)/(('[3]LF 15-24'!G29+'[3]LF 25-29'!G29)/'[3]LF 15-64'!G29)</f>
        <v>2.0108267860157709</v>
      </c>
      <c r="H26" s="107">
        <f>(('[3]U 15-24'!H29+'[3]U 25-29'!H29)/'[3]U 15-64'!H29)/(('[3]LF 15-24'!H29+'[3]LF 25-29'!H29)/'[3]LF 15-64'!H29)</f>
        <v>1.8051178558883687</v>
      </c>
      <c r="I26" s="107">
        <f>(('[3]U 15-24'!I29+'[3]U 25-29'!I29)/'[3]U 15-64'!I29)/(('[3]LF 15-24'!I29+'[3]LF 25-29'!I29)/'[3]LF 15-64'!I29)</f>
        <v>2.1449957122541625</v>
      </c>
      <c r="J26" s="107">
        <f>(('[3]U 15-24'!J29+'[3]U 25-29'!J29)/'[3]U 15-64'!J29)/(('[3]LF 15-24'!J29+'[3]LF 25-29'!J29)/'[3]LF 15-64'!J29)</f>
        <v>2.1811084924127861</v>
      </c>
      <c r="K26" s="107">
        <f>(('[3]U 15-24'!K29+'[3]U 25-29'!K29)/'[3]U 15-64'!K29)/(('[3]LF 15-24'!K29+'[3]LF 25-29'!K29)/'[3]LF 15-64'!K29)</f>
        <v>2.6523898609843086</v>
      </c>
      <c r="L26" s="107">
        <f>(('[3]U 15-24'!L29+'[3]U 25-29'!L29)/'[3]U 15-64'!L29)/(('[3]LF 15-24'!L29+'[3]LF 25-29'!L29)/'[3]LF 15-64'!L29)</f>
        <v>2.0919800803424486</v>
      </c>
      <c r="M26" s="107">
        <f>(('[3]U 15-24'!M29+'[3]U 25-29'!M29)/'[3]U 15-64'!M29)/(('[3]LF 15-24'!M29+'[3]LF 25-29'!M29)/'[3]LF 15-64'!M29)</f>
        <v>1.8686845799570464</v>
      </c>
      <c r="N26" s="107">
        <f>(('[3]U 15-24'!N29+'[3]U 25-29'!N29)/'[3]U 15-64'!N29)/(('[3]LF 15-24'!N29+'[3]LF 25-29'!N29)/'[3]LF 15-64'!N29)</f>
        <v>1.9847524020083998</v>
      </c>
      <c r="O26" s="107">
        <f>(('[3]U 15-24'!O29+'[3]U 25-29'!O29)/'[3]U 15-64'!O29)/(('[3]LF 15-24'!O29+'[3]LF 25-29'!O29)/'[3]LF 15-64'!O29)</f>
        <v>2.1022725607150976</v>
      </c>
      <c r="P26" s="107">
        <f t="shared" si="0"/>
        <v>1.8658434789215499</v>
      </c>
      <c r="Q26" s="309">
        <f t="shared" si="1"/>
        <v>-0.40138093148199627</v>
      </c>
    </row>
    <row r="27" spans="1:17">
      <c r="A27" s="7" t="s">
        <v>73</v>
      </c>
      <c r="B27" s="106" t="s">
        <v>66</v>
      </c>
      <c r="C27" s="107">
        <f>(('[3]U 15-24'!C30+'[3]U 25-29'!C30)/'[3]U 15-64'!C30)/(('[3]LF 15-24'!C30+'[3]LF 25-29'!C30)/'[3]LF 15-64'!C30)</f>
        <v>1.6107381776443264</v>
      </c>
      <c r="D27" s="107">
        <f>(('[3]U 15-24'!D30+'[3]U 25-29'!D30)/'[3]U 15-64'!D30)/(('[3]LF 15-24'!D30+'[3]LF 25-29'!D30)/'[3]LF 15-64'!D30)</f>
        <v>1.5927444008776244</v>
      </c>
      <c r="E27" s="107">
        <f>(('[3]U 15-24'!E30+'[3]U 25-29'!E30)/'[3]U 15-64'!E30)/(('[3]LF 15-24'!E30+'[3]LF 25-29'!E30)/'[3]LF 15-64'!E30)</f>
        <v>1.6931727137343731</v>
      </c>
      <c r="F27" s="107">
        <f>(('[3]U 15-24'!F30+'[3]U 25-29'!F30)/'[3]U 15-64'!F30)/(('[3]LF 15-24'!F30+'[3]LF 25-29'!F30)/'[3]LF 15-64'!F30)</f>
        <v>1.7093535170034999</v>
      </c>
      <c r="G27" s="107">
        <f>(('[3]U 15-24'!G30+'[3]U 25-29'!G30)/'[3]U 15-64'!G30)/(('[3]LF 15-24'!G30+'[3]LF 25-29'!G30)/'[3]LF 15-64'!G30)</f>
        <v>1.7377785072004728</v>
      </c>
      <c r="H27" s="107">
        <f>(('[3]U 15-24'!H30+'[3]U 25-29'!H30)/'[3]U 15-64'!H30)/(('[3]LF 15-24'!H30+'[3]LF 25-29'!H30)/'[3]LF 15-64'!H30)</f>
        <v>1.5906445506111031</v>
      </c>
      <c r="I27" s="107">
        <f>(('[3]U 15-24'!I30+'[3]U 25-29'!I30)/'[3]U 15-64'!I30)/(('[3]LF 15-24'!I30+'[3]LF 25-29'!I30)/'[3]LF 15-64'!I30)</f>
        <v>1.6652995161363948</v>
      </c>
      <c r="J27" s="107">
        <f>(('[3]U 15-24'!J30+'[3]U 25-29'!J30)/'[3]U 15-64'!J30)/(('[3]LF 15-24'!J30+'[3]LF 25-29'!J30)/'[3]LF 15-64'!J30)</f>
        <v>1.7058843804537176</v>
      </c>
      <c r="K27" s="107">
        <f>(('[3]U 15-24'!K30+'[3]U 25-29'!K30)/'[3]U 15-64'!K30)/(('[3]LF 15-24'!K30+'[3]LF 25-29'!K30)/'[3]LF 15-64'!K30)</f>
        <v>1.6837044841740205</v>
      </c>
      <c r="L27" s="107">
        <f>(('[3]U 15-24'!L30+'[3]U 25-29'!L30)/'[3]U 15-64'!L30)/(('[3]LF 15-24'!L30+'[3]LF 25-29'!L30)/'[3]LF 15-64'!L30)</f>
        <v>1.5981054378373796</v>
      </c>
      <c r="M27" s="107">
        <f>(('[3]U 15-24'!M30+'[3]U 25-29'!M30)/'[3]U 15-64'!M30)/(('[3]LF 15-24'!M30+'[3]LF 25-29'!M30)/'[3]LF 15-64'!M30)</f>
        <v>1.5602150319069203</v>
      </c>
      <c r="N27" s="107">
        <f>(('[3]U 15-24'!N30+'[3]U 25-29'!N30)/'[3]U 15-64'!N30)/(('[3]LF 15-24'!N30+'[3]LF 25-29'!N30)/'[3]LF 15-64'!N30)</f>
        <v>1.6115981546428912</v>
      </c>
      <c r="O27" s="107">
        <f>(('[3]U 15-24'!O30+'[3]U 25-29'!O30)/'[3]U 15-64'!O30)/(('[3]LF 15-24'!O30+'[3]LF 25-29'!O30)/'[3]LF 15-64'!O30)</f>
        <v>1.6522094340082456</v>
      </c>
      <c r="P27" s="107">
        <f t="shared" si="0"/>
        <v>1.6168828165220424</v>
      </c>
      <c r="Q27" s="309">
        <f t="shared" si="1"/>
        <v>0.61233032648586305</v>
      </c>
    </row>
    <row r="28" spans="1:17">
      <c r="A28" s="7" t="s">
        <v>54</v>
      </c>
      <c r="B28" s="106" t="s">
        <v>66</v>
      </c>
      <c r="C28" s="107">
        <f>(('[3]U 15-24'!C31+'[3]U 25-29'!C31)/'[3]U 15-64'!C31)/(('[3]LF 15-24'!C31+'[3]LF 25-29'!C31)/'[3]LF 15-64'!C31)</f>
        <v>1.519893370624481</v>
      </c>
      <c r="D28" s="107">
        <f>(('[3]U 15-24'!D31+'[3]U 25-29'!D31)/'[3]U 15-64'!D31)/(('[3]LF 15-24'!D31+'[3]LF 25-29'!D31)/'[3]LF 15-64'!D31)</f>
        <v>1.5283413202727523</v>
      </c>
      <c r="E28" s="107">
        <f>(('[3]U 15-24'!E31+'[3]U 25-29'!E31)/'[3]U 15-64'!E31)/(('[3]LF 15-24'!E31+'[3]LF 25-29'!E31)/'[3]LF 15-64'!E31)</f>
        <v>1.4532068738848718</v>
      </c>
      <c r="F28" s="107">
        <f>(('[3]U 15-24'!F31+'[3]U 25-29'!F31)/'[3]U 15-64'!F31)/(('[3]LF 15-24'!F31+'[3]LF 25-29'!F31)/'[3]LF 15-64'!F31)</f>
        <v>1.492215801047454</v>
      </c>
      <c r="G28" s="107">
        <f>(('[3]U 15-24'!G31+'[3]U 25-29'!G31)/'[3]U 15-64'!G31)/(('[3]LF 15-24'!G31+'[3]LF 25-29'!G31)/'[3]LF 15-64'!G31)</f>
        <v>1.4573137969113115</v>
      </c>
      <c r="H28" s="107">
        <f>(('[3]U 15-24'!H31+'[3]U 25-29'!H31)/'[3]U 15-64'!H31)/(('[3]LF 15-24'!H31+'[3]LF 25-29'!H31)/'[3]LF 15-64'!H31)</f>
        <v>1.4446148816858198</v>
      </c>
      <c r="I28" s="107">
        <f>(('[3]U 15-24'!I31+'[3]U 25-29'!I31)/'[3]U 15-64'!I31)/(('[3]LF 15-24'!I31+'[3]LF 25-29'!I31)/'[3]LF 15-64'!I31)</f>
        <v>1.3858355321631808</v>
      </c>
      <c r="J28" s="107">
        <f>(('[3]U 15-24'!J31+'[3]U 25-29'!J31)/'[3]U 15-64'!J31)/(('[3]LF 15-24'!J31+'[3]LF 25-29'!J31)/'[3]LF 15-64'!J31)</f>
        <v>1.4955842499601466</v>
      </c>
      <c r="K28" s="107">
        <f>(('[3]U 15-24'!K31+'[3]U 25-29'!K31)/'[3]U 15-64'!K31)/(('[3]LF 15-24'!K31+'[3]LF 25-29'!K31)/'[3]LF 15-64'!K31)</f>
        <v>1.6063202106736891</v>
      </c>
      <c r="L28" s="107">
        <f>(('[3]U 15-24'!L31+'[3]U 25-29'!L31)/'[3]U 15-64'!L31)/(('[3]LF 15-24'!L31+'[3]LF 25-29'!L31)/'[3]LF 15-64'!L31)</f>
        <v>1.6554999406694642</v>
      </c>
      <c r="M28" s="107">
        <f>(('[3]U 15-24'!M31+'[3]U 25-29'!M31)/'[3]U 15-64'!M31)/(('[3]LF 15-24'!M31+'[3]LF 25-29'!M31)/'[3]LF 15-64'!M31)</f>
        <v>1.5705706359759732</v>
      </c>
      <c r="N28" s="107">
        <f>(('[3]U 15-24'!N31+'[3]U 25-29'!N31)/'[3]U 15-64'!N31)/(('[3]LF 15-24'!N31+'[3]LF 25-29'!N31)/'[3]LF 15-64'!N31)</f>
        <v>1.4663150642899734</v>
      </c>
      <c r="O28" s="107">
        <f>(('[3]U 15-24'!O31+'[3]U 25-29'!O31)/'[3]U 15-64'!O31)/(('[3]LF 15-24'!O31+'[3]LF 25-29'!O31)/'[3]LF 15-64'!O31)</f>
        <v>1.5032988270403671</v>
      </c>
      <c r="P28" s="107">
        <f t="shared" si="0"/>
        <v>1.4175553535474708</v>
      </c>
      <c r="Q28" s="309">
        <f t="shared" si="1"/>
        <v>1.4239464721532782</v>
      </c>
    </row>
    <row r="29" spans="1:17">
      <c r="A29" s="7" t="s">
        <v>74</v>
      </c>
      <c r="B29" s="106" t="s">
        <v>66</v>
      </c>
      <c r="C29" s="107">
        <f>(('[3]U 15-24'!C32+'[3]U 25-29'!C32)/'[3]U 15-64'!C32)/(('[3]LF 15-24'!C32+'[3]LF 25-29'!C32)/'[3]LF 15-64'!C32)</f>
        <v>1.7014829142488717</v>
      </c>
      <c r="D29" s="107">
        <f>(('[3]U 15-24'!D32+'[3]U 25-29'!D32)/'[3]U 15-64'!D32)/(('[3]LF 15-24'!D32+'[3]LF 25-29'!D32)/'[3]LF 15-64'!D32)</f>
        <v>1.7256920018674493</v>
      </c>
      <c r="E29" s="107">
        <f>(('[3]U 15-24'!E32+'[3]U 25-29'!E32)/'[3]U 15-64'!E32)/(('[3]LF 15-24'!E32+'[3]LF 25-29'!E32)/'[3]LF 15-64'!E32)</f>
        <v>1.8088723842750869</v>
      </c>
      <c r="F29" s="107">
        <f>(('[3]U 15-24'!F32+'[3]U 25-29'!F32)/'[3]U 15-64'!F32)/(('[3]LF 15-24'!F32+'[3]LF 25-29'!F32)/'[3]LF 15-64'!F32)</f>
        <v>1.7893635469464675</v>
      </c>
      <c r="G29" s="107">
        <f>(('[3]U 15-24'!G32+'[3]U 25-29'!G32)/'[3]U 15-64'!G32)/(('[3]LF 15-24'!G32+'[3]LF 25-29'!G32)/'[3]LF 15-64'!G32)</f>
        <v>1.9004216569486108</v>
      </c>
      <c r="H29" s="107">
        <f>(('[3]U 15-24'!H32+'[3]U 25-29'!H32)/'[3]U 15-64'!H32)/(('[3]LF 15-24'!H32+'[3]LF 25-29'!H32)/'[3]LF 15-64'!H32)</f>
        <v>2.0259148271641414</v>
      </c>
      <c r="I29" s="107">
        <f>(('[3]U 15-24'!I32+'[3]U 25-29'!I32)/'[3]U 15-64'!I32)/(('[3]LF 15-24'!I32+'[3]LF 25-29'!I32)/'[3]LF 15-64'!I32)</f>
        <v>2.0109956669617479</v>
      </c>
      <c r="J29" s="107">
        <f>(('[3]U 15-24'!J32+'[3]U 25-29'!J32)/'[3]U 15-64'!J32)/(('[3]LF 15-24'!J32+'[3]LF 25-29'!J32)/'[3]LF 15-64'!J32)</f>
        <v>2.1017031833556747</v>
      </c>
      <c r="K29" s="107">
        <f>(('[3]U 15-24'!K32+'[3]U 25-29'!K32)/'[3]U 15-64'!K32)/(('[3]LF 15-24'!K32+'[3]LF 25-29'!K32)/'[3]LF 15-64'!K32)</f>
        <v>2.1050653435920226</v>
      </c>
      <c r="L29" s="107">
        <f>(('[3]U 15-24'!L32+'[3]U 25-29'!L32)/'[3]U 15-64'!L32)/(('[3]LF 15-24'!L32+'[3]LF 25-29'!L32)/'[3]LF 15-64'!L32)</f>
        <v>2.0164747374335072</v>
      </c>
      <c r="M29" s="107">
        <f>(('[3]U 15-24'!M32+'[3]U 25-29'!M32)/'[3]U 15-64'!M32)/(('[3]LF 15-24'!M32+'[3]LF 25-29'!M32)/'[3]LF 15-64'!M32)</f>
        <v>2.0256300190696157</v>
      </c>
      <c r="N29" s="107">
        <f>(('[3]U 15-24'!N32+'[3]U 25-29'!N32)/'[3]U 15-64'!N32)/(('[3]LF 15-24'!N32+'[3]LF 25-29'!N32)/'[3]LF 15-64'!N32)</f>
        <v>1.9625466510471699</v>
      </c>
      <c r="O29" s="107">
        <f>(('[3]U 15-24'!O32+'[3]U 25-29'!O32)/'[3]U 15-64'!O32)/(('[3]LF 15-24'!O32+'[3]LF 25-29'!O32)/'[3]LF 15-64'!O32)</f>
        <v>1.9224747676062393</v>
      </c>
      <c r="P29" s="107">
        <f t="shared" si="0"/>
        <v>1.9148312221817574</v>
      </c>
      <c r="Q29" s="309">
        <f t="shared" si="1"/>
        <v>-0.60084789291553753</v>
      </c>
    </row>
    <row r="30" spans="1:17">
      <c r="A30" s="7" t="s">
        <v>75</v>
      </c>
      <c r="B30" s="106" t="s">
        <v>66</v>
      </c>
      <c r="C30" s="107">
        <f>(('[3]U 15-24'!C33+'[3]U 25-29'!C33)/'[3]U 15-64'!C33)/(('[3]LF 15-24'!C33+'[3]LF 25-29'!C33)/'[3]LF 15-64'!C33)</f>
        <v>2.1543993231810492</v>
      </c>
      <c r="D30" s="107">
        <f>(('[3]U 15-24'!D33+'[3]U 25-29'!D33)/'[3]U 15-64'!D33)/(('[3]LF 15-24'!D33+'[3]LF 25-29'!D33)/'[3]LF 15-64'!D33)</f>
        <v>2.1974877728222695</v>
      </c>
      <c r="E30" s="107">
        <f>(('[3]U 15-24'!E33+'[3]U 25-29'!E33)/'[3]U 15-64'!E33)/(('[3]LF 15-24'!E33+'[3]LF 25-29'!E33)/'[3]LF 15-64'!E33)</f>
        <v>2.115223542727787</v>
      </c>
      <c r="F30" s="107">
        <f>(('[3]U 15-24'!F33+'[3]U 25-29'!F33)/'[3]U 15-64'!F33)/(('[3]LF 15-24'!F33+'[3]LF 25-29'!F33)/'[3]LF 15-64'!F33)</f>
        <v>2.083940411607681</v>
      </c>
      <c r="G30" s="107">
        <f>(('[3]U 15-24'!G33+'[3]U 25-29'!G33)/'[3]U 15-64'!G33)/(('[3]LF 15-24'!G33+'[3]LF 25-29'!G33)/'[3]LF 15-64'!G33)</f>
        <v>2.1352833638025595</v>
      </c>
      <c r="H30" s="107">
        <f>(('[3]U 15-24'!H33+'[3]U 25-29'!H33)/'[3]U 15-64'!H33)/(('[3]LF 15-24'!H33+'[3]LF 25-29'!H33)/'[3]LF 15-64'!H33)</f>
        <v>2.0112779547764359</v>
      </c>
      <c r="I30" s="107">
        <f>(('[3]U 15-24'!I33+'[3]U 25-29'!I33)/'[3]U 15-64'!I33)/(('[3]LF 15-24'!I33+'[3]LF 25-29'!I33)/'[3]LF 15-64'!I33)</f>
        <v>1.9881979130606795</v>
      </c>
      <c r="J30" s="107">
        <f>(('[3]U 15-24'!J33+'[3]U 25-29'!J33)/'[3]U 15-64'!J33)/(('[3]LF 15-24'!J33+'[3]LF 25-29'!J33)/'[3]LF 15-64'!J33)</f>
        <v>2.1576210783981575</v>
      </c>
      <c r="K30" s="107">
        <f>(('[3]U 15-24'!K33+'[3]U 25-29'!K33)/'[3]U 15-64'!K33)/(('[3]LF 15-24'!K33+'[3]LF 25-29'!K33)/'[3]LF 15-64'!K33)</f>
        <v>2.2230095388404965</v>
      </c>
      <c r="L30" s="107">
        <f>(('[3]U 15-24'!L33+'[3]U 25-29'!L33)/'[3]U 15-64'!L33)/(('[3]LF 15-24'!L33+'[3]LF 25-29'!L33)/'[3]LF 15-64'!L33)</f>
        <v>2.145607159187406</v>
      </c>
      <c r="M30" s="107">
        <f>(('[3]U 15-24'!M33+'[3]U 25-29'!M33)/'[3]U 15-64'!M33)/(('[3]LF 15-24'!M33+'[3]LF 25-29'!M33)/'[3]LF 15-64'!M33)</f>
        <v>2.0940251870739184</v>
      </c>
      <c r="N30" s="107">
        <f>(('[3]U 15-24'!N33+'[3]U 25-29'!N33)/'[3]U 15-64'!N33)/(('[3]LF 15-24'!N33+'[3]LF 25-29'!N33)/'[3]LF 15-64'!N33)</f>
        <v>2.1161351120458369</v>
      </c>
      <c r="O30" s="107">
        <f>(('[3]U 15-24'!O33+'[3]U 25-29'!O33)/'[3]U 15-64'!O33)/(('[3]LF 15-24'!O33+'[3]LF 25-29'!O33)/'[3]LF 15-64'!O33)</f>
        <v>2.089809234260755</v>
      </c>
      <c r="P30" s="107">
        <f t="shared" si="0"/>
        <v>2.1106021875744685</v>
      </c>
      <c r="Q30" s="309">
        <f t="shared" si="1"/>
        <v>-1.3979827884010181</v>
      </c>
    </row>
    <row r="31" spans="1:17">
      <c r="A31" s="7" t="s">
        <v>56</v>
      </c>
      <c r="B31" s="106" t="s">
        <v>66</v>
      </c>
      <c r="C31" s="107">
        <f>(('[3]U 15-24'!C34+'[3]U 25-29'!C34)/'[3]U 15-64'!C34)/(('[3]LF 15-24'!C34+'[3]LF 25-29'!C34)/'[3]LF 15-64'!C34)</f>
        <v>1.6107854473470358</v>
      </c>
      <c r="D31" s="107">
        <f>(('[3]U 15-24'!D34+'[3]U 25-29'!D34)/'[3]U 15-64'!D34)/(('[3]LF 15-24'!D34+'[3]LF 25-29'!D34)/'[3]LF 15-64'!D34)</f>
        <v>1.6207446301543154</v>
      </c>
      <c r="E31" s="107">
        <f>(('[3]U 15-24'!E34+'[3]U 25-29'!E34)/'[3]U 15-64'!E34)/(('[3]LF 15-24'!E34+'[3]LF 25-29'!E34)/'[3]LF 15-64'!E34)</f>
        <v>1.6140136542423749</v>
      </c>
      <c r="F31" s="107">
        <f>(('[3]U 15-24'!F34+'[3]U 25-29'!F34)/'[3]U 15-64'!F34)/(('[3]LF 15-24'!F34+'[3]LF 25-29'!F34)/'[3]LF 15-64'!F34)</f>
        <v>1.5979508999269527</v>
      </c>
      <c r="G31" s="107">
        <f>(('[3]U 15-24'!G34+'[3]U 25-29'!G34)/'[3]U 15-64'!G34)/(('[3]LF 15-24'!G34+'[3]LF 25-29'!G34)/'[3]LF 15-64'!G34)</f>
        <v>1.5862675533119217</v>
      </c>
      <c r="H31" s="107">
        <f>(('[3]U 15-24'!H34+'[3]U 25-29'!H34)/'[3]U 15-64'!H34)/(('[3]LF 15-24'!H34+'[3]LF 25-29'!H34)/'[3]LF 15-64'!H34)</f>
        <v>1.5661436007462488</v>
      </c>
      <c r="I31" s="107">
        <f>(('[3]U 15-24'!I34+'[3]U 25-29'!I34)/'[3]U 15-64'!I34)/(('[3]LF 15-24'!I34+'[3]LF 25-29'!I34)/'[3]LF 15-64'!I34)</f>
        <v>1.5442719037451014</v>
      </c>
      <c r="J31" s="107">
        <f>(('[3]U 15-24'!J34+'[3]U 25-29'!J34)/'[3]U 15-64'!J34)/(('[3]LF 15-24'!J34+'[3]LF 25-29'!J34)/'[3]LF 15-64'!J34)</f>
        <v>1.575847128274489</v>
      </c>
      <c r="K31" s="107">
        <f>(('[3]U 15-24'!K34+'[3]U 25-29'!K34)/'[3]U 15-64'!K34)/(('[3]LF 15-24'!K34+'[3]LF 25-29'!K34)/'[3]LF 15-64'!K34)</f>
        <v>1.6596657236034293</v>
      </c>
      <c r="L31" s="107">
        <f>(('[3]U 15-24'!L34+'[3]U 25-29'!L34)/'[3]U 15-64'!L34)/(('[3]LF 15-24'!L34+'[3]LF 25-29'!L34)/'[3]LF 15-64'!L34)</f>
        <v>1.7181710537468444</v>
      </c>
      <c r="M31" s="107">
        <f>(('[3]U 15-24'!M34+'[3]U 25-29'!M34)/'[3]U 15-64'!M34)/(('[3]LF 15-24'!M34+'[3]LF 25-29'!M34)/'[3]LF 15-64'!M34)</f>
        <v>1.7274667035952651</v>
      </c>
      <c r="N31" s="107">
        <f>(('[3]U 15-24'!N34+'[3]U 25-29'!N34)/'[3]U 15-64'!N34)/(('[3]LF 15-24'!N34+'[3]LF 25-29'!N34)/'[3]LF 15-64'!N34)</f>
        <v>1.7909665213424522</v>
      </c>
      <c r="O31" s="107">
        <f>(('[3]U 15-24'!O34+'[3]U 25-29'!O34)/'[3]U 15-64'!O34)/(('[3]LF 15-24'!O34+'[3]LF 25-29'!O34)/'[3]LF 15-64'!O34)</f>
        <v>1.7986315262092052</v>
      </c>
      <c r="P31" s="107">
        <f t="shared" si="0"/>
        <v>1.80773760906936</v>
      </c>
      <c r="Q31" s="309">
        <f t="shared" si="1"/>
        <v>-0.16478703003800391</v>
      </c>
    </row>
    <row r="32" spans="1:17">
      <c r="A32" s="7" t="s">
        <v>76</v>
      </c>
      <c r="B32" s="106" t="s">
        <v>66</v>
      </c>
      <c r="C32" s="107">
        <f>(('[3]U 15-24'!C35+'[3]U 25-29'!C35)/'[3]U 15-64'!C35)/(('[3]LF 15-24'!C35+'[3]LF 25-29'!C35)/'[3]LF 15-64'!C35)</f>
        <v>1.5560072211484723</v>
      </c>
      <c r="D32" s="107">
        <f>(('[3]U 15-24'!D35+'[3]U 25-29'!D35)/'[3]U 15-64'!D35)/(('[3]LF 15-24'!D35+'[3]LF 25-29'!D35)/'[3]LF 15-64'!D35)</f>
        <v>1.6541516539682692</v>
      </c>
      <c r="E32" s="107">
        <f>(('[3]U 15-24'!E35+'[3]U 25-29'!E35)/'[3]U 15-64'!E35)/(('[3]LF 15-24'!E35+'[3]LF 25-29'!E35)/'[3]LF 15-64'!E35)</f>
        <v>1.7108989579494531</v>
      </c>
      <c r="F32" s="107">
        <f>(('[3]U 15-24'!F35+'[3]U 25-29'!F35)/'[3]U 15-64'!F35)/(('[3]LF 15-24'!F35+'[3]LF 25-29'!F35)/'[3]LF 15-64'!F35)</f>
        <v>1.6785399618425356</v>
      </c>
      <c r="G32" s="107">
        <f>(('[3]U 15-24'!G35+'[3]U 25-29'!G35)/'[3]U 15-64'!G35)/(('[3]LF 15-24'!G35+'[3]LF 25-29'!G35)/'[3]LF 15-64'!G35)</f>
        <v>1.6430656340599545</v>
      </c>
      <c r="H32" s="107">
        <f>(('[3]U 15-24'!H35+'[3]U 25-29'!H35)/'[3]U 15-64'!H35)/(('[3]LF 15-24'!H35+'[3]LF 25-29'!H35)/'[3]LF 15-64'!H35)</f>
        <v>1.6462822403958701</v>
      </c>
      <c r="I32" s="107">
        <f>(('[3]U 15-24'!I35+'[3]U 25-29'!I35)/'[3]U 15-64'!I35)/(('[3]LF 15-24'!I35+'[3]LF 25-29'!I35)/'[3]LF 15-64'!I35)</f>
        <v>1.6575129209336268</v>
      </c>
      <c r="J32" s="107">
        <f>(('[3]U 15-24'!J35+'[3]U 25-29'!J35)/'[3]U 15-64'!J35)/(('[3]LF 15-24'!J35+'[3]LF 25-29'!J35)/'[3]LF 15-64'!J35)</f>
        <v>1.6420546317352949</v>
      </c>
      <c r="K32" s="107">
        <f>(('[3]U 15-24'!K35+'[3]U 25-29'!K35)/'[3]U 15-64'!K35)/(('[3]LF 15-24'!K35+'[3]LF 25-29'!K35)/'[3]LF 15-64'!K35)</f>
        <v>1.6634434376120455</v>
      </c>
      <c r="L32" s="107">
        <f>(('[3]U 15-24'!L35+'[3]U 25-29'!L35)/'[3]U 15-64'!L35)/(('[3]LF 15-24'!L35+'[3]LF 25-29'!L35)/'[3]LF 15-64'!L35)</f>
        <v>1.5589475877832559</v>
      </c>
      <c r="M32" s="107">
        <f>(('[3]U 15-24'!M35+'[3]U 25-29'!M35)/'[3]U 15-64'!M35)/(('[3]LF 15-24'!M35+'[3]LF 25-29'!M35)/'[3]LF 15-64'!M35)</f>
        <v>1.5737263420402918</v>
      </c>
      <c r="N32" s="107">
        <f>(('[3]U 15-24'!N35+'[3]U 25-29'!N35)/'[3]U 15-64'!N35)/(('[3]LF 15-24'!N35+'[3]LF 25-29'!N35)/'[3]LF 15-64'!N35)</f>
        <v>1.6620802047503473</v>
      </c>
      <c r="O32" s="107">
        <f>(('[3]U 15-24'!O35+'[3]U 25-29'!O35)/'[3]U 15-64'!O35)/(('[3]LF 15-24'!O35+'[3]LF 25-29'!O35)/'[3]LF 15-64'!O35)</f>
        <v>1.6990538529903387</v>
      </c>
      <c r="P32" s="107">
        <f t="shared" si="0"/>
        <v>1.696531760016132</v>
      </c>
      <c r="Q32" s="309">
        <f t="shared" si="1"/>
        <v>0.2880179233655687</v>
      </c>
    </row>
    <row r="33" spans="1:17" s="66" customFormat="1">
      <c r="A33" s="127" t="s">
        <v>77</v>
      </c>
      <c r="B33" s="128" t="s">
        <v>66</v>
      </c>
      <c r="C33" s="88">
        <f>(('[3]U 15-24'!C36+'[3]U 25-29'!C36)/'[3]U 15-64'!C36)/(('[3]LF 15-24'!C36+'[3]LF 25-29'!C36)/'[3]LF 15-64'!C36)</f>
        <v>1.5318703903797071</v>
      </c>
      <c r="D33" s="88">
        <f>(('[3]U 15-24'!D36+'[3]U 25-29'!D36)/'[3]U 15-64'!D36)/(('[3]LF 15-24'!D36+'[3]LF 25-29'!D36)/'[3]LF 15-64'!D36)</f>
        <v>1.5445880066123459</v>
      </c>
      <c r="E33" s="88">
        <f>(('[3]U 15-24'!E36+'[3]U 25-29'!E36)/'[3]U 15-64'!E36)/(('[3]LF 15-24'!E36+'[3]LF 25-29'!E36)/'[3]LF 15-64'!E36)</f>
        <v>1.4883405132047203</v>
      </c>
      <c r="F33" s="88">
        <f>(('[3]U 15-24'!F36+'[3]U 25-29'!F36)/'[3]U 15-64'!F36)/(('[3]LF 15-24'!F36+'[3]LF 25-29'!F36)/'[3]LF 15-64'!F36)</f>
        <v>1.4320698800453993</v>
      </c>
      <c r="G33" s="88">
        <f>(('[3]U 15-24'!G36+'[3]U 25-29'!G36)/'[3]U 15-64'!G36)/(('[3]LF 15-24'!G36+'[3]LF 25-29'!G36)/'[3]LF 15-64'!G36)</f>
        <v>1.3607180436425821</v>
      </c>
      <c r="H33" s="88">
        <f>(('[3]U 15-24'!H36+'[3]U 25-29'!H36)/'[3]U 15-64'!H36)/(('[3]LF 15-24'!H36+'[3]LF 25-29'!H36)/'[3]LF 15-64'!H36)</f>
        <v>1.3884210672753521</v>
      </c>
      <c r="I33" s="88">
        <f>(('[3]U 15-24'!I36+'[3]U 25-29'!I36)/'[3]U 15-64'!I36)/(('[3]LF 15-24'!I36+'[3]LF 25-29'!I36)/'[3]LF 15-64'!I36)</f>
        <v>1.3940138286319881</v>
      </c>
      <c r="J33" s="88">
        <f>(('[3]U 15-24'!J36+'[3]U 25-29'!J36)/'[3]U 15-64'!J36)/(('[3]LF 15-24'!J36+'[3]LF 25-29'!J36)/'[3]LF 15-64'!J36)</f>
        <v>1.3644597122632829</v>
      </c>
      <c r="K33" s="88">
        <f>(('[3]U 15-24'!K36+'[3]U 25-29'!K36)/'[3]U 15-64'!K36)/(('[3]LF 15-24'!K36+'[3]LF 25-29'!K36)/'[3]LF 15-64'!K36)</f>
        <v>1.4657171386582775</v>
      </c>
      <c r="L33" s="88">
        <f>(('[3]U 15-24'!L36+'[3]U 25-29'!L36)/'[3]U 15-64'!L36)/(('[3]LF 15-24'!L36+'[3]LF 25-29'!L36)/'[3]LF 15-64'!L36)</f>
        <v>1.5932026040042211</v>
      </c>
      <c r="M33" s="88">
        <f>(('[3]U 15-24'!M36+'[3]U 25-29'!M36)/'[3]U 15-64'!M36)/(('[3]LF 15-24'!M36+'[3]LF 25-29'!M36)/'[3]LF 15-64'!M36)</f>
        <v>1.6253474092486349</v>
      </c>
      <c r="N33" s="88">
        <f>(('[3]U 15-24'!N36+'[3]U 25-29'!N36)/'[3]U 15-64'!N36)/(('[3]LF 15-24'!N36+'[3]LF 25-29'!N36)/'[3]LF 15-64'!N36)</f>
        <v>1.7020726133677371</v>
      </c>
      <c r="O33" s="88">
        <f>(('[3]U 15-24'!O36+'[3]U 25-29'!O36)/'[3]U 15-64'!O36)/(('[3]LF 15-24'!O36+'[3]LF 25-29'!O36)/'[3]LF 15-64'!O36)</f>
        <v>1.7177181109678594</v>
      </c>
      <c r="P33" s="88">
        <f t="shared" si="0"/>
        <v>1.7050142928447991</v>
      </c>
      <c r="Q33" s="315">
        <f t="shared" si="1"/>
        <v>0.25347897676402409</v>
      </c>
    </row>
    <row r="34" spans="1:17">
      <c r="A34" s="7" t="s">
        <v>58</v>
      </c>
      <c r="B34" s="106" t="s">
        <v>66</v>
      </c>
      <c r="C34" s="107"/>
      <c r="D34" s="107"/>
      <c r="E34" s="107">
        <f>(('[3]U 15-24'!E37+'[3]U 25-29'!E37)/'[3]U 15-64'!E37)/(('[3]LF 15-24'!E37+'[3]LF 25-29'!E37)/'[3]LF 15-64'!E37)</f>
        <v>1.8483187469825921</v>
      </c>
      <c r="F34" s="107">
        <f>(('[3]U 15-24'!F37+'[3]U 25-29'!F37)/'[3]U 15-64'!F37)/(('[3]LF 15-24'!F37+'[3]LF 25-29'!F37)/'[3]LF 15-64'!F37)</f>
        <v>1.9516698233160403</v>
      </c>
      <c r="G34" s="107">
        <f>(('[3]U 15-24'!G37+'[3]U 25-29'!G37)/'[3]U 15-64'!G37)/(('[3]LF 15-24'!G37+'[3]LF 25-29'!G37)/'[3]LF 15-64'!G37)</f>
        <v>1.9150606097936673</v>
      </c>
      <c r="H34" s="107">
        <f>(('[3]U 15-24'!H37+'[3]U 25-29'!H37)/'[3]U 15-64'!H37)/(('[3]LF 15-24'!H37+'[3]LF 25-29'!H37)/'[3]LF 15-64'!H37)</f>
        <v>1.8410651264103697</v>
      </c>
      <c r="I34" s="107">
        <f>(('[3]U 15-24'!I37+'[3]U 25-29'!I37)/'[3]U 15-64'!I37)/(('[3]LF 15-24'!I37+'[3]LF 25-29'!I37)/'[3]LF 15-64'!I37)</f>
        <v>1.9578595136953465</v>
      </c>
      <c r="J34" s="107">
        <f>(('[3]U 15-24'!J37+'[3]U 25-29'!J37)/'[3]U 15-64'!J37)/(('[3]LF 15-24'!J37+'[3]LF 25-29'!J37)/'[3]LF 15-64'!J37)</f>
        <v>1.8201105427392144</v>
      </c>
      <c r="K34" s="107">
        <f>(('[3]U 15-24'!K37+'[3]U 25-29'!K37)/'[3]U 15-64'!K37)/(('[3]LF 15-24'!K37+'[3]LF 25-29'!K37)/'[3]LF 15-64'!K37)</f>
        <v>1.8630483677926943</v>
      </c>
      <c r="L34" s="107">
        <f>(('[3]U 15-24'!L37+'[3]U 25-29'!L37)/'[3]U 15-64'!L37)/(('[3]LF 15-24'!L37+'[3]LF 25-29'!L37)/'[3]LF 15-64'!L37)</f>
        <v>1.9372644816411642</v>
      </c>
      <c r="M34" s="107">
        <f>(('[3]U 15-24'!M37+'[3]U 25-29'!M37)/'[3]U 15-64'!M37)/(('[3]LF 15-24'!M37+'[3]LF 25-29'!M37)/'[3]LF 15-64'!M37)</f>
        <v>1.8518841636498595</v>
      </c>
      <c r="N34" s="107">
        <f>(('[3]U 15-24'!N37+'[3]U 25-29'!N37)/'[3]U 15-64'!N37)/(('[3]LF 15-24'!N37+'[3]LF 25-29'!N37)/'[3]LF 15-64'!N37)</f>
        <v>1.7771665255253726</v>
      </c>
      <c r="O34" s="107">
        <f>(('[3]U 15-24'!O37+'[3]U 25-29'!O37)/'[3]U 15-64'!O37)/(('[3]LF 15-24'!O37+'[3]LF 25-29'!O37)/'[3]LF 15-64'!O37)</f>
        <v>1.9119137297186801</v>
      </c>
      <c r="P34" s="107">
        <f t="shared" si="0"/>
        <v>1.8518411837439042</v>
      </c>
      <c r="Q34" s="309">
        <f t="shared" si="1"/>
        <v>-0.34436676658476861</v>
      </c>
    </row>
    <row r="35" spans="1:17">
      <c r="A35" s="7" t="s">
        <v>45</v>
      </c>
      <c r="B35" s="106" t="s">
        <v>66</v>
      </c>
      <c r="C35" s="107">
        <f>(('[3]U 15-24'!C38+'[3]U 25-29'!C38)/'[3]U 15-64'!C38)/(('[3]LF 15-24'!C38+'[3]LF 25-29'!C38)/'[3]LF 15-64'!C38)</f>
        <v>1.5155329072896102</v>
      </c>
      <c r="D35" s="107">
        <f>(('[3]U 15-24'!D38+'[3]U 25-29'!D38)/'[3]U 15-64'!D38)/(('[3]LF 15-24'!D38+'[3]LF 25-29'!D38)/'[3]LF 15-64'!D38)</f>
        <v>1.5821087310222584</v>
      </c>
      <c r="E35" s="107">
        <f>(('[3]U 15-24'!E38+'[3]U 25-29'!E38)/'[3]U 15-64'!E38)/(('[3]LF 15-24'!E38+'[3]LF 25-29'!E38)/'[3]LF 15-64'!E38)</f>
        <v>1.5520596745156279</v>
      </c>
      <c r="F35" s="107">
        <f>(('[3]U 15-24'!F38+'[3]U 25-29'!F38)/'[3]U 15-64'!F38)/(('[3]LF 15-24'!F38+'[3]LF 25-29'!F38)/'[3]LF 15-64'!F38)</f>
        <v>1.5541775442284389</v>
      </c>
      <c r="G35" s="107">
        <f>(('[3]U 15-24'!G38+'[3]U 25-29'!G38)/'[3]U 15-64'!G38)/(('[3]LF 15-24'!G38+'[3]LF 25-29'!G38)/'[3]LF 15-64'!G38)</f>
        <v>1.5284448777274044</v>
      </c>
      <c r="H35" s="107">
        <f>(('[3]U 15-24'!H38+'[3]U 25-29'!H38)/'[3]U 15-64'!H38)/(('[3]LF 15-24'!H38+'[3]LF 25-29'!H38)/'[3]LF 15-64'!H38)</f>
        <v>1.6091230594502206</v>
      </c>
      <c r="I35" s="107">
        <f>(('[3]U 15-24'!I38+'[3]U 25-29'!I38)/'[3]U 15-64'!I38)/(('[3]LF 15-24'!I38+'[3]LF 25-29'!I38)/'[3]LF 15-64'!I38)</f>
        <v>1.5870609356514562</v>
      </c>
      <c r="J35" s="107">
        <f>(('[3]U 15-24'!J38+'[3]U 25-29'!J38)/'[3]U 15-64'!J38)/(('[3]LF 15-24'!J38+'[3]LF 25-29'!J38)/'[3]LF 15-64'!J38)</f>
        <v>1.5634554878668308</v>
      </c>
      <c r="K35" s="107">
        <f>(('[3]U 15-24'!K38+'[3]U 25-29'!K38)/'[3]U 15-64'!K38)/(('[3]LF 15-24'!K38+'[3]LF 25-29'!K38)/'[3]LF 15-64'!K38)</f>
        <v>1.6077654619003745</v>
      </c>
      <c r="L35" s="107">
        <f>(('[3]U 15-24'!L38+'[3]U 25-29'!L38)/'[3]U 15-64'!L38)/(('[3]LF 15-24'!L38+'[3]LF 25-29'!L38)/'[3]LF 15-64'!L38)</f>
        <v>1.5894820060002932</v>
      </c>
      <c r="M35" s="107">
        <f>(('[3]U 15-24'!M38+'[3]U 25-29'!M38)/'[3]U 15-64'!M38)/(('[3]LF 15-24'!M38+'[3]LF 25-29'!M38)/'[3]LF 15-64'!M38)</f>
        <v>1.5882101595852993</v>
      </c>
      <c r="N35" s="107">
        <f>(('[3]U 15-24'!N38+'[3]U 25-29'!N38)/'[3]U 15-64'!N38)/(('[3]LF 15-24'!N38+'[3]LF 25-29'!N38)/'[3]LF 15-64'!N38)</f>
        <v>1.6073723841339573</v>
      </c>
      <c r="O35" s="107">
        <f>(('[3]U 15-24'!O38+'[3]U 25-29'!O38)/'[3]U 15-64'!O38)/(('[3]LF 15-24'!O38+'[3]LF 25-29'!O38)/'[3]LF 15-64'!O38)</f>
        <v>1.6158323426903451</v>
      </c>
      <c r="P35" s="107">
        <f t="shared" si="0"/>
        <v>1.6184135158171822</v>
      </c>
      <c r="Q35" s="309">
        <f t="shared" si="1"/>
        <v>0.60609766670302267</v>
      </c>
    </row>
    <row r="36" spans="1:17">
      <c r="A36" s="7" t="s">
        <v>61</v>
      </c>
      <c r="B36" s="106" t="s">
        <v>66</v>
      </c>
      <c r="C36" s="107">
        <f>(('[3]U 15-24'!C39+'[3]U 25-29'!C39)/'[3]U 15-64'!C39)/(('[3]LF 15-24'!C39+'[3]LF 25-29'!C39)/'[3]LF 15-64'!C39)</f>
        <v>1.5120353725262388</v>
      </c>
      <c r="D36" s="107">
        <f>(('[3]U 15-24'!D39+'[3]U 25-29'!D39)/'[3]U 15-64'!D39)/(('[3]LF 15-24'!D39+'[3]LF 25-29'!D39)/'[3]LF 15-64'!D39)</f>
        <v>1.7031324020985987</v>
      </c>
      <c r="E36" s="107">
        <f>(('[3]U 15-24'!E39+'[3]U 25-29'!E39)/'[3]U 15-64'!E39)/(('[3]LF 15-24'!E39+'[3]LF 25-29'!E39)/'[3]LF 15-64'!E39)</f>
        <v>1.8002216268496922</v>
      </c>
      <c r="F36" s="107">
        <f>(('[3]U 15-24'!F39+'[3]U 25-29'!F39)/'[3]U 15-64'!F39)/(('[3]LF 15-24'!F39+'[3]LF 25-29'!F39)/'[3]LF 15-64'!F39)</f>
        <v>1.8185502749356981</v>
      </c>
      <c r="G36" s="107">
        <f>(('[3]U 15-24'!G39+'[3]U 25-29'!G39)/'[3]U 15-64'!G39)/(('[3]LF 15-24'!G39+'[3]LF 25-29'!G39)/'[3]LF 15-64'!G39)</f>
        <v>1.9648652855092943</v>
      </c>
      <c r="H36" s="107">
        <f>(('[3]U 15-24'!H39+'[3]U 25-29'!H39)/'[3]U 15-64'!H39)/(('[3]LF 15-24'!H39+'[3]LF 25-29'!H39)/'[3]LF 15-64'!H39)</f>
        <v>2.1544080117117845</v>
      </c>
      <c r="I36" s="107">
        <f>(('[3]U 15-24'!I39+'[3]U 25-29'!I39)/'[3]U 15-64'!I39)/(('[3]LF 15-24'!I39+'[3]LF 25-29'!I39)/'[3]LF 15-64'!I39)</f>
        <v>2.1998103553910506</v>
      </c>
      <c r="J36" s="107">
        <f>(('[3]U 15-24'!J39+'[3]U 25-29'!J39)/'[3]U 15-64'!J39)/(('[3]LF 15-24'!J39+'[3]LF 25-29'!J39)/'[3]LF 15-64'!J39)</f>
        <v>2.2304659967553122</v>
      </c>
      <c r="K36" s="107">
        <f>(('[3]U 15-24'!K39+'[3]U 25-29'!K39)/'[3]U 15-64'!K39)/(('[3]LF 15-24'!K39+'[3]LF 25-29'!K39)/'[3]LF 15-64'!K39)</f>
        <v>2.2742936936265656</v>
      </c>
      <c r="L36" s="107">
        <f>(('[3]U 15-24'!L39+'[3]U 25-29'!L39)/'[3]U 15-64'!L39)/(('[3]LF 15-24'!L39+'[3]LF 25-29'!L39)/'[3]LF 15-64'!L39)</f>
        <v>2.1576767004157844</v>
      </c>
      <c r="M36" s="107">
        <f>(('[3]U 15-24'!M39+'[3]U 25-29'!M39)/'[3]U 15-64'!M39)/(('[3]LF 15-24'!M39+'[3]LF 25-29'!M39)/'[3]LF 15-64'!M39)</f>
        <v>2.1009497205762688</v>
      </c>
      <c r="N36" s="107">
        <f>(('[3]U 15-24'!N39+'[3]U 25-29'!N39)/'[3]U 15-64'!N39)/(('[3]LF 15-24'!N39+'[3]LF 25-29'!N39)/'[3]LF 15-64'!N39)</f>
        <v>2.1030297009612862</v>
      </c>
      <c r="O36" s="107">
        <f>(('[3]U 15-24'!O39+'[3]U 25-29'!O39)/'[3]U 15-64'!O39)/(('[3]LF 15-24'!O39+'[3]LF 25-29'!O39)/'[3]LF 15-64'!O39)</f>
        <v>2.1379694575612889</v>
      </c>
      <c r="P36" s="107">
        <f t="shared" si="0"/>
        <v>2.0989683946355142</v>
      </c>
      <c r="Q36" s="309">
        <f t="shared" si="1"/>
        <v>-1.3506126265392207</v>
      </c>
    </row>
    <row r="37" spans="1:17">
      <c r="A37" s="7" t="s">
        <v>78</v>
      </c>
      <c r="B37" s="106" t="s">
        <v>66</v>
      </c>
      <c r="C37" s="107">
        <f>(('[3]U 15-24'!C40+'[3]U 25-29'!C40)/'[3]U 15-64'!C40)/(('[3]LF 15-24'!C40+'[3]LF 25-29'!C40)/'[3]LF 15-64'!C40)</f>
        <v>1.5127319316097885</v>
      </c>
      <c r="D37" s="107">
        <f>(('[3]U 15-24'!D40+'[3]U 25-29'!D40)/'[3]U 15-64'!D40)/(('[3]LF 15-24'!D40+'[3]LF 25-29'!D40)/'[3]LF 15-64'!D40)</f>
        <v>1.7164821215745714</v>
      </c>
      <c r="E37" s="107">
        <f>(('[3]U 15-24'!E40+'[3]U 25-29'!E40)/'[3]U 15-64'!E40)/(('[3]LF 15-24'!E40+'[3]LF 25-29'!E40)/'[3]LF 15-64'!E40)</f>
        <v>1.8467289595523431</v>
      </c>
      <c r="F37" s="107">
        <f>(('[3]U 15-24'!F40+'[3]U 25-29'!F40)/'[3]U 15-64'!F40)/(('[3]LF 15-24'!F40+'[3]LF 25-29'!F40)/'[3]LF 15-64'!F40)</f>
        <v>1.8235525667312287</v>
      </c>
      <c r="G37" s="107">
        <f>(('[3]U 15-24'!G40+'[3]U 25-29'!G40)/'[3]U 15-64'!G40)/(('[3]LF 15-24'!G40+'[3]LF 25-29'!G40)/'[3]LF 15-64'!G40)</f>
        <v>1.6129246454899824</v>
      </c>
      <c r="H37" s="107">
        <f>(('[3]U 15-24'!H40+'[3]U 25-29'!H40)/'[3]U 15-64'!H40)/(('[3]LF 15-24'!H40+'[3]LF 25-29'!H40)/'[3]LF 15-64'!H40)</f>
        <v>1.6109894088542522</v>
      </c>
      <c r="I37" s="107">
        <f>(('[3]U 15-24'!I40+'[3]U 25-29'!I40)/'[3]U 15-64'!I40)/(('[3]LF 15-24'!I40+'[3]LF 25-29'!I40)/'[3]LF 15-64'!I40)</f>
        <v>1.5900245490013423</v>
      </c>
      <c r="J37" s="107">
        <f>(('[3]U 15-24'!J40+'[3]U 25-29'!J40)/'[3]U 15-64'!J40)/(('[3]LF 15-24'!J40+'[3]LF 25-29'!J40)/'[3]LF 15-64'!J40)</f>
        <v>1.6479470566925263</v>
      </c>
      <c r="K37" s="107">
        <f>(('[3]U 15-24'!K40+'[3]U 25-29'!K40)/'[3]U 15-64'!K40)/(('[3]LF 15-24'!K40+'[3]LF 25-29'!K40)/'[3]LF 15-64'!K40)</f>
        <v>1.6602563820139176</v>
      </c>
      <c r="L37" s="107">
        <f>(('[3]U 15-24'!L40+'[3]U 25-29'!L40)/'[3]U 15-64'!L40)/(('[3]LF 15-24'!L40+'[3]LF 25-29'!L40)/'[3]LF 15-64'!L40)</f>
        <v>1.8540311398254778</v>
      </c>
      <c r="M37" s="107">
        <f>(('[3]U 15-24'!M40+'[3]U 25-29'!M40)/'[3]U 15-64'!M40)/(('[3]LF 15-24'!M40+'[3]LF 25-29'!M40)/'[3]LF 15-64'!M40)</f>
        <v>1.5689862362670524</v>
      </c>
      <c r="N37" s="107">
        <f>(('[3]U 15-24'!N40+'[3]U 25-29'!N40)/'[3]U 15-64'!N40)/(('[3]LF 15-24'!N40+'[3]LF 25-29'!N40)/'[3]LF 15-64'!N40)</f>
        <v>1.6459381457742397</v>
      </c>
      <c r="O37" s="107">
        <f>(('[3]U 15-24'!O40+'[3]U 25-29'!O40)/'[3]U 15-64'!O40)/(('[3]LF 15-24'!O40+'[3]LF 25-29'!O40)/'[3]LF 15-64'!O40)</f>
        <v>1.6851035891976205</v>
      </c>
      <c r="P37" s="107">
        <f t="shared" si="0"/>
        <v>1.6628297001464196</v>
      </c>
      <c r="Q37" s="309">
        <f t="shared" si="1"/>
        <v>0.42524505466156037</v>
      </c>
    </row>
    <row r="38" spans="1:17">
      <c r="A38" s="7" t="s">
        <v>79</v>
      </c>
      <c r="B38" s="106" t="s">
        <v>66</v>
      </c>
      <c r="C38" s="107">
        <f>(('[3]U 15-24'!C41+'[3]U 25-29'!C41)/'[3]U 15-64'!C41)/(('[3]LF 15-24'!C41+'[3]LF 25-29'!C41)/'[3]LF 15-64'!C41)</f>
        <v>1.5914349048925518</v>
      </c>
      <c r="D38" s="107">
        <f>(('[3]U 15-24'!D41+'[3]U 25-29'!D41)/'[3]U 15-64'!D41)/(('[3]LF 15-24'!D41+'[3]LF 25-29'!D41)/'[3]LF 15-64'!D41)</f>
        <v>1.5533985248842721</v>
      </c>
      <c r="E38" s="107">
        <f>(('[3]U 15-24'!E41+'[3]U 25-29'!E41)/'[3]U 15-64'!E41)/(('[3]LF 15-24'!E41+'[3]LF 25-29'!E41)/'[3]LF 15-64'!E41)</f>
        <v>1.5004244893427017</v>
      </c>
      <c r="F38" s="107">
        <f>(('[3]U 15-24'!F41+'[3]U 25-29'!F41)/'[3]U 15-64'!F41)/(('[3]LF 15-24'!F41+'[3]LF 25-29'!F41)/'[3]LF 15-64'!F41)</f>
        <v>1.5632723744421322</v>
      </c>
      <c r="G38" s="107">
        <f>(('[3]U 15-24'!G41+'[3]U 25-29'!G41)/'[3]U 15-64'!G41)/(('[3]LF 15-24'!G41+'[3]LF 25-29'!G41)/'[3]LF 15-64'!G41)</f>
        <v>1.584665120415601</v>
      </c>
      <c r="H38" s="107">
        <f>(('[3]U 15-24'!H41+'[3]U 25-29'!H41)/'[3]U 15-64'!H41)/(('[3]LF 15-24'!H41+'[3]LF 25-29'!H41)/'[3]LF 15-64'!H41)</f>
        <v>1.5459326045399251</v>
      </c>
      <c r="I38" s="107">
        <f>(('[3]U 15-24'!I41+'[3]U 25-29'!I41)/'[3]U 15-64'!I41)/(('[3]LF 15-24'!I41+'[3]LF 25-29'!I41)/'[3]LF 15-64'!I41)</f>
        <v>1.5511629549011041</v>
      </c>
      <c r="J38" s="107">
        <f>(('[3]U 15-24'!J41+'[3]U 25-29'!J41)/'[3]U 15-64'!J41)/(('[3]LF 15-24'!J41+'[3]LF 25-29'!J41)/'[3]LF 15-64'!J41)</f>
        <v>1.563454769407681</v>
      </c>
      <c r="K38" s="107">
        <f>(('[3]U 15-24'!K41+'[3]U 25-29'!K41)/'[3]U 15-64'!K41)/(('[3]LF 15-24'!K41+'[3]LF 25-29'!K41)/'[3]LF 15-64'!K41)</f>
        <v>1.5173593879452654</v>
      </c>
      <c r="L38" s="107">
        <f>(('[3]U 15-24'!L41+'[3]U 25-29'!L41)/'[3]U 15-64'!L41)/(('[3]LF 15-24'!L41+'[3]LF 25-29'!L41)/'[3]LF 15-64'!L41)</f>
        <v>1.5046351231883546</v>
      </c>
      <c r="M38" s="107">
        <f>(('[3]U 15-24'!M41+'[3]U 25-29'!M41)/'[3]U 15-64'!M41)/(('[3]LF 15-24'!M41+'[3]LF 25-29'!M41)/'[3]LF 15-64'!M41)</f>
        <v>1.5212097285275388</v>
      </c>
      <c r="N38" s="107">
        <f>(('[3]U 15-24'!N41+'[3]U 25-29'!N41)/'[3]U 15-64'!N41)/(('[3]LF 15-24'!N41+'[3]LF 25-29'!N41)/'[3]LF 15-64'!N41)</f>
        <v>1.5586147984407548</v>
      </c>
      <c r="O38" s="107">
        <f>(('[3]U 15-24'!O41+'[3]U 25-29'!O41)/'[3]U 15-64'!O41)/(('[3]LF 15-24'!O41+'[3]LF 25-29'!O41)/'[3]LF 15-64'!O41)</f>
        <v>1.5927129930630806</v>
      </c>
      <c r="P38" s="107">
        <f t="shared" si="0"/>
        <v>1.593364105953162</v>
      </c>
      <c r="Q38" s="309">
        <f t="shared" si="1"/>
        <v>0.70809317290014384</v>
      </c>
    </row>
    <row r="39" spans="1:17">
      <c r="A39" s="7" t="s">
        <v>80</v>
      </c>
      <c r="B39" s="106" t="s">
        <v>66</v>
      </c>
      <c r="C39" s="107">
        <f>(('[3]U 15-24'!C42+'[3]U 25-29'!C42)/'[3]U 15-64'!C42)/(('[3]LF 15-24'!C42+'[3]LF 25-29'!C42)/'[3]LF 15-64'!C42)</f>
        <v>1.6406324411213458</v>
      </c>
      <c r="D39" s="107">
        <f>(('[3]U 15-24'!D42+'[3]U 25-29'!D42)/'[3]U 15-64'!D42)/(('[3]LF 15-24'!D42+'[3]LF 25-29'!D42)/'[3]LF 15-64'!D42)</f>
        <v>1.6706687498127475</v>
      </c>
      <c r="E39" s="107">
        <f>(('[3]U 15-24'!E42+'[3]U 25-29'!E42)/'[3]U 15-64'!E42)/(('[3]LF 15-24'!E42+'[3]LF 25-29'!E42)/'[3]LF 15-64'!E42)</f>
        <v>1.7331314884808648</v>
      </c>
      <c r="F39" s="107">
        <f>(('[3]U 15-24'!F42+'[3]U 25-29'!F42)/'[3]U 15-64'!F42)/(('[3]LF 15-24'!F42+'[3]LF 25-29'!F42)/'[3]LF 15-64'!F42)</f>
        <v>1.8186360829384973</v>
      </c>
      <c r="G39" s="107">
        <f>(('[3]U 15-24'!G42+'[3]U 25-29'!G42)/'[3]U 15-64'!G42)/(('[3]LF 15-24'!G42+'[3]LF 25-29'!G42)/'[3]LF 15-64'!G42)</f>
        <v>1.8335525555351553</v>
      </c>
      <c r="H39" s="107">
        <f>(('[3]U 15-24'!H42+'[3]U 25-29'!H42)/'[3]U 15-64'!H42)/(('[3]LF 15-24'!H42+'[3]LF 25-29'!H42)/'[3]LF 15-64'!H42)</f>
        <v>1.9744681119972776</v>
      </c>
      <c r="I39" s="107">
        <f>(('[3]U 15-24'!I42+'[3]U 25-29'!I42)/'[3]U 15-64'!I42)/(('[3]LF 15-24'!I42+'[3]LF 25-29'!I42)/'[3]LF 15-64'!I42)</f>
        <v>1.9288007258076916</v>
      </c>
      <c r="J39" s="107">
        <f>(('[3]U 15-24'!J42+'[3]U 25-29'!J42)/'[3]U 15-64'!J42)/(('[3]LF 15-24'!J42+'[3]LF 25-29'!J42)/'[3]LF 15-64'!J42)</f>
        <v>1.9573700973278381</v>
      </c>
      <c r="K39" s="107">
        <f>(('[3]U 15-24'!K42+'[3]U 25-29'!K42)/'[3]U 15-64'!K42)/(('[3]LF 15-24'!K42+'[3]LF 25-29'!K42)/'[3]LF 15-64'!K42)</f>
        <v>1.9371492141035427</v>
      </c>
      <c r="L39" s="107">
        <f>(('[3]U 15-24'!L42+'[3]U 25-29'!L42)/'[3]U 15-64'!L42)/(('[3]LF 15-24'!L42+'[3]LF 25-29'!L42)/'[3]LF 15-64'!L42)</f>
        <v>1.8828254582434667</v>
      </c>
      <c r="M39" s="107">
        <f>(('[3]U 15-24'!M42+'[3]U 25-29'!M42)/'[3]U 15-64'!M42)/(('[3]LF 15-24'!M42+'[3]LF 25-29'!M42)/'[3]LF 15-64'!M42)</f>
        <v>1.8287074888600827</v>
      </c>
      <c r="N39" s="107">
        <f>(('[3]U 15-24'!N42+'[3]U 25-29'!N42)/'[3]U 15-64'!N42)/(('[3]LF 15-24'!N42+'[3]LF 25-29'!N42)/'[3]LF 15-64'!N42)</f>
        <v>1.8957752146582538</v>
      </c>
      <c r="O39" s="107">
        <f>(('[3]U 15-24'!O42+'[3]U 25-29'!O42)/'[3]U 15-64'!O42)/(('[3]LF 15-24'!O42+'[3]LF 25-29'!O42)/'[3]LF 15-64'!O42)</f>
        <v>1.9154375435440074</v>
      </c>
      <c r="P39" s="107">
        <f t="shared" si="0"/>
        <v>1.9340420326547589</v>
      </c>
      <c r="Q39" s="309">
        <f t="shared" si="1"/>
        <v>-0.67906994881575133</v>
      </c>
    </row>
    <row r="40" spans="1:17">
      <c r="A40" s="7" t="s">
        <v>81</v>
      </c>
      <c r="B40" s="106" t="s">
        <v>66</v>
      </c>
      <c r="C40" s="107">
        <f>(('[3]U 15-24'!C43+'[3]U 25-29'!C43)/'[3]U 15-64'!C43)/(('[3]LF 15-24'!C43+'[3]LF 25-29'!C43)/'[3]LF 15-64'!C43)</f>
        <v>1.7881661373705935</v>
      </c>
      <c r="D40" s="107">
        <f>(('[3]U 15-24'!D43+'[3]U 25-29'!D43)/'[3]U 15-64'!D43)/(('[3]LF 15-24'!D43+'[3]LF 25-29'!D43)/'[3]LF 15-64'!D43)</f>
        <v>1.7295781437573245</v>
      </c>
      <c r="E40" s="107">
        <f>(('[3]U 15-24'!E43+'[3]U 25-29'!E43)/'[3]U 15-64'!E43)/(('[3]LF 15-24'!E43+'[3]LF 25-29'!E43)/'[3]LF 15-64'!E43)</f>
        <v>1.6665055677843634</v>
      </c>
      <c r="F40" s="107">
        <f>(('[3]U 15-24'!F43+'[3]U 25-29'!F43)/'[3]U 15-64'!F43)/(('[3]LF 15-24'!F43+'[3]LF 25-29'!F43)/'[3]LF 15-64'!F43)</f>
        <v>1.6580379101157383</v>
      </c>
      <c r="G40" s="107">
        <f>(('[3]U 15-24'!G43+'[3]U 25-29'!G43)/'[3]U 15-64'!G43)/(('[3]LF 15-24'!G43+'[3]LF 25-29'!G43)/'[3]LF 15-64'!G43)</f>
        <v>1.6961684173889837</v>
      </c>
      <c r="H40" s="107">
        <f>(('[3]U 15-24'!H43+'[3]U 25-29'!H43)/'[3]U 15-64'!H43)/(('[3]LF 15-24'!H43+'[3]LF 25-29'!H43)/'[3]LF 15-64'!H43)</f>
        <v>1.7521798226170016</v>
      </c>
      <c r="I40" s="107">
        <f>(('[3]U 15-24'!I43+'[3]U 25-29'!I43)/'[3]U 15-64'!I43)/(('[3]LF 15-24'!I43+'[3]LF 25-29'!I43)/'[3]LF 15-64'!I43)</f>
        <v>1.7529412550079302</v>
      </c>
      <c r="J40" s="107">
        <f>(('[3]U 15-24'!J43+'[3]U 25-29'!J43)/'[3]U 15-64'!J43)/(('[3]LF 15-24'!J43+'[3]LF 25-29'!J43)/'[3]LF 15-64'!J43)</f>
        <v>1.753285611803191</v>
      </c>
      <c r="K40" s="107">
        <f>(('[3]U 15-24'!K43+'[3]U 25-29'!K43)/'[3]U 15-64'!K43)/(('[3]LF 15-24'!K43+'[3]LF 25-29'!K43)/'[3]LF 15-64'!K43)</f>
        <v>1.7184471435622295</v>
      </c>
      <c r="L40" s="107">
        <f>(('[3]U 15-24'!L43+'[3]U 25-29'!L43)/'[3]U 15-64'!L43)/(('[3]LF 15-24'!L43+'[3]LF 25-29'!L43)/'[3]LF 15-64'!L43)</f>
        <v>1.5457113852370132</v>
      </c>
      <c r="M40" s="107">
        <f>(('[3]U 15-24'!M43+'[3]U 25-29'!M43)/'[3]U 15-64'!M43)/(('[3]LF 15-24'!M43+'[3]LF 25-29'!M43)/'[3]LF 15-64'!M43)</f>
        <v>1.536867923241924</v>
      </c>
      <c r="N40" s="107">
        <f>(('[3]U 15-24'!N43+'[3]U 25-29'!N43)/'[3]U 15-64'!N43)/(('[3]LF 15-24'!N43+'[3]LF 25-29'!N43)/'[3]LF 15-64'!N43)</f>
        <v>1.5595195774469768</v>
      </c>
      <c r="O40" s="107">
        <f>(('[3]U 15-24'!O43+'[3]U 25-29'!O43)/'[3]U 15-64'!O43)/(('[3]LF 15-24'!O43+'[3]LF 25-29'!O43)/'[3]LF 15-64'!O43)</f>
        <v>1.5925643310818403</v>
      </c>
      <c r="P40" s="107">
        <f t="shared" si="0"/>
        <v>1.6391045213149118</v>
      </c>
      <c r="Q40" s="309">
        <f t="shared" si="1"/>
        <v>0.52184859293543584</v>
      </c>
    </row>
    <row r="41" spans="1:17">
      <c r="A41" s="310" t="s">
        <v>568</v>
      </c>
      <c r="B41" s="106"/>
      <c r="P41" s="311">
        <f>AVERAGE(P7:P40)</f>
        <v>1.7672670235543575</v>
      </c>
    </row>
    <row r="42" spans="1:17">
      <c r="P42" s="311">
        <f>STDEV(P7:P40)</f>
        <v>0.2455932697231632</v>
      </c>
    </row>
    <row r="44" spans="1:17" ht="24.75">
      <c r="A44" s="238" t="s">
        <v>600</v>
      </c>
    </row>
    <row r="45" spans="1:17">
      <c r="A45" s="853" t="s">
        <v>601</v>
      </c>
      <c r="B45" s="854"/>
      <c r="C45" s="855" t="s">
        <v>607</v>
      </c>
      <c r="D45" s="856"/>
      <c r="E45" s="856"/>
      <c r="F45" s="856"/>
      <c r="G45" s="856"/>
      <c r="H45" s="856"/>
      <c r="I45" s="856"/>
      <c r="J45" s="856"/>
      <c r="K45" s="856"/>
      <c r="L45" s="856"/>
      <c r="M45" s="856"/>
      <c r="N45" s="856"/>
      <c r="O45" s="856"/>
      <c r="P45" s="864"/>
    </row>
    <row r="46" spans="1:17">
      <c r="A46" s="853" t="s">
        <v>603</v>
      </c>
      <c r="B46" s="854"/>
      <c r="C46" s="855" t="s">
        <v>604</v>
      </c>
      <c r="D46" s="856"/>
      <c r="E46" s="856"/>
      <c r="F46" s="856"/>
      <c r="G46" s="856"/>
      <c r="H46" s="856"/>
      <c r="I46" s="856"/>
      <c r="J46" s="856"/>
      <c r="K46" s="856"/>
      <c r="L46" s="856"/>
      <c r="M46" s="856"/>
      <c r="N46" s="856"/>
      <c r="O46" s="856"/>
      <c r="P46" s="864"/>
    </row>
    <row r="47" spans="1:17">
      <c r="A47" s="853" t="s">
        <v>608</v>
      </c>
      <c r="B47" s="854"/>
      <c r="C47" s="855" t="s">
        <v>609</v>
      </c>
      <c r="D47" s="856"/>
      <c r="E47" s="856"/>
      <c r="F47" s="856"/>
      <c r="G47" s="856"/>
      <c r="H47" s="856"/>
      <c r="I47" s="856"/>
      <c r="J47" s="856"/>
      <c r="K47" s="856"/>
      <c r="L47" s="856"/>
      <c r="M47" s="856"/>
      <c r="N47" s="856"/>
      <c r="O47" s="856"/>
      <c r="P47" s="864"/>
    </row>
    <row r="48" spans="1:17">
      <c r="A48" s="853" t="s">
        <v>580</v>
      </c>
      <c r="B48" s="854"/>
      <c r="C48" s="855" t="s">
        <v>605</v>
      </c>
      <c r="D48" s="856"/>
      <c r="E48" s="856"/>
      <c r="F48" s="856"/>
      <c r="G48" s="856"/>
      <c r="H48" s="856"/>
      <c r="I48" s="856"/>
      <c r="J48" s="856"/>
      <c r="K48" s="856"/>
      <c r="L48" s="856"/>
      <c r="M48" s="856"/>
      <c r="N48" s="856"/>
      <c r="O48" s="856"/>
      <c r="P48" s="864"/>
    </row>
    <row r="49" spans="1:16">
      <c r="A49" s="853" t="s">
        <v>483</v>
      </c>
      <c r="B49" s="854"/>
      <c r="C49" s="855" t="s">
        <v>606</v>
      </c>
      <c r="D49" s="856"/>
      <c r="E49" s="856"/>
      <c r="F49" s="856"/>
      <c r="G49" s="856"/>
      <c r="H49" s="856"/>
      <c r="I49" s="856"/>
      <c r="J49" s="856"/>
      <c r="K49" s="856"/>
      <c r="L49" s="856"/>
      <c r="M49" s="856"/>
      <c r="N49" s="856"/>
      <c r="O49" s="856"/>
      <c r="P49" s="864"/>
    </row>
    <row r="50" spans="1:16">
      <c r="A50" s="862" t="s">
        <v>379</v>
      </c>
      <c r="B50" s="863"/>
      <c r="C50" s="188" t="s">
        <v>243</v>
      </c>
      <c r="D50" s="188" t="s">
        <v>244</v>
      </c>
      <c r="E50" s="188" t="s">
        <v>245</v>
      </c>
      <c r="F50" s="188" t="s">
        <v>246</v>
      </c>
      <c r="G50" s="188" t="s">
        <v>247</v>
      </c>
      <c r="H50" s="188" t="s">
        <v>248</v>
      </c>
      <c r="I50" s="188" t="s">
        <v>249</v>
      </c>
      <c r="J50" s="188" t="s">
        <v>250</v>
      </c>
      <c r="K50" s="188" t="s">
        <v>251</v>
      </c>
      <c r="L50" s="188" t="s">
        <v>252</v>
      </c>
      <c r="M50" s="188" t="s">
        <v>253</v>
      </c>
      <c r="N50" s="188" t="s">
        <v>254</v>
      </c>
      <c r="O50" s="188" t="s">
        <v>255</v>
      </c>
      <c r="P50" s="188" t="s">
        <v>360</v>
      </c>
    </row>
    <row r="51" spans="1:16">
      <c r="A51" s="189" t="s">
        <v>122</v>
      </c>
      <c r="B51" s="106" t="s">
        <v>66</v>
      </c>
      <c r="C51" s="106" t="s">
        <v>66</v>
      </c>
      <c r="D51" s="106" t="s">
        <v>66</v>
      </c>
      <c r="E51" s="106" t="s">
        <v>66</v>
      </c>
      <c r="F51" s="106" t="s">
        <v>66</v>
      </c>
      <c r="G51" s="106" t="s">
        <v>66</v>
      </c>
      <c r="H51" s="106" t="s">
        <v>66</v>
      </c>
      <c r="I51" s="106" t="s">
        <v>66</v>
      </c>
      <c r="J51" s="106" t="s">
        <v>66</v>
      </c>
      <c r="K51" s="106" t="s">
        <v>66</v>
      </c>
      <c r="L51" s="106" t="s">
        <v>66</v>
      </c>
      <c r="M51" s="106" t="s">
        <v>66</v>
      </c>
      <c r="N51" s="106" t="s">
        <v>66</v>
      </c>
      <c r="O51" s="106" t="s">
        <v>66</v>
      </c>
      <c r="P51" s="106" t="s">
        <v>66</v>
      </c>
    </row>
    <row r="52" spans="1:16">
      <c r="A52" s="7" t="s">
        <v>65</v>
      </c>
      <c r="B52" s="106" t="s">
        <v>66</v>
      </c>
      <c r="C52" s="107">
        <v>595.28899621963501</v>
      </c>
      <c r="D52" s="312">
        <v>649.62500548362732</v>
      </c>
      <c r="E52" s="107">
        <v>623.53599905967712</v>
      </c>
      <c r="F52" s="107">
        <v>590.81400084495544</v>
      </c>
      <c r="G52" s="107">
        <v>543.52999877929687</v>
      </c>
      <c r="H52" s="107">
        <v>521.646000623703</v>
      </c>
      <c r="I52" s="107">
        <v>505.69999814033508</v>
      </c>
      <c r="J52" s="107">
        <v>474.77700042724609</v>
      </c>
      <c r="K52" s="107">
        <v>471.80999755859381</v>
      </c>
      <c r="L52" s="107">
        <v>632.50000286102295</v>
      </c>
      <c r="M52" s="107">
        <v>601.06400156021118</v>
      </c>
      <c r="N52" s="107">
        <v>596.34000492095947</v>
      </c>
      <c r="O52" s="107">
        <v>618.71300315856934</v>
      </c>
      <c r="P52" s="107">
        <v>680.88100242614746</v>
      </c>
    </row>
    <row r="53" spans="1:16">
      <c r="A53" s="7" t="s">
        <v>55</v>
      </c>
      <c r="B53" s="106" t="s">
        <v>66</v>
      </c>
      <c r="C53" s="313">
        <v>133.761</v>
      </c>
      <c r="D53" s="108">
        <v>137.065</v>
      </c>
      <c r="E53" s="108">
        <v>156.15700000000001</v>
      </c>
      <c r="F53" s="313">
        <v>169.57499999999999</v>
      </c>
      <c r="G53" s="108">
        <v>194.1</v>
      </c>
      <c r="H53" s="108">
        <v>207.5</v>
      </c>
      <c r="I53" s="108">
        <v>195.2</v>
      </c>
      <c r="J53" s="108">
        <v>185.30500000000001</v>
      </c>
      <c r="K53" s="108">
        <v>162.30000000000001</v>
      </c>
      <c r="L53" s="108">
        <v>203.8</v>
      </c>
      <c r="M53" s="108">
        <v>187.952</v>
      </c>
      <c r="N53" s="108">
        <v>178.67099999999999</v>
      </c>
      <c r="O53" s="108">
        <v>188.78789</v>
      </c>
      <c r="P53" s="108">
        <v>214.94702130556109</v>
      </c>
    </row>
    <row r="54" spans="1:16">
      <c r="A54" s="7" t="s">
        <v>38</v>
      </c>
      <c r="B54" s="106" t="s">
        <v>66</v>
      </c>
      <c r="C54" s="107">
        <v>290.49369000000007</v>
      </c>
      <c r="D54" s="107">
        <v>265.91366000000011</v>
      </c>
      <c r="E54" s="107">
        <v>330.57821999999999</v>
      </c>
      <c r="F54" s="107">
        <v>362.29199249999999</v>
      </c>
      <c r="G54" s="107">
        <v>379.14386000000002</v>
      </c>
      <c r="H54" s="107">
        <v>390.10616374015808</v>
      </c>
      <c r="I54" s="107">
        <v>382.95991897583008</v>
      </c>
      <c r="J54" s="107">
        <v>352.60333979129791</v>
      </c>
      <c r="K54" s="107">
        <v>332.98991966247559</v>
      </c>
      <c r="L54" s="107">
        <v>379.37828290462488</v>
      </c>
      <c r="M54" s="107">
        <v>405.53806364536291</v>
      </c>
      <c r="N54" s="107">
        <v>346.40378630161291</v>
      </c>
      <c r="O54" s="107">
        <v>368.38796663284302</v>
      </c>
      <c r="P54" s="107">
        <v>416.35240459442139</v>
      </c>
    </row>
    <row r="55" spans="1:16">
      <c r="A55" s="7" t="s">
        <v>67</v>
      </c>
      <c r="B55" s="106" t="s">
        <v>66</v>
      </c>
      <c r="C55" s="108">
        <v>1076.0999999999999</v>
      </c>
      <c r="D55" s="108">
        <v>1156.8</v>
      </c>
      <c r="E55" s="108">
        <v>1263.3</v>
      </c>
      <c r="F55" s="108">
        <v>1275.5999999999999</v>
      </c>
      <c r="G55" s="108">
        <v>1223.2</v>
      </c>
      <c r="H55" s="108">
        <v>1157.8</v>
      </c>
      <c r="I55" s="108">
        <v>1091.9000000000001</v>
      </c>
      <c r="J55" s="108">
        <v>1065.7</v>
      </c>
      <c r="K55" s="108">
        <v>1104.3</v>
      </c>
      <c r="L55" s="108">
        <v>1496.3</v>
      </c>
      <c r="M55" s="108">
        <v>1458.9</v>
      </c>
      <c r="N55" s="108">
        <v>1366.6</v>
      </c>
      <c r="O55" s="108">
        <v>1340.2</v>
      </c>
      <c r="P55" s="108">
        <v>1319.699996948242</v>
      </c>
    </row>
    <row r="56" spans="1:16">
      <c r="A56" s="7" t="s">
        <v>83</v>
      </c>
      <c r="B56" s="106" t="s">
        <v>66</v>
      </c>
      <c r="C56" s="107">
        <v>531.49499999999989</v>
      </c>
      <c r="D56" s="107">
        <v>532.09499999999991</v>
      </c>
      <c r="E56" s="107">
        <v>525.27599999999995</v>
      </c>
      <c r="F56" s="107">
        <v>511.86300000000011</v>
      </c>
      <c r="G56" s="107">
        <v>542.56200000000001</v>
      </c>
      <c r="H56" s="107">
        <v>503.1640000000001</v>
      </c>
      <c r="I56" s="107">
        <v>507.51799999999997</v>
      </c>
      <c r="J56" s="107">
        <v>491.81599999999997</v>
      </c>
      <c r="K56" s="107">
        <v>555.74099999999987</v>
      </c>
      <c r="L56" s="107">
        <v>699.74300000000005</v>
      </c>
      <c r="M56" s="107">
        <v>621.76475000000005</v>
      </c>
      <c r="N56" s="107">
        <v>562.28000000000009</v>
      </c>
      <c r="O56" s="107">
        <v>513.18799999999987</v>
      </c>
      <c r="P56" s="107">
        <v>481.0679919719696</v>
      </c>
    </row>
    <row r="57" spans="1:16">
      <c r="A57" s="7" t="s">
        <v>41</v>
      </c>
      <c r="B57" s="106" t="s">
        <v>66</v>
      </c>
      <c r="C57" s="108">
        <v>452.80149730000062</v>
      </c>
      <c r="D57" s="108">
        <v>418.45919512500052</v>
      </c>
      <c r="E57" s="108">
        <v>374.83235770300001</v>
      </c>
      <c r="F57" s="108">
        <v>397.1</v>
      </c>
      <c r="G57" s="108">
        <v>424.5</v>
      </c>
      <c r="H57" s="108">
        <v>408.4</v>
      </c>
      <c r="I57" s="108">
        <v>369.5</v>
      </c>
      <c r="J57" s="108">
        <v>275.57700000000011</v>
      </c>
      <c r="K57" s="108">
        <v>229.4</v>
      </c>
      <c r="L57" s="108">
        <v>351.71600000000001</v>
      </c>
      <c r="M57" s="108">
        <v>382.5750000000001</v>
      </c>
      <c r="N57" s="108">
        <v>352.48700000000002</v>
      </c>
      <c r="O57" s="108">
        <v>364.529</v>
      </c>
      <c r="P57" s="108">
        <v>367.53299880027771</v>
      </c>
    </row>
    <row r="58" spans="1:16">
      <c r="A58" s="7" t="s">
        <v>42</v>
      </c>
      <c r="B58" s="106" t="s">
        <v>66</v>
      </c>
      <c r="C58" s="107">
        <v>126.49283</v>
      </c>
      <c r="D58" s="107">
        <v>117.76860000000001</v>
      </c>
      <c r="E58" s="107">
        <v>130.6481</v>
      </c>
      <c r="F58" s="107">
        <v>154.31519</v>
      </c>
      <c r="G58" s="107">
        <v>159.0456575</v>
      </c>
      <c r="H58" s="107">
        <v>139.3669980764389</v>
      </c>
      <c r="I58" s="107">
        <v>113.6388250589371</v>
      </c>
      <c r="J58" s="107">
        <v>109.8927462100983</v>
      </c>
      <c r="K58" s="107">
        <v>101.10966950654981</v>
      </c>
      <c r="L58" s="107">
        <v>177.02817606925959</v>
      </c>
      <c r="M58" s="107">
        <v>217.77991473674771</v>
      </c>
      <c r="N58" s="107">
        <v>220.87996566295621</v>
      </c>
      <c r="O58" s="107">
        <v>218.4119439125061</v>
      </c>
      <c r="P58" s="107">
        <v>201.92873358726499</v>
      </c>
    </row>
    <row r="59" spans="1:16">
      <c r="A59" s="7" t="s">
        <v>44</v>
      </c>
      <c r="B59" s="106" t="s">
        <v>66</v>
      </c>
      <c r="C59" s="313">
        <v>99.24399995803833</v>
      </c>
      <c r="D59" s="108">
        <v>86.979999840259552</v>
      </c>
      <c r="E59" s="108">
        <v>73.991000533103943</v>
      </c>
      <c r="F59" s="108">
        <v>69.292000234127045</v>
      </c>
      <c r="G59" s="108">
        <v>67.329999536275864</v>
      </c>
      <c r="H59" s="108">
        <v>53.326999545097351</v>
      </c>
      <c r="I59" s="108">
        <v>40.416999846696847</v>
      </c>
      <c r="J59" s="108">
        <v>31.483000010251999</v>
      </c>
      <c r="K59" s="108">
        <v>37.351999849081039</v>
      </c>
      <c r="L59" s="108">
        <v>92.228999972343445</v>
      </c>
      <c r="M59" s="108">
        <v>113.2739982604981</v>
      </c>
      <c r="N59" s="108">
        <v>83.90700089931488</v>
      </c>
      <c r="O59" s="108">
        <v>67.488000333309174</v>
      </c>
      <c r="P59" s="108">
        <v>57.961000025272369</v>
      </c>
    </row>
    <row r="60" spans="1:16">
      <c r="A60" s="7" t="s">
        <v>60</v>
      </c>
      <c r="B60" s="106" t="s">
        <v>66</v>
      </c>
      <c r="C60" s="107">
        <v>254</v>
      </c>
      <c r="D60" s="107">
        <v>238</v>
      </c>
      <c r="E60" s="107">
        <v>236</v>
      </c>
      <c r="F60" s="107">
        <v>235</v>
      </c>
      <c r="G60" s="107">
        <v>230</v>
      </c>
      <c r="H60" s="107">
        <v>221</v>
      </c>
      <c r="I60" s="107">
        <v>204</v>
      </c>
      <c r="J60" s="107">
        <v>184</v>
      </c>
      <c r="K60" s="107">
        <v>172</v>
      </c>
      <c r="L60" s="107">
        <v>222</v>
      </c>
      <c r="M60" s="107">
        <v>226</v>
      </c>
      <c r="N60" s="107">
        <v>209</v>
      </c>
      <c r="O60" s="107">
        <v>206</v>
      </c>
      <c r="P60" s="107">
        <v>219</v>
      </c>
    </row>
    <row r="61" spans="1:16">
      <c r="A61" s="7" t="s">
        <v>46</v>
      </c>
      <c r="B61" s="106" t="s">
        <v>66</v>
      </c>
      <c r="C61" s="108">
        <v>2669.2510000000002</v>
      </c>
      <c r="D61" s="108">
        <v>2229.902</v>
      </c>
      <c r="E61" s="313">
        <v>2275.21</v>
      </c>
      <c r="F61" s="108">
        <v>2278.3000000000002</v>
      </c>
      <c r="G61" s="108">
        <v>2405.7075</v>
      </c>
      <c r="H61" s="108">
        <v>2431.666020393372</v>
      </c>
      <c r="I61" s="108">
        <v>2430.1452703475952</v>
      </c>
      <c r="J61" s="108">
        <v>2220.9462614059448</v>
      </c>
      <c r="K61" s="108">
        <v>2060.273268699646</v>
      </c>
      <c r="L61" s="108">
        <v>2568.3832483291631</v>
      </c>
      <c r="M61" s="108">
        <v>2631.1874847412109</v>
      </c>
      <c r="N61" s="108">
        <v>2601.6047668457031</v>
      </c>
      <c r="O61" s="108">
        <v>2807.6575050353999</v>
      </c>
      <c r="P61" s="108">
        <v>2818.0477104187012</v>
      </c>
    </row>
    <row r="62" spans="1:16">
      <c r="A62" s="7" t="s">
        <v>43</v>
      </c>
      <c r="B62" s="106" t="s">
        <v>66</v>
      </c>
      <c r="C62" s="107">
        <v>3062</v>
      </c>
      <c r="D62" s="107">
        <v>3107</v>
      </c>
      <c r="E62" s="107">
        <v>3394</v>
      </c>
      <c r="F62" s="107">
        <v>3659</v>
      </c>
      <c r="G62" s="312">
        <v>4106</v>
      </c>
      <c r="H62" s="107">
        <v>4571</v>
      </c>
      <c r="I62" s="107">
        <v>4269</v>
      </c>
      <c r="J62" s="107">
        <v>3594</v>
      </c>
      <c r="K62" s="107">
        <v>3132</v>
      </c>
      <c r="L62" s="107">
        <v>3223</v>
      </c>
      <c r="M62" s="312">
        <v>2944</v>
      </c>
      <c r="N62" s="107">
        <v>2496</v>
      </c>
      <c r="O62" s="107">
        <v>2305</v>
      </c>
      <c r="P62" s="107">
        <v>2259</v>
      </c>
    </row>
    <row r="63" spans="1:16">
      <c r="A63" s="7" t="s">
        <v>68</v>
      </c>
      <c r="B63" s="106" t="s">
        <v>66</v>
      </c>
      <c r="C63" s="108">
        <v>489.85144000000003</v>
      </c>
      <c r="D63" s="108">
        <v>443.44918000000001</v>
      </c>
      <c r="E63" s="108">
        <v>479.00451249999998</v>
      </c>
      <c r="F63" s="108">
        <v>458.84404000000001</v>
      </c>
      <c r="G63" s="108">
        <v>504.8469475</v>
      </c>
      <c r="H63" s="108">
        <v>476.1376006603241</v>
      </c>
      <c r="I63" s="108">
        <v>433.4103090763092</v>
      </c>
      <c r="J63" s="108">
        <v>405.93969583511353</v>
      </c>
      <c r="K63" s="108">
        <v>377.16212618350983</v>
      </c>
      <c r="L63" s="108">
        <v>470.38019394874573</v>
      </c>
      <c r="M63" s="108">
        <v>627.58975982666016</v>
      </c>
      <c r="N63" s="108">
        <v>874.92354011535645</v>
      </c>
      <c r="O63" s="108">
        <v>1201.082045555115</v>
      </c>
      <c r="P63" s="108">
        <v>1348.081700325012</v>
      </c>
    </row>
    <row r="64" spans="1:16">
      <c r="A64" s="7" t="s">
        <v>52</v>
      </c>
      <c r="B64" s="106" t="s">
        <v>66</v>
      </c>
      <c r="C64" s="107">
        <v>263.2000000000001</v>
      </c>
      <c r="D64" s="107">
        <v>233.8</v>
      </c>
      <c r="E64" s="312">
        <v>238.6</v>
      </c>
      <c r="F64" s="107">
        <v>244.3</v>
      </c>
      <c r="G64" s="107">
        <v>252.4</v>
      </c>
      <c r="H64" s="107">
        <v>303.2</v>
      </c>
      <c r="I64" s="107">
        <v>316.50000000000011</v>
      </c>
      <c r="J64" s="107">
        <v>311.70600000000002</v>
      </c>
      <c r="K64" s="107">
        <v>328.77200000000011</v>
      </c>
      <c r="L64" s="107">
        <v>420.31900000000002</v>
      </c>
      <c r="M64" s="107">
        <v>474.541</v>
      </c>
      <c r="N64" s="107">
        <v>467.613</v>
      </c>
      <c r="O64" s="107">
        <v>474.76400000000001</v>
      </c>
      <c r="P64" s="107">
        <v>448.43399953842157</v>
      </c>
    </row>
    <row r="65" spans="1:16">
      <c r="A65" s="7" t="s">
        <v>69</v>
      </c>
      <c r="B65" s="106" t="s">
        <v>66</v>
      </c>
      <c r="C65" s="108">
        <v>3.5139999999999998</v>
      </c>
      <c r="D65" s="313">
        <v>3.6300000000000008</v>
      </c>
      <c r="E65" s="108">
        <v>5.0410000000000004</v>
      </c>
      <c r="F65" s="313">
        <v>5.3650000000000002</v>
      </c>
      <c r="G65" s="108">
        <v>4.8369999999999997</v>
      </c>
      <c r="H65" s="108">
        <v>4.2530000000000001</v>
      </c>
      <c r="I65" s="108">
        <v>5.1000000000000014</v>
      </c>
      <c r="J65" s="108">
        <v>4.0640000000000001</v>
      </c>
      <c r="K65" s="108">
        <v>5.4</v>
      </c>
      <c r="L65" s="108">
        <v>12.932</v>
      </c>
      <c r="M65" s="108">
        <v>13.4164925</v>
      </c>
      <c r="N65" s="108">
        <v>12.412000000000001</v>
      </c>
      <c r="O65" s="108">
        <v>10.6290947</v>
      </c>
      <c r="P65" s="108">
        <v>9.7259837090969086</v>
      </c>
    </row>
    <row r="66" spans="1:16">
      <c r="A66" s="7" t="s">
        <v>70</v>
      </c>
      <c r="B66" s="106" t="s">
        <v>66</v>
      </c>
      <c r="C66" s="107">
        <v>80.999999523162842</v>
      </c>
      <c r="D66" s="107">
        <v>69.600000575184822</v>
      </c>
      <c r="E66" s="107">
        <v>82.200000002980232</v>
      </c>
      <c r="F66" s="107">
        <v>87.199999660253525</v>
      </c>
      <c r="G66" s="107">
        <v>88.499999523162842</v>
      </c>
      <c r="H66" s="107">
        <v>96.799998760223389</v>
      </c>
      <c r="I66" s="107">
        <v>98.800000786781311</v>
      </c>
      <c r="J66" s="107">
        <v>106.9999999403954</v>
      </c>
      <c r="K66" s="107">
        <v>130.90000069141391</v>
      </c>
      <c r="L66" s="107">
        <v>274.49999892711639</v>
      </c>
      <c r="M66" s="107">
        <v>304.29999709129328</v>
      </c>
      <c r="N66" s="107">
        <v>316.80000114440918</v>
      </c>
      <c r="O66" s="107">
        <v>322.49999690055847</v>
      </c>
      <c r="P66" s="107">
        <v>299.09999871253967</v>
      </c>
    </row>
    <row r="67" spans="1:16">
      <c r="A67" s="7" t="s">
        <v>84</v>
      </c>
      <c r="B67" s="106" t="s">
        <v>66</v>
      </c>
      <c r="C67" s="108">
        <v>211.61099999999999</v>
      </c>
      <c r="D67" s="108">
        <v>231.51499999999999</v>
      </c>
      <c r="E67" s="108">
        <v>260.32</v>
      </c>
      <c r="F67" s="108">
        <v>277.72899999999998</v>
      </c>
      <c r="G67" s="108">
        <v>274.32299999999998</v>
      </c>
      <c r="H67" s="108">
        <v>244.54499999999999</v>
      </c>
      <c r="I67" s="108">
        <v>233.381</v>
      </c>
      <c r="J67" s="108">
        <v>209.04</v>
      </c>
      <c r="K67" s="108">
        <v>178.01</v>
      </c>
      <c r="L67" s="108">
        <v>228.798</v>
      </c>
      <c r="M67" s="108">
        <v>206.2529999999999</v>
      </c>
      <c r="N67" s="108">
        <v>176.8</v>
      </c>
      <c r="O67" s="108">
        <v>241.4</v>
      </c>
      <c r="P67" s="108">
        <v>222.59999895095831</v>
      </c>
    </row>
    <row r="68" spans="1:16">
      <c r="A68" s="7" t="s">
        <v>47</v>
      </c>
      <c r="B68" s="106" t="s">
        <v>66</v>
      </c>
      <c r="C68" s="107">
        <v>2486.5550000000012</v>
      </c>
      <c r="D68" s="107">
        <v>2259.2860000000001</v>
      </c>
      <c r="E68" s="107">
        <v>2154</v>
      </c>
      <c r="F68" s="312">
        <v>2087.2020000000002</v>
      </c>
      <c r="G68" s="312">
        <v>1953</v>
      </c>
      <c r="H68" s="107">
        <v>1886</v>
      </c>
      <c r="I68" s="107">
        <v>1668.6</v>
      </c>
      <c r="J68" s="107">
        <v>1503.498</v>
      </c>
      <c r="K68" s="107">
        <v>1685.64</v>
      </c>
      <c r="L68" s="107">
        <v>1940.91</v>
      </c>
      <c r="M68" s="107">
        <v>2098</v>
      </c>
      <c r="N68" s="107">
        <v>2104</v>
      </c>
      <c r="O68" s="107">
        <v>2735.64</v>
      </c>
      <c r="P68" s="107">
        <v>3105.0610227584839</v>
      </c>
    </row>
    <row r="69" spans="1:16">
      <c r="A69" s="7" t="s">
        <v>71</v>
      </c>
      <c r="B69" s="106" t="s">
        <v>66</v>
      </c>
      <c r="C69" s="108">
        <v>3110</v>
      </c>
      <c r="D69" s="108">
        <v>3280</v>
      </c>
      <c r="E69" s="108">
        <v>3500</v>
      </c>
      <c r="F69" s="108">
        <v>3360</v>
      </c>
      <c r="G69" s="108">
        <v>3020</v>
      </c>
      <c r="H69" s="108">
        <v>2840</v>
      </c>
      <c r="I69" s="108">
        <v>2630</v>
      </c>
      <c r="J69" s="108">
        <v>2480</v>
      </c>
      <c r="K69" s="108">
        <v>2530</v>
      </c>
      <c r="L69" s="108">
        <v>3180</v>
      </c>
      <c r="M69" s="108">
        <v>3180</v>
      </c>
      <c r="N69" s="108">
        <v>2710</v>
      </c>
      <c r="O69" s="108">
        <v>2710</v>
      </c>
      <c r="P69" s="108">
        <v>2520</v>
      </c>
    </row>
    <row r="70" spans="1:16">
      <c r="A70" s="7" t="s">
        <v>72</v>
      </c>
      <c r="B70" s="106" t="s">
        <v>66</v>
      </c>
      <c r="C70" s="107">
        <v>972.5</v>
      </c>
      <c r="D70" s="107">
        <v>894.3</v>
      </c>
      <c r="E70" s="107">
        <v>745.4</v>
      </c>
      <c r="F70" s="107">
        <v>812.6</v>
      </c>
      <c r="G70" s="107">
        <v>851.2</v>
      </c>
      <c r="H70" s="312">
        <v>876.80000000000018</v>
      </c>
      <c r="I70" s="107">
        <v>815</v>
      </c>
      <c r="J70" s="107">
        <v>773</v>
      </c>
      <c r="K70" s="107">
        <v>761</v>
      </c>
      <c r="L70" s="107">
        <v>872</v>
      </c>
      <c r="M70" s="107">
        <v>884</v>
      </c>
      <c r="N70" s="107">
        <v>817.4</v>
      </c>
      <c r="O70" s="107">
        <v>781.80000000000007</v>
      </c>
      <c r="P70" s="107">
        <v>777.89999675750732</v>
      </c>
    </row>
    <row r="71" spans="1:16">
      <c r="A71" s="7" t="s">
        <v>51</v>
      </c>
      <c r="B71" s="106" t="s">
        <v>66</v>
      </c>
      <c r="C71" s="108">
        <v>4.3439300000000003</v>
      </c>
      <c r="D71" s="108">
        <v>3.4065400000000001</v>
      </c>
      <c r="E71" s="313">
        <v>5.0659800000000006</v>
      </c>
      <c r="F71" s="313">
        <v>7.1370500000000003</v>
      </c>
      <c r="G71" s="108">
        <v>10.15249</v>
      </c>
      <c r="H71" s="108">
        <v>9.0958099812269211</v>
      </c>
      <c r="I71" s="108">
        <v>9.7001699954271317</v>
      </c>
      <c r="J71" s="108">
        <v>8.5975025072693825</v>
      </c>
      <c r="K71" s="108">
        <v>10.76042003184557</v>
      </c>
      <c r="L71" s="108">
        <v>11.68190247192979</v>
      </c>
      <c r="M71" s="108">
        <v>10.05547750741243</v>
      </c>
      <c r="N71" s="108">
        <v>11.54281247407198</v>
      </c>
      <c r="O71" s="108">
        <v>12.79156240448356</v>
      </c>
      <c r="P71" s="108">
        <v>14.82611775398254</v>
      </c>
    </row>
    <row r="72" spans="1:16">
      <c r="A72" s="7" t="s">
        <v>73</v>
      </c>
      <c r="B72" s="106" t="s">
        <v>66</v>
      </c>
      <c r="C72" s="312">
        <v>978.3999992609024</v>
      </c>
      <c r="D72" s="107">
        <v>971.40000367164612</v>
      </c>
      <c r="E72" s="107">
        <v>1128.899990439415</v>
      </c>
      <c r="F72" s="107">
        <v>1177.7999932765961</v>
      </c>
      <c r="G72" s="107">
        <v>1511.799994707108</v>
      </c>
      <c r="H72" s="107">
        <v>1439.3860045671461</v>
      </c>
      <c r="I72" s="107">
        <v>1349.806005477905</v>
      </c>
      <c r="J72" s="107">
        <v>1478.299002289772</v>
      </c>
      <c r="K72" s="107">
        <v>1563.8739957809451</v>
      </c>
      <c r="L72" s="107">
        <v>2320.6990337371831</v>
      </c>
      <c r="M72" s="107">
        <v>2501.334983348846</v>
      </c>
      <c r="N72" s="107">
        <v>2559.2320017814641</v>
      </c>
      <c r="O72" s="107">
        <v>2435.7940082550049</v>
      </c>
      <c r="P72" s="107">
        <v>2554.7959957122798</v>
      </c>
    </row>
    <row r="73" spans="1:16">
      <c r="A73" s="7" t="s">
        <v>54</v>
      </c>
      <c r="B73" s="106" t="s">
        <v>66</v>
      </c>
      <c r="C73" s="108">
        <v>245</v>
      </c>
      <c r="D73" s="108">
        <v>202</v>
      </c>
      <c r="E73" s="108">
        <v>253</v>
      </c>
      <c r="F73" s="108">
        <v>338</v>
      </c>
      <c r="G73" s="108">
        <v>415</v>
      </c>
      <c r="H73" s="108">
        <v>437</v>
      </c>
      <c r="I73" s="108">
        <v>361</v>
      </c>
      <c r="J73" s="108">
        <v>306</v>
      </c>
      <c r="K73" s="108">
        <v>262</v>
      </c>
      <c r="L73" s="108">
        <v>323</v>
      </c>
      <c r="M73" s="108">
        <v>386</v>
      </c>
      <c r="N73" s="108">
        <v>383</v>
      </c>
      <c r="O73" s="108">
        <v>459.96699999999998</v>
      </c>
      <c r="P73" s="108">
        <v>590.26900291442871</v>
      </c>
    </row>
    <row r="74" spans="1:16">
      <c r="A74" s="7" t="s">
        <v>74</v>
      </c>
      <c r="B74" s="106" t="s">
        <v>66</v>
      </c>
      <c r="C74" s="107">
        <v>117.5</v>
      </c>
      <c r="D74" s="107">
        <v>105.9</v>
      </c>
      <c r="E74" s="107">
        <v>105.7</v>
      </c>
      <c r="F74" s="107">
        <v>97.299999999999983</v>
      </c>
      <c r="G74" s="107">
        <v>84.3</v>
      </c>
      <c r="H74" s="107">
        <v>81.699999999999989</v>
      </c>
      <c r="I74" s="107">
        <v>84.5</v>
      </c>
      <c r="J74" s="107">
        <v>82.299999999999983</v>
      </c>
      <c r="K74" s="107">
        <v>94</v>
      </c>
      <c r="L74" s="107">
        <v>140.30000000000001</v>
      </c>
      <c r="M74" s="107">
        <v>150.5</v>
      </c>
      <c r="N74" s="107">
        <v>152.69999999999999</v>
      </c>
      <c r="O74" s="107">
        <v>162.4</v>
      </c>
      <c r="P74" s="107">
        <v>147.29999971389771</v>
      </c>
    </row>
    <row r="75" spans="1:16">
      <c r="A75" s="7" t="s">
        <v>75</v>
      </c>
      <c r="B75" s="106" t="s">
        <v>66</v>
      </c>
      <c r="C75" s="108">
        <v>80</v>
      </c>
      <c r="D75" s="108">
        <v>81</v>
      </c>
      <c r="E75" s="108">
        <v>93</v>
      </c>
      <c r="F75" s="108">
        <v>105</v>
      </c>
      <c r="G75" s="108">
        <v>104</v>
      </c>
      <c r="H75" s="108">
        <v>109.782</v>
      </c>
      <c r="I75" s="108">
        <v>83.1</v>
      </c>
      <c r="J75" s="108">
        <v>62.800000000000011</v>
      </c>
      <c r="K75" s="108">
        <v>67.099999999999994</v>
      </c>
      <c r="L75" s="108">
        <v>81</v>
      </c>
      <c r="M75" s="108">
        <v>93.4</v>
      </c>
      <c r="N75" s="108">
        <v>85.399999999999991</v>
      </c>
      <c r="O75" s="108">
        <v>85.7</v>
      </c>
      <c r="P75" s="108">
        <v>94.099999487400055</v>
      </c>
    </row>
    <row r="76" spans="1:16">
      <c r="A76" s="7" t="s">
        <v>56</v>
      </c>
      <c r="B76" s="106" t="s">
        <v>66</v>
      </c>
      <c r="C76" s="312">
        <v>2771</v>
      </c>
      <c r="D76" s="107">
        <v>3162</v>
      </c>
      <c r="E76" s="312">
        <v>3421.9</v>
      </c>
      <c r="F76" s="107">
        <v>3324</v>
      </c>
      <c r="G76" s="107">
        <v>3223</v>
      </c>
      <c r="H76" s="107">
        <v>3038.9</v>
      </c>
      <c r="I76" s="107">
        <v>2340.5</v>
      </c>
      <c r="J76" s="107">
        <v>1614.1</v>
      </c>
      <c r="K76" s="107">
        <v>1207</v>
      </c>
      <c r="L76" s="107">
        <v>1409.1</v>
      </c>
      <c r="M76" s="107">
        <v>1645.4</v>
      </c>
      <c r="N76" s="107">
        <v>1655.5</v>
      </c>
      <c r="O76" s="107">
        <v>1745.3</v>
      </c>
      <c r="P76" s="107">
        <v>1788.099990844727</v>
      </c>
    </row>
    <row r="77" spans="1:16">
      <c r="A77" s="7" t="s">
        <v>76</v>
      </c>
      <c r="B77" s="106" t="s">
        <v>66</v>
      </c>
      <c r="C77" s="108">
        <v>205.5000030994415</v>
      </c>
      <c r="D77" s="108">
        <v>213.49999928474429</v>
      </c>
      <c r="E77" s="108">
        <v>270.20000171661383</v>
      </c>
      <c r="F77" s="108">
        <v>339.50000143051147</v>
      </c>
      <c r="G77" s="108">
        <v>358.09999799728388</v>
      </c>
      <c r="H77" s="108">
        <v>413.50000333786011</v>
      </c>
      <c r="I77" s="108">
        <v>420.39999675750732</v>
      </c>
      <c r="J77" s="108">
        <v>439.8000054359436</v>
      </c>
      <c r="K77" s="108">
        <v>417.30000305175781</v>
      </c>
      <c r="L77" s="108">
        <v>516.20000314712524</v>
      </c>
      <c r="M77" s="108">
        <v>589.4999942779541</v>
      </c>
      <c r="N77" s="108">
        <v>685.40000915527344</v>
      </c>
      <c r="O77" s="108">
        <v>830.89999580383301</v>
      </c>
      <c r="P77" s="108">
        <v>851.8000020980835</v>
      </c>
    </row>
    <row r="78" spans="1:16">
      <c r="A78" s="7" t="s">
        <v>77</v>
      </c>
      <c r="B78" s="106" t="s">
        <v>66</v>
      </c>
      <c r="C78" s="107">
        <v>484.7000000000001</v>
      </c>
      <c r="D78" s="107">
        <v>507.50000000000011</v>
      </c>
      <c r="E78" s="312">
        <v>486.4</v>
      </c>
      <c r="F78" s="107">
        <v>459.3</v>
      </c>
      <c r="G78" s="107">
        <v>480.2000000000001</v>
      </c>
      <c r="H78" s="107">
        <v>426.7</v>
      </c>
      <c r="I78" s="107">
        <v>353.1</v>
      </c>
      <c r="J78" s="107">
        <v>291.64699999999999</v>
      </c>
      <c r="K78" s="107">
        <v>257.29000000000002</v>
      </c>
      <c r="L78" s="107">
        <v>324.06200000000001</v>
      </c>
      <c r="M78" s="107">
        <v>388.572</v>
      </c>
      <c r="N78" s="107">
        <v>364.32624822855001</v>
      </c>
      <c r="O78" s="107">
        <v>377.04224991798401</v>
      </c>
      <c r="P78" s="107">
        <v>385.4997501373291</v>
      </c>
    </row>
    <row r="79" spans="1:16">
      <c r="A79" s="7" t="s">
        <v>58</v>
      </c>
      <c r="B79" s="106" t="s">
        <v>66</v>
      </c>
      <c r="C79" s="108" t="s">
        <v>489</v>
      </c>
      <c r="D79" s="108" t="s">
        <v>489</v>
      </c>
      <c r="E79" s="108">
        <v>61.278707500000003</v>
      </c>
      <c r="F79" s="108">
        <v>64.146977500000006</v>
      </c>
      <c r="G79" s="108">
        <v>63.248785000000012</v>
      </c>
      <c r="H79" s="108">
        <v>66.049531847238541</v>
      </c>
      <c r="I79" s="108">
        <v>60.812032349407673</v>
      </c>
      <c r="J79" s="108">
        <v>49.869210250675678</v>
      </c>
      <c r="K79" s="108">
        <v>45.525089681148529</v>
      </c>
      <c r="L79" s="108">
        <v>61.009985059499741</v>
      </c>
      <c r="M79" s="108">
        <v>75.357776500284672</v>
      </c>
      <c r="N79" s="108">
        <v>83.24190478771925</v>
      </c>
      <c r="O79" s="108">
        <v>89.582320526242256</v>
      </c>
      <c r="P79" s="108">
        <v>101.80077233910561</v>
      </c>
    </row>
    <row r="80" spans="1:16">
      <c r="A80" s="7" t="s">
        <v>45</v>
      </c>
      <c r="B80" s="106" t="s">
        <v>66</v>
      </c>
      <c r="C80" s="312">
        <v>2484.9</v>
      </c>
      <c r="D80" s="107">
        <v>1867.8</v>
      </c>
      <c r="E80" s="107">
        <v>2169.5299959182739</v>
      </c>
      <c r="F80" s="107">
        <v>2265.0399942398071</v>
      </c>
      <c r="G80" s="312">
        <v>2231.8300037384029</v>
      </c>
      <c r="H80" s="107">
        <v>1930.25000667572</v>
      </c>
      <c r="I80" s="107">
        <v>1838.3200016021731</v>
      </c>
      <c r="J80" s="107">
        <v>1844.0500068664551</v>
      </c>
      <c r="K80" s="312">
        <v>2592.0200119018559</v>
      </c>
      <c r="L80" s="312">
        <v>4149.2600326538086</v>
      </c>
      <c r="M80" s="107">
        <v>4636.2400512695312</v>
      </c>
      <c r="N80" s="107">
        <v>5009.5200424194336</v>
      </c>
      <c r="O80" s="107">
        <v>5804.5600395202637</v>
      </c>
      <c r="P80" s="107">
        <v>6041.8099899291992</v>
      </c>
    </row>
    <row r="81" spans="1:16">
      <c r="A81" s="7" t="s">
        <v>61</v>
      </c>
      <c r="B81" s="106" t="s">
        <v>66</v>
      </c>
      <c r="C81" s="108">
        <v>260</v>
      </c>
      <c r="D81" s="108">
        <v>227</v>
      </c>
      <c r="E81" s="108">
        <v>236</v>
      </c>
      <c r="F81" s="108">
        <v>263</v>
      </c>
      <c r="G81" s="313">
        <v>298.99999999999989</v>
      </c>
      <c r="H81" s="108">
        <v>359.6</v>
      </c>
      <c r="I81" s="108">
        <v>330.2</v>
      </c>
      <c r="J81" s="108">
        <v>295.92</v>
      </c>
      <c r="K81" s="108">
        <v>302.91000000000003</v>
      </c>
      <c r="L81" s="108">
        <v>405.78</v>
      </c>
      <c r="M81" s="108">
        <v>421.99999999999989</v>
      </c>
      <c r="N81" s="108">
        <v>387.8</v>
      </c>
      <c r="O81" s="108">
        <v>399.1</v>
      </c>
      <c r="P81" s="108">
        <v>407.60000038146973</v>
      </c>
    </row>
    <row r="82" spans="1:16">
      <c r="A82" s="7" t="s">
        <v>78</v>
      </c>
      <c r="B82" s="106" t="s">
        <v>66</v>
      </c>
      <c r="C82" s="107">
        <v>104.95900058746339</v>
      </c>
      <c r="D82" s="107">
        <v>99.33199942111969</v>
      </c>
      <c r="E82" s="107">
        <v>119.3070011734963</v>
      </c>
      <c r="F82" s="107">
        <v>169.4359995126724</v>
      </c>
      <c r="G82" s="107">
        <v>178.1929988861084</v>
      </c>
      <c r="H82" s="107">
        <v>184.0510010719299</v>
      </c>
      <c r="I82" s="107">
        <v>167.68300104141241</v>
      </c>
      <c r="J82" s="107">
        <v>154.7400019168854</v>
      </c>
      <c r="K82" s="107">
        <v>145.2610006332398</v>
      </c>
      <c r="L82" s="107">
        <v>181.9379997253418</v>
      </c>
      <c r="M82" s="107">
        <v>202.6410000324249</v>
      </c>
      <c r="N82" s="107">
        <v>182.71800065040591</v>
      </c>
      <c r="O82" s="107">
        <v>191.79499983787539</v>
      </c>
      <c r="P82" s="107">
        <v>203.6309988498688</v>
      </c>
    </row>
    <row r="83" spans="1:16">
      <c r="A83" s="7" t="s">
        <v>79</v>
      </c>
      <c r="B83" s="106" t="s">
        <v>66</v>
      </c>
      <c r="C83" s="313">
        <v>1495</v>
      </c>
      <c r="D83" s="108">
        <v>1963</v>
      </c>
      <c r="E83" s="108">
        <v>2461</v>
      </c>
      <c r="F83" s="108">
        <v>2488</v>
      </c>
      <c r="G83" s="108">
        <v>2379</v>
      </c>
      <c r="H83" s="108">
        <v>2384</v>
      </c>
      <c r="I83" s="108">
        <v>2323</v>
      </c>
      <c r="J83" s="108">
        <v>2372</v>
      </c>
      <c r="K83" s="108">
        <v>2605</v>
      </c>
      <c r="L83" s="108">
        <v>3463</v>
      </c>
      <c r="M83" s="108">
        <v>3037</v>
      </c>
      <c r="N83" s="108">
        <v>2608</v>
      </c>
      <c r="O83" s="108">
        <v>2511</v>
      </c>
      <c r="P83" s="108">
        <v>2739</v>
      </c>
    </row>
    <row r="84" spans="1:16">
      <c r="A84" s="7" t="s">
        <v>80</v>
      </c>
      <c r="B84" s="106" t="s">
        <v>66</v>
      </c>
      <c r="C84" s="107">
        <v>1565</v>
      </c>
      <c r="D84" s="107">
        <v>1355</v>
      </c>
      <c r="E84" s="107">
        <v>1457</v>
      </c>
      <c r="F84" s="107">
        <v>1402</v>
      </c>
      <c r="G84" s="107">
        <v>1349</v>
      </c>
      <c r="H84" s="107">
        <v>1389</v>
      </c>
      <c r="I84" s="107">
        <v>1636</v>
      </c>
      <c r="J84" s="107">
        <v>1605</v>
      </c>
      <c r="K84" s="107">
        <v>1631</v>
      </c>
      <c r="L84" s="107">
        <v>2386</v>
      </c>
      <c r="M84" s="107">
        <v>2414</v>
      </c>
      <c r="N84" s="107">
        <v>2458</v>
      </c>
      <c r="O84" s="107">
        <v>2501.5279999999998</v>
      </c>
      <c r="P84" s="107">
        <v>2438.1329956054692</v>
      </c>
    </row>
    <row r="85" spans="1:16">
      <c r="A85" s="7" t="s">
        <v>81</v>
      </c>
      <c r="B85" s="106" t="s">
        <v>66</v>
      </c>
      <c r="C85" s="313">
        <v>5559</v>
      </c>
      <c r="D85" s="108">
        <v>6672</v>
      </c>
      <c r="E85" s="108">
        <v>8214</v>
      </c>
      <c r="F85" s="108">
        <v>8592</v>
      </c>
      <c r="G85" s="108">
        <v>7970</v>
      </c>
      <c r="H85" s="108">
        <v>7406</v>
      </c>
      <c r="I85" s="108">
        <v>6843</v>
      </c>
      <c r="J85" s="108">
        <v>6887</v>
      </c>
      <c r="K85" s="108">
        <v>8660</v>
      </c>
      <c r="L85" s="108">
        <v>13846</v>
      </c>
      <c r="M85" s="108">
        <v>14374</v>
      </c>
      <c r="N85" s="108">
        <v>13283</v>
      </c>
      <c r="O85" s="108">
        <v>12022</v>
      </c>
      <c r="P85" s="108">
        <v>11026</v>
      </c>
    </row>
    <row r="86" spans="1:16">
      <c r="A86" s="7" t="s">
        <v>610</v>
      </c>
      <c r="B86" s="106" t="s">
        <v>66</v>
      </c>
      <c r="C86" s="107" t="s">
        <v>489</v>
      </c>
      <c r="D86" s="107" t="s">
        <v>489</v>
      </c>
      <c r="E86" s="107" t="s">
        <v>489</v>
      </c>
      <c r="F86" s="107" t="s">
        <v>489</v>
      </c>
      <c r="G86" s="107" t="s">
        <v>489</v>
      </c>
      <c r="H86" s="107" t="s">
        <v>489</v>
      </c>
      <c r="I86" s="107" t="s">
        <v>489</v>
      </c>
      <c r="J86" s="107" t="s">
        <v>489</v>
      </c>
      <c r="K86" s="107" t="s">
        <v>489</v>
      </c>
      <c r="L86" s="107" t="s">
        <v>489</v>
      </c>
      <c r="M86" s="107" t="s">
        <v>489</v>
      </c>
      <c r="N86" s="107" t="s">
        <v>489</v>
      </c>
      <c r="O86" s="107" t="s">
        <v>489</v>
      </c>
      <c r="P86" s="107" t="s">
        <v>489</v>
      </c>
    </row>
    <row r="87" spans="1:16">
      <c r="A87" s="7" t="s">
        <v>93</v>
      </c>
      <c r="B87" s="106" t="s">
        <v>66</v>
      </c>
      <c r="C87" s="108" t="s">
        <v>489</v>
      </c>
      <c r="D87" s="108">
        <v>7692.9890000000014</v>
      </c>
      <c r="E87" s="108">
        <v>7753.0839999999989</v>
      </c>
      <c r="F87" s="108">
        <v>8460.0390000000007</v>
      </c>
      <c r="G87" s="108">
        <v>8101.433</v>
      </c>
      <c r="H87" s="108">
        <v>8718.4489999999987</v>
      </c>
      <c r="I87" s="108">
        <v>7988.6619999999994</v>
      </c>
      <c r="J87" s="108">
        <v>7794.1849999999986</v>
      </c>
      <c r="K87" s="108">
        <v>6966.4759999999997</v>
      </c>
      <c r="L87" s="108">
        <v>8265.8139999999985</v>
      </c>
      <c r="M87" s="108" t="s">
        <v>489</v>
      </c>
      <c r="N87" s="108">
        <v>6676.1220000000003</v>
      </c>
      <c r="O87" s="108">
        <v>6197.92</v>
      </c>
      <c r="P87" s="108">
        <v>6576.3360000000002</v>
      </c>
    </row>
    <row r="88" spans="1:16">
      <c r="A88" s="7" t="s">
        <v>179</v>
      </c>
      <c r="B88" s="106" t="s">
        <v>66</v>
      </c>
      <c r="C88" s="107">
        <v>24749.84</v>
      </c>
      <c r="D88" s="107" t="s">
        <v>489</v>
      </c>
      <c r="E88" s="107" t="s">
        <v>489</v>
      </c>
      <c r="F88" s="107" t="s">
        <v>489</v>
      </c>
      <c r="G88" s="107" t="s">
        <v>489</v>
      </c>
      <c r="H88" s="107" t="s">
        <v>489</v>
      </c>
      <c r="I88" s="107" t="s">
        <v>489</v>
      </c>
      <c r="J88" s="107" t="s">
        <v>489</v>
      </c>
      <c r="K88" s="107" t="s">
        <v>489</v>
      </c>
      <c r="L88" s="107" t="s">
        <v>489</v>
      </c>
      <c r="M88" s="107">
        <v>20995.119999999999</v>
      </c>
      <c r="N88" s="107" t="s">
        <v>489</v>
      </c>
      <c r="O88" s="107" t="s">
        <v>489</v>
      </c>
      <c r="P88" s="107" t="s">
        <v>489</v>
      </c>
    </row>
    <row r="89" spans="1:16">
      <c r="A89" s="7" t="s">
        <v>611</v>
      </c>
      <c r="B89" s="106" t="s">
        <v>66</v>
      </c>
      <c r="C89" s="108" t="s">
        <v>489</v>
      </c>
      <c r="D89" s="108">
        <v>2729.7759819030762</v>
      </c>
      <c r="E89" s="108">
        <v>2887.0219993591309</v>
      </c>
      <c r="F89" s="108">
        <v>2688.35205078125</v>
      </c>
      <c r="G89" s="108">
        <v>2598.375999450684</v>
      </c>
      <c r="H89" s="108">
        <v>2258.995010375977</v>
      </c>
      <c r="I89" s="108" t="s">
        <v>489</v>
      </c>
      <c r="J89" s="108">
        <v>2136.0360412597661</v>
      </c>
      <c r="K89" s="108">
        <v>2195.6000556945801</v>
      </c>
      <c r="L89" s="108">
        <v>2496.2289772033691</v>
      </c>
      <c r="M89" s="108">
        <v>2545.6660003662109</v>
      </c>
      <c r="N89" s="108">
        <v>2406.2849311828609</v>
      </c>
      <c r="O89" s="108">
        <v>2375.297988891602</v>
      </c>
      <c r="P89" s="108">
        <v>2231.6020431518559</v>
      </c>
    </row>
    <row r="90" spans="1:16">
      <c r="A90" s="7" t="s">
        <v>214</v>
      </c>
      <c r="B90" s="106" t="s">
        <v>66</v>
      </c>
      <c r="C90" s="107" t="s">
        <v>489</v>
      </c>
      <c r="D90" s="107" t="s">
        <v>489</v>
      </c>
      <c r="E90" s="107" t="s">
        <v>489</v>
      </c>
      <c r="F90" s="107" t="s">
        <v>489</v>
      </c>
      <c r="G90" s="107" t="s">
        <v>489</v>
      </c>
      <c r="H90" s="107" t="s">
        <v>489</v>
      </c>
      <c r="I90" s="107" t="s">
        <v>489</v>
      </c>
      <c r="J90" s="107" t="s">
        <v>489</v>
      </c>
      <c r="K90" s="107" t="s">
        <v>489</v>
      </c>
      <c r="L90" s="107" t="s">
        <v>489</v>
      </c>
      <c r="M90" s="107">
        <v>13570.404876708981</v>
      </c>
      <c r="N90" s="107" t="s">
        <v>489</v>
      </c>
      <c r="O90" s="107">
        <v>14599.492523193359</v>
      </c>
      <c r="P90" s="107" t="s">
        <v>489</v>
      </c>
    </row>
    <row r="91" spans="1:16">
      <c r="A91" s="7" t="s">
        <v>260</v>
      </c>
      <c r="B91" s="106" t="s">
        <v>66</v>
      </c>
      <c r="C91" s="108">
        <v>7650.3069915771484</v>
      </c>
      <c r="D91" s="108">
        <v>6389.6199951171884</v>
      </c>
      <c r="E91" s="108">
        <v>5671.742015838623</v>
      </c>
      <c r="F91" s="108">
        <v>5892.547966003418</v>
      </c>
      <c r="G91" s="108">
        <v>5614.5550231933594</v>
      </c>
      <c r="H91" s="108">
        <v>5189.8349933624268</v>
      </c>
      <c r="I91" s="108">
        <v>5218.217004776001</v>
      </c>
      <c r="J91" s="108">
        <v>4491.709005355835</v>
      </c>
      <c r="K91" s="108">
        <v>4653.3969783782959</v>
      </c>
      <c r="L91" s="108">
        <v>6240.8460159301758</v>
      </c>
      <c r="M91" s="108">
        <v>5513.7090530395508</v>
      </c>
      <c r="N91" s="108">
        <v>4897.7900276184082</v>
      </c>
      <c r="O91" s="108">
        <v>4104.6510314941406</v>
      </c>
      <c r="P91" s="108">
        <v>4113.1779937744141</v>
      </c>
    </row>
    <row r="92" spans="1:16">
      <c r="A92" s="7" t="s">
        <v>142</v>
      </c>
      <c r="B92" s="106" t="s">
        <v>66</v>
      </c>
      <c r="C92" s="107" t="s">
        <v>489</v>
      </c>
      <c r="D92" s="107">
        <v>4105.4759999999997</v>
      </c>
      <c r="E92" s="107">
        <v>4466.0539999999992</v>
      </c>
      <c r="F92" s="107">
        <v>4394.6810000000014</v>
      </c>
      <c r="G92" s="107">
        <v>3944.8560000000002</v>
      </c>
      <c r="H92" s="107">
        <v>3996.9740000000002</v>
      </c>
      <c r="I92" s="107">
        <v>3921.6840000000002</v>
      </c>
      <c r="J92" s="107">
        <v>3871.0390000000002</v>
      </c>
      <c r="K92" s="107">
        <v>4246.1653263568878</v>
      </c>
      <c r="L92" s="107">
        <v>4402.9881377220154</v>
      </c>
      <c r="M92" s="107">
        <v>4564.2304425239563</v>
      </c>
      <c r="N92" s="107">
        <v>4636.3114140033722</v>
      </c>
      <c r="O92" s="107">
        <v>4775.0662553310394</v>
      </c>
      <c r="P92" s="107">
        <v>4886.0459806919098</v>
      </c>
    </row>
    <row r="93" spans="1:16">
      <c r="A93" s="7" t="s">
        <v>49</v>
      </c>
      <c r="B93" s="106" t="s">
        <v>66</v>
      </c>
      <c r="C93" s="108" t="s">
        <v>489</v>
      </c>
      <c r="D93" s="108" t="s">
        <v>489</v>
      </c>
      <c r="E93" s="108" t="s">
        <v>489</v>
      </c>
      <c r="F93" s="108" t="s">
        <v>489</v>
      </c>
      <c r="G93" s="108" t="s">
        <v>489</v>
      </c>
      <c r="H93" s="108">
        <v>99.037074685096741</v>
      </c>
      <c r="I93" s="108">
        <v>78.572509765625</v>
      </c>
      <c r="J93" s="108">
        <v>67.000327527523041</v>
      </c>
      <c r="K93" s="108">
        <v>88.093914210796356</v>
      </c>
      <c r="L93" s="108">
        <v>191.96056008338931</v>
      </c>
      <c r="M93" s="108">
        <v>204.7527174949646</v>
      </c>
      <c r="N93" s="108">
        <v>166.15126240253451</v>
      </c>
      <c r="O93" s="108">
        <v>154.36917769908911</v>
      </c>
      <c r="P93" s="108">
        <v>119.3646235466003</v>
      </c>
    </row>
    <row r="94" spans="1:16">
      <c r="A94" s="7" t="s">
        <v>612</v>
      </c>
      <c r="B94" s="106" t="s">
        <v>66</v>
      </c>
      <c r="C94" s="107">
        <v>33264.462385948653</v>
      </c>
      <c r="D94" s="107">
        <v>33786.027183401602</v>
      </c>
      <c r="E94" s="107">
        <v>37330.375866546558</v>
      </c>
      <c r="F94" s="107">
        <v>38128.051239198918</v>
      </c>
      <c r="G94" s="107">
        <v>37881.050233167633</v>
      </c>
      <c r="H94" s="107">
        <v>37007.726139280443</v>
      </c>
      <c r="I94" s="107">
        <v>34511.891529456312</v>
      </c>
      <c r="J94" s="107">
        <v>32272.470772887351</v>
      </c>
      <c r="K94" s="107">
        <v>34217.200503232059</v>
      </c>
      <c r="L94" s="107">
        <v>47064.947859807173</v>
      </c>
      <c r="M94" s="107">
        <v>48504.136745298427</v>
      </c>
      <c r="N94" s="107">
        <v>46403.50308538723</v>
      </c>
      <c r="O94" s="107">
        <v>47105.638622493992</v>
      </c>
      <c r="P94" s="107">
        <v>47151.987176597118</v>
      </c>
    </row>
    <row r="96" spans="1:16">
      <c r="A96" s="853" t="s">
        <v>601</v>
      </c>
      <c r="B96" s="854"/>
      <c r="C96" s="855" t="s">
        <v>607</v>
      </c>
      <c r="D96" s="856"/>
      <c r="E96" s="856"/>
      <c r="F96" s="856"/>
      <c r="G96" s="856"/>
      <c r="H96" s="856"/>
      <c r="I96" s="856"/>
      <c r="J96" s="856"/>
      <c r="K96" s="856"/>
      <c r="L96" s="856"/>
      <c r="M96" s="856"/>
      <c r="N96" s="856"/>
      <c r="O96" s="856"/>
      <c r="P96" s="864"/>
    </row>
    <row r="97" spans="1:16">
      <c r="A97" s="853" t="s">
        <v>603</v>
      </c>
      <c r="B97" s="854"/>
      <c r="C97" s="855" t="s">
        <v>604</v>
      </c>
      <c r="D97" s="856"/>
      <c r="E97" s="856"/>
      <c r="F97" s="856"/>
      <c r="G97" s="856"/>
      <c r="H97" s="856"/>
      <c r="I97" s="856"/>
      <c r="J97" s="856"/>
      <c r="K97" s="856"/>
      <c r="L97" s="856"/>
      <c r="M97" s="856"/>
      <c r="N97" s="856"/>
      <c r="O97" s="856"/>
      <c r="P97" s="864"/>
    </row>
    <row r="98" spans="1:16">
      <c r="A98" s="853" t="s">
        <v>608</v>
      </c>
      <c r="B98" s="854"/>
      <c r="C98" s="855" t="s">
        <v>613</v>
      </c>
      <c r="D98" s="856"/>
      <c r="E98" s="856"/>
      <c r="F98" s="856"/>
      <c r="G98" s="856"/>
      <c r="H98" s="856"/>
      <c r="I98" s="856"/>
      <c r="J98" s="856"/>
      <c r="K98" s="856"/>
      <c r="L98" s="856"/>
      <c r="M98" s="856"/>
      <c r="N98" s="856"/>
      <c r="O98" s="856"/>
      <c r="P98" s="864"/>
    </row>
    <row r="99" spans="1:16">
      <c r="A99" s="853" t="s">
        <v>580</v>
      </c>
      <c r="B99" s="854"/>
      <c r="C99" s="855" t="s">
        <v>605</v>
      </c>
      <c r="D99" s="856"/>
      <c r="E99" s="856"/>
      <c r="F99" s="856"/>
      <c r="G99" s="856"/>
      <c r="H99" s="856"/>
      <c r="I99" s="856"/>
      <c r="J99" s="856"/>
      <c r="K99" s="856"/>
      <c r="L99" s="856"/>
      <c r="M99" s="856"/>
      <c r="N99" s="856"/>
      <c r="O99" s="856"/>
      <c r="P99" s="864"/>
    </row>
    <row r="100" spans="1:16">
      <c r="A100" s="853" t="s">
        <v>483</v>
      </c>
      <c r="B100" s="854"/>
      <c r="C100" s="855" t="s">
        <v>606</v>
      </c>
      <c r="D100" s="856"/>
      <c r="E100" s="856"/>
      <c r="F100" s="856"/>
      <c r="G100" s="856"/>
      <c r="H100" s="856"/>
      <c r="I100" s="856"/>
      <c r="J100" s="856"/>
      <c r="K100" s="856"/>
      <c r="L100" s="856"/>
      <c r="M100" s="856"/>
      <c r="N100" s="856"/>
      <c r="O100" s="856"/>
      <c r="P100" s="864"/>
    </row>
    <row r="101" spans="1:16">
      <c r="A101" s="862" t="s">
        <v>379</v>
      </c>
      <c r="B101" s="863"/>
      <c r="C101" s="188" t="s">
        <v>243</v>
      </c>
      <c r="D101" s="188" t="s">
        <v>244</v>
      </c>
      <c r="E101" s="188" t="s">
        <v>245</v>
      </c>
      <c r="F101" s="188" t="s">
        <v>246</v>
      </c>
      <c r="G101" s="188" t="s">
        <v>247</v>
      </c>
      <c r="H101" s="188" t="s">
        <v>248</v>
      </c>
      <c r="I101" s="188" t="s">
        <v>249</v>
      </c>
      <c r="J101" s="188" t="s">
        <v>250</v>
      </c>
      <c r="K101" s="188" t="s">
        <v>251</v>
      </c>
      <c r="L101" s="188" t="s">
        <v>252</v>
      </c>
      <c r="M101" s="188" t="s">
        <v>253</v>
      </c>
      <c r="N101" s="188" t="s">
        <v>254</v>
      </c>
      <c r="O101" s="188" t="s">
        <v>255</v>
      </c>
      <c r="P101" s="188" t="s">
        <v>360</v>
      </c>
    </row>
    <row r="102" spans="1:16">
      <c r="A102" s="189" t="s">
        <v>122</v>
      </c>
      <c r="B102" s="106" t="s">
        <v>66</v>
      </c>
      <c r="C102" s="106" t="s">
        <v>66</v>
      </c>
      <c r="D102" s="106" t="s">
        <v>66</v>
      </c>
      <c r="E102" s="106" t="s">
        <v>66</v>
      </c>
      <c r="F102" s="106" t="s">
        <v>66</v>
      </c>
      <c r="G102" s="106" t="s">
        <v>66</v>
      </c>
      <c r="H102" s="106" t="s">
        <v>66</v>
      </c>
      <c r="I102" s="106" t="s">
        <v>66</v>
      </c>
      <c r="J102" s="106" t="s">
        <v>66</v>
      </c>
      <c r="K102" s="106" t="s">
        <v>66</v>
      </c>
      <c r="L102" s="106" t="s">
        <v>66</v>
      </c>
      <c r="M102" s="106" t="s">
        <v>66</v>
      </c>
      <c r="N102" s="106" t="s">
        <v>66</v>
      </c>
      <c r="O102" s="106" t="s">
        <v>66</v>
      </c>
      <c r="P102" s="106" t="s">
        <v>66</v>
      </c>
    </row>
    <row r="103" spans="1:16">
      <c r="A103" s="7" t="s">
        <v>65</v>
      </c>
      <c r="B103" s="106" t="s">
        <v>66</v>
      </c>
      <c r="C103" s="107">
        <v>219.16999816894531</v>
      </c>
      <c r="D103" s="312">
        <v>249.32500839233401</v>
      </c>
      <c r="E103" s="107">
        <v>237.77700424194339</v>
      </c>
      <c r="F103" s="107">
        <v>226.5629997253418</v>
      </c>
      <c r="G103" s="107">
        <v>218.2739982604981</v>
      </c>
      <c r="H103" s="107">
        <v>209.19800186157229</v>
      </c>
      <c r="I103" s="107">
        <v>200.98699951171881</v>
      </c>
      <c r="J103" s="107">
        <v>191.54800033569339</v>
      </c>
      <c r="K103" s="107">
        <v>184.71999931335449</v>
      </c>
      <c r="L103" s="107">
        <v>239.54700088500979</v>
      </c>
      <c r="M103" s="107">
        <v>240.74800109863281</v>
      </c>
      <c r="N103" s="107">
        <v>236.48500061035159</v>
      </c>
      <c r="O103" s="107">
        <v>243.1710014343262</v>
      </c>
      <c r="P103" s="107">
        <v>252.50200271606451</v>
      </c>
    </row>
    <row r="104" spans="1:16">
      <c r="A104" s="7" t="s">
        <v>55</v>
      </c>
      <c r="B104" s="106" t="s">
        <v>66</v>
      </c>
      <c r="C104" s="313">
        <v>26.318000000000001</v>
      </c>
      <c r="D104" s="108">
        <v>28.643000000000001</v>
      </c>
      <c r="E104" s="108">
        <v>31.79</v>
      </c>
      <c r="F104" s="313">
        <v>36.478000000000002</v>
      </c>
      <c r="G104" s="108">
        <v>53.6</v>
      </c>
      <c r="H104" s="108">
        <v>60.1</v>
      </c>
      <c r="I104" s="108">
        <v>53.099999999999987</v>
      </c>
      <c r="J104" s="108">
        <v>52.18</v>
      </c>
      <c r="K104" s="108">
        <v>48.599999999999987</v>
      </c>
      <c r="L104" s="108">
        <v>59.8</v>
      </c>
      <c r="M104" s="108">
        <v>51.433</v>
      </c>
      <c r="N104" s="108">
        <v>49.073999999999998</v>
      </c>
      <c r="O104" s="108">
        <v>51.82217</v>
      </c>
      <c r="P104" s="108">
        <v>53.740960121154792</v>
      </c>
    </row>
    <row r="105" spans="1:16">
      <c r="A105" s="7" t="s">
        <v>38</v>
      </c>
      <c r="B105" s="106" t="s">
        <v>66</v>
      </c>
      <c r="C105" s="107">
        <v>67.770389999999992</v>
      </c>
      <c r="D105" s="107">
        <v>64.047210000000007</v>
      </c>
      <c r="E105" s="107">
        <v>78.910754999999995</v>
      </c>
      <c r="F105" s="107">
        <v>95.380675000000011</v>
      </c>
      <c r="G105" s="107">
        <v>93.828514999999996</v>
      </c>
      <c r="H105" s="107">
        <v>95.161991119384766</v>
      </c>
      <c r="I105" s="107">
        <v>90.667938232421875</v>
      </c>
      <c r="J105" s="107">
        <v>81.990747451782227</v>
      </c>
      <c r="K105" s="107">
        <v>77.903631687164307</v>
      </c>
      <c r="L105" s="107">
        <v>93.104594230651855</v>
      </c>
      <c r="M105" s="107">
        <v>95.763178825378418</v>
      </c>
      <c r="N105" s="107">
        <v>79.235005855560303</v>
      </c>
      <c r="O105" s="107">
        <v>82.448026657104492</v>
      </c>
      <c r="P105" s="107">
        <v>97.355300903320312</v>
      </c>
    </row>
    <row r="106" spans="1:16">
      <c r="A106" s="7" t="s">
        <v>67</v>
      </c>
      <c r="B106" s="106" t="s">
        <v>66</v>
      </c>
      <c r="C106" s="108">
        <v>332</v>
      </c>
      <c r="D106" s="108">
        <v>343.9</v>
      </c>
      <c r="E106" s="108">
        <v>378.4</v>
      </c>
      <c r="F106" s="108">
        <v>386.4</v>
      </c>
      <c r="G106" s="108">
        <v>381.2</v>
      </c>
      <c r="H106" s="108">
        <v>352</v>
      </c>
      <c r="I106" s="108">
        <v>336.9</v>
      </c>
      <c r="J106" s="108">
        <v>329.4</v>
      </c>
      <c r="K106" s="108">
        <v>346.7000000000001</v>
      </c>
      <c r="L106" s="108">
        <v>443.3</v>
      </c>
      <c r="M106" s="108">
        <v>425.3</v>
      </c>
      <c r="N106" s="108">
        <v>407.7</v>
      </c>
      <c r="O106" s="108">
        <v>405.3</v>
      </c>
      <c r="P106" s="108">
        <v>387.79999542236328</v>
      </c>
    </row>
    <row r="107" spans="1:16">
      <c r="A107" s="7" t="s">
        <v>83</v>
      </c>
      <c r="B107" s="106" t="s">
        <v>66</v>
      </c>
      <c r="C107" s="107">
        <v>172.30600000000001</v>
      </c>
      <c r="D107" s="107">
        <v>166.523</v>
      </c>
      <c r="E107" s="107">
        <v>169.91800000000001</v>
      </c>
      <c r="F107" s="107">
        <v>166.73699999999999</v>
      </c>
      <c r="G107" s="107">
        <v>172.79499999999999</v>
      </c>
      <c r="H107" s="107">
        <v>165.20099999999999</v>
      </c>
      <c r="I107" s="107">
        <v>160.01400000000001</v>
      </c>
      <c r="J107" s="107">
        <v>163.577</v>
      </c>
      <c r="K107" s="107">
        <v>192.745</v>
      </c>
      <c r="L107" s="107">
        <v>216.81399999999999</v>
      </c>
      <c r="M107" s="107">
        <v>203.19125</v>
      </c>
      <c r="N107" s="107">
        <v>195.33</v>
      </c>
      <c r="O107" s="107">
        <v>174.37899999999999</v>
      </c>
      <c r="P107" s="107">
        <v>167.8659973144531</v>
      </c>
    </row>
    <row r="108" spans="1:16">
      <c r="A108" s="7" t="s">
        <v>41</v>
      </c>
      <c r="B108" s="106" t="s">
        <v>66</v>
      </c>
      <c r="C108" s="108">
        <v>122.265261775</v>
      </c>
      <c r="D108" s="108">
        <v>108.2331150250002</v>
      </c>
      <c r="E108" s="108">
        <v>93.707947259999997</v>
      </c>
      <c r="F108" s="108">
        <v>95.199999999999989</v>
      </c>
      <c r="G108" s="108">
        <v>101.3</v>
      </c>
      <c r="H108" s="108">
        <v>88.5</v>
      </c>
      <c r="I108" s="108">
        <v>78.8</v>
      </c>
      <c r="J108" s="108">
        <v>45.95</v>
      </c>
      <c r="K108" s="108">
        <v>41.3</v>
      </c>
      <c r="L108" s="108">
        <v>70.578999999999994</v>
      </c>
      <c r="M108" s="108">
        <v>73.424000000000007</v>
      </c>
      <c r="N108" s="108">
        <v>67.846000000000004</v>
      </c>
      <c r="O108" s="108">
        <v>72.742999999999995</v>
      </c>
      <c r="P108" s="108">
        <v>68.721001625061035</v>
      </c>
    </row>
    <row r="109" spans="1:16">
      <c r="A109" s="7" t="s">
        <v>42</v>
      </c>
      <c r="B109" s="106" t="s">
        <v>66</v>
      </c>
      <c r="C109" s="107">
        <v>29.650680000000001</v>
      </c>
      <c r="D109" s="107">
        <v>32.681220000000003</v>
      </c>
      <c r="E109" s="107">
        <v>29.5435075</v>
      </c>
      <c r="F109" s="107">
        <v>35.02028</v>
      </c>
      <c r="G109" s="107">
        <v>32.613554999999998</v>
      </c>
      <c r="H109" s="107">
        <v>34.833324432373047</v>
      </c>
      <c r="I109" s="107">
        <v>32.850425243377693</v>
      </c>
      <c r="J109" s="107">
        <v>32.483219146728523</v>
      </c>
      <c r="K109" s="107">
        <v>36.748952388763428</v>
      </c>
      <c r="L109" s="107">
        <v>55.192304611206062</v>
      </c>
      <c r="M109" s="107">
        <v>63.569925308227539</v>
      </c>
      <c r="N109" s="107">
        <v>65.732081413269043</v>
      </c>
      <c r="O109" s="107">
        <v>63.400826454162598</v>
      </c>
      <c r="P109" s="107">
        <v>57.156336784362793</v>
      </c>
    </row>
    <row r="110" spans="1:16">
      <c r="A110" s="7" t="s">
        <v>44</v>
      </c>
      <c r="B110" s="106" t="s">
        <v>66</v>
      </c>
      <c r="C110" s="313">
        <v>19.938999891281131</v>
      </c>
      <c r="D110" s="108">
        <v>17.489000082015991</v>
      </c>
      <c r="E110" s="108">
        <v>12.228000164031981</v>
      </c>
      <c r="F110" s="108">
        <v>15.93400025367737</v>
      </c>
      <c r="G110" s="108">
        <v>17.64599967002869</v>
      </c>
      <c r="H110" s="108">
        <v>10.837999701499941</v>
      </c>
      <c r="I110" s="108">
        <v>8.5869998931884766</v>
      </c>
      <c r="J110" s="108">
        <v>7.4789998531341553</v>
      </c>
      <c r="K110" s="108">
        <v>9.3839999437332153</v>
      </c>
      <c r="L110" s="108">
        <v>19.762000560760502</v>
      </c>
      <c r="M110" s="108">
        <v>22.101999759674069</v>
      </c>
      <c r="N110" s="108">
        <v>15.273999929428101</v>
      </c>
      <c r="O110" s="108">
        <v>13.741000115871429</v>
      </c>
      <c r="P110" s="108">
        <v>11.395999848842621</v>
      </c>
    </row>
    <row r="111" spans="1:16">
      <c r="A111" s="7" t="s">
        <v>60</v>
      </c>
      <c r="B111" s="106" t="s">
        <v>66</v>
      </c>
      <c r="C111" s="107">
        <v>72</v>
      </c>
      <c r="D111" s="107">
        <v>66</v>
      </c>
      <c r="E111" s="107">
        <v>67</v>
      </c>
      <c r="F111" s="107">
        <v>69</v>
      </c>
      <c r="G111" s="107">
        <v>65</v>
      </c>
      <c r="H111" s="107">
        <v>64</v>
      </c>
      <c r="I111" s="107">
        <v>62</v>
      </c>
      <c r="J111" s="107">
        <v>57</v>
      </c>
      <c r="K111" s="107">
        <v>57</v>
      </c>
      <c r="L111" s="107">
        <v>70</v>
      </c>
      <c r="M111" s="107">
        <v>68</v>
      </c>
      <c r="N111" s="107">
        <v>65</v>
      </c>
      <c r="O111" s="107">
        <v>62</v>
      </c>
      <c r="P111" s="107">
        <v>66</v>
      </c>
    </row>
    <row r="112" spans="1:16">
      <c r="A112" s="7" t="s">
        <v>46</v>
      </c>
      <c r="B112" s="106" t="s">
        <v>66</v>
      </c>
      <c r="C112" s="108">
        <v>532.07299999999998</v>
      </c>
      <c r="D112" s="108">
        <v>467.79300000000001</v>
      </c>
      <c r="E112" s="313">
        <v>512.66099999999994</v>
      </c>
      <c r="F112" s="108">
        <v>523.76350000000002</v>
      </c>
      <c r="G112" s="108">
        <v>573.58550000000002</v>
      </c>
      <c r="H112" s="108">
        <v>592.26951599121094</v>
      </c>
      <c r="I112" s="108">
        <v>622.88375091552734</v>
      </c>
      <c r="J112" s="108">
        <v>552.0157470703125</v>
      </c>
      <c r="K112" s="108">
        <v>534.54176330566406</v>
      </c>
      <c r="L112" s="108">
        <v>684.3017578125</v>
      </c>
      <c r="M112" s="108">
        <v>660.03573608398437</v>
      </c>
      <c r="N112" s="108">
        <v>620.07125854492187</v>
      </c>
      <c r="O112" s="108">
        <v>658.28874969482422</v>
      </c>
      <c r="P112" s="108">
        <v>656.52952575683594</v>
      </c>
    </row>
    <row r="113" spans="1:16">
      <c r="A113" s="7" t="s">
        <v>43</v>
      </c>
      <c r="B113" s="106" t="s">
        <v>66</v>
      </c>
      <c r="C113" s="107">
        <v>383</v>
      </c>
      <c r="D113" s="107">
        <v>378</v>
      </c>
      <c r="E113" s="107">
        <v>440</v>
      </c>
      <c r="F113" s="107">
        <v>455</v>
      </c>
      <c r="G113" s="312">
        <v>560</v>
      </c>
      <c r="H113" s="107">
        <v>746</v>
      </c>
      <c r="I113" s="107">
        <v>669</v>
      </c>
      <c r="J113" s="107">
        <v>586</v>
      </c>
      <c r="K113" s="107">
        <v>518</v>
      </c>
      <c r="L113" s="107">
        <v>537</v>
      </c>
      <c r="M113" s="312">
        <v>459</v>
      </c>
      <c r="N113" s="107">
        <v>408</v>
      </c>
      <c r="O113" s="107">
        <v>369</v>
      </c>
      <c r="P113" s="107">
        <v>356</v>
      </c>
    </row>
    <row r="114" spans="1:16">
      <c r="A114" s="7" t="s">
        <v>68</v>
      </c>
      <c r="B114" s="106" t="s">
        <v>66</v>
      </c>
      <c r="C114" s="108">
        <v>153.38403</v>
      </c>
      <c r="D114" s="108">
        <v>135.57259999999999</v>
      </c>
      <c r="E114" s="108">
        <v>132.831975</v>
      </c>
      <c r="F114" s="108">
        <v>122.76211000000001</v>
      </c>
      <c r="G114" s="108">
        <v>125.539625</v>
      </c>
      <c r="H114" s="108">
        <v>107.6117334365845</v>
      </c>
      <c r="I114" s="108">
        <v>98.779455184936523</v>
      </c>
      <c r="J114" s="108">
        <v>83.685123443603516</v>
      </c>
      <c r="K114" s="108">
        <v>76.59951639175415</v>
      </c>
      <c r="L114" s="108">
        <v>89.270724296569824</v>
      </c>
      <c r="M114" s="108">
        <v>109.899489402771</v>
      </c>
      <c r="N114" s="108">
        <v>141.1318502426148</v>
      </c>
      <c r="O114" s="108">
        <v>173.49911880493161</v>
      </c>
      <c r="P114" s="108">
        <v>176.48491477966309</v>
      </c>
    </row>
    <row r="115" spans="1:16">
      <c r="A115" s="7" t="s">
        <v>52</v>
      </c>
      <c r="B115" s="106" t="s">
        <v>66</v>
      </c>
      <c r="C115" s="107">
        <v>68.8</v>
      </c>
      <c r="D115" s="107">
        <v>55.000000000000007</v>
      </c>
      <c r="E115" s="312">
        <v>56.5</v>
      </c>
      <c r="F115" s="107">
        <v>54.899999999999991</v>
      </c>
      <c r="G115" s="107">
        <v>55.900000000000013</v>
      </c>
      <c r="H115" s="107">
        <v>66.900000000000006</v>
      </c>
      <c r="I115" s="107">
        <v>64.099999999999994</v>
      </c>
      <c r="J115" s="107">
        <v>57.595999999999997</v>
      </c>
      <c r="K115" s="107">
        <v>61.003</v>
      </c>
      <c r="L115" s="107">
        <v>79.177999999999997</v>
      </c>
      <c r="M115" s="107">
        <v>79.230999999999995</v>
      </c>
      <c r="N115" s="107">
        <v>76.933000000000007</v>
      </c>
      <c r="O115" s="107">
        <v>84.572000000000003</v>
      </c>
      <c r="P115" s="107">
        <v>84.137000560760498</v>
      </c>
    </row>
    <row r="116" spans="1:16">
      <c r="A116" s="7" t="s">
        <v>69</v>
      </c>
      <c r="B116" s="106" t="s">
        <v>66</v>
      </c>
      <c r="C116" s="108">
        <v>1.3779999999999999</v>
      </c>
      <c r="D116" s="313">
        <v>1.39</v>
      </c>
      <c r="E116" s="108">
        <v>1.865</v>
      </c>
      <c r="F116" s="313">
        <v>2.2429999999999999</v>
      </c>
      <c r="G116" s="108">
        <v>2.1240000000000001</v>
      </c>
      <c r="H116" s="108">
        <v>2.0449999999999999</v>
      </c>
      <c r="I116" s="108">
        <v>2.5</v>
      </c>
      <c r="J116" s="108">
        <v>2.2480000000000002</v>
      </c>
      <c r="K116" s="108">
        <v>2.6019999999999999</v>
      </c>
      <c r="L116" s="108">
        <v>4.7380000000000004</v>
      </c>
      <c r="M116" s="108">
        <v>4.8671186750000004</v>
      </c>
      <c r="N116" s="108">
        <v>4.4309999999999992</v>
      </c>
      <c r="O116" s="108">
        <v>4.2189890249999999</v>
      </c>
      <c r="P116" s="108">
        <v>3.4510564804077148</v>
      </c>
    </row>
    <row r="117" spans="1:16">
      <c r="A117" s="7" t="s">
        <v>70</v>
      </c>
      <c r="B117" s="106" t="s">
        <v>66</v>
      </c>
      <c r="C117" s="107">
        <v>27.199999332427979</v>
      </c>
      <c r="D117" s="107">
        <v>25.700000286102298</v>
      </c>
      <c r="E117" s="107">
        <v>30.400000095367432</v>
      </c>
      <c r="F117" s="107">
        <v>30.999999523162838</v>
      </c>
      <c r="G117" s="107">
        <v>30.5</v>
      </c>
      <c r="H117" s="107">
        <v>32.799999713897712</v>
      </c>
      <c r="I117" s="107">
        <v>34.500000476837158</v>
      </c>
      <c r="J117" s="107">
        <v>38.299999713897712</v>
      </c>
      <c r="K117" s="107">
        <v>44.899999618530273</v>
      </c>
      <c r="L117" s="107">
        <v>83.199999809265137</v>
      </c>
      <c r="M117" s="107">
        <v>77.499997138977051</v>
      </c>
      <c r="N117" s="107">
        <v>72.700002193450928</v>
      </c>
      <c r="O117" s="107">
        <v>75.999999046325684</v>
      </c>
      <c r="P117" s="107">
        <v>64.699999809265137</v>
      </c>
    </row>
    <row r="118" spans="1:16">
      <c r="A118" s="7" t="s">
        <v>84</v>
      </c>
      <c r="B118" s="106" t="s">
        <v>66</v>
      </c>
      <c r="C118" s="108">
        <v>62.194000000000003</v>
      </c>
      <c r="D118" s="108">
        <v>67.091000000000008</v>
      </c>
      <c r="E118" s="108">
        <v>71.75200000000001</v>
      </c>
      <c r="F118" s="108">
        <v>77.495999999999995</v>
      </c>
      <c r="G118" s="108">
        <v>72.994</v>
      </c>
      <c r="H118" s="108">
        <v>65.09</v>
      </c>
      <c r="I118" s="108">
        <v>67.716999999999999</v>
      </c>
      <c r="J118" s="108">
        <v>59.896999999999998</v>
      </c>
      <c r="K118" s="108">
        <v>46.432000000000002</v>
      </c>
      <c r="L118" s="108">
        <v>53.578000000000003</v>
      </c>
      <c r="M118" s="108">
        <v>50.393999999999998</v>
      </c>
      <c r="N118" s="108">
        <v>41.3</v>
      </c>
      <c r="O118" s="108">
        <v>72</v>
      </c>
      <c r="P118" s="108">
        <v>63.699999809265137</v>
      </c>
    </row>
    <row r="119" spans="1:16">
      <c r="A119" s="7" t="s">
        <v>47</v>
      </c>
      <c r="B119" s="106" t="s">
        <v>66</v>
      </c>
      <c r="C119" s="107">
        <v>799.44499999999994</v>
      </c>
      <c r="D119" s="107">
        <v>670.13800000000003</v>
      </c>
      <c r="E119" s="107">
        <v>617</v>
      </c>
      <c r="F119" s="312">
        <v>599.31899999999996</v>
      </c>
      <c r="G119" s="312">
        <v>514</v>
      </c>
      <c r="H119" s="107">
        <v>490</v>
      </c>
      <c r="I119" s="107">
        <v>424.7</v>
      </c>
      <c r="J119" s="107">
        <v>379.78899999999999</v>
      </c>
      <c r="K119" s="107">
        <v>398.98</v>
      </c>
      <c r="L119" s="107">
        <v>449.94</v>
      </c>
      <c r="M119" s="107">
        <v>480</v>
      </c>
      <c r="N119" s="107">
        <v>483</v>
      </c>
      <c r="O119" s="107">
        <v>610.67000000000007</v>
      </c>
      <c r="P119" s="107">
        <v>655.42000961303711</v>
      </c>
    </row>
    <row r="120" spans="1:16">
      <c r="A120" s="7" t="s">
        <v>71</v>
      </c>
      <c r="B120" s="106" t="s">
        <v>66</v>
      </c>
      <c r="C120" s="108">
        <v>700</v>
      </c>
      <c r="D120" s="108">
        <v>710</v>
      </c>
      <c r="E120" s="108">
        <v>700</v>
      </c>
      <c r="F120" s="108">
        <v>680</v>
      </c>
      <c r="G120" s="108">
        <v>610</v>
      </c>
      <c r="H120" s="108">
        <v>550</v>
      </c>
      <c r="I120" s="108">
        <v>500</v>
      </c>
      <c r="J120" s="108">
        <v>470</v>
      </c>
      <c r="K120" s="108">
        <v>430</v>
      </c>
      <c r="L120" s="108">
        <v>520</v>
      </c>
      <c r="M120" s="108">
        <v>510</v>
      </c>
      <c r="N120" s="108">
        <v>410</v>
      </c>
      <c r="O120" s="108">
        <v>410</v>
      </c>
      <c r="P120" s="108">
        <v>360</v>
      </c>
    </row>
    <row r="121" spans="1:16">
      <c r="A121" s="7" t="s">
        <v>72</v>
      </c>
      <c r="B121" s="106" t="s">
        <v>66</v>
      </c>
      <c r="C121" s="107">
        <v>249</v>
      </c>
      <c r="D121" s="107">
        <v>233.4</v>
      </c>
      <c r="E121" s="107">
        <v>195.9</v>
      </c>
      <c r="F121" s="107">
        <v>224.8</v>
      </c>
      <c r="G121" s="107">
        <v>231.3</v>
      </c>
      <c r="H121" s="312">
        <v>207.7</v>
      </c>
      <c r="I121" s="107">
        <v>181</v>
      </c>
      <c r="J121" s="107">
        <v>147</v>
      </c>
      <c r="K121" s="107">
        <v>145</v>
      </c>
      <c r="L121" s="107">
        <v>148</v>
      </c>
      <c r="M121" s="107">
        <v>150</v>
      </c>
      <c r="N121" s="107">
        <v>148.1</v>
      </c>
      <c r="O121" s="107">
        <v>146.4</v>
      </c>
      <c r="P121" s="107">
        <v>154.80000305175781</v>
      </c>
    </row>
    <row r="122" spans="1:16">
      <c r="A122" s="7" t="s">
        <v>51</v>
      </c>
      <c r="B122" s="106" t="s">
        <v>66</v>
      </c>
      <c r="C122" s="108">
        <v>1.0534300000000001</v>
      </c>
      <c r="D122" s="108">
        <v>1.09297</v>
      </c>
      <c r="E122" s="313">
        <v>1.20082</v>
      </c>
      <c r="F122" s="313">
        <v>1.6665000000000001</v>
      </c>
      <c r="G122" s="108">
        <v>2.3906700000000001</v>
      </c>
      <c r="H122" s="108">
        <v>2.04150003194809</v>
      </c>
      <c r="I122" s="108">
        <v>2.3604400157928471</v>
      </c>
      <c r="J122" s="108">
        <v>2.166065007448196</v>
      </c>
      <c r="K122" s="108">
        <v>2.8020125478506088</v>
      </c>
      <c r="L122" s="108">
        <v>3.1351875066757202</v>
      </c>
      <c r="M122" s="108">
        <v>2.0050899982452388</v>
      </c>
      <c r="N122" s="108">
        <v>2.4809599369764328</v>
      </c>
      <c r="O122" s="108">
        <v>3.0575325489044189</v>
      </c>
      <c r="P122" s="108">
        <v>2.4416775405406952</v>
      </c>
    </row>
    <row r="123" spans="1:16">
      <c r="A123" s="7" t="s">
        <v>73</v>
      </c>
      <c r="B123" s="106" t="s">
        <v>66</v>
      </c>
      <c r="C123" s="312">
        <v>504.5</v>
      </c>
      <c r="D123" s="107">
        <v>454.60000610351562</v>
      </c>
      <c r="E123" s="107">
        <v>544.19999694824219</v>
      </c>
      <c r="F123" s="107">
        <v>557.09999084472656</v>
      </c>
      <c r="G123" s="107">
        <v>711.60000610351562</v>
      </c>
      <c r="H123" s="107">
        <v>597.01799774169922</v>
      </c>
      <c r="I123" s="107">
        <v>569.52600860595703</v>
      </c>
      <c r="J123" s="107">
        <v>618.09600830078125</v>
      </c>
      <c r="K123" s="107">
        <v>662.18399810791016</v>
      </c>
      <c r="L123" s="107">
        <v>912.88502502441406</v>
      </c>
      <c r="M123" s="107">
        <v>942.07699584960937</v>
      </c>
      <c r="N123" s="107">
        <v>981.60400390625</v>
      </c>
      <c r="O123" s="107">
        <v>965.27099609375</v>
      </c>
      <c r="P123" s="107">
        <v>923.39399719238281</v>
      </c>
    </row>
    <row r="124" spans="1:16">
      <c r="A124" s="7" t="s">
        <v>54</v>
      </c>
      <c r="B124" s="106" t="s">
        <v>66</v>
      </c>
      <c r="C124" s="108">
        <v>81</v>
      </c>
      <c r="D124" s="108">
        <v>68</v>
      </c>
      <c r="E124" s="108">
        <v>76</v>
      </c>
      <c r="F124" s="108">
        <v>99</v>
      </c>
      <c r="G124" s="108">
        <v>118</v>
      </c>
      <c r="H124" s="108">
        <v>124</v>
      </c>
      <c r="I124" s="108">
        <v>99</v>
      </c>
      <c r="J124" s="108">
        <v>97</v>
      </c>
      <c r="K124" s="108">
        <v>90</v>
      </c>
      <c r="L124" s="108">
        <v>109</v>
      </c>
      <c r="M124" s="108">
        <v>120</v>
      </c>
      <c r="N124" s="108">
        <v>107</v>
      </c>
      <c r="O124" s="108">
        <v>134.05600000000001</v>
      </c>
      <c r="P124" s="108">
        <v>157.245002746582</v>
      </c>
    </row>
    <row r="125" spans="1:16">
      <c r="A125" s="7" t="s">
        <v>74</v>
      </c>
      <c r="B125" s="106" t="s">
        <v>66</v>
      </c>
      <c r="C125" s="107">
        <v>44.6</v>
      </c>
      <c r="D125" s="107">
        <v>40.5</v>
      </c>
      <c r="E125" s="107">
        <v>41.1</v>
      </c>
      <c r="F125" s="107">
        <v>37.299999999999997</v>
      </c>
      <c r="G125" s="107">
        <v>35.1</v>
      </c>
      <c r="H125" s="107">
        <v>35.9</v>
      </c>
      <c r="I125" s="107">
        <v>38.6</v>
      </c>
      <c r="J125" s="107">
        <v>39.6</v>
      </c>
      <c r="K125" s="107">
        <v>44.2</v>
      </c>
      <c r="L125" s="107">
        <v>63.8</v>
      </c>
      <c r="M125" s="107">
        <v>65.2</v>
      </c>
      <c r="N125" s="107">
        <v>66.400000000000006</v>
      </c>
      <c r="O125" s="107">
        <v>67.599999999999994</v>
      </c>
      <c r="P125" s="107">
        <v>59.59999942779541</v>
      </c>
    </row>
    <row r="126" spans="1:16">
      <c r="A126" s="7" t="s">
        <v>75</v>
      </c>
      <c r="B126" s="106" t="s">
        <v>66</v>
      </c>
      <c r="C126" s="108">
        <v>32</v>
      </c>
      <c r="D126" s="108">
        <v>32</v>
      </c>
      <c r="E126" s="108">
        <v>36</v>
      </c>
      <c r="F126" s="108">
        <v>36</v>
      </c>
      <c r="G126" s="108">
        <v>36</v>
      </c>
      <c r="H126" s="108">
        <v>36.809000000000012</v>
      </c>
      <c r="I126" s="108">
        <v>29.1</v>
      </c>
      <c r="J126" s="108">
        <v>25.7</v>
      </c>
      <c r="K126" s="108">
        <v>28.7</v>
      </c>
      <c r="L126" s="108">
        <v>33.200000000000003</v>
      </c>
      <c r="M126" s="108">
        <v>33.900000000000013</v>
      </c>
      <c r="N126" s="108">
        <v>31.5</v>
      </c>
      <c r="O126" s="108">
        <v>32.799999999999997</v>
      </c>
      <c r="P126" s="108">
        <v>35.199999809265137</v>
      </c>
    </row>
    <row r="127" spans="1:16">
      <c r="A127" s="7" t="s">
        <v>56</v>
      </c>
      <c r="B127" s="106" t="s">
        <v>66</v>
      </c>
      <c r="C127" s="312">
        <v>774</v>
      </c>
      <c r="D127" s="107">
        <v>891</v>
      </c>
      <c r="E127" s="312">
        <v>902.8</v>
      </c>
      <c r="F127" s="107">
        <v>855</v>
      </c>
      <c r="G127" s="107">
        <v>789.2</v>
      </c>
      <c r="H127" s="107">
        <v>708.8</v>
      </c>
      <c r="I127" s="107">
        <v>592</v>
      </c>
      <c r="J127" s="107">
        <v>402.3</v>
      </c>
      <c r="K127" s="107">
        <v>308.89999999999998</v>
      </c>
      <c r="L127" s="107">
        <v>363.2</v>
      </c>
      <c r="M127" s="107">
        <v>411.8</v>
      </c>
      <c r="N127" s="107">
        <v>417.7000000000001</v>
      </c>
      <c r="O127" s="107">
        <v>414.4</v>
      </c>
      <c r="P127" s="107">
        <v>407.29999160766602</v>
      </c>
    </row>
    <row r="128" spans="1:16">
      <c r="A128" s="7" t="s">
        <v>76</v>
      </c>
      <c r="B128" s="106" t="s">
        <v>66</v>
      </c>
      <c r="C128" s="108">
        <v>58.80000114440918</v>
      </c>
      <c r="D128" s="108">
        <v>64.399998664855957</v>
      </c>
      <c r="E128" s="108">
        <v>78</v>
      </c>
      <c r="F128" s="108">
        <v>89.40000057220459</v>
      </c>
      <c r="G128" s="108">
        <v>88.100000381469727</v>
      </c>
      <c r="H128" s="108">
        <v>87.80000114440918</v>
      </c>
      <c r="I128" s="108">
        <v>85.999998092651367</v>
      </c>
      <c r="J128" s="108">
        <v>84.59999942779541</v>
      </c>
      <c r="K128" s="108">
        <v>81.70000171661377</v>
      </c>
      <c r="L128" s="108">
        <v>92.5</v>
      </c>
      <c r="M128" s="108">
        <v>95.19999885559082</v>
      </c>
      <c r="N128" s="108">
        <v>132.10000228881839</v>
      </c>
      <c r="O128" s="108">
        <v>158.90000152587891</v>
      </c>
      <c r="P128" s="108">
        <v>148.2999992370606</v>
      </c>
    </row>
    <row r="129" spans="1:16">
      <c r="A129" s="7" t="s">
        <v>77</v>
      </c>
      <c r="B129" s="106" t="s">
        <v>66</v>
      </c>
      <c r="C129" s="107">
        <v>153.5</v>
      </c>
      <c r="D129" s="107">
        <v>160</v>
      </c>
      <c r="E129" s="312">
        <v>146.80000000000001</v>
      </c>
      <c r="F129" s="107">
        <v>123.7</v>
      </c>
      <c r="G129" s="107">
        <v>114.1</v>
      </c>
      <c r="H129" s="107">
        <v>95.5</v>
      </c>
      <c r="I129" s="107">
        <v>79.8</v>
      </c>
      <c r="J129" s="107">
        <v>58.896000000000001</v>
      </c>
      <c r="K129" s="107">
        <v>50.804000000000002</v>
      </c>
      <c r="L129" s="107">
        <v>69.747</v>
      </c>
      <c r="M129" s="107">
        <v>82.65625</v>
      </c>
      <c r="N129" s="107">
        <v>75.60899829864502</v>
      </c>
      <c r="O129" s="107">
        <v>75.544000625610352</v>
      </c>
      <c r="P129" s="107">
        <v>73.027248859405518</v>
      </c>
    </row>
    <row r="130" spans="1:16">
      <c r="A130" s="7" t="s">
        <v>58</v>
      </c>
      <c r="B130" s="106" t="s">
        <v>66</v>
      </c>
      <c r="C130" s="108" t="s">
        <v>489</v>
      </c>
      <c r="D130" s="108" t="s">
        <v>489</v>
      </c>
      <c r="E130" s="108">
        <v>17.406749999999999</v>
      </c>
      <c r="F130" s="108">
        <v>17.366107499999998</v>
      </c>
      <c r="G130" s="108">
        <v>17.974605</v>
      </c>
      <c r="H130" s="108">
        <v>17.235722303390499</v>
      </c>
      <c r="I130" s="108">
        <v>14.70199227333069</v>
      </c>
      <c r="J130" s="108">
        <v>10.8002552986145</v>
      </c>
      <c r="K130" s="108">
        <v>11.412622332572941</v>
      </c>
      <c r="L130" s="108">
        <v>13.699337482452391</v>
      </c>
      <c r="M130" s="108">
        <v>14.0255401134491</v>
      </c>
      <c r="N130" s="108">
        <v>13.692462623119351</v>
      </c>
      <c r="O130" s="108">
        <v>15.80506002902985</v>
      </c>
      <c r="P130" s="108">
        <v>15.88868778944016</v>
      </c>
    </row>
    <row r="131" spans="1:16">
      <c r="A131" s="7" t="s">
        <v>45</v>
      </c>
      <c r="B131" s="106" t="s">
        <v>66</v>
      </c>
      <c r="C131" s="312">
        <v>647.29999999999995</v>
      </c>
      <c r="D131" s="107">
        <v>496.4</v>
      </c>
      <c r="E131" s="107">
        <v>548.6199951171875</v>
      </c>
      <c r="F131" s="107">
        <v>557.54999542236328</v>
      </c>
      <c r="G131" s="312">
        <v>532.65000152587891</v>
      </c>
      <c r="H131" s="107">
        <v>495.11000061035162</v>
      </c>
      <c r="I131" s="107">
        <v>444.88999938964838</v>
      </c>
      <c r="J131" s="107">
        <v>444.70999908447271</v>
      </c>
      <c r="K131" s="312">
        <v>594.5</v>
      </c>
      <c r="L131" s="312">
        <v>846.52999877929687</v>
      </c>
      <c r="M131" s="107">
        <v>858.03000640869141</v>
      </c>
      <c r="N131" s="107">
        <v>894.20997619628906</v>
      </c>
      <c r="O131" s="107">
        <v>956.14000701904297</v>
      </c>
      <c r="P131" s="107">
        <v>951.1199951171875</v>
      </c>
    </row>
    <row r="132" spans="1:16">
      <c r="A132" s="7" t="s">
        <v>61</v>
      </c>
      <c r="B132" s="106" t="s">
        <v>66</v>
      </c>
      <c r="C132" s="108">
        <v>57</v>
      </c>
      <c r="D132" s="108">
        <v>59</v>
      </c>
      <c r="E132" s="108">
        <v>64</v>
      </c>
      <c r="F132" s="108">
        <v>68</v>
      </c>
      <c r="G132" s="313">
        <v>84.2</v>
      </c>
      <c r="H132" s="108">
        <v>120</v>
      </c>
      <c r="I132" s="108">
        <v>120.9</v>
      </c>
      <c r="J132" s="108">
        <v>117.52</v>
      </c>
      <c r="K132" s="108">
        <v>128.11000000000001</v>
      </c>
      <c r="L132" s="108">
        <v>156.22</v>
      </c>
      <c r="M132" s="108">
        <v>158.5</v>
      </c>
      <c r="N132" s="108">
        <v>149.69999999999999</v>
      </c>
      <c r="O132" s="108">
        <v>153.30000000000001</v>
      </c>
      <c r="P132" s="108">
        <v>156.20000457763669</v>
      </c>
    </row>
    <row r="133" spans="1:16">
      <c r="A133" s="7" t="s">
        <v>78</v>
      </c>
      <c r="B133" s="106" t="s">
        <v>66</v>
      </c>
      <c r="C133" s="107">
        <v>27.126000642776489</v>
      </c>
      <c r="D133" s="107">
        <v>31.776999950408939</v>
      </c>
      <c r="E133" s="107">
        <v>32.647000789642327</v>
      </c>
      <c r="F133" s="107">
        <v>50.265999794006348</v>
      </c>
      <c r="G133" s="107">
        <v>44.705999374389648</v>
      </c>
      <c r="H133" s="107">
        <v>50.333000183105469</v>
      </c>
      <c r="I133" s="107">
        <v>46.710000991821289</v>
      </c>
      <c r="J133" s="107">
        <v>42.622000694274902</v>
      </c>
      <c r="K133" s="107">
        <v>42.706000328063972</v>
      </c>
      <c r="L133" s="107">
        <v>52.10200023651123</v>
      </c>
      <c r="M133" s="107">
        <v>48.956999778747559</v>
      </c>
      <c r="N133" s="107">
        <v>48.540000915527337</v>
      </c>
      <c r="O133" s="107">
        <v>52.894000053405762</v>
      </c>
      <c r="P133" s="107">
        <v>53.730998992919922</v>
      </c>
    </row>
    <row r="134" spans="1:16">
      <c r="A134" s="7" t="s">
        <v>79</v>
      </c>
      <c r="B134" s="106" t="s">
        <v>66</v>
      </c>
      <c r="C134" s="313">
        <v>705</v>
      </c>
      <c r="D134" s="108">
        <v>863</v>
      </c>
      <c r="E134" s="108">
        <v>980</v>
      </c>
      <c r="F134" s="108">
        <v>976</v>
      </c>
      <c r="G134" s="108">
        <v>920</v>
      </c>
      <c r="H134" s="108">
        <v>882</v>
      </c>
      <c r="I134" s="108">
        <v>832</v>
      </c>
      <c r="J134" s="108">
        <v>872</v>
      </c>
      <c r="K134" s="108">
        <v>897</v>
      </c>
      <c r="L134" s="108">
        <v>1126</v>
      </c>
      <c r="M134" s="108">
        <v>962</v>
      </c>
      <c r="N134" s="108">
        <v>832</v>
      </c>
      <c r="O134" s="108">
        <v>775</v>
      </c>
      <c r="P134" s="108">
        <v>856</v>
      </c>
    </row>
    <row r="135" spans="1:16">
      <c r="A135" s="7" t="s">
        <v>80</v>
      </c>
      <c r="B135" s="106" t="s">
        <v>66</v>
      </c>
      <c r="C135" s="107">
        <v>505</v>
      </c>
      <c r="D135" s="107">
        <v>449</v>
      </c>
      <c r="E135" s="107">
        <v>486</v>
      </c>
      <c r="F135" s="107">
        <v>508</v>
      </c>
      <c r="G135" s="107">
        <v>490</v>
      </c>
      <c r="H135" s="107">
        <v>569</v>
      </c>
      <c r="I135" s="107">
        <v>655</v>
      </c>
      <c r="J135" s="107">
        <v>677</v>
      </c>
      <c r="K135" s="107">
        <v>677</v>
      </c>
      <c r="L135" s="107">
        <v>889</v>
      </c>
      <c r="M135" s="107">
        <v>888</v>
      </c>
      <c r="N135" s="107">
        <v>916</v>
      </c>
      <c r="O135" s="107">
        <v>968.70400000000006</v>
      </c>
      <c r="P135" s="107">
        <v>931.81298828125</v>
      </c>
    </row>
    <row r="136" spans="1:16">
      <c r="A136" s="7" t="s">
        <v>81</v>
      </c>
      <c r="B136" s="106" t="s">
        <v>66</v>
      </c>
      <c r="C136" s="313">
        <v>2104</v>
      </c>
      <c r="D136" s="108">
        <v>2371</v>
      </c>
      <c r="E136" s="108">
        <v>2683</v>
      </c>
      <c r="F136" s="108">
        <v>2746</v>
      </c>
      <c r="G136" s="108">
        <v>2637</v>
      </c>
      <c r="H136" s="108">
        <v>2521</v>
      </c>
      <c r="I136" s="108">
        <v>2353</v>
      </c>
      <c r="J136" s="108">
        <v>2342</v>
      </c>
      <c r="K136" s="108">
        <v>2830</v>
      </c>
      <c r="L136" s="108">
        <v>3759</v>
      </c>
      <c r="M136" s="108">
        <v>3856</v>
      </c>
      <c r="N136" s="108">
        <v>3634</v>
      </c>
      <c r="O136" s="108">
        <v>3451</v>
      </c>
      <c r="P136" s="108">
        <v>3324</v>
      </c>
    </row>
    <row r="137" spans="1:16">
      <c r="A137" s="7" t="s">
        <v>610</v>
      </c>
      <c r="B137" s="106" t="s">
        <v>66</v>
      </c>
      <c r="C137" s="107" t="s">
        <v>489</v>
      </c>
      <c r="D137" s="107" t="s">
        <v>489</v>
      </c>
      <c r="E137" s="107" t="s">
        <v>489</v>
      </c>
      <c r="F137" s="107" t="s">
        <v>489</v>
      </c>
      <c r="G137" s="107" t="s">
        <v>489</v>
      </c>
      <c r="H137" s="107" t="s">
        <v>489</v>
      </c>
      <c r="I137" s="107" t="s">
        <v>489</v>
      </c>
      <c r="J137" s="107" t="s">
        <v>489</v>
      </c>
      <c r="K137" s="107" t="s">
        <v>489</v>
      </c>
      <c r="L137" s="107" t="s">
        <v>489</v>
      </c>
      <c r="M137" s="107" t="s">
        <v>489</v>
      </c>
      <c r="N137" s="107" t="s">
        <v>489</v>
      </c>
      <c r="O137" s="107" t="s">
        <v>489</v>
      </c>
      <c r="P137" s="107" t="s">
        <v>489</v>
      </c>
    </row>
    <row r="138" spans="1:16">
      <c r="A138" s="7" t="s">
        <v>93</v>
      </c>
      <c r="B138" s="106" t="s">
        <v>66</v>
      </c>
      <c r="C138" s="108" t="s">
        <v>489</v>
      </c>
      <c r="D138" s="108">
        <v>3757.0479999999998</v>
      </c>
      <c r="E138" s="108">
        <v>3877.8159999999998</v>
      </c>
      <c r="F138" s="108">
        <v>4123.424</v>
      </c>
      <c r="G138" s="108">
        <v>4047.1689999999999</v>
      </c>
      <c r="H138" s="108">
        <v>4458.2309999999998</v>
      </c>
      <c r="I138" s="108">
        <v>3944.6729999999998</v>
      </c>
      <c r="J138" s="108">
        <v>3638.3519999999999</v>
      </c>
      <c r="K138" s="108">
        <v>3313.143</v>
      </c>
      <c r="L138" s="108">
        <v>3770.306</v>
      </c>
      <c r="M138" s="108" t="s">
        <v>489</v>
      </c>
      <c r="N138" s="108">
        <v>3043.0509999999999</v>
      </c>
      <c r="O138" s="108">
        <v>2872.489</v>
      </c>
      <c r="P138" s="108">
        <v>2861.4549999999999</v>
      </c>
    </row>
    <row r="139" spans="1:16">
      <c r="A139" s="7" t="s">
        <v>179</v>
      </c>
      <c r="B139" s="106" t="s">
        <v>66</v>
      </c>
      <c r="C139" s="107">
        <v>10569.78</v>
      </c>
      <c r="D139" s="107" t="s">
        <v>489</v>
      </c>
      <c r="E139" s="107" t="s">
        <v>489</v>
      </c>
      <c r="F139" s="107" t="s">
        <v>489</v>
      </c>
      <c r="G139" s="107" t="s">
        <v>489</v>
      </c>
      <c r="H139" s="107" t="s">
        <v>489</v>
      </c>
      <c r="I139" s="107" t="s">
        <v>489</v>
      </c>
      <c r="J139" s="107" t="s">
        <v>489</v>
      </c>
      <c r="K139" s="107" t="s">
        <v>489</v>
      </c>
      <c r="L139" s="107" t="s">
        <v>489</v>
      </c>
      <c r="M139" s="107">
        <v>7005.47</v>
      </c>
      <c r="N139" s="107" t="s">
        <v>489</v>
      </c>
      <c r="O139" s="107" t="s">
        <v>489</v>
      </c>
      <c r="P139" s="107" t="s">
        <v>489</v>
      </c>
    </row>
    <row r="140" spans="1:16">
      <c r="A140" s="7" t="s">
        <v>611</v>
      </c>
      <c r="B140" s="106" t="s">
        <v>66</v>
      </c>
      <c r="C140" s="108" t="s">
        <v>489</v>
      </c>
      <c r="D140" s="108">
        <v>1159.924987792969</v>
      </c>
      <c r="E140" s="108">
        <v>1217.239990234375</v>
      </c>
      <c r="F140" s="108">
        <v>1133.704040527344</v>
      </c>
      <c r="G140" s="108">
        <v>1106.281005859375</v>
      </c>
      <c r="H140" s="108">
        <v>972.41201782226562</v>
      </c>
      <c r="I140" s="108" t="s">
        <v>489</v>
      </c>
      <c r="J140" s="108">
        <v>843.38601684570312</v>
      </c>
      <c r="K140" s="108">
        <v>863.54000854492187</v>
      </c>
      <c r="L140" s="108">
        <v>969.47998046875</v>
      </c>
      <c r="M140" s="108">
        <v>995.91403198242187</v>
      </c>
      <c r="N140" s="108">
        <v>965.10696411132812</v>
      </c>
      <c r="O140" s="108">
        <v>930.93197631835937</v>
      </c>
      <c r="P140" s="108">
        <v>851.51602172851562</v>
      </c>
    </row>
    <row r="141" spans="1:16">
      <c r="A141" s="7" t="s">
        <v>214</v>
      </c>
      <c r="B141" s="106" t="s">
        <v>66</v>
      </c>
      <c r="C141" s="107" t="s">
        <v>489</v>
      </c>
      <c r="D141" s="107" t="s">
        <v>489</v>
      </c>
      <c r="E141" s="107" t="s">
        <v>489</v>
      </c>
      <c r="F141" s="107" t="s">
        <v>489</v>
      </c>
      <c r="G141" s="107" t="s">
        <v>489</v>
      </c>
      <c r="H141" s="107" t="s">
        <v>489</v>
      </c>
      <c r="I141" s="107" t="s">
        <v>489</v>
      </c>
      <c r="J141" s="107" t="s">
        <v>489</v>
      </c>
      <c r="K141" s="107" t="s">
        <v>489</v>
      </c>
      <c r="L141" s="107" t="s">
        <v>489</v>
      </c>
      <c r="M141" s="107">
        <v>7238.3440551757812</v>
      </c>
      <c r="N141" s="107" t="s">
        <v>489</v>
      </c>
      <c r="O141" s="107">
        <v>7475.9989624023437</v>
      </c>
      <c r="P141" s="107" t="s">
        <v>489</v>
      </c>
    </row>
    <row r="142" spans="1:16">
      <c r="A142" s="7" t="s">
        <v>260</v>
      </c>
      <c r="B142" s="106" t="s">
        <v>66</v>
      </c>
      <c r="C142" s="108">
        <v>2064.7999572753911</v>
      </c>
      <c r="D142" s="108">
        <v>1707.1800231933589</v>
      </c>
      <c r="E142" s="108">
        <v>1493.1390075683589</v>
      </c>
      <c r="F142" s="108">
        <v>1658.1259765625</v>
      </c>
      <c r="G142" s="108">
        <v>1638.4420471191411</v>
      </c>
      <c r="H142" s="108">
        <v>1461.5169982910161</v>
      </c>
      <c r="I142" s="108">
        <v>1524.994995117188</v>
      </c>
      <c r="J142" s="108">
        <v>1339.602005004883</v>
      </c>
      <c r="K142" s="108">
        <v>1347.773986816406</v>
      </c>
      <c r="L142" s="108">
        <v>1712.546997070313</v>
      </c>
      <c r="M142" s="108">
        <v>1478.242050170898</v>
      </c>
      <c r="N142" s="108">
        <v>1277.3720321655269</v>
      </c>
      <c r="O142" s="108">
        <v>1121.755012512207</v>
      </c>
      <c r="P142" s="108">
        <v>1059.5450057983401</v>
      </c>
    </row>
    <row r="143" spans="1:16">
      <c r="A143" s="7" t="s">
        <v>142</v>
      </c>
      <c r="B143" s="106" t="s">
        <v>66</v>
      </c>
      <c r="C143" s="107" t="s">
        <v>489</v>
      </c>
      <c r="D143" s="107">
        <v>1423.4110000000001</v>
      </c>
      <c r="E143" s="107">
        <v>1550.3710000000001</v>
      </c>
      <c r="F143" s="107">
        <v>1540.5329999999999</v>
      </c>
      <c r="G143" s="107">
        <v>1368.4490000000001</v>
      </c>
      <c r="H143" s="107">
        <v>1348.279</v>
      </c>
      <c r="I143" s="107">
        <v>1359.162</v>
      </c>
      <c r="J143" s="107">
        <v>1335.7349999999999</v>
      </c>
      <c r="K143" s="107">
        <v>1363.715751647949</v>
      </c>
      <c r="L143" s="107">
        <v>1334.9839859008789</v>
      </c>
      <c r="M143" s="107">
        <v>1330.220809936523</v>
      </c>
      <c r="N143" s="107">
        <v>1286.014709472656</v>
      </c>
      <c r="O143" s="107">
        <v>1329.1730880737309</v>
      </c>
      <c r="P143" s="107">
        <v>1352.0934219360349</v>
      </c>
    </row>
    <row r="144" spans="1:16">
      <c r="A144" s="7" t="s">
        <v>49</v>
      </c>
      <c r="B144" s="106" t="s">
        <v>66</v>
      </c>
      <c r="C144" s="108" t="s">
        <v>489</v>
      </c>
      <c r="D144" s="108" t="s">
        <v>489</v>
      </c>
      <c r="E144" s="108" t="s">
        <v>489</v>
      </c>
      <c r="F144" s="108" t="s">
        <v>489</v>
      </c>
      <c r="G144" s="108" t="s">
        <v>489</v>
      </c>
      <c r="H144" s="108">
        <v>18.332142114639279</v>
      </c>
      <c r="I144" s="108">
        <v>17.882002592086788</v>
      </c>
      <c r="J144" s="108">
        <v>15.255732774734501</v>
      </c>
      <c r="K144" s="108">
        <v>19.45161247253418</v>
      </c>
      <c r="L144" s="108">
        <v>43.588037252426147</v>
      </c>
      <c r="M144" s="108">
        <v>42.399894237518311</v>
      </c>
      <c r="N144" s="108">
        <v>31.804868221282959</v>
      </c>
      <c r="O144" s="108">
        <v>28.897039651870731</v>
      </c>
      <c r="P144" s="108">
        <v>21.522400498390201</v>
      </c>
    </row>
    <row r="145" spans="1:16">
      <c r="A145" s="7" t="s">
        <v>612</v>
      </c>
      <c r="B145" s="106" t="s">
        <v>66</v>
      </c>
      <c r="C145" s="107">
        <v>9732.7727909548412</v>
      </c>
      <c r="D145" s="107">
        <v>9802.6961285042344</v>
      </c>
      <c r="E145" s="107">
        <v>10495.959752116411</v>
      </c>
      <c r="F145" s="107">
        <v>10620.34515863548</v>
      </c>
      <c r="G145" s="107">
        <v>10533.22147531578</v>
      </c>
      <c r="H145" s="107">
        <v>10282.795788271431</v>
      </c>
      <c r="I145" s="107">
        <v>9652.6750088272092</v>
      </c>
      <c r="J145" s="107">
        <v>9173.1491648285391</v>
      </c>
      <c r="K145" s="107">
        <v>9703.1784976819763</v>
      </c>
      <c r="L145" s="107">
        <v>12407.323931235311</v>
      </c>
      <c r="M145" s="107">
        <v>12362.809577296979</v>
      </c>
      <c r="N145" s="107">
        <v>11889.87960295522</v>
      </c>
      <c r="O145" s="107">
        <v>11998.12547912817</v>
      </c>
      <c r="P145" s="107">
        <v>11833.020695775749</v>
      </c>
    </row>
    <row r="147" spans="1:16">
      <c r="A147" s="853" t="s">
        <v>601</v>
      </c>
      <c r="B147" s="854"/>
      <c r="C147" s="855" t="s">
        <v>607</v>
      </c>
      <c r="D147" s="856"/>
      <c r="E147" s="856"/>
      <c r="F147" s="856"/>
      <c r="G147" s="856"/>
      <c r="H147" s="856"/>
      <c r="I147" s="856"/>
      <c r="J147" s="856"/>
      <c r="K147" s="856"/>
      <c r="L147" s="856"/>
      <c r="M147" s="856"/>
      <c r="N147" s="856"/>
      <c r="O147" s="856"/>
      <c r="P147" s="864"/>
    </row>
    <row r="148" spans="1:16">
      <c r="A148" s="853" t="s">
        <v>603</v>
      </c>
      <c r="B148" s="854"/>
      <c r="C148" s="855" t="s">
        <v>604</v>
      </c>
      <c r="D148" s="856"/>
      <c r="E148" s="856"/>
      <c r="F148" s="856"/>
      <c r="G148" s="856"/>
      <c r="H148" s="856"/>
      <c r="I148" s="856"/>
      <c r="J148" s="856"/>
      <c r="K148" s="856"/>
      <c r="L148" s="856"/>
      <c r="M148" s="856"/>
      <c r="N148" s="856"/>
      <c r="O148" s="856"/>
      <c r="P148" s="864"/>
    </row>
    <row r="149" spans="1:16">
      <c r="A149" s="853" t="s">
        <v>608</v>
      </c>
      <c r="B149" s="854"/>
      <c r="C149" s="855" t="s">
        <v>614</v>
      </c>
      <c r="D149" s="856"/>
      <c r="E149" s="856"/>
      <c r="F149" s="856"/>
      <c r="G149" s="856"/>
      <c r="H149" s="856"/>
      <c r="I149" s="856"/>
      <c r="J149" s="856"/>
      <c r="K149" s="856"/>
      <c r="L149" s="856"/>
      <c r="M149" s="856"/>
      <c r="N149" s="856"/>
      <c r="O149" s="856"/>
      <c r="P149" s="864"/>
    </row>
    <row r="150" spans="1:16">
      <c r="A150" s="853" t="s">
        <v>580</v>
      </c>
      <c r="B150" s="854"/>
      <c r="C150" s="855" t="s">
        <v>605</v>
      </c>
      <c r="D150" s="856"/>
      <c r="E150" s="856"/>
      <c r="F150" s="856"/>
      <c r="G150" s="856"/>
      <c r="H150" s="856"/>
      <c r="I150" s="856"/>
      <c r="J150" s="856"/>
      <c r="K150" s="856"/>
      <c r="L150" s="856"/>
      <c r="M150" s="856"/>
      <c r="N150" s="856"/>
      <c r="O150" s="856"/>
      <c r="P150" s="864"/>
    </row>
    <row r="151" spans="1:16">
      <c r="A151" s="853" t="s">
        <v>483</v>
      </c>
      <c r="B151" s="854"/>
      <c r="C151" s="855" t="s">
        <v>606</v>
      </c>
      <c r="D151" s="856"/>
      <c r="E151" s="856"/>
      <c r="F151" s="856"/>
      <c r="G151" s="856"/>
      <c r="H151" s="856"/>
      <c r="I151" s="856"/>
      <c r="J151" s="856"/>
      <c r="K151" s="856"/>
      <c r="L151" s="856"/>
      <c r="M151" s="856"/>
      <c r="N151" s="856"/>
      <c r="O151" s="856"/>
      <c r="P151" s="864"/>
    </row>
    <row r="152" spans="1:16">
      <c r="A152" s="862" t="s">
        <v>379</v>
      </c>
      <c r="B152" s="863"/>
      <c r="C152" s="188" t="s">
        <v>243</v>
      </c>
      <c r="D152" s="188" t="s">
        <v>244</v>
      </c>
      <c r="E152" s="188" t="s">
        <v>245</v>
      </c>
      <c r="F152" s="188" t="s">
        <v>246</v>
      </c>
      <c r="G152" s="188" t="s">
        <v>247</v>
      </c>
      <c r="H152" s="188" t="s">
        <v>248</v>
      </c>
      <c r="I152" s="188" t="s">
        <v>249</v>
      </c>
      <c r="J152" s="188" t="s">
        <v>250</v>
      </c>
      <c r="K152" s="188" t="s">
        <v>251</v>
      </c>
      <c r="L152" s="188" t="s">
        <v>252</v>
      </c>
      <c r="M152" s="188" t="s">
        <v>253</v>
      </c>
      <c r="N152" s="188" t="s">
        <v>254</v>
      </c>
      <c r="O152" s="188" t="s">
        <v>255</v>
      </c>
      <c r="P152" s="188" t="s">
        <v>360</v>
      </c>
    </row>
    <row r="153" spans="1:16">
      <c r="A153" s="189" t="s">
        <v>122</v>
      </c>
      <c r="B153" s="106" t="s">
        <v>66</v>
      </c>
      <c r="C153" s="106" t="s">
        <v>66</v>
      </c>
      <c r="D153" s="106" t="s">
        <v>66</v>
      </c>
      <c r="E153" s="106" t="s">
        <v>66</v>
      </c>
      <c r="F153" s="106" t="s">
        <v>66</v>
      </c>
      <c r="G153" s="106" t="s">
        <v>66</v>
      </c>
      <c r="H153" s="106" t="s">
        <v>66</v>
      </c>
      <c r="I153" s="106" t="s">
        <v>66</v>
      </c>
      <c r="J153" s="106" t="s">
        <v>66</v>
      </c>
      <c r="K153" s="106" t="s">
        <v>66</v>
      </c>
      <c r="L153" s="106" t="s">
        <v>66</v>
      </c>
      <c r="M153" s="106" t="s">
        <v>66</v>
      </c>
      <c r="N153" s="106" t="s">
        <v>66</v>
      </c>
      <c r="O153" s="106" t="s">
        <v>66</v>
      </c>
      <c r="P153" s="106" t="s">
        <v>66</v>
      </c>
    </row>
    <row r="154" spans="1:16">
      <c r="A154" s="7" t="s">
        <v>65</v>
      </c>
      <c r="B154" s="106" t="s">
        <v>66</v>
      </c>
      <c r="C154" s="107">
        <v>75.805999755859375</v>
      </c>
      <c r="D154" s="312">
        <v>78.042999267578125</v>
      </c>
      <c r="E154" s="107">
        <v>77.761997222900391</v>
      </c>
      <c r="F154" s="107">
        <v>68.996999740600586</v>
      </c>
      <c r="G154" s="107">
        <v>60.607000350952148</v>
      </c>
      <c r="H154" s="107">
        <v>56.089000701904297</v>
      </c>
      <c r="I154" s="107">
        <v>55.441999435424812</v>
      </c>
      <c r="J154" s="107">
        <v>52.694999694824219</v>
      </c>
      <c r="K154" s="107">
        <v>53.631999969482422</v>
      </c>
      <c r="L154" s="107">
        <v>77.768001556396484</v>
      </c>
      <c r="M154" s="107">
        <v>71.438999176025391</v>
      </c>
      <c r="N154" s="107">
        <v>67.243001937866211</v>
      </c>
      <c r="O154" s="107">
        <v>72.900001525878906</v>
      </c>
      <c r="P154" s="107">
        <v>86.299999237060547</v>
      </c>
    </row>
    <row r="155" spans="1:16">
      <c r="A155" s="7" t="s">
        <v>55</v>
      </c>
      <c r="B155" s="106" t="s">
        <v>66</v>
      </c>
      <c r="C155" s="313">
        <v>15.032</v>
      </c>
      <c r="D155" s="108">
        <v>15.275</v>
      </c>
      <c r="E155" s="108">
        <v>15.414</v>
      </c>
      <c r="F155" s="313">
        <v>20.433</v>
      </c>
      <c r="G155" s="108">
        <v>23.4</v>
      </c>
      <c r="H155" s="108">
        <v>25.5</v>
      </c>
      <c r="I155" s="108">
        <v>24.6</v>
      </c>
      <c r="J155" s="108">
        <v>24.28</v>
      </c>
      <c r="K155" s="108">
        <v>21.8</v>
      </c>
      <c r="L155" s="108">
        <v>29.2</v>
      </c>
      <c r="M155" s="108">
        <v>28.077999999999999</v>
      </c>
      <c r="N155" s="108">
        <v>24.9</v>
      </c>
      <c r="O155" s="108">
        <v>27.788129999999999</v>
      </c>
      <c r="P155" s="108">
        <v>32.21382999420166</v>
      </c>
    </row>
    <row r="156" spans="1:16">
      <c r="A156" s="7" t="s">
        <v>38</v>
      </c>
      <c r="B156" s="106" t="s">
        <v>66</v>
      </c>
      <c r="C156" s="107">
        <v>53.908250000000002</v>
      </c>
      <c r="D156" s="107">
        <v>48.505859999999998</v>
      </c>
      <c r="E156" s="107">
        <v>54.239355000000003</v>
      </c>
      <c r="F156" s="107">
        <v>63.677869999999999</v>
      </c>
      <c r="G156" s="107">
        <v>62.396652500000002</v>
      </c>
      <c r="H156" s="107">
        <v>60.768228530883789</v>
      </c>
      <c r="I156" s="107">
        <v>59.675796508789062</v>
      </c>
      <c r="J156" s="107">
        <v>60.118383407592773</v>
      </c>
      <c r="K156" s="107">
        <v>54.486366271972663</v>
      </c>
      <c r="L156" s="107">
        <v>62.396133422851563</v>
      </c>
      <c r="M156" s="107">
        <v>70.235027313232422</v>
      </c>
      <c r="N156" s="107">
        <v>58.520444869995117</v>
      </c>
      <c r="O156" s="107">
        <v>65.591819763183594</v>
      </c>
      <c r="P156" s="107">
        <v>68.611688613891602</v>
      </c>
    </row>
    <row r="157" spans="1:16">
      <c r="A157" s="7" t="s">
        <v>67</v>
      </c>
      <c r="B157" s="106" t="s">
        <v>66</v>
      </c>
      <c r="C157" s="108">
        <v>118.9</v>
      </c>
      <c r="D157" s="108">
        <v>129.30000000000001</v>
      </c>
      <c r="E157" s="108">
        <v>140</v>
      </c>
      <c r="F157" s="108">
        <v>133.30000000000001</v>
      </c>
      <c r="G157" s="108">
        <v>138.30000000000001</v>
      </c>
      <c r="H157" s="108">
        <v>123.8</v>
      </c>
      <c r="I157" s="108">
        <v>112.3</v>
      </c>
      <c r="J157" s="108">
        <v>118.9</v>
      </c>
      <c r="K157" s="108">
        <v>113.5</v>
      </c>
      <c r="L157" s="108">
        <v>162.30000000000001</v>
      </c>
      <c r="M157" s="108">
        <v>166.7</v>
      </c>
      <c r="N157" s="108">
        <v>156.9</v>
      </c>
      <c r="O157" s="108">
        <v>150</v>
      </c>
      <c r="P157" s="108">
        <v>152.90000152587891</v>
      </c>
    </row>
    <row r="158" spans="1:16">
      <c r="A158" s="7" t="s">
        <v>83</v>
      </c>
      <c r="B158" s="106" t="s">
        <v>66</v>
      </c>
      <c r="C158" s="107">
        <v>97.93</v>
      </c>
      <c r="D158" s="107">
        <v>100.84</v>
      </c>
      <c r="E158" s="107">
        <v>94.152000000000001</v>
      </c>
      <c r="F158" s="107">
        <v>90.044000000000011</v>
      </c>
      <c r="G158" s="107">
        <v>91.527999999999992</v>
      </c>
      <c r="H158" s="107">
        <v>88.121000000000009</v>
      </c>
      <c r="I158" s="107">
        <v>86.289000000000001</v>
      </c>
      <c r="J158" s="107">
        <v>83.433999999999997</v>
      </c>
      <c r="K158" s="107">
        <v>89.933999999999997</v>
      </c>
      <c r="L158" s="107">
        <v>115.033</v>
      </c>
      <c r="M158" s="107">
        <v>99.931749999999994</v>
      </c>
      <c r="N158" s="107">
        <v>88.02000000000001</v>
      </c>
      <c r="O158" s="107">
        <v>77.367999999999995</v>
      </c>
      <c r="P158" s="107">
        <v>75.843997955322266</v>
      </c>
    </row>
    <row r="159" spans="1:16">
      <c r="A159" s="7" t="s">
        <v>41</v>
      </c>
      <c r="B159" s="106" t="s">
        <v>66</v>
      </c>
      <c r="C159" s="108">
        <v>63.612752075000152</v>
      </c>
      <c r="D159" s="108">
        <v>64.263249300000055</v>
      </c>
      <c r="E159" s="108">
        <v>57.645124770000002</v>
      </c>
      <c r="F159" s="108">
        <v>58.5</v>
      </c>
      <c r="G159" s="108">
        <v>63.7</v>
      </c>
      <c r="H159" s="108">
        <v>59.3</v>
      </c>
      <c r="I159" s="108">
        <v>44</v>
      </c>
      <c r="J159" s="108">
        <v>33.746000000000002</v>
      </c>
      <c r="K159" s="108">
        <v>25.6</v>
      </c>
      <c r="L159" s="108">
        <v>50.72</v>
      </c>
      <c r="M159" s="108">
        <v>56.649000000000001</v>
      </c>
      <c r="N159" s="108">
        <v>46.584000000000003</v>
      </c>
      <c r="O159" s="108">
        <v>50.728999999999999</v>
      </c>
      <c r="P159" s="108">
        <v>46.840999603271477</v>
      </c>
    </row>
    <row r="160" spans="1:16">
      <c r="A160" s="7" t="s">
        <v>42</v>
      </c>
      <c r="B160" s="106" t="s">
        <v>66</v>
      </c>
      <c r="C160" s="107">
        <v>18.592680000000001</v>
      </c>
      <c r="D160" s="107">
        <v>11.439349999999999</v>
      </c>
      <c r="E160" s="107">
        <v>17.703695</v>
      </c>
      <c r="F160" s="107">
        <v>21.119070000000001</v>
      </c>
      <c r="G160" s="107">
        <v>21.237357500000002</v>
      </c>
      <c r="H160" s="107">
        <v>15.424300193786619</v>
      </c>
      <c r="I160" s="107">
        <v>14.194662570953369</v>
      </c>
      <c r="J160" s="107">
        <v>12.48168992996216</v>
      </c>
      <c r="K160" s="107">
        <v>9.3456048965454102</v>
      </c>
      <c r="L160" s="107">
        <v>20.882332801818851</v>
      </c>
      <c r="M160" s="107">
        <v>27.178737640380859</v>
      </c>
      <c r="N160" s="107">
        <v>28.243670463562012</v>
      </c>
      <c r="O160" s="107">
        <v>28.384075164794918</v>
      </c>
      <c r="P160" s="107">
        <v>26.478267669677731</v>
      </c>
    </row>
    <row r="161" spans="1:16">
      <c r="A161" s="7" t="s">
        <v>44</v>
      </c>
      <c r="B161" s="106" t="s">
        <v>66</v>
      </c>
      <c r="C161" s="313">
        <v>11.446000099182131</v>
      </c>
      <c r="D161" s="108">
        <v>8.4509997367858887</v>
      </c>
      <c r="E161" s="108">
        <v>9.7899999618530273</v>
      </c>
      <c r="F161" s="108">
        <v>7.187999963760376</v>
      </c>
      <c r="G161" s="108">
        <v>8.3159999847412109</v>
      </c>
      <c r="H161" s="108">
        <v>6.1989998817443848</v>
      </c>
      <c r="I161" s="108">
        <v>3.7579998970031738</v>
      </c>
      <c r="J161" s="108">
        <v>3.4940000772476201</v>
      </c>
      <c r="K161" s="108">
        <v>4.0189999341964722</v>
      </c>
      <c r="L161" s="108">
        <v>11.71799993515015</v>
      </c>
      <c r="M161" s="108">
        <v>14.339999675750731</v>
      </c>
      <c r="N161" s="108">
        <v>11.215000152587891</v>
      </c>
      <c r="O161" s="108">
        <v>8.4010000228881836</v>
      </c>
      <c r="P161" s="108">
        <v>7.9970002174377441</v>
      </c>
    </row>
    <row r="162" spans="1:16">
      <c r="A162" s="7" t="s">
        <v>60</v>
      </c>
      <c r="B162" s="106" t="s">
        <v>66</v>
      </c>
      <c r="C162" s="107">
        <v>27</v>
      </c>
      <c r="D162" s="107">
        <v>24</v>
      </c>
      <c r="E162" s="107">
        <v>27</v>
      </c>
      <c r="F162" s="107">
        <v>26</v>
      </c>
      <c r="G162" s="107">
        <v>27</v>
      </c>
      <c r="H162" s="107">
        <v>24</v>
      </c>
      <c r="I162" s="107">
        <v>22</v>
      </c>
      <c r="J162" s="107">
        <v>19</v>
      </c>
      <c r="K162" s="107">
        <v>19</v>
      </c>
      <c r="L162" s="107">
        <v>28</v>
      </c>
      <c r="M162" s="107">
        <v>26</v>
      </c>
      <c r="N162" s="107">
        <v>25</v>
      </c>
      <c r="O162" s="107">
        <v>25</v>
      </c>
      <c r="P162" s="107">
        <v>27</v>
      </c>
    </row>
    <row r="163" spans="1:16">
      <c r="A163" s="7" t="s">
        <v>46</v>
      </c>
      <c r="B163" s="106" t="s">
        <v>66</v>
      </c>
      <c r="C163" s="108">
        <v>453.06900000000002</v>
      </c>
      <c r="D163" s="108">
        <v>368.50599999999997</v>
      </c>
      <c r="E163" s="313">
        <v>354.81799999999998</v>
      </c>
      <c r="F163" s="108">
        <v>331.01749999999998</v>
      </c>
      <c r="G163" s="108">
        <v>351.12074999999999</v>
      </c>
      <c r="H163" s="108">
        <v>347.04225158691412</v>
      </c>
      <c r="I163" s="108">
        <v>335.36199951171881</v>
      </c>
      <c r="J163" s="108">
        <v>344.63325500488281</v>
      </c>
      <c r="K163" s="108">
        <v>306.104248046875</v>
      </c>
      <c r="L163" s="108">
        <v>393.6357421875</v>
      </c>
      <c r="M163" s="108">
        <v>406.96849060058588</v>
      </c>
      <c r="N163" s="108">
        <v>414.552001953125</v>
      </c>
      <c r="O163" s="108">
        <v>415.87675476074219</v>
      </c>
      <c r="P163" s="108">
        <v>444.50404357910162</v>
      </c>
    </row>
    <row r="164" spans="1:16">
      <c r="A164" s="7" t="s">
        <v>43</v>
      </c>
      <c r="B164" s="106" t="s">
        <v>66</v>
      </c>
      <c r="C164" s="107">
        <v>262</v>
      </c>
      <c r="D164" s="107">
        <v>263</v>
      </c>
      <c r="E164" s="107">
        <v>294</v>
      </c>
      <c r="F164" s="107">
        <v>337</v>
      </c>
      <c r="G164" s="312">
        <v>378</v>
      </c>
      <c r="H164" s="107">
        <v>478</v>
      </c>
      <c r="I164" s="107">
        <v>465</v>
      </c>
      <c r="J164" s="107">
        <v>395</v>
      </c>
      <c r="K164" s="107">
        <v>338</v>
      </c>
      <c r="L164" s="107">
        <v>383</v>
      </c>
      <c r="M164" s="312">
        <v>343</v>
      </c>
      <c r="N164" s="107">
        <v>285</v>
      </c>
      <c r="O164" s="107">
        <v>271</v>
      </c>
      <c r="P164" s="107">
        <v>279</v>
      </c>
    </row>
    <row r="165" spans="1:16">
      <c r="A165" s="7" t="s">
        <v>68</v>
      </c>
      <c r="B165" s="106" t="s">
        <v>66</v>
      </c>
      <c r="C165" s="108">
        <v>104.35244</v>
      </c>
      <c r="D165" s="108">
        <v>91.690269999999998</v>
      </c>
      <c r="E165" s="108">
        <v>110.7482425</v>
      </c>
      <c r="F165" s="108">
        <v>108.80593</v>
      </c>
      <c r="G165" s="108">
        <v>107.9615275</v>
      </c>
      <c r="H165" s="108">
        <v>101.2927780151367</v>
      </c>
      <c r="I165" s="108">
        <v>94.228702545166016</v>
      </c>
      <c r="J165" s="108">
        <v>95.7601318359375</v>
      </c>
      <c r="K165" s="108">
        <v>86.208137512207031</v>
      </c>
      <c r="L165" s="108">
        <v>97.596481323242188</v>
      </c>
      <c r="M165" s="108">
        <v>123.7654685974121</v>
      </c>
      <c r="N165" s="108">
        <v>180.31507873535159</v>
      </c>
      <c r="O165" s="108">
        <v>221.91471862792969</v>
      </c>
      <c r="P165" s="108">
        <v>247.044563293457</v>
      </c>
    </row>
    <row r="166" spans="1:16">
      <c r="A166" s="7" t="s">
        <v>52</v>
      </c>
      <c r="B166" s="106" t="s">
        <v>66</v>
      </c>
      <c r="C166" s="107">
        <v>41.5</v>
      </c>
      <c r="D166" s="107">
        <v>41.6</v>
      </c>
      <c r="E166" s="312">
        <v>43.2</v>
      </c>
      <c r="F166" s="107">
        <v>43.6</v>
      </c>
      <c r="G166" s="107">
        <v>41.6</v>
      </c>
      <c r="H166" s="107">
        <v>51.900000000000013</v>
      </c>
      <c r="I166" s="107">
        <v>53</v>
      </c>
      <c r="J166" s="107">
        <v>50.252000000000002</v>
      </c>
      <c r="K166" s="107">
        <v>52.014000000000003</v>
      </c>
      <c r="L166" s="107">
        <v>65.736999999999995</v>
      </c>
      <c r="M166" s="107">
        <v>75.616</v>
      </c>
      <c r="N166" s="107">
        <v>65.760999999999996</v>
      </c>
      <c r="O166" s="107">
        <v>72.501000000000005</v>
      </c>
      <c r="P166" s="107">
        <v>64.038999557495117</v>
      </c>
    </row>
    <row r="167" spans="1:16">
      <c r="A167" s="7" t="s">
        <v>69</v>
      </c>
      <c r="B167" s="106" t="s">
        <v>66</v>
      </c>
      <c r="C167" s="108">
        <v>0.35699999999999998</v>
      </c>
      <c r="D167" s="313">
        <v>0.39200000000000002</v>
      </c>
      <c r="E167" s="108">
        <v>0.55499999999999994</v>
      </c>
      <c r="F167" s="313">
        <v>0.73799999999999999</v>
      </c>
      <c r="G167" s="108">
        <v>0.48399999999999999</v>
      </c>
      <c r="H167" s="108">
        <v>0.39</v>
      </c>
      <c r="I167" s="108">
        <v>0.60000000000000009</v>
      </c>
      <c r="J167" s="108">
        <v>0.33500000000000002</v>
      </c>
      <c r="K167" s="108">
        <v>0.48899999999999999</v>
      </c>
      <c r="L167" s="108">
        <v>2.069</v>
      </c>
      <c r="M167" s="108">
        <v>1.702426725</v>
      </c>
      <c r="N167" s="108">
        <v>1.4970000000000001</v>
      </c>
      <c r="O167" s="108">
        <v>1.2369234250000001</v>
      </c>
      <c r="P167" s="108">
        <v>1.2861975431442261</v>
      </c>
    </row>
    <row r="168" spans="1:16">
      <c r="A168" s="7" t="s">
        <v>70</v>
      </c>
      <c r="B168" s="106" t="s">
        <v>66</v>
      </c>
      <c r="C168" s="107">
        <v>10.30000019073486</v>
      </c>
      <c r="D168" s="107">
        <v>8.7999999523162842</v>
      </c>
      <c r="E168" s="107">
        <v>12.7000002861023</v>
      </c>
      <c r="F168" s="107">
        <v>14.2000002861023</v>
      </c>
      <c r="G168" s="107">
        <v>12.89999961853027</v>
      </c>
      <c r="H168" s="107">
        <v>13.29999971389771</v>
      </c>
      <c r="I168" s="107">
        <v>15.80000019073486</v>
      </c>
      <c r="J168" s="107">
        <v>15.2000002861023</v>
      </c>
      <c r="K168" s="107">
        <v>22.80000019073486</v>
      </c>
      <c r="L168" s="107">
        <v>50.69999885559082</v>
      </c>
      <c r="M168" s="107">
        <v>53.799999237060547</v>
      </c>
      <c r="N168" s="107">
        <v>57.999998092651367</v>
      </c>
      <c r="O168" s="107">
        <v>50.299999237060547</v>
      </c>
      <c r="P168" s="107">
        <v>42.600000381469727</v>
      </c>
    </row>
    <row r="169" spans="1:16">
      <c r="A169" s="7" t="s">
        <v>84</v>
      </c>
      <c r="B169" s="106" t="s">
        <v>66</v>
      </c>
      <c r="C169" s="108">
        <v>33.462000000000003</v>
      </c>
      <c r="D169" s="108">
        <v>38.307000000000002</v>
      </c>
      <c r="E169" s="108">
        <v>47.319000000000003</v>
      </c>
      <c r="F169" s="108">
        <v>47.337999999999987</v>
      </c>
      <c r="G169" s="108">
        <v>45.231000000000002</v>
      </c>
      <c r="H169" s="108">
        <v>36.804000000000002</v>
      </c>
      <c r="I169" s="108">
        <v>35.945</v>
      </c>
      <c r="J169" s="108">
        <v>31.547000000000001</v>
      </c>
      <c r="K169" s="108">
        <v>25.085999999999999</v>
      </c>
      <c r="L169" s="108">
        <v>36.371000000000002</v>
      </c>
      <c r="M169" s="108">
        <v>33.950000000000003</v>
      </c>
      <c r="N169" s="108">
        <v>33.4</v>
      </c>
      <c r="O169" s="108">
        <v>41.099999999999987</v>
      </c>
      <c r="P169" s="108">
        <v>38.399999618530273</v>
      </c>
    </row>
    <row r="170" spans="1:16">
      <c r="A170" s="7" t="s">
        <v>47</v>
      </c>
      <c r="B170" s="106" t="s">
        <v>66</v>
      </c>
      <c r="C170" s="107">
        <v>547.36099999999999</v>
      </c>
      <c r="D170" s="107">
        <v>493.73200000000003</v>
      </c>
      <c r="E170" s="107">
        <v>475</v>
      </c>
      <c r="F170" s="312">
        <v>451.80900000000003</v>
      </c>
      <c r="G170" s="312">
        <v>393</v>
      </c>
      <c r="H170" s="107">
        <v>372</v>
      </c>
      <c r="I170" s="107">
        <v>321.60000000000002</v>
      </c>
      <c r="J170" s="107">
        <v>274.45999999999998</v>
      </c>
      <c r="K170" s="107">
        <v>286.38</v>
      </c>
      <c r="L170" s="107">
        <v>329.1</v>
      </c>
      <c r="M170" s="107">
        <v>354</v>
      </c>
      <c r="N170" s="107">
        <v>342</v>
      </c>
      <c r="O170" s="107">
        <v>426.03</v>
      </c>
      <c r="P170" s="107">
        <v>502.42900085449219</v>
      </c>
    </row>
    <row r="171" spans="1:16">
      <c r="A171" s="7" t="s">
        <v>71</v>
      </c>
      <c r="B171" s="106" t="s">
        <v>66</v>
      </c>
      <c r="C171" s="108">
        <v>510</v>
      </c>
      <c r="D171" s="108">
        <v>550</v>
      </c>
      <c r="E171" s="108">
        <v>570</v>
      </c>
      <c r="F171" s="108">
        <v>540</v>
      </c>
      <c r="G171" s="108">
        <v>480</v>
      </c>
      <c r="H171" s="108">
        <v>450</v>
      </c>
      <c r="I171" s="108">
        <v>410</v>
      </c>
      <c r="J171" s="108">
        <v>380</v>
      </c>
      <c r="K171" s="108">
        <v>390</v>
      </c>
      <c r="L171" s="108">
        <v>460</v>
      </c>
      <c r="M171" s="108">
        <v>450</v>
      </c>
      <c r="N171" s="108">
        <v>390</v>
      </c>
      <c r="O171" s="108">
        <v>380</v>
      </c>
      <c r="P171" s="108">
        <v>370</v>
      </c>
    </row>
    <row r="172" spans="1:16">
      <c r="A172" s="7" t="s">
        <v>72</v>
      </c>
      <c r="B172" s="106" t="s">
        <v>66</v>
      </c>
      <c r="C172" s="107">
        <v>180.8</v>
      </c>
      <c r="D172" s="107">
        <v>179.3</v>
      </c>
      <c r="E172" s="107">
        <v>165.4</v>
      </c>
      <c r="F172" s="107">
        <v>175.9</v>
      </c>
      <c r="G172" s="107">
        <v>180.5</v>
      </c>
      <c r="H172" s="312">
        <v>179</v>
      </c>
      <c r="I172" s="107">
        <v>183</v>
      </c>
      <c r="J172" s="107">
        <v>180</v>
      </c>
      <c r="K172" s="107">
        <v>171</v>
      </c>
      <c r="L172" s="107">
        <v>199</v>
      </c>
      <c r="M172" s="107">
        <v>191</v>
      </c>
      <c r="N172" s="107">
        <v>172.2</v>
      </c>
      <c r="O172" s="107">
        <v>166.9</v>
      </c>
      <c r="P172" s="107">
        <v>175.90000152587891</v>
      </c>
    </row>
    <row r="173" spans="1:16">
      <c r="A173" s="7" t="s">
        <v>51</v>
      </c>
      <c r="B173" s="106" t="s">
        <v>66</v>
      </c>
      <c r="C173" s="108">
        <v>1.15127</v>
      </c>
      <c r="D173" s="108">
        <v>0.57877999999999996</v>
      </c>
      <c r="E173" s="313">
        <v>1.0099</v>
      </c>
      <c r="F173" s="313">
        <v>0.71835000000000004</v>
      </c>
      <c r="G173" s="108">
        <v>1.6978200000000001</v>
      </c>
      <c r="H173" s="108">
        <v>1.168259978294373</v>
      </c>
      <c r="I173" s="108">
        <v>1.675119996070862</v>
      </c>
      <c r="J173" s="108">
        <v>1.4644449949264531</v>
      </c>
      <c r="K173" s="108">
        <v>2.8954249620437622</v>
      </c>
      <c r="L173" s="108">
        <v>1.8753324747085569</v>
      </c>
      <c r="M173" s="108">
        <v>1.5099449753761289</v>
      </c>
      <c r="N173" s="108">
        <v>1.829180002212524</v>
      </c>
      <c r="O173" s="108">
        <v>2.0136049389839168</v>
      </c>
      <c r="P173" s="108">
        <v>2.554935097694397</v>
      </c>
    </row>
    <row r="174" spans="1:16">
      <c r="A174" s="7" t="s">
        <v>73</v>
      </c>
      <c r="B174" s="106" t="s">
        <v>66</v>
      </c>
      <c r="C174" s="312">
        <v>147.40000152587891</v>
      </c>
      <c r="D174" s="107">
        <v>160.09999847412109</v>
      </c>
      <c r="E174" s="107">
        <v>189</v>
      </c>
      <c r="F174" s="107">
        <v>195.29999542236331</v>
      </c>
      <c r="G174" s="107">
        <v>265.09999084472662</v>
      </c>
      <c r="H174" s="107">
        <v>226.047004699707</v>
      </c>
      <c r="I174" s="107">
        <v>229.21599578857419</v>
      </c>
      <c r="J174" s="107">
        <v>264.76499938964838</v>
      </c>
      <c r="K174" s="107">
        <v>254.6759948730469</v>
      </c>
      <c r="L174" s="107">
        <v>354.17098999023437</v>
      </c>
      <c r="M174" s="107">
        <v>412.114990234375</v>
      </c>
      <c r="N174" s="107">
        <v>441.98800659179687</v>
      </c>
      <c r="O174" s="107">
        <v>404.6090087890625</v>
      </c>
      <c r="P174" s="107">
        <v>449.61698913574219</v>
      </c>
    </row>
    <row r="175" spans="1:16">
      <c r="A175" s="7" t="s">
        <v>54</v>
      </c>
      <c r="B175" s="106" t="s">
        <v>66</v>
      </c>
      <c r="C175" s="108">
        <v>28</v>
      </c>
      <c r="D175" s="108">
        <v>22</v>
      </c>
      <c r="E175" s="108">
        <v>28</v>
      </c>
      <c r="F175" s="108">
        <v>39</v>
      </c>
      <c r="G175" s="108">
        <v>44</v>
      </c>
      <c r="H175" s="108">
        <v>43</v>
      </c>
      <c r="I175" s="108">
        <v>33</v>
      </c>
      <c r="J175" s="108">
        <v>25</v>
      </c>
      <c r="K175" s="108">
        <v>22</v>
      </c>
      <c r="L175" s="108">
        <v>33</v>
      </c>
      <c r="M175" s="108">
        <v>39</v>
      </c>
      <c r="N175" s="108">
        <v>40</v>
      </c>
      <c r="O175" s="108">
        <v>48.697000000000003</v>
      </c>
      <c r="P175" s="108">
        <v>65.572999954223633</v>
      </c>
    </row>
    <row r="176" spans="1:16">
      <c r="A176" s="7" t="s">
        <v>74</v>
      </c>
      <c r="B176" s="106" t="s">
        <v>66</v>
      </c>
      <c r="C176" s="107">
        <v>12.8</v>
      </c>
      <c r="D176" s="107">
        <v>10.7</v>
      </c>
      <c r="E176" s="107">
        <v>12.1</v>
      </c>
      <c r="F176" s="107">
        <v>10.7</v>
      </c>
      <c r="G176" s="107">
        <v>8.6999999999999993</v>
      </c>
      <c r="H176" s="107">
        <v>9.1</v>
      </c>
      <c r="I176" s="107">
        <v>8.3999999999999986</v>
      </c>
      <c r="J176" s="107">
        <v>8.6999999999999993</v>
      </c>
      <c r="K176" s="107">
        <v>10.8</v>
      </c>
      <c r="L176" s="107">
        <v>14</v>
      </c>
      <c r="M176" s="107">
        <v>18.100000000000001</v>
      </c>
      <c r="N176" s="107">
        <v>16</v>
      </c>
      <c r="O176" s="107">
        <v>18.399999999999999</v>
      </c>
      <c r="P176" s="107">
        <v>17.900000095367432</v>
      </c>
    </row>
    <row r="177" spans="1:16">
      <c r="A177" s="7" t="s">
        <v>75</v>
      </c>
      <c r="B177" s="106" t="s">
        <v>66</v>
      </c>
      <c r="C177" s="108">
        <v>12</v>
      </c>
      <c r="D177" s="108">
        <v>12</v>
      </c>
      <c r="E177" s="108">
        <v>12</v>
      </c>
      <c r="F177" s="108">
        <v>16</v>
      </c>
      <c r="G177" s="108">
        <v>16</v>
      </c>
      <c r="H177" s="108">
        <v>14.337</v>
      </c>
      <c r="I177" s="108">
        <v>11.1</v>
      </c>
      <c r="J177" s="108">
        <v>7.5</v>
      </c>
      <c r="K177" s="108">
        <v>9</v>
      </c>
      <c r="L177" s="108">
        <v>9.6999999999999993</v>
      </c>
      <c r="M177" s="108">
        <v>14.2</v>
      </c>
      <c r="N177" s="108">
        <v>13.2</v>
      </c>
      <c r="O177" s="108">
        <v>12.3</v>
      </c>
      <c r="P177" s="108">
        <v>15.19999980926514</v>
      </c>
    </row>
    <row r="178" spans="1:16">
      <c r="A178" s="7" t="s">
        <v>56</v>
      </c>
      <c r="B178" s="106" t="s">
        <v>66</v>
      </c>
      <c r="C178" s="312">
        <v>425</v>
      </c>
      <c r="D178" s="107">
        <v>495</v>
      </c>
      <c r="E178" s="312">
        <v>576.79999999999995</v>
      </c>
      <c r="F178" s="107">
        <v>564</v>
      </c>
      <c r="G178" s="107">
        <v>569.20000000000005</v>
      </c>
      <c r="H178" s="107">
        <v>538</v>
      </c>
      <c r="I178" s="107">
        <v>385.5</v>
      </c>
      <c r="J178" s="107">
        <v>262.7</v>
      </c>
      <c r="K178" s="107">
        <v>206.7</v>
      </c>
      <c r="L178" s="107">
        <v>251.5</v>
      </c>
      <c r="M178" s="107">
        <v>297</v>
      </c>
      <c r="N178" s="107">
        <v>295.39999999999998</v>
      </c>
      <c r="O178" s="107">
        <v>317</v>
      </c>
      <c r="P178" s="107">
        <v>317</v>
      </c>
    </row>
    <row r="179" spans="1:16">
      <c r="A179" s="7" t="s">
        <v>76</v>
      </c>
      <c r="B179" s="106" t="s">
        <v>66</v>
      </c>
      <c r="C179" s="108">
        <v>30.10000038146973</v>
      </c>
      <c r="D179" s="108">
        <v>33.5</v>
      </c>
      <c r="E179" s="108">
        <v>48.30000114440918</v>
      </c>
      <c r="F179" s="108">
        <v>59.700000762939453</v>
      </c>
      <c r="G179" s="108">
        <v>60.099998474121087</v>
      </c>
      <c r="H179" s="108">
        <v>77</v>
      </c>
      <c r="I179" s="108">
        <v>76.099998474121094</v>
      </c>
      <c r="J179" s="108">
        <v>77.000001907348633</v>
      </c>
      <c r="K179" s="108">
        <v>69.100002288818359</v>
      </c>
      <c r="L179" s="108">
        <v>75.400001525878906</v>
      </c>
      <c r="M179" s="108">
        <v>86</v>
      </c>
      <c r="N179" s="108">
        <v>92</v>
      </c>
      <c r="O179" s="108">
        <v>110.7000007629395</v>
      </c>
      <c r="P179" s="108">
        <v>112.6999969482422</v>
      </c>
    </row>
    <row r="180" spans="1:16">
      <c r="A180" s="7" t="s">
        <v>77</v>
      </c>
      <c r="B180" s="106" t="s">
        <v>66</v>
      </c>
      <c r="C180" s="107">
        <v>66.3</v>
      </c>
      <c r="D180" s="107">
        <v>70.7</v>
      </c>
      <c r="E180" s="312">
        <v>63.8</v>
      </c>
      <c r="F180" s="107">
        <v>62.3</v>
      </c>
      <c r="G180" s="107">
        <v>68.2</v>
      </c>
      <c r="H180" s="107">
        <v>62.099999999999987</v>
      </c>
      <c r="I180" s="107">
        <v>48.1</v>
      </c>
      <c r="J180" s="107">
        <v>42.629000000000012</v>
      </c>
      <c r="K180" s="107">
        <v>41.251000000000012</v>
      </c>
      <c r="L180" s="107">
        <v>51.564999999999998</v>
      </c>
      <c r="M180" s="107">
        <v>61.948000000000008</v>
      </c>
      <c r="N180" s="107">
        <v>59.412748336791992</v>
      </c>
      <c r="O180" s="107">
        <v>64.403501510620117</v>
      </c>
      <c r="P180" s="107">
        <v>65.409500122070312</v>
      </c>
    </row>
    <row r="181" spans="1:16">
      <c r="A181" s="7" t="s">
        <v>58</v>
      </c>
      <c r="B181" s="106" t="s">
        <v>66</v>
      </c>
      <c r="C181" s="108" t="s">
        <v>489</v>
      </c>
      <c r="D181" s="108" t="s">
        <v>489</v>
      </c>
      <c r="E181" s="108">
        <v>10.069985000000001</v>
      </c>
      <c r="F181" s="108">
        <v>12.720147499999999</v>
      </c>
      <c r="G181" s="108">
        <v>12.011704999999999</v>
      </c>
      <c r="H181" s="108">
        <v>12.566012382507321</v>
      </c>
      <c r="I181" s="108">
        <v>13.7505350112915</v>
      </c>
      <c r="J181" s="108">
        <v>10.86643481254578</v>
      </c>
      <c r="K181" s="108">
        <v>8.6353747844696045</v>
      </c>
      <c r="L181" s="108">
        <v>12.67378997802734</v>
      </c>
      <c r="M181" s="108">
        <v>16.405049324035652</v>
      </c>
      <c r="N181" s="108">
        <v>17.27769756317139</v>
      </c>
      <c r="O181" s="108">
        <v>17.866034984588619</v>
      </c>
      <c r="P181" s="108">
        <v>20.136344909667969</v>
      </c>
    </row>
    <row r="182" spans="1:16">
      <c r="A182" s="7" t="s">
        <v>45</v>
      </c>
      <c r="B182" s="106" t="s">
        <v>66</v>
      </c>
      <c r="C182" s="312">
        <v>490.4</v>
      </c>
      <c r="D182" s="107">
        <v>368.1</v>
      </c>
      <c r="E182" s="107">
        <v>424.52000427246088</v>
      </c>
      <c r="F182" s="107">
        <v>441.51998901367187</v>
      </c>
      <c r="G182" s="312">
        <v>409.5</v>
      </c>
      <c r="H182" s="107">
        <v>351.33999633789062</v>
      </c>
      <c r="I182" s="107">
        <v>322.260009765625</v>
      </c>
      <c r="J182" s="107">
        <v>284.88999938964838</v>
      </c>
      <c r="K182" s="312">
        <v>417.63999938964838</v>
      </c>
      <c r="L182" s="312">
        <v>652.83001708984375</v>
      </c>
      <c r="M182" s="107">
        <v>708.57000732421875</v>
      </c>
      <c r="N182" s="107">
        <v>713.46002197265625</v>
      </c>
      <c r="O182" s="107">
        <v>814.1500244140625</v>
      </c>
      <c r="P182" s="107">
        <v>811.60000610351562</v>
      </c>
    </row>
    <row r="183" spans="1:16">
      <c r="A183" s="7" t="s">
        <v>61</v>
      </c>
      <c r="B183" s="106" t="s">
        <v>66</v>
      </c>
      <c r="C183" s="108">
        <v>30</v>
      </c>
      <c r="D183" s="108">
        <v>27</v>
      </c>
      <c r="E183" s="108">
        <v>29</v>
      </c>
      <c r="F183" s="108">
        <v>35</v>
      </c>
      <c r="G183" s="313">
        <v>40.4</v>
      </c>
      <c r="H183" s="108">
        <v>49.4</v>
      </c>
      <c r="I183" s="108">
        <v>40.599999999999987</v>
      </c>
      <c r="J183" s="108">
        <v>33.200000000000003</v>
      </c>
      <c r="K183" s="108">
        <v>32.099999999999987</v>
      </c>
      <c r="L183" s="108">
        <v>46.21</v>
      </c>
      <c r="M183" s="108">
        <v>48.3</v>
      </c>
      <c r="N183" s="108">
        <v>43.8</v>
      </c>
      <c r="O183" s="108">
        <v>48.5</v>
      </c>
      <c r="P183" s="108">
        <v>49.599998474121087</v>
      </c>
    </row>
    <row r="184" spans="1:16">
      <c r="A184" s="7" t="s">
        <v>78</v>
      </c>
      <c r="B184" s="106" t="s">
        <v>66</v>
      </c>
      <c r="C184" s="107">
        <v>11.62599992752075</v>
      </c>
      <c r="D184" s="107">
        <v>7.8420000076293954</v>
      </c>
      <c r="E184" s="107">
        <v>22.42400074005127</v>
      </c>
      <c r="F184" s="107">
        <v>26.572999954223629</v>
      </c>
      <c r="G184" s="107">
        <v>25.73799991607666</v>
      </c>
      <c r="H184" s="107">
        <v>21.933000564575199</v>
      </c>
      <c r="I184" s="107">
        <v>19.36299991607666</v>
      </c>
      <c r="J184" s="107">
        <v>19.92500019073486</v>
      </c>
      <c r="K184" s="107">
        <v>16.485999584198002</v>
      </c>
      <c r="L184" s="107">
        <v>30.940999984741211</v>
      </c>
      <c r="M184" s="107">
        <v>29.444999694824219</v>
      </c>
      <c r="N184" s="107">
        <v>25.63799953460693</v>
      </c>
      <c r="O184" s="107">
        <v>26.352999687194821</v>
      </c>
      <c r="P184" s="107">
        <v>28.790999412536621</v>
      </c>
    </row>
    <row r="185" spans="1:16">
      <c r="A185" s="7" t="s">
        <v>79</v>
      </c>
      <c r="B185" s="106" t="s">
        <v>66</v>
      </c>
      <c r="C185" s="313">
        <v>277</v>
      </c>
      <c r="D185" s="108">
        <v>371</v>
      </c>
      <c r="E185" s="108">
        <v>479</v>
      </c>
      <c r="F185" s="108">
        <v>517</v>
      </c>
      <c r="G185" s="108">
        <v>492</v>
      </c>
      <c r="H185" s="108">
        <v>486</v>
      </c>
      <c r="I185" s="108">
        <v>487</v>
      </c>
      <c r="J185" s="108">
        <v>479</v>
      </c>
      <c r="K185" s="108">
        <v>525</v>
      </c>
      <c r="L185" s="108">
        <v>704</v>
      </c>
      <c r="M185" s="108">
        <v>603</v>
      </c>
      <c r="N185" s="108">
        <v>511</v>
      </c>
      <c r="O185" s="108">
        <v>501</v>
      </c>
      <c r="P185" s="108">
        <v>523</v>
      </c>
    </row>
    <row r="186" spans="1:16">
      <c r="A186" s="7" t="s">
        <v>80</v>
      </c>
      <c r="B186" s="106" t="s">
        <v>66</v>
      </c>
      <c r="C186" s="107">
        <v>191</v>
      </c>
      <c r="D186" s="107">
        <v>151</v>
      </c>
      <c r="E186" s="107">
        <v>180</v>
      </c>
      <c r="F186" s="107">
        <v>150</v>
      </c>
      <c r="G186" s="107">
        <v>148</v>
      </c>
      <c r="H186" s="107">
        <v>152</v>
      </c>
      <c r="I186" s="107">
        <v>183</v>
      </c>
      <c r="J186" s="107">
        <v>164</v>
      </c>
      <c r="K186" s="107">
        <v>176</v>
      </c>
      <c r="L186" s="107">
        <v>313</v>
      </c>
      <c r="M186" s="107">
        <v>299</v>
      </c>
      <c r="N186" s="107">
        <v>338</v>
      </c>
      <c r="O186" s="107">
        <v>321.78500000000003</v>
      </c>
      <c r="P186" s="107">
        <v>327.42799377441412</v>
      </c>
    </row>
    <row r="187" spans="1:16">
      <c r="A187" s="7" t="s">
        <v>81</v>
      </c>
      <c r="B187" s="106" t="s">
        <v>66</v>
      </c>
      <c r="C187" s="313">
        <v>651</v>
      </c>
      <c r="D187" s="108">
        <v>758</v>
      </c>
      <c r="E187" s="108">
        <v>978</v>
      </c>
      <c r="F187" s="108">
        <v>1019</v>
      </c>
      <c r="G187" s="108">
        <v>955</v>
      </c>
      <c r="H187" s="108">
        <v>933</v>
      </c>
      <c r="I187" s="108">
        <v>855</v>
      </c>
      <c r="J187" s="108">
        <v>883</v>
      </c>
      <c r="K187" s="108">
        <v>1123</v>
      </c>
      <c r="L187" s="108">
        <v>1823</v>
      </c>
      <c r="M187" s="108">
        <v>1883</v>
      </c>
      <c r="N187" s="108">
        <v>1758</v>
      </c>
      <c r="O187" s="108">
        <v>1500</v>
      </c>
      <c r="P187" s="108">
        <v>1364</v>
      </c>
    </row>
    <row r="188" spans="1:16">
      <c r="A188" s="7" t="s">
        <v>610</v>
      </c>
      <c r="B188" s="106" t="s">
        <v>66</v>
      </c>
      <c r="C188" s="107" t="s">
        <v>489</v>
      </c>
      <c r="D188" s="107" t="s">
        <v>489</v>
      </c>
      <c r="E188" s="107" t="s">
        <v>489</v>
      </c>
      <c r="F188" s="107" t="s">
        <v>489</v>
      </c>
      <c r="G188" s="107" t="s">
        <v>489</v>
      </c>
      <c r="H188" s="107" t="s">
        <v>489</v>
      </c>
      <c r="I188" s="107" t="s">
        <v>489</v>
      </c>
      <c r="J188" s="107" t="s">
        <v>489</v>
      </c>
      <c r="K188" s="107" t="s">
        <v>489</v>
      </c>
      <c r="L188" s="107" t="s">
        <v>489</v>
      </c>
      <c r="M188" s="107" t="s">
        <v>489</v>
      </c>
      <c r="N188" s="107" t="s">
        <v>489</v>
      </c>
      <c r="O188" s="107" t="s">
        <v>489</v>
      </c>
      <c r="P188" s="107" t="s">
        <v>489</v>
      </c>
    </row>
    <row r="189" spans="1:16">
      <c r="A189" s="7" t="s">
        <v>93</v>
      </c>
      <c r="B189" s="106" t="s">
        <v>66</v>
      </c>
      <c r="C189" s="108" t="s">
        <v>489</v>
      </c>
      <c r="D189" s="108">
        <v>1120.2660000000001</v>
      </c>
      <c r="E189" s="108">
        <v>1091.4639999999999</v>
      </c>
      <c r="F189" s="108">
        <v>1214.1679999999999</v>
      </c>
      <c r="G189" s="108">
        <v>1166.1289999999999</v>
      </c>
      <c r="H189" s="108">
        <v>1293.098</v>
      </c>
      <c r="I189" s="108">
        <v>1246.942</v>
      </c>
      <c r="J189" s="108">
        <v>1247.845</v>
      </c>
      <c r="K189" s="108">
        <v>1141.9000000000001</v>
      </c>
      <c r="L189" s="108">
        <v>1385.914</v>
      </c>
      <c r="M189" s="108" t="s">
        <v>489</v>
      </c>
      <c r="N189" s="108">
        <v>1092.2360000000001</v>
      </c>
      <c r="O189" s="108">
        <v>939.85800000000006</v>
      </c>
      <c r="P189" s="108">
        <v>1028.5029999999999</v>
      </c>
    </row>
    <row r="190" spans="1:16">
      <c r="A190" s="7" t="s">
        <v>179</v>
      </c>
      <c r="B190" s="106" t="s">
        <v>66</v>
      </c>
      <c r="C190" s="107">
        <v>3592.87</v>
      </c>
      <c r="D190" s="107" t="s">
        <v>489</v>
      </c>
      <c r="E190" s="107" t="s">
        <v>489</v>
      </c>
      <c r="F190" s="107" t="s">
        <v>489</v>
      </c>
      <c r="G190" s="107" t="s">
        <v>489</v>
      </c>
      <c r="H190" s="107" t="s">
        <v>489</v>
      </c>
      <c r="I190" s="107" t="s">
        <v>489</v>
      </c>
      <c r="J190" s="107" t="s">
        <v>489</v>
      </c>
      <c r="K190" s="107" t="s">
        <v>489</v>
      </c>
      <c r="L190" s="107" t="s">
        <v>489</v>
      </c>
      <c r="M190" s="107">
        <v>2942.95</v>
      </c>
      <c r="N190" s="107" t="s">
        <v>489</v>
      </c>
      <c r="O190" s="107" t="s">
        <v>489</v>
      </c>
      <c r="P190" s="107" t="s">
        <v>489</v>
      </c>
    </row>
    <row r="191" spans="1:16">
      <c r="A191" s="7" t="s">
        <v>611</v>
      </c>
      <c r="B191" s="106" t="s">
        <v>66</v>
      </c>
      <c r="C191" s="108" t="s">
        <v>489</v>
      </c>
      <c r="D191" s="108" t="s">
        <v>489</v>
      </c>
      <c r="E191" s="108" t="s">
        <v>489</v>
      </c>
      <c r="F191" s="108" t="s">
        <v>489</v>
      </c>
      <c r="G191" s="108" t="s">
        <v>489</v>
      </c>
      <c r="H191" s="108" t="s">
        <v>489</v>
      </c>
      <c r="I191" s="108" t="s">
        <v>489</v>
      </c>
      <c r="J191" s="108" t="s">
        <v>489</v>
      </c>
      <c r="K191" s="108" t="s">
        <v>489</v>
      </c>
      <c r="L191" s="108" t="s">
        <v>489</v>
      </c>
      <c r="M191" s="108" t="s">
        <v>489</v>
      </c>
      <c r="N191" s="108" t="s">
        <v>489</v>
      </c>
      <c r="O191" s="108" t="s">
        <v>489</v>
      </c>
      <c r="P191" s="108" t="s">
        <v>489</v>
      </c>
    </row>
    <row r="192" spans="1:16">
      <c r="A192" s="7" t="s">
        <v>214</v>
      </c>
      <c r="B192" s="106" t="s">
        <v>66</v>
      </c>
      <c r="C192" s="107" t="s">
        <v>489</v>
      </c>
      <c r="D192" s="107" t="s">
        <v>489</v>
      </c>
      <c r="E192" s="107" t="s">
        <v>489</v>
      </c>
      <c r="F192" s="107" t="s">
        <v>489</v>
      </c>
      <c r="G192" s="107" t="s">
        <v>489</v>
      </c>
      <c r="H192" s="107" t="s">
        <v>489</v>
      </c>
      <c r="I192" s="107" t="s">
        <v>489</v>
      </c>
      <c r="J192" s="107" t="s">
        <v>489</v>
      </c>
      <c r="K192" s="107" t="s">
        <v>489</v>
      </c>
      <c r="L192" s="107" t="s">
        <v>489</v>
      </c>
      <c r="M192" s="107">
        <v>2523.6923828125</v>
      </c>
      <c r="N192" s="107" t="s">
        <v>489</v>
      </c>
      <c r="O192" s="107">
        <v>2804.36328125</v>
      </c>
      <c r="P192" s="107" t="s">
        <v>489</v>
      </c>
    </row>
    <row r="193" spans="1:16">
      <c r="A193" s="7" t="s">
        <v>260</v>
      </c>
      <c r="B193" s="106" t="s">
        <v>66</v>
      </c>
      <c r="C193" s="108">
        <v>966.21401977539062</v>
      </c>
      <c r="D193" s="108">
        <v>834.78201293945313</v>
      </c>
      <c r="E193" s="108">
        <v>767.51901245117187</v>
      </c>
      <c r="F193" s="108">
        <v>778.90399169921875</v>
      </c>
      <c r="G193" s="108">
        <v>708.87600708007812</v>
      </c>
      <c r="H193" s="108">
        <v>712.81997680664062</v>
      </c>
      <c r="I193" s="108">
        <v>702.88900756835937</v>
      </c>
      <c r="J193" s="108">
        <v>589.11199951171875</v>
      </c>
      <c r="K193" s="108">
        <v>632.86801147460937</v>
      </c>
      <c r="L193" s="108">
        <v>911.32498168945312</v>
      </c>
      <c r="M193" s="108">
        <v>832.406982421875</v>
      </c>
      <c r="N193" s="108">
        <v>747.37899780273437</v>
      </c>
      <c r="O193" s="108">
        <v>659.87899780273437</v>
      </c>
      <c r="P193" s="108">
        <v>647.25399780273437</v>
      </c>
    </row>
    <row r="194" spans="1:16">
      <c r="A194" s="7" t="s">
        <v>142</v>
      </c>
      <c r="B194" s="106" t="s">
        <v>66</v>
      </c>
      <c r="C194" s="107" t="s">
        <v>489</v>
      </c>
      <c r="D194" s="107">
        <v>1102.587</v>
      </c>
      <c r="E194" s="107">
        <v>1144.1980000000001</v>
      </c>
      <c r="F194" s="107">
        <v>1098.3710000000001</v>
      </c>
      <c r="G194" s="107">
        <v>977.44299999999998</v>
      </c>
      <c r="H194" s="107">
        <v>1026.404</v>
      </c>
      <c r="I194" s="107">
        <v>943.04099999999994</v>
      </c>
      <c r="J194" s="107">
        <v>945.44399999999996</v>
      </c>
      <c r="K194" s="107">
        <v>998.91372680664062</v>
      </c>
      <c r="L194" s="107">
        <v>1064.964294433594</v>
      </c>
      <c r="M194" s="107">
        <v>1083.441589355469</v>
      </c>
      <c r="N194" s="107">
        <v>1131.520874023438</v>
      </c>
      <c r="O194" s="107">
        <v>1139.520080566406</v>
      </c>
      <c r="P194" s="107">
        <v>1118.071655273438</v>
      </c>
    </row>
    <row r="195" spans="1:16">
      <c r="A195" s="7" t="s">
        <v>49</v>
      </c>
      <c r="B195" s="106" t="s">
        <v>66</v>
      </c>
      <c r="C195" s="108" t="s">
        <v>489</v>
      </c>
      <c r="D195" s="108" t="s">
        <v>489</v>
      </c>
      <c r="E195" s="108" t="s">
        <v>489</v>
      </c>
      <c r="F195" s="108" t="s">
        <v>489</v>
      </c>
      <c r="G195" s="108" t="s">
        <v>489</v>
      </c>
      <c r="H195" s="108">
        <v>12.87190008163452</v>
      </c>
      <c r="I195" s="108">
        <v>9.24399733543396</v>
      </c>
      <c r="J195" s="108">
        <v>8.0126297473907471</v>
      </c>
      <c r="K195" s="108">
        <v>10.98106002807617</v>
      </c>
      <c r="L195" s="108">
        <v>24.790010452270511</v>
      </c>
      <c r="M195" s="108">
        <v>27.656651496887211</v>
      </c>
      <c r="N195" s="108">
        <v>20.8582649230957</v>
      </c>
      <c r="O195" s="108">
        <v>18.513132095336911</v>
      </c>
      <c r="P195" s="108">
        <v>14.27752733230591</v>
      </c>
    </row>
    <row r="196" spans="1:16">
      <c r="A196" s="7" t="s">
        <v>612</v>
      </c>
      <c r="B196" s="106" t="s">
        <v>66</v>
      </c>
      <c r="C196" s="107">
        <v>4999.2063939556456</v>
      </c>
      <c r="D196" s="107">
        <v>5002.965506738431</v>
      </c>
      <c r="E196" s="107">
        <v>5621.4703058977784</v>
      </c>
      <c r="F196" s="107">
        <v>5689.1988526436617</v>
      </c>
      <c r="G196" s="107">
        <v>5602.929801689148</v>
      </c>
      <c r="H196" s="107">
        <v>5465.9218325872434</v>
      </c>
      <c r="I196" s="107">
        <v>5050.859819611549</v>
      </c>
      <c r="J196" s="107">
        <v>4739.976340921402</v>
      </c>
      <c r="K196" s="107">
        <v>4984.6821527042393</v>
      </c>
      <c r="L196" s="107">
        <v>6949.0928211259834</v>
      </c>
      <c r="M196" s="107">
        <v>7111.9468905182766</v>
      </c>
      <c r="N196" s="107">
        <v>6816.3568502063754</v>
      </c>
      <c r="O196" s="107">
        <v>6760.7985976149293</v>
      </c>
      <c r="P196" s="107">
        <v>6859.8983550071716</v>
      </c>
    </row>
    <row r="198" spans="1:16">
      <c r="A198" s="853" t="s">
        <v>601</v>
      </c>
      <c r="B198" s="854"/>
      <c r="C198" s="855" t="s">
        <v>615</v>
      </c>
      <c r="D198" s="856"/>
      <c r="E198" s="856"/>
      <c r="F198" s="856"/>
      <c r="G198" s="856"/>
      <c r="H198" s="856"/>
      <c r="I198" s="856"/>
      <c r="J198" s="856"/>
      <c r="K198" s="856"/>
      <c r="L198" s="856"/>
      <c r="M198" s="856"/>
      <c r="N198" s="856"/>
      <c r="O198" s="856"/>
      <c r="P198" s="864"/>
    </row>
    <row r="199" spans="1:16">
      <c r="A199" s="853" t="s">
        <v>603</v>
      </c>
      <c r="B199" s="854"/>
      <c r="C199" s="855" t="s">
        <v>604</v>
      </c>
      <c r="D199" s="856"/>
      <c r="E199" s="856"/>
      <c r="F199" s="856"/>
      <c r="G199" s="856"/>
      <c r="H199" s="856"/>
      <c r="I199" s="856"/>
      <c r="J199" s="856"/>
      <c r="K199" s="856"/>
      <c r="L199" s="856"/>
      <c r="M199" s="856"/>
      <c r="N199" s="856"/>
      <c r="O199" s="856"/>
      <c r="P199" s="864"/>
    </row>
    <row r="200" spans="1:16">
      <c r="A200" s="853" t="s">
        <v>608</v>
      </c>
      <c r="B200" s="854"/>
      <c r="C200" s="855" t="s">
        <v>609</v>
      </c>
      <c r="D200" s="856"/>
      <c r="E200" s="856"/>
      <c r="F200" s="856"/>
      <c r="G200" s="856"/>
      <c r="H200" s="856"/>
      <c r="I200" s="856"/>
      <c r="J200" s="856"/>
      <c r="K200" s="856"/>
      <c r="L200" s="856"/>
      <c r="M200" s="856"/>
      <c r="N200" s="856"/>
      <c r="O200" s="856"/>
      <c r="P200" s="864"/>
    </row>
    <row r="201" spans="1:16">
      <c r="A201" s="853" t="s">
        <v>580</v>
      </c>
      <c r="B201" s="854"/>
      <c r="C201" s="855" t="s">
        <v>605</v>
      </c>
      <c r="D201" s="856"/>
      <c r="E201" s="856"/>
      <c r="F201" s="856"/>
      <c r="G201" s="856"/>
      <c r="H201" s="856"/>
      <c r="I201" s="856"/>
      <c r="J201" s="856"/>
      <c r="K201" s="856"/>
      <c r="L201" s="856"/>
      <c r="M201" s="856"/>
      <c r="N201" s="856"/>
      <c r="O201" s="856"/>
      <c r="P201" s="864"/>
    </row>
    <row r="202" spans="1:16">
      <c r="A202" s="853" t="s">
        <v>483</v>
      </c>
      <c r="B202" s="854"/>
      <c r="C202" s="855" t="s">
        <v>606</v>
      </c>
      <c r="D202" s="856"/>
      <c r="E202" s="856"/>
      <c r="F202" s="856"/>
      <c r="G202" s="856"/>
      <c r="H202" s="856"/>
      <c r="I202" s="856"/>
      <c r="J202" s="856"/>
      <c r="K202" s="856"/>
      <c r="L202" s="856"/>
      <c r="M202" s="856"/>
      <c r="N202" s="856"/>
      <c r="O202" s="856"/>
      <c r="P202" s="864"/>
    </row>
    <row r="203" spans="1:16">
      <c r="A203" s="862" t="s">
        <v>379</v>
      </c>
      <c r="B203" s="863"/>
      <c r="C203" s="188" t="s">
        <v>243</v>
      </c>
      <c r="D203" s="188" t="s">
        <v>244</v>
      </c>
      <c r="E203" s="188" t="s">
        <v>245</v>
      </c>
      <c r="F203" s="188" t="s">
        <v>246</v>
      </c>
      <c r="G203" s="188" t="s">
        <v>247</v>
      </c>
      <c r="H203" s="188" t="s">
        <v>248</v>
      </c>
      <c r="I203" s="188" t="s">
        <v>249</v>
      </c>
      <c r="J203" s="188" t="s">
        <v>250</v>
      </c>
      <c r="K203" s="188" t="s">
        <v>251</v>
      </c>
      <c r="L203" s="188" t="s">
        <v>252</v>
      </c>
      <c r="M203" s="188" t="s">
        <v>253</v>
      </c>
      <c r="N203" s="188" t="s">
        <v>254</v>
      </c>
      <c r="O203" s="188" t="s">
        <v>255</v>
      </c>
      <c r="P203" s="188" t="s">
        <v>360</v>
      </c>
    </row>
    <row r="204" spans="1:16">
      <c r="A204" s="189" t="s">
        <v>122</v>
      </c>
      <c r="B204" s="106" t="s">
        <v>66</v>
      </c>
      <c r="C204" s="106" t="s">
        <v>66</v>
      </c>
      <c r="D204" s="106" t="s">
        <v>66</v>
      </c>
      <c r="E204" s="106" t="s">
        <v>66</v>
      </c>
      <c r="F204" s="106" t="s">
        <v>66</v>
      </c>
      <c r="G204" s="106" t="s">
        <v>66</v>
      </c>
      <c r="H204" s="106" t="s">
        <v>66</v>
      </c>
      <c r="I204" s="106" t="s">
        <v>66</v>
      </c>
      <c r="J204" s="106" t="s">
        <v>66</v>
      </c>
      <c r="K204" s="106" t="s">
        <v>66</v>
      </c>
      <c r="L204" s="106" t="s">
        <v>66</v>
      </c>
      <c r="M204" s="106" t="s">
        <v>66</v>
      </c>
      <c r="N204" s="106" t="s">
        <v>66</v>
      </c>
      <c r="O204" s="106" t="s">
        <v>66</v>
      </c>
      <c r="P204" s="106" t="s">
        <v>66</v>
      </c>
    </row>
    <row r="205" spans="1:16">
      <c r="A205" s="7" t="s">
        <v>65</v>
      </c>
      <c r="B205" s="106" t="s">
        <v>66</v>
      </c>
      <c r="C205" s="107">
        <v>9355.3610534667969</v>
      </c>
      <c r="D205" s="312">
        <v>9518.4340133666992</v>
      </c>
      <c r="E205" s="107">
        <v>9657.3349609375</v>
      </c>
      <c r="F205" s="107">
        <v>9830.2620239257812</v>
      </c>
      <c r="G205" s="107">
        <v>9936.1539611816406</v>
      </c>
      <c r="H205" s="107">
        <v>10210.993988037109</v>
      </c>
      <c r="I205" s="107">
        <v>10423.47206115723</v>
      </c>
      <c r="J205" s="107">
        <v>10670.296081542971</v>
      </c>
      <c r="K205" s="107">
        <v>10942.99000549316</v>
      </c>
      <c r="L205" s="107">
        <v>11146.35514831543</v>
      </c>
      <c r="M205" s="107">
        <v>11306.146209716801</v>
      </c>
      <c r="N205" s="107">
        <v>11469.641998291019</v>
      </c>
      <c r="O205" s="107">
        <v>11586.63403320313</v>
      </c>
      <c r="P205" s="107">
        <v>11748.50390625</v>
      </c>
    </row>
    <row r="206" spans="1:16">
      <c r="A206" s="7" t="s">
        <v>55</v>
      </c>
      <c r="B206" s="106" t="s">
        <v>66</v>
      </c>
      <c r="C206" s="313">
        <v>3787.453</v>
      </c>
      <c r="D206" s="108">
        <v>3808.502</v>
      </c>
      <c r="E206" s="108">
        <v>3887.6120000000001</v>
      </c>
      <c r="F206" s="313">
        <v>3933.1570000000002</v>
      </c>
      <c r="G206" s="108">
        <v>3911</v>
      </c>
      <c r="H206" s="108">
        <v>3993.7</v>
      </c>
      <c r="I206" s="108">
        <v>4076.7</v>
      </c>
      <c r="J206" s="108">
        <v>4148.5889999999999</v>
      </c>
      <c r="K206" s="108">
        <v>4181.7</v>
      </c>
      <c r="L206" s="108">
        <v>4206.6000000000004</v>
      </c>
      <c r="M206" s="108">
        <v>4209.1219999999994</v>
      </c>
      <c r="N206" s="108">
        <v>4248.4139999999998</v>
      </c>
      <c r="O206" s="108">
        <v>4298.2467100000003</v>
      </c>
      <c r="P206" s="108">
        <v>4313.819019317627</v>
      </c>
    </row>
    <row r="207" spans="1:16">
      <c r="A207" s="7" t="s">
        <v>38</v>
      </c>
      <c r="B207" s="106" t="s">
        <v>66</v>
      </c>
      <c r="C207" s="107">
        <v>4383.5271200000007</v>
      </c>
      <c r="D207" s="107">
        <v>4281.7563600000003</v>
      </c>
      <c r="E207" s="107">
        <v>4377.8579499999996</v>
      </c>
      <c r="F207" s="107">
        <v>4408.9289325</v>
      </c>
      <c r="G207" s="107">
        <v>4492.7268499999991</v>
      </c>
      <c r="H207" s="107">
        <v>4589.342435836792</v>
      </c>
      <c r="I207" s="107">
        <v>4615.8504161834717</v>
      </c>
      <c r="J207" s="107">
        <v>4700.6576156616211</v>
      </c>
      <c r="K207" s="107">
        <v>4746.646692276001</v>
      </c>
      <c r="L207" s="107">
        <v>4768.7484569549561</v>
      </c>
      <c r="M207" s="107">
        <v>4856.1282329559326</v>
      </c>
      <c r="N207" s="107">
        <v>4816.861120223999</v>
      </c>
      <c r="O207" s="107">
        <v>4847.4233741760254</v>
      </c>
      <c r="P207" s="107">
        <v>4900.8921928405762</v>
      </c>
    </row>
    <row r="208" spans="1:16">
      <c r="A208" s="7" t="s">
        <v>67</v>
      </c>
      <c r="B208" s="106" t="s">
        <v>66</v>
      </c>
      <c r="C208" s="108">
        <v>15627</v>
      </c>
      <c r="D208" s="108">
        <v>15884.9</v>
      </c>
      <c r="E208" s="108">
        <v>16319.9</v>
      </c>
      <c r="F208" s="108">
        <v>16665.8</v>
      </c>
      <c r="G208" s="108">
        <v>16857.5</v>
      </c>
      <c r="H208" s="108">
        <v>16973.7</v>
      </c>
      <c r="I208" s="108">
        <v>17183.8</v>
      </c>
      <c r="J208" s="108">
        <v>17514.7</v>
      </c>
      <c r="K208" s="108">
        <v>17772.7</v>
      </c>
      <c r="L208" s="108">
        <v>17867.400000000001</v>
      </c>
      <c r="M208" s="108">
        <v>18006.900000000001</v>
      </c>
      <c r="N208" s="108">
        <v>18143.3</v>
      </c>
      <c r="O208" s="108">
        <v>18263.5</v>
      </c>
      <c r="P208" s="108">
        <v>18416.10009765625</v>
      </c>
    </row>
    <row r="209" spans="1:16">
      <c r="A209" s="7" t="s">
        <v>83</v>
      </c>
      <c r="B209" s="106" t="s">
        <v>66</v>
      </c>
      <c r="C209" s="107">
        <v>5664.206000000001</v>
      </c>
      <c r="D209" s="107">
        <v>5680.0050000000001</v>
      </c>
      <c r="E209" s="107">
        <v>5727.8530000000001</v>
      </c>
      <c r="F209" s="107">
        <v>5859.866</v>
      </c>
      <c r="G209" s="107">
        <v>5983.7129999999997</v>
      </c>
      <c r="H209" s="107">
        <v>6093.94</v>
      </c>
      <c r="I209" s="107">
        <v>6419.9780000000001</v>
      </c>
      <c r="J209" s="107">
        <v>6676.2449999999999</v>
      </c>
      <c r="K209" s="107">
        <v>6913.94</v>
      </c>
      <c r="L209" s="107">
        <v>6999.5860000000002</v>
      </c>
      <c r="M209" s="107">
        <v>7382.4277500000007</v>
      </c>
      <c r="N209" s="107">
        <v>7614.4599999999991</v>
      </c>
      <c r="O209" s="107">
        <v>7675.2119999999986</v>
      </c>
      <c r="P209" s="107">
        <v>7774.3469772338867</v>
      </c>
    </row>
    <row r="210" spans="1:16">
      <c r="A210" s="7" t="s">
        <v>41</v>
      </c>
      <c r="B210" s="106" t="s">
        <v>66</v>
      </c>
      <c r="C210" s="108">
        <v>5127.9362655250079</v>
      </c>
      <c r="D210" s="108">
        <v>5114.5327534999951</v>
      </c>
      <c r="E210" s="108">
        <v>5116.0932567500004</v>
      </c>
      <c r="F210" s="108">
        <v>5076.1000000000004</v>
      </c>
      <c r="G210" s="108">
        <v>5079.2999999999993</v>
      </c>
      <c r="H210" s="108">
        <v>5118.6000000000004</v>
      </c>
      <c r="I210" s="108">
        <v>5139</v>
      </c>
      <c r="J210" s="108">
        <v>5131.4920000000002</v>
      </c>
      <c r="K210" s="108">
        <v>5163</v>
      </c>
      <c r="L210" s="108">
        <v>5208.9479999999994</v>
      </c>
      <c r="M210" s="108">
        <v>5192.2129999999997</v>
      </c>
      <c r="N210" s="108">
        <v>5180.2689999999993</v>
      </c>
      <c r="O210" s="108">
        <v>5174.8429999999998</v>
      </c>
      <c r="P210" s="108">
        <v>5213.420991897583</v>
      </c>
    </row>
    <row r="211" spans="1:16">
      <c r="A211" s="7" t="s">
        <v>42</v>
      </c>
      <c r="B211" s="106" t="s">
        <v>66</v>
      </c>
      <c r="C211" s="107">
        <v>2822.5211899999999</v>
      </c>
      <c r="D211" s="107">
        <v>2797.5588699999998</v>
      </c>
      <c r="E211" s="107">
        <v>2815.0611125</v>
      </c>
      <c r="F211" s="107">
        <v>2819.8776925000002</v>
      </c>
      <c r="G211" s="107">
        <v>2852.4520674999999</v>
      </c>
      <c r="H211" s="107">
        <v>2845.6711845397949</v>
      </c>
      <c r="I211" s="107">
        <v>2875.2922248840332</v>
      </c>
      <c r="J211" s="107">
        <v>2868.627010345459</v>
      </c>
      <c r="K211" s="107">
        <v>2907.8102874755859</v>
      </c>
      <c r="L211" s="107">
        <v>2901.160285949707</v>
      </c>
      <c r="M211" s="107">
        <v>2871.756427764893</v>
      </c>
      <c r="N211" s="107">
        <v>2863.9492340087891</v>
      </c>
      <c r="O211" s="107">
        <v>2839.6643829345699</v>
      </c>
      <c r="P211" s="107">
        <v>2824.0717086791992</v>
      </c>
    </row>
    <row r="212" spans="1:16">
      <c r="A212" s="7" t="s">
        <v>44</v>
      </c>
      <c r="B212" s="106" t="s">
        <v>66</v>
      </c>
      <c r="C212" s="313">
        <v>670.57100486755371</v>
      </c>
      <c r="D212" s="108">
        <v>662.19000673294067</v>
      </c>
      <c r="E212" s="108">
        <v>646.35098838806152</v>
      </c>
      <c r="F212" s="108">
        <v>653.63000392913818</v>
      </c>
      <c r="G212" s="108">
        <v>649.39699983596802</v>
      </c>
      <c r="H212" s="108">
        <v>648.97899508476257</v>
      </c>
      <c r="I212" s="108">
        <v>667.95599365234375</v>
      </c>
      <c r="J212" s="108">
        <v>665.28200626373291</v>
      </c>
      <c r="K212" s="108">
        <v>671.6780047416687</v>
      </c>
      <c r="L212" s="108">
        <v>667.93100261688232</v>
      </c>
      <c r="M212" s="108">
        <v>663.66899728775024</v>
      </c>
      <c r="N212" s="108">
        <v>667.72899556159973</v>
      </c>
      <c r="O212" s="108">
        <v>662.27000141143799</v>
      </c>
      <c r="P212" s="108">
        <v>657.39099740982056</v>
      </c>
    </row>
    <row r="213" spans="1:16">
      <c r="A213" s="7" t="s">
        <v>60</v>
      </c>
      <c r="B213" s="106" t="s">
        <v>66</v>
      </c>
      <c r="C213" s="107">
        <v>2594</v>
      </c>
      <c r="D213" s="107">
        <v>2610</v>
      </c>
      <c r="E213" s="107">
        <v>2610</v>
      </c>
      <c r="F213" s="107">
        <v>2601</v>
      </c>
      <c r="G213" s="107">
        <v>2597</v>
      </c>
      <c r="H213" s="107">
        <v>2617</v>
      </c>
      <c r="I213" s="107">
        <v>2644</v>
      </c>
      <c r="J213" s="107">
        <v>2662</v>
      </c>
      <c r="K213" s="107">
        <v>2692</v>
      </c>
      <c r="L213" s="107">
        <v>2664</v>
      </c>
      <c r="M213" s="107">
        <v>2654</v>
      </c>
      <c r="N213" s="107">
        <v>2658</v>
      </c>
      <c r="O213" s="107">
        <v>2656</v>
      </c>
      <c r="P213" s="107">
        <v>2621</v>
      </c>
    </row>
    <row r="214" spans="1:16">
      <c r="A214" s="7" t="s">
        <v>46</v>
      </c>
      <c r="B214" s="106" t="s">
        <v>66</v>
      </c>
      <c r="C214" s="108">
        <v>25961.838</v>
      </c>
      <c r="D214" s="108">
        <v>25813.978999999999</v>
      </c>
      <c r="E214" s="313">
        <v>26059.523000000001</v>
      </c>
      <c r="F214" s="108">
        <v>26858.550993500001</v>
      </c>
      <c r="G214" s="108">
        <v>27121.989750000001</v>
      </c>
      <c r="H214" s="108">
        <v>27274.489868164059</v>
      </c>
      <c r="I214" s="108">
        <v>27441.43641662598</v>
      </c>
      <c r="J214" s="108">
        <v>27646.09251403809</v>
      </c>
      <c r="K214" s="108">
        <v>27813.150314331058</v>
      </c>
      <c r="L214" s="108">
        <v>28073.75146484375</v>
      </c>
      <c r="M214" s="108">
        <v>28156.336227416989</v>
      </c>
      <c r="N214" s="108">
        <v>28147.345397949219</v>
      </c>
      <c r="O214" s="108">
        <v>28319.243041992191</v>
      </c>
      <c r="P214" s="108">
        <v>28326.137557983398</v>
      </c>
    </row>
    <row r="215" spans="1:16">
      <c r="A215" s="7" t="s">
        <v>43</v>
      </c>
      <c r="B215" s="106" t="s">
        <v>66</v>
      </c>
      <c r="C215" s="107">
        <v>39168</v>
      </c>
      <c r="D215" s="107">
        <v>39291</v>
      </c>
      <c r="E215" s="107">
        <v>39230</v>
      </c>
      <c r="F215" s="107">
        <v>39081</v>
      </c>
      <c r="G215" s="312">
        <v>39521</v>
      </c>
      <c r="H215" s="107">
        <v>40519</v>
      </c>
      <c r="I215" s="107">
        <v>40979</v>
      </c>
      <c r="J215" s="107">
        <v>41085</v>
      </c>
      <c r="K215" s="107">
        <v>41135</v>
      </c>
      <c r="L215" s="107">
        <v>41137</v>
      </c>
      <c r="M215" s="312">
        <v>41113</v>
      </c>
      <c r="N215" s="107">
        <v>41520</v>
      </c>
      <c r="O215" s="107">
        <v>41544</v>
      </c>
      <c r="P215" s="107">
        <v>41788</v>
      </c>
    </row>
    <row r="216" spans="1:16">
      <c r="A216" s="7" t="s">
        <v>68</v>
      </c>
      <c r="B216" s="106" t="s">
        <v>66</v>
      </c>
      <c r="C216" s="108">
        <v>4330.2174300000006</v>
      </c>
      <c r="D216" s="108">
        <v>4257.9443200000014</v>
      </c>
      <c r="E216" s="108">
        <v>4565.9768775000002</v>
      </c>
      <c r="F216" s="108">
        <v>4640.188975</v>
      </c>
      <c r="G216" s="108">
        <v>4739.6032224999999</v>
      </c>
      <c r="H216" s="108">
        <v>4762.8044376373291</v>
      </c>
      <c r="I216" s="108">
        <v>4798.7541427612314</v>
      </c>
      <c r="J216" s="108">
        <v>4829.4149017333984</v>
      </c>
      <c r="K216" s="108">
        <v>4850.8296222686768</v>
      </c>
      <c r="L216" s="108">
        <v>4893.591236114502</v>
      </c>
      <c r="M216" s="108">
        <v>4934.1224384307861</v>
      </c>
      <c r="N216" s="108">
        <v>4891.5140190124512</v>
      </c>
      <c r="O216" s="108">
        <v>4906.2756729125977</v>
      </c>
      <c r="P216" s="108">
        <v>4908.235897064209</v>
      </c>
    </row>
    <row r="217" spans="1:16">
      <c r="A217" s="7" t="s">
        <v>52</v>
      </c>
      <c r="B217" s="106" t="s">
        <v>66</v>
      </c>
      <c r="C217" s="107">
        <v>4095.2</v>
      </c>
      <c r="D217" s="107">
        <v>4083.7</v>
      </c>
      <c r="E217" s="312">
        <v>4089</v>
      </c>
      <c r="F217" s="107">
        <v>4141.5</v>
      </c>
      <c r="G217" s="107">
        <v>4127.1000000000004</v>
      </c>
      <c r="H217" s="107">
        <v>4181.5</v>
      </c>
      <c r="I217" s="107">
        <v>4222.6000000000004</v>
      </c>
      <c r="J217" s="107">
        <v>4208.6730000000007</v>
      </c>
      <c r="K217" s="107">
        <v>4177.9270000000006</v>
      </c>
      <c r="L217" s="107">
        <v>4171.607</v>
      </c>
      <c r="M217" s="107">
        <v>4224.6409999999996</v>
      </c>
      <c r="N217" s="107">
        <v>4246.5949999999993</v>
      </c>
      <c r="O217" s="107">
        <v>4317.5389999999998</v>
      </c>
      <c r="P217" s="107">
        <v>4354.7390108108521</v>
      </c>
    </row>
    <row r="218" spans="1:16">
      <c r="A218" s="7" t="s">
        <v>69</v>
      </c>
      <c r="B218" s="106" t="s">
        <v>66</v>
      </c>
      <c r="C218" s="108">
        <v>153.691</v>
      </c>
      <c r="D218" s="108">
        <v>156.15700000000001</v>
      </c>
      <c r="E218" s="108">
        <v>155.245</v>
      </c>
      <c r="F218" s="313">
        <v>156.24199999999999</v>
      </c>
      <c r="G218" s="108">
        <v>155.114</v>
      </c>
      <c r="H218" s="108">
        <v>159.56100000000001</v>
      </c>
      <c r="I218" s="108">
        <v>168.7</v>
      </c>
      <c r="J218" s="108">
        <v>175.34700000000001</v>
      </c>
      <c r="K218" s="108">
        <v>177.476</v>
      </c>
      <c r="L218" s="108">
        <v>174.12799999999999</v>
      </c>
      <c r="M218" s="108">
        <v>173.69323845</v>
      </c>
      <c r="N218" s="108">
        <v>172.83799999999999</v>
      </c>
      <c r="O218" s="108">
        <v>172.71880810499999</v>
      </c>
      <c r="P218" s="108">
        <v>176.8283705711365</v>
      </c>
    </row>
    <row r="219" spans="1:16">
      <c r="A219" s="7" t="s">
        <v>70</v>
      </c>
      <c r="B219" s="106" t="s">
        <v>66</v>
      </c>
      <c r="C219" s="107">
        <v>1733.9000148773191</v>
      </c>
      <c r="D219" s="107">
        <v>1774.499995231628</v>
      </c>
      <c r="E219" s="107">
        <v>1814.9999942779541</v>
      </c>
      <c r="F219" s="107">
        <v>1852.300003051758</v>
      </c>
      <c r="G219" s="107">
        <v>1906.2000102996831</v>
      </c>
      <c r="H219" s="107">
        <v>2005.100011825562</v>
      </c>
      <c r="I219" s="107">
        <v>2093.7999877929692</v>
      </c>
      <c r="J219" s="107">
        <v>2199.299999237061</v>
      </c>
      <c r="K219" s="107">
        <v>2230.200008392334</v>
      </c>
      <c r="L219" s="107">
        <v>2203.500007629395</v>
      </c>
      <c r="M219" s="107">
        <v>2153.2000179290771</v>
      </c>
      <c r="N219" s="107">
        <v>2131.6999969482422</v>
      </c>
      <c r="O219" s="107">
        <v>2110.6000099182129</v>
      </c>
      <c r="P219" s="107">
        <v>2117.300004959106</v>
      </c>
    </row>
    <row r="220" spans="1:16">
      <c r="A220" s="7" t="s">
        <v>84</v>
      </c>
      <c r="B220" s="106" t="s">
        <v>66</v>
      </c>
      <c r="C220" s="108">
        <v>2383.0590000000002</v>
      </c>
      <c r="D220" s="108">
        <v>2445.239</v>
      </c>
      <c r="E220" s="108">
        <v>2486.1010000000001</v>
      </c>
      <c r="F220" s="108">
        <v>2548.3820000000001</v>
      </c>
      <c r="G220" s="108">
        <v>2613.427000000001</v>
      </c>
      <c r="H220" s="108">
        <v>2669.9850000000001</v>
      </c>
      <c r="I220" s="108">
        <v>2739.2510000000002</v>
      </c>
      <c r="J220" s="108">
        <v>2824.1579999999999</v>
      </c>
      <c r="K220" s="108">
        <v>2880.9810000000011</v>
      </c>
      <c r="L220" s="108">
        <v>2988.556</v>
      </c>
      <c r="M220" s="108">
        <v>3054.527</v>
      </c>
      <c r="N220" s="108">
        <v>3100.8</v>
      </c>
      <c r="O220" s="108">
        <v>3469.9</v>
      </c>
      <c r="P220" s="108">
        <v>3525.0000152587891</v>
      </c>
    </row>
    <row r="221" spans="1:16">
      <c r="A221" s="7" t="s">
        <v>47</v>
      </c>
      <c r="B221" s="106" t="s">
        <v>66</v>
      </c>
      <c r="C221" s="107">
        <v>23384.269</v>
      </c>
      <c r="D221" s="107">
        <v>23547.774000000001</v>
      </c>
      <c r="E221" s="107">
        <v>23723</v>
      </c>
      <c r="F221" s="312">
        <v>23876.258000000002</v>
      </c>
      <c r="G221" s="312">
        <v>24012</v>
      </c>
      <c r="H221" s="107">
        <v>24097</v>
      </c>
      <c r="I221" s="107">
        <v>24286.799999999999</v>
      </c>
      <c r="J221" s="107">
        <v>24349.698</v>
      </c>
      <c r="K221" s="107">
        <v>24696.15</v>
      </c>
      <c r="L221" s="107">
        <v>24591</v>
      </c>
      <c r="M221" s="107">
        <v>24592</v>
      </c>
      <c r="N221" s="107">
        <v>24686</v>
      </c>
      <c r="O221" s="107">
        <v>25216.76</v>
      </c>
      <c r="P221" s="107">
        <v>25090.30491638184</v>
      </c>
    </row>
    <row r="222" spans="1:16">
      <c r="A222" s="7" t="s">
        <v>71</v>
      </c>
      <c r="B222" s="106" t="s">
        <v>66</v>
      </c>
      <c r="C222" s="108">
        <v>62730</v>
      </c>
      <c r="D222" s="108">
        <v>62610</v>
      </c>
      <c r="E222" s="108">
        <v>62000</v>
      </c>
      <c r="F222" s="108">
        <v>61780</v>
      </c>
      <c r="G222" s="108">
        <v>61500</v>
      </c>
      <c r="H222" s="108">
        <v>61460</v>
      </c>
      <c r="I222" s="108">
        <v>61370</v>
      </c>
      <c r="J222" s="108">
        <v>61190</v>
      </c>
      <c r="K222" s="108">
        <v>60840</v>
      </c>
      <c r="L222" s="108">
        <v>60400</v>
      </c>
      <c r="M222" s="108">
        <v>60050</v>
      </c>
      <c r="N222" s="108">
        <v>57040</v>
      </c>
      <c r="O222" s="108">
        <v>59460</v>
      </c>
      <c r="P222" s="108">
        <v>59280</v>
      </c>
    </row>
    <row r="223" spans="1:16">
      <c r="A223" s="7" t="s">
        <v>72</v>
      </c>
      <c r="B223" s="106" t="s">
        <v>66</v>
      </c>
      <c r="C223" s="107">
        <v>21127.9</v>
      </c>
      <c r="D223" s="107">
        <v>21395.8</v>
      </c>
      <c r="E223" s="107">
        <v>21759</v>
      </c>
      <c r="F223" s="107">
        <v>21810.1</v>
      </c>
      <c r="G223" s="107">
        <v>22165</v>
      </c>
      <c r="H223" s="312">
        <v>22381.8</v>
      </c>
      <c r="I223" s="107">
        <v>22533</v>
      </c>
      <c r="J223" s="107">
        <v>22692</v>
      </c>
      <c r="K223" s="107">
        <v>22808</v>
      </c>
      <c r="L223" s="107">
        <v>22830</v>
      </c>
      <c r="M223" s="107">
        <v>23162</v>
      </c>
      <c r="N223" s="107">
        <v>23438</v>
      </c>
      <c r="O223" s="107">
        <v>23679.1</v>
      </c>
      <c r="P223" s="107">
        <v>23946.199905395511</v>
      </c>
    </row>
    <row r="224" spans="1:16">
      <c r="A224" s="7" t="s">
        <v>51</v>
      </c>
      <c r="B224" s="106" t="s">
        <v>66</v>
      </c>
      <c r="C224" s="108">
        <v>184.26481999999999</v>
      </c>
      <c r="D224" s="108">
        <v>188.30241000000001</v>
      </c>
      <c r="E224" s="313">
        <v>192.55146999999999</v>
      </c>
      <c r="F224" s="313">
        <v>193.36327</v>
      </c>
      <c r="G224" s="108">
        <v>198.13101</v>
      </c>
      <c r="H224" s="108">
        <v>202.2836597561836</v>
      </c>
      <c r="I224" s="108">
        <v>204.64875102043149</v>
      </c>
      <c r="J224" s="108">
        <v>211.18855363130569</v>
      </c>
      <c r="K224" s="108">
        <v>212.5828786492348</v>
      </c>
      <c r="L224" s="108">
        <v>226.53075778484339</v>
      </c>
      <c r="M224" s="108">
        <v>228.67741721868521</v>
      </c>
      <c r="N224" s="108">
        <v>233.96455067396161</v>
      </c>
      <c r="O224" s="108">
        <v>246.463338971138</v>
      </c>
      <c r="P224" s="108">
        <v>250.91508650779721</v>
      </c>
    </row>
    <row r="225" spans="1:16">
      <c r="A225" s="7" t="s">
        <v>73</v>
      </c>
      <c r="B225" s="106" t="s">
        <v>66</v>
      </c>
      <c r="C225" s="312">
        <v>36988.2001953125</v>
      </c>
      <c r="D225" s="107">
        <v>36983.600036621086</v>
      </c>
      <c r="E225" s="107">
        <v>37916.399810791023</v>
      </c>
      <c r="F225" s="107">
        <v>38284.899993896477</v>
      </c>
      <c r="G225" s="107">
        <v>39991.299987792969</v>
      </c>
      <c r="H225" s="107">
        <v>40028.764984130859</v>
      </c>
      <c r="I225" s="107">
        <v>41273.057800292969</v>
      </c>
      <c r="J225" s="107">
        <v>42140.099090576172</v>
      </c>
      <c r="K225" s="107">
        <v>43074.064392089836</v>
      </c>
      <c r="L225" s="107">
        <v>43369.966705322273</v>
      </c>
      <c r="M225" s="107">
        <v>46856.664916992188</v>
      </c>
      <c r="N225" s="107">
        <v>47209.703491210938</v>
      </c>
      <c r="O225" s="107">
        <v>49128.491088867188</v>
      </c>
      <c r="P225" s="107">
        <v>49534.291015625</v>
      </c>
    </row>
    <row r="226" spans="1:16">
      <c r="A226" s="7" t="s">
        <v>54</v>
      </c>
      <c r="B226" s="106" t="s">
        <v>66</v>
      </c>
      <c r="C226" s="108">
        <v>7977</v>
      </c>
      <c r="D226" s="108">
        <v>8044</v>
      </c>
      <c r="E226" s="108">
        <v>8184</v>
      </c>
      <c r="F226" s="108">
        <v>8143</v>
      </c>
      <c r="G226" s="108">
        <v>8187</v>
      </c>
      <c r="H226" s="108">
        <v>8256</v>
      </c>
      <c r="I226" s="108">
        <v>8304</v>
      </c>
      <c r="J226" s="108">
        <v>8459</v>
      </c>
      <c r="K226" s="108">
        <v>8605</v>
      </c>
      <c r="L226" s="108">
        <v>8646</v>
      </c>
      <c r="M226" s="108">
        <v>8617</v>
      </c>
      <c r="N226" s="108">
        <v>8615</v>
      </c>
      <c r="O226" s="108">
        <v>8713.9940000000006</v>
      </c>
      <c r="P226" s="108">
        <v>8774.6399993896484</v>
      </c>
    </row>
    <row r="227" spans="1:16">
      <c r="A227" s="7" t="s">
        <v>74</v>
      </c>
      <c r="B227" s="106" t="s">
        <v>66</v>
      </c>
      <c r="C227" s="107">
        <v>1885</v>
      </c>
      <c r="D227" s="107">
        <v>1914.6</v>
      </c>
      <c r="E227" s="107">
        <v>1970.2</v>
      </c>
      <c r="F227" s="107">
        <v>2009.1</v>
      </c>
      <c r="G227" s="107">
        <v>2057.8000000000002</v>
      </c>
      <c r="H227" s="107">
        <v>2112</v>
      </c>
      <c r="I227" s="107">
        <v>2158.1</v>
      </c>
      <c r="J227" s="107">
        <v>2186.3000000000002</v>
      </c>
      <c r="K227" s="107">
        <v>2204.6999999999998</v>
      </c>
      <c r="L227" s="107">
        <v>2222.1999999999998</v>
      </c>
      <c r="M227" s="107">
        <v>2240.5</v>
      </c>
      <c r="N227" s="107">
        <v>2264.6999999999998</v>
      </c>
      <c r="O227" s="107">
        <v>2265.6999999999998</v>
      </c>
      <c r="P227" s="107">
        <v>2288.099990844727</v>
      </c>
    </row>
    <row r="228" spans="1:16">
      <c r="A228" s="7" t="s">
        <v>75</v>
      </c>
      <c r="B228" s="106" t="s">
        <v>66</v>
      </c>
      <c r="C228" s="108">
        <v>2315</v>
      </c>
      <c r="D228" s="108">
        <v>2318</v>
      </c>
      <c r="E228" s="108">
        <v>2336</v>
      </c>
      <c r="F228" s="108">
        <v>2327</v>
      </c>
      <c r="G228" s="108">
        <v>2336</v>
      </c>
      <c r="H228" s="108">
        <v>2352.3330000000001</v>
      </c>
      <c r="I228" s="108">
        <v>2400.1999999999998</v>
      </c>
      <c r="J228" s="108">
        <v>2455.3000000000002</v>
      </c>
      <c r="K228" s="108">
        <v>2534.6</v>
      </c>
      <c r="L228" s="108">
        <v>2526.6999999999998</v>
      </c>
      <c r="M228" s="108">
        <v>2532.4</v>
      </c>
      <c r="N228" s="108">
        <v>2553.5</v>
      </c>
      <c r="O228" s="108">
        <v>2597.1</v>
      </c>
      <c r="P228" s="108">
        <v>2621.6999893188481</v>
      </c>
    </row>
    <row r="229" spans="1:16">
      <c r="A229" s="7" t="s">
        <v>56</v>
      </c>
      <c r="B229" s="106" t="s">
        <v>66</v>
      </c>
      <c r="C229" s="312">
        <v>16927</v>
      </c>
      <c r="D229" s="107">
        <v>17005</v>
      </c>
      <c r="E229" s="312">
        <v>16873.2</v>
      </c>
      <c r="F229" s="107">
        <v>16631</v>
      </c>
      <c r="G229" s="107">
        <v>16710.599999999999</v>
      </c>
      <c r="H229" s="107">
        <v>16852.8</v>
      </c>
      <c r="I229" s="107">
        <v>16678.599999999999</v>
      </c>
      <c r="J229" s="107">
        <v>16610.5</v>
      </c>
      <c r="K229" s="107">
        <v>16764.7</v>
      </c>
      <c r="L229" s="107">
        <v>17038.900000000001</v>
      </c>
      <c r="M229" s="107">
        <v>16879</v>
      </c>
      <c r="N229" s="107">
        <v>16968.5</v>
      </c>
      <c r="O229" s="107">
        <v>17085.5</v>
      </c>
      <c r="P229" s="107">
        <v>17101.50006484985</v>
      </c>
    </row>
    <row r="230" spans="1:16">
      <c r="A230" s="7" t="s">
        <v>76</v>
      </c>
      <c r="B230" s="106" t="s">
        <v>66</v>
      </c>
      <c r="C230" s="108">
        <v>4947.0999603271484</v>
      </c>
      <c r="D230" s="108">
        <v>5022.9000396728516</v>
      </c>
      <c r="E230" s="108">
        <v>5085.5000076293954</v>
      </c>
      <c r="F230" s="108">
        <v>5104.6999473571777</v>
      </c>
      <c r="G230" s="108">
        <v>5100.5000343322754</v>
      </c>
      <c r="H230" s="108">
        <v>5136.0999946594238</v>
      </c>
      <c r="I230" s="108">
        <v>5170.9000053405762</v>
      </c>
      <c r="J230" s="108">
        <v>5196.0000343322754</v>
      </c>
      <c r="K230" s="108">
        <v>5203.4000282287598</v>
      </c>
      <c r="L230" s="108">
        <v>5161</v>
      </c>
      <c r="M230" s="108">
        <v>5165.8999347686768</v>
      </c>
      <c r="N230" s="108">
        <v>5138.2999954223633</v>
      </c>
      <c r="O230" s="108">
        <v>5087.1999607086182</v>
      </c>
      <c r="P230" s="108">
        <v>5009.7000045776367</v>
      </c>
    </row>
    <row r="231" spans="1:16">
      <c r="A231" s="7" t="s">
        <v>77</v>
      </c>
      <c r="B231" s="106" t="s">
        <v>66</v>
      </c>
      <c r="C231" s="107">
        <v>2580.5</v>
      </c>
      <c r="D231" s="107">
        <v>2625.5000000000009</v>
      </c>
      <c r="E231" s="312">
        <v>2608</v>
      </c>
      <c r="F231" s="107">
        <v>2616.5</v>
      </c>
      <c r="G231" s="107">
        <v>2642.7</v>
      </c>
      <c r="H231" s="107">
        <v>2634.4</v>
      </c>
      <c r="I231" s="107">
        <v>2647.4</v>
      </c>
      <c r="J231" s="107">
        <v>2641.7139999999999</v>
      </c>
      <c r="K231" s="107">
        <v>2680.6930000000002</v>
      </c>
      <c r="L231" s="107">
        <v>2680.1219999999998</v>
      </c>
      <c r="M231" s="107">
        <v>2695.7697499999999</v>
      </c>
      <c r="N231" s="107">
        <v>2667.4925174713139</v>
      </c>
      <c r="O231" s="107">
        <v>2694.2862224578862</v>
      </c>
      <c r="P231" s="107">
        <v>2703.0752401351929</v>
      </c>
    </row>
    <row r="232" spans="1:16">
      <c r="A232" s="7" t="s">
        <v>58</v>
      </c>
      <c r="B232" s="106" t="s">
        <v>66</v>
      </c>
      <c r="C232" s="108" t="s">
        <v>489</v>
      </c>
      <c r="D232" s="108" t="s">
        <v>489</v>
      </c>
      <c r="E232" s="108">
        <v>950.22769749999998</v>
      </c>
      <c r="F232" s="108">
        <v>943.02758249999999</v>
      </c>
      <c r="G232" s="108">
        <v>980.69517999999994</v>
      </c>
      <c r="H232" s="108">
        <v>990.93050384521484</v>
      </c>
      <c r="I232" s="108">
        <v>997.49441337585449</v>
      </c>
      <c r="J232" s="108">
        <v>1006.864476203919</v>
      </c>
      <c r="K232" s="108">
        <v>1020.730689048767</v>
      </c>
      <c r="L232" s="108">
        <v>1015.789845943451</v>
      </c>
      <c r="M232" s="108">
        <v>1016.872475147247</v>
      </c>
      <c r="N232" s="108">
        <v>998.07990980148315</v>
      </c>
      <c r="O232" s="108">
        <v>996.0561203956604</v>
      </c>
      <c r="P232" s="108">
        <v>989.87546539306641</v>
      </c>
    </row>
    <row r="233" spans="1:16">
      <c r="A233" s="7" t="s">
        <v>45</v>
      </c>
      <c r="B233" s="106" t="s">
        <v>66</v>
      </c>
      <c r="C233" s="312">
        <v>17831.400000000001</v>
      </c>
      <c r="D233" s="107">
        <v>17746.099999999999</v>
      </c>
      <c r="E233" s="107">
        <v>18855.699981689449</v>
      </c>
      <c r="F233" s="107">
        <v>19632.100021362308</v>
      </c>
      <c r="G233" s="312">
        <v>20263.82008361816</v>
      </c>
      <c r="H233" s="107">
        <v>20998.270034790039</v>
      </c>
      <c r="I233" s="107">
        <v>21630.649932861332</v>
      </c>
      <c r="J233" s="107">
        <v>22280.919952392582</v>
      </c>
      <c r="K233" s="312">
        <v>22908.500152587891</v>
      </c>
      <c r="L233" s="312">
        <v>23106.729736328129</v>
      </c>
      <c r="M233" s="107">
        <v>23209.979965209961</v>
      </c>
      <c r="N233" s="107">
        <v>23280.440093994141</v>
      </c>
      <c r="O233" s="107">
        <v>23281.390045166019</v>
      </c>
      <c r="P233" s="107">
        <v>23043.369895935059</v>
      </c>
    </row>
    <row r="234" spans="1:16">
      <c r="A234" s="7" t="s">
        <v>61</v>
      </c>
      <c r="B234" s="106" t="s">
        <v>66</v>
      </c>
      <c r="C234" s="108">
        <v>4427.8999999999996</v>
      </c>
      <c r="D234" s="108">
        <v>4473</v>
      </c>
      <c r="E234" s="108">
        <v>4491.1000000000004</v>
      </c>
      <c r="F234" s="108">
        <v>4506.5</v>
      </c>
      <c r="G234" s="313">
        <v>4518.8999999999996</v>
      </c>
      <c r="H234" s="108">
        <v>4629.6000000000004</v>
      </c>
      <c r="I234" s="108">
        <v>4678.5</v>
      </c>
      <c r="J234" s="108">
        <v>4750.3400000000011</v>
      </c>
      <c r="K234" s="108">
        <v>4797.49</v>
      </c>
      <c r="L234" s="108">
        <v>4797.6399999999994</v>
      </c>
      <c r="M234" s="108">
        <v>4824</v>
      </c>
      <c r="N234" s="108">
        <v>4884.8999999999996</v>
      </c>
      <c r="O234" s="108">
        <v>4906.9000000000015</v>
      </c>
      <c r="P234" s="108">
        <v>4960.3000106811523</v>
      </c>
    </row>
    <row r="235" spans="1:16">
      <c r="A235" s="7" t="s">
        <v>78</v>
      </c>
      <c r="B235" s="106" t="s">
        <v>66</v>
      </c>
      <c r="C235" s="107">
        <v>3880.7399940490718</v>
      </c>
      <c r="D235" s="107">
        <v>3936.1000213623051</v>
      </c>
      <c r="E235" s="107">
        <v>3984.2139663696289</v>
      </c>
      <c r="F235" s="107">
        <v>4026.057998657227</v>
      </c>
      <c r="G235" s="107">
        <v>4043.2319946289058</v>
      </c>
      <c r="H235" s="107">
        <v>4071.157981872559</v>
      </c>
      <c r="I235" s="107">
        <v>4121.5850067138672</v>
      </c>
      <c r="J235" s="107">
        <v>4170.2280197143564</v>
      </c>
      <c r="K235" s="107">
        <v>4256.8150024414062</v>
      </c>
      <c r="L235" s="107">
        <v>4322.3369979858398</v>
      </c>
      <c r="M235" s="107">
        <v>4360.6069946289062</v>
      </c>
      <c r="N235" s="107">
        <v>4415.114990234375</v>
      </c>
      <c r="O235" s="107">
        <v>4457.275016784668</v>
      </c>
      <c r="P235" s="107">
        <v>4513.0690002441406</v>
      </c>
    </row>
    <row r="236" spans="1:16">
      <c r="A236" s="7" t="s">
        <v>79</v>
      </c>
      <c r="B236" s="106" t="s">
        <v>66</v>
      </c>
      <c r="C236" s="313">
        <v>22331</v>
      </c>
      <c r="D236" s="108">
        <v>22734</v>
      </c>
      <c r="E236" s="108">
        <v>23117</v>
      </c>
      <c r="F236" s="108">
        <v>22964</v>
      </c>
      <c r="G236" s="108">
        <v>21378</v>
      </c>
      <c r="H236" s="108">
        <v>21849</v>
      </c>
      <c r="I236" s="108">
        <v>22202</v>
      </c>
      <c r="J236" s="108">
        <v>22575</v>
      </c>
      <c r="K236" s="108">
        <v>23241</v>
      </c>
      <c r="L236" s="108">
        <v>24165</v>
      </c>
      <c r="M236" s="108">
        <v>25042</v>
      </c>
      <c r="N236" s="108">
        <v>26066</v>
      </c>
      <c r="O236" s="108">
        <v>26685</v>
      </c>
      <c r="P236" s="108">
        <v>27600</v>
      </c>
    </row>
    <row r="237" spans="1:16">
      <c r="A237" s="7" t="s">
        <v>80</v>
      </c>
      <c r="B237" s="106" t="s">
        <v>66</v>
      </c>
      <c r="C237" s="107">
        <v>28273</v>
      </c>
      <c r="D237" s="107">
        <v>28346</v>
      </c>
      <c r="E237" s="107">
        <v>28539</v>
      </c>
      <c r="F237" s="107">
        <v>28698</v>
      </c>
      <c r="G237" s="107">
        <v>28817</v>
      </c>
      <c r="H237" s="107">
        <v>29468</v>
      </c>
      <c r="I237" s="107">
        <v>29936</v>
      </c>
      <c r="J237" s="107">
        <v>30071</v>
      </c>
      <c r="K237" s="107">
        <v>30380</v>
      </c>
      <c r="L237" s="107">
        <v>30464</v>
      </c>
      <c r="M237" s="107">
        <v>30511</v>
      </c>
      <c r="N237" s="107">
        <v>30731</v>
      </c>
      <c r="O237" s="107">
        <v>30979.916000000001</v>
      </c>
      <c r="P237" s="107">
        <v>31146.77252197266</v>
      </c>
    </row>
    <row r="238" spans="1:16">
      <c r="A238" s="7" t="s">
        <v>81</v>
      </c>
      <c r="B238" s="106" t="s">
        <v>66</v>
      </c>
      <c r="C238" s="313">
        <v>138271</v>
      </c>
      <c r="D238" s="108">
        <v>139351</v>
      </c>
      <c r="E238" s="108">
        <v>140394</v>
      </c>
      <c r="F238" s="108">
        <v>141717</v>
      </c>
      <c r="G238" s="108">
        <v>142403</v>
      </c>
      <c r="H238" s="108">
        <v>144043</v>
      </c>
      <c r="I238" s="108">
        <v>145945</v>
      </c>
      <c r="J238" s="108">
        <v>147321</v>
      </c>
      <c r="K238" s="108">
        <v>148042</v>
      </c>
      <c r="L238" s="108">
        <v>147605</v>
      </c>
      <c r="M238" s="108">
        <v>147169</v>
      </c>
      <c r="N238" s="108">
        <v>146504</v>
      </c>
      <c r="O238" s="108">
        <v>147246</v>
      </c>
      <c r="P238" s="108">
        <v>147273</v>
      </c>
    </row>
    <row r="239" spans="1:16">
      <c r="A239" s="7" t="s">
        <v>610</v>
      </c>
      <c r="B239" s="106" t="s">
        <v>66</v>
      </c>
      <c r="C239" s="107" t="s">
        <v>489</v>
      </c>
      <c r="D239" s="107" t="s">
        <v>489</v>
      </c>
      <c r="E239" s="107" t="s">
        <v>489</v>
      </c>
      <c r="F239" s="107" t="s">
        <v>489</v>
      </c>
      <c r="G239" s="107" t="s">
        <v>489</v>
      </c>
      <c r="H239" s="107" t="s">
        <v>489</v>
      </c>
      <c r="I239" s="107" t="s">
        <v>489</v>
      </c>
      <c r="J239" s="107" t="s">
        <v>489</v>
      </c>
      <c r="K239" s="107" t="s">
        <v>489</v>
      </c>
      <c r="L239" s="107" t="s">
        <v>489</v>
      </c>
      <c r="M239" s="107" t="s">
        <v>489</v>
      </c>
      <c r="N239" s="107" t="s">
        <v>489</v>
      </c>
      <c r="O239" s="107" t="s">
        <v>489</v>
      </c>
      <c r="P239" s="107" t="s">
        <v>489</v>
      </c>
    </row>
    <row r="240" spans="1:16">
      <c r="A240" s="7" t="s">
        <v>93</v>
      </c>
      <c r="B240" s="106" t="s">
        <v>66</v>
      </c>
      <c r="C240" s="108" t="s">
        <v>489</v>
      </c>
      <c r="D240" s="108">
        <v>80108.114000000016</v>
      </c>
      <c r="E240" s="108">
        <v>82897.733999999997</v>
      </c>
      <c r="F240" s="108">
        <v>84737.816000000006</v>
      </c>
      <c r="G240" s="108">
        <v>88805.323000000004</v>
      </c>
      <c r="H240" s="108">
        <v>91573.413000000015</v>
      </c>
      <c r="I240" s="108">
        <v>92675.040999999997</v>
      </c>
      <c r="J240" s="108">
        <v>93907.012999999992</v>
      </c>
      <c r="K240" s="108">
        <v>95689.002000000008</v>
      </c>
      <c r="L240" s="108">
        <v>97427.911999999997</v>
      </c>
      <c r="M240" s="108" t="s">
        <v>489</v>
      </c>
      <c r="N240" s="108">
        <v>97276.55799999999</v>
      </c>
      <c r="O240" s="108">
        <v>98146.260000000024</v>
      </c>
      <c r="P240" s="108">
        <v>99042.124999999985</v>
      </c>
    </row>
    <row r="241" spans="1:16">
      <c r="A241" s="7" t="s">
        <v>179</v>
      </c>
      <c r="B241" s="106" t="s">
        <v>66</v>
      </c>
      <c r="C241" s="107">
        <v>671738.07</v>
      </c>
      <c r="D241" s="107" t="s">
        <v>489</v>
      </c>
      <c r="E241" s="107" t="s">
        <v>489</v>
      </c>
      <c r="F241" s="107" t="s">
        <v>489</v>
      </c>
      <c r="G241" s="107" t="s">
        <v>489</v>
      </c>
      <c r="H241" s="107" t="s">
        <v>489</v>
      </c>
      <c r="I241" s="107" t="s">
        <v>489</v>
      </c>
      <c r="J241" s="107" t="s">
        <v>489</v>
      </c>
      <c r="K241" s="107" t="s">
        <v>489</v>
      </c>
      <c r="L241" s="107" t="s">
        <v>489</v>
      </c>
      <c r="M241" s="107">
        <v>711714.55999999994</v>
      </c>
      <c r="N241" s="107" t="s">
        <v>489</v>
      </c>
      <c r="O241" s="107" t="s">
        <v>489</v>
      </c>
      <c r="P241" s="107" t="s">
        <v>489</v>
      </c>
    </row>
    <row r="242" spans="1:16">
      <c r="A242" s="7" t="s">
        <v>611</v>
      </c>
      <c r="B242" s="106" t="s">
        <v>66</v>
      </c>
      <c r="C242" s="108" t="s">
        <v>489</v>
      </c>
      <c r="D242" s="108">
        <v>18149.94818115234</v>
      </c>
      <c r="E242" s="108">
        <v>18467.476867675781</v>
      </c>
      <c r="F242" s="108">
        <v>18946.197143554691</v>
      </c>
      <c r="G242" s="108">
        <v>18942.143371582031</v>
      </c>
      <c r="H242" s="108">
        <v>19030.612121582031</v>
      </c>
      <c r="I242" s="108" t="s">
        <v>489</v>
      </c>
      <c r="J242" s="108">
        <v>19064.64892578125</v>
      </c>
      <c r="K242" s="108">
        <v>19475.9970703125</v>
      </c>
      <c r="L242" s="108">
        <v>20687.66851806641</v>
      </c>
      <c r="M242" s="108">
        <v>21517.768188476559</v>
      </c>
      <c r="N242" s="108">
        <v>22125.683227539059</v>
      </c>
      <c r="O242" s="108">
        <v>22772.32421875</v>
      </c>
      <c r="P242" s="108">
        <v>23016.815795898441</v>
      </c>
    </row>
    <row r="243" spans="1:16">
      <c r="A243" s="7" t="s">
        <v>214</v>
      </c>
      <c r="B243" s="106" t="s">
        <v>66</v>
      </c>
      <c r="C243" s="107" t="s">
        <v>489</v>
      </c>
      <c r="D243" s="107" t="s">
        <v>489</v>
      </c>
      <c r="E243" s="107" t="s">
        <v>489</v>
      </c>
      <c r="F243" s="107" t="s">
        <v>489</v>
      </c>
      <c r="G243" s="107" t="s">
        <v>489</v>
      </c>
      <c r="H243" s="107" t="s">
        <v>489</v>
      </c>
      <c r="I243" s="107" t="s">
        <v>489</v>
      </c>
      <c r="J243" s="107" t="s">
        <v>489</v>
      </c>
      <c r="K243" s="107" t="s">
        <v>489</v>
      </c>
      <c r="L243" s="107" t="s">
        <v>489</v>
      </c>
      <c r="M243" s="107">
        <v>370552.1884765625</v>
      </c>
      <c r="N243" s="107" t="s">
        <v>489</v>
      </c>
      <c r="O243" s="107">
        <v>392863.400390625</v>
      </c>
      <c r="P243" s="107" t="s">
        <v>489</v>
      </c>
    </row>
    <row r="244" spans="1:16">
      <c r="A244" s="7" t="s">
        <v>260</v>
      </c>
      <c r="B244" s="106" t="s">
        <v>66</v>
      </c>
      <c r="C244" s="108">
        <v>71664.385864257813</v>
      </c>
      <c r="D244" s="108">
        <v>70647.630859375</v>
      </c>
      <c r="E244" s="108">
        <v>71395.239440917969</v>
      </c>
      <c r="F244" s="108">
        <v>71189.682556152344</v>
      </c>
      <c r="G244" s="108">
        <v>71715.824829101563</v>
      </c>
      <c r="H244" s="108">
        <v>72316.89453125</v>
      </c>
      <c r="I244" s="108">
        <v>73175.020812988281</v>
      </c>
      <c r="J244" s="108">
        <v>74001.505065917969</v>
      </c>
      <c r="K244" s="108">
        <v>74526.691650390625</v>
      </c>
      <c r="L244" s="108">
        <v>74658.604248046875</v>
      </c>
      <c r="M244" s="108">
        <v>74637.852264404297</v>
      </c>
      <c r="N244" s="108">
        <v>74937.66650390625</v>
      </c>
      <c r="O244" s="108">
        <v>74852.098205566406</v>
      </c>
      <c r="P244" s="108">
        <v>74666.159881591797</v>
      </c>
    </row>
    <row r="245" spans="1:16">
      <c r="A245" s="7" t="s">
        <v>142</v>
      </c>
      <c r="B245" s="106" t="s">
        <v>66</v>
      </c>
      <c r="C245" s="107" t="s">
        <v>489</v>
      </c>
      <c r="D245" s="107">
        <v>16181.948</v>
      </c>
      <c r="E245" s="107">
        <v>16431.115000000002</v>
      </c>
      <c r="F245" s="107">
        <v>16207.111999999999</v>
      </c>
      <c r="G245" s="107">
        <v>15988.689</v>
      </c>
      <c r="H245" s="107">
        <v>16765.831999999999</v>
      </c>
      <c r="I245" s="107">
        <v>17340.486000000001</v>
      </c>
      <c r="J245" s="107">
        <v>17338.316999999999</v>
      </c>
      <c r="K245" s="107">
        <v>18831.026458740231</v>
      </c>
      <c r="L245" s="107">
        <v>18596.812370300289</v>
      </c>
      <c r="M245" s="107">
        <v>18352.20660400391</v>
      </c>
      <c r="N245" s="107">
        <v>18706.361663818359</v>
      </c>
      <c r="O245" s="107">
        <v>19199.955642700199</v>
      </c>
      <c r="P245" s="107">
        <v>19751.673751831058</v>
      </c>
    </row>
    <row r="246" spans="1:16">
      <c r="A246" s="7" t="s">
        <v>49</v>
      </c>
      <c r="B246" s="106" t="s">
        <v>66</v>
      </c>
      <c r="C246" s="108" t="s">
        <v>489</v>
      </c>
      <c r="D246" s="108" t="s">
        <v>489</v>
      </c>
      <c r="E246" s="108" t="s">
        <v>489</v>
      </c>
      <c r="F246" s="108" t="s">
        <v>489</v>
      </c>
      <c r="G246" s="108" t="s">
        <v>489</v>
      </c>
      <c r="H246" s="108">
        <v>1101.0150671005249</v>
      </c>
      <c r="I246" s="108">
        <v>1125.854585647583</v>
      </c>
      <c r="J246" s="108">
        <v>1082.5756635665889</v>
      </c>
      <c r="K246" s="108">
        <v>1096.9169759750371</v>
      </c>
      <c r="L246" s="108">
        <v>1068.747934818268</v>
      </c>
      <c r="M246" s="108">
        <v>1033.570856571198</v>
      </c>
      <c r="N246" s="108">
        <v>1006.741037845612</v>
      </c>
      <c r="O246" s="108">
        <v>1006.150383472443</v>
      </c>
      <c r="P246" s="108">
        <v>985.90411472320557</v>
      </c>
    </row>
    <row r="247" spans="1:16">
      <c r="A247" s="7" t="s">
        <v>612</v>
      </c>
      <c r="B247" s="106" t="s">
        <v>66</v>
      </c>
      <c r="C247" s="107">
        <v>523919.7550484254</v>
      </c>
      <c r="D247" s="107">
        <v>526422.07482648746</v>
      </c>
      <c r="E247" s="107">
        <v>532538.00207433302</v>
      </c>
      <c r="F247" s="107">
        <v>536389.39243817981</v>
      </c>
      <c r="G247" s="107">
        <v>539849.35515168961</v>
      </c>
      <c r="H247" s="107">
        <v>546227.80708017969</v>
      </c>
      <c r="I247" s="107">
        <v>553027.52615266235</v>
      </c>
      <c r="J247" s="107">
        <v>558313.02625567291</v>
      </c>
      <c r="K247" s="107">
        <v>563528.4550780243</v>
      </c>
      <c r="L247" s="107">
        <v>565241.77864578913</v>
      </c>
      <c r="M247" s="107">
        <v>570105.25399391796</v>
      </c>
      <c r="N247" s="107">
        <v>569568.11231080384</v>
      </c>
      <c r="O247" s="107">
        <v>577571.20182800421</v>
      </c>
      <c r="P247" s="107">
        <v>579792.59985518456</v>
      </c>
    </row>
    <row r="249" spans="1:16">
      <c r="A249" s="853" t="s">
        <v>601</v>
      </c>
      <c r="B249" s="854"/>
      <c r="C249" s="855" t="s">
        <v>615</v>
      </c>
      <c r="D249" s="856"/>
      <c r="E249" s="856"/>
      <c r="F249" s="856"/>
      <c r="G249" s="856"/>
      <c r="H249" s="856"/>
      <c r="I249" s="856"/>
      <c r="J249" s="856"/>
      <c r="K249" s="856"/>
      <c r="L249" s="856"/>
      <c r="M249" s="856"/>
      <c r="N249" s="856"/>
      <c r="O249" s="856"/>
      <c r="P249" s="864"/>
    </row>
    <row r="250" spans="1:16">
      <c r="A250" s="853" t="s">
        <v>603</v>
      </c>
      <c r="B250" s="854"/>
      <c r="C250" s="855" t="s">
        <v>604</v>
      </c>
      <c r="D250" s="856"/>
      <c r="E250" s="856"/>
      <c r="F250" s="856"/>
      <c r="G250" s="856"/>
      <c r="H250" s="856"/>
      <c r="I250" s="856"/>
      <c r="J250" s="856"/>
      <c r="K250" s="856"/>
      <c r="L250" s="856"/>
      <c r="M250" s="856"/>
      <c r="N250" s="856"/>
      <c r="O250" s="856"/>
      <c r="P250" s="864"/>
    </row>
    <row r="251" spans="1:16">
      <c r="A251" s="853" t="s">
        <v>608</v>
      </c>
      <c r="B251" s="854"/>
      <c r="C251" s="855" t="s">
        <v>613</v>
      </c>
      <c r="D251" s="856"/>
      <c r="E251" s="856"/>
      <c r="F251" s="856"/>
      <c r="G251" s="856"/>
      <c r="H251" s="856"/>
      <c r="I251" s="856"/>
      <c r="J251" s="856"/>
      <c r="K251" s="856"/>
      <c r="L251" s="856"/>
      <c r="M251" s="856"/>
      <c r="N251" s="856"/>
      <c r="O251" s="856"/>
      <c r="P251" s="864"/>
    </row>
    <row r="252" spans="1:16">
      <c r="A252" s="853" t="s">
        <v>580</v>
      </c>
      <c r="B252" s="854"/>
      <c r="C252" s="855" t="s">
        <v>605</v>
      </c>
      <c r="D252" s="856"/>
      <c r="E252" s="856"/>
      <c r="F252" s="856"/>
      <c r="G252" s="856"/>
      <c r="H252" s="856"/>
      <c r="I252" s="856"/>
      <c r="J252" s="856"/>
      <c r="K252" s="856"/>
      <c r="L252" s="856"/>
      <c r="M252" s="856"/>
      <c r="N252" s="856"/>
      <c r="O252" s="856"/>
      <c r="P252" s="864"/>
    </row>
    <row r="253" spans="1:16">
      <c r="A253" s="853" t="s">
        <v>483</v>
      </c>
      <c r="B253" s="854"/>
      <c r="C253" s="855" t="s">
        <v>606</v>
      </c>
      <c r="D253" s="856"/>
      <c r="E253" s="856"/>
      <c r="F253" s="856"/>
      <c r="G253" s="856"/>
      <c r="H253" s="856"/>
      <c r="I253" s="856"/>
      <c r="J253" s="856"/>
      <c r="K253" s="856"/>
      <c r="L253" s="856"/>
      <c r="M253" s="856"/>
      <c r="N253" s="856"/>
      <c r="O253" s="856"/>
      <c r="P253" s="864"/>
    </row>
    <row r="254" spans="1:16">
      <c r="A254" s="862" t="s">
        <v>379</v>
      </c>
      <c r="B254" s="863"/>
      <c r="C254" s="188" t="s">
        <v>243</v>
      </c>
      <c r="D254" s="188" t="s">
        <v>244</v>
      </c>
      <c r="E254" s="188" t="s">
        <v>245</v>
      </c>
      <c r="F254" s="188" t="s">
        <v>246</v>
      </c>
      <c r="G254" s="188" t="s">
        <v>247</v>
      </c>
      <c r="H254" s="188" t="s">
        <v>248</v>
      </c>
      <c r="I254" s="188" t="s">
        <v>249</v>
      </c>
      <c r="J254" s="188" t="s">
        <v>250</v>
      </c>
      <c r="K254" s="188" t="s">
        <v>251</v>
      </c>
      <c r="L254" s="188" t="s">
        <v>252</v>
      </c>
      <c r="M254" s="188" t="s">
        <v>253</v>
      </c>
      <c r="N254" s="188" t="s">
        <v>254</v>
      </c>
      <c r="O254" s="188" t="s">
        <v>255</v>
      </c>
      <c r="P254" s="188" t="s">
        <v>360</v>
      </c>
    </row>
    <row r="255" spans="1:16">
      <c r="A255" s="189" t="s">
        <v>122</v>
      </c>
      <c r="B255" s="106" t="s">
        <v>66</v>
      </c>
      <c r="C255" s="106" t="s">
        <v>66</v>
      </c>
      <c r="D255" s="106" t="s">
        <v>66</v>
      </c>
      <c r="E255" s="106" t="s">
        <v>66</v>
      </c>
      <c r="F255" s="106" t="s">
        <v>66</v>
      </c>
      <c r="G255" s="106" t="s">
        <v>66</v>
      </c>
      <c r="H255" s="106" t="s">
        <v>66</v>
      </c>
      <c r="I255" s="106" t="s">
        <v>66</v>
      </c>
      <c r="J255" s="106" t="s">
        <v>66</v>
      </c>
      <c r="K255" s="106" t="s">
        <v>66</v>
      </c>
      <c r="L255" s="106" t="s">
        <v>66</v>
      </c>
      <c r="M255" s="106" t="s">
        <v>66</v>
      </c>
      <c r="N255" s="106" t="s">
        <v>66</v>
      </c>
      <c r="O255" s="106" t="s">
        <v>66</v>
      </c>
      <c r="P255" s="106" t="s">
        <v>66</v>
      </c>
    </row>
    <row r="256" spans="1:16">
      <c r="A256" s="7" t="s">
        <v>65</v>
      </c>
      <c r="B256" s="106" t="s">
        <v>66</v>
      </c>
      <c r="C256" s="107">
        <v>1812.1430358886721</v>
      </c>
      <c r="D256" s="312">
        <v>1849.3050231933589</v>
      </c>
      <c r="E256" s="107">
        <v>1857.338989257813</v>
      </c>
      <c r="F256" s="107">
        <v>1893.3339538574221</v>
      </c>
      <c r="G256" s="107">
        <v>1919.1689758300779</v>
      </c>
      <c r="H256" s="107">
        <v>1969.3609924316411</v>
      </c>
      <c r="I256" s="107">
        <v>2003.5559997558589</v>
      </c>
      <c r="J256" s="107">
        <v>2045.1230163574221</v>
      </c>
      <c r="K256" s="107">
        <v>2094.9580078125</v>
      </c>
      <c r="L256" s="107">
        <v>2089.8919982910161</v>
      </c>
      <c r="M256" s="107">
        <v>2083.8880004882808</v>
      </c>
      <c r="N256" s="107">
        <v>2078.3300476074219</v>
      </c>
      <c r="O256" s="107">
        <v>2073.3340148925781</v>
      </c>
      <c r="P256" s="107">
        <v>2068.370971679688</v>
      </c>
    </row>
    <row r="257" spans="1:16">
      <c r="A257" s="7" t="s">
        <v>55</v>
      </c>
      <c r="B257" s="106" t="s">
        <v>66</v>
      </c>
      <c r="C257" s="313">
        <v>516.21900000000005</v>
      </c>
      <c r="D257" s="108">
        <v>509.12799999999999</v>
      </c>
      <c r="E257" s="108">
        <v>513.10899999999992</v>
      </c>
      <c r="F257" s="313">
        <v>518.11699999999996</v>
      </c>
      <c r="G257" s="108">
        <v>553.09999999999991</v>
      </c>
      <c r="H257" s="108">
        <v>581.70000000000005</v>
      </c>
      <c r="I257" s="108">
        <v>586.5</v>
      </c>
      <c r="J257" s="108">
        <v>602.03800000000001</v>
      </c>
      <c r="K257" s="108">
        <v>603.6</v>
      </c>
      <c r="L257" s="108">
        <v>600.20000000000005</v>
      </c>
      <c r="M257" s="108">
        <v>582.18299999999999</v>
      </c>
      <c r="N257" s="108">
        <v>590.86899999999991</v>
      </c>
      <c r="O257" s="108">
        <v>593.28143</v>
      </c>
      <c r="P257" s="108">
        <v>586.46315765380859</v>
      </c>
    </row>
    <row r="258" spans="1:16">
      <c r="A258" s="7" t="s">
        <v>38</v>
      </c>
      <c r="B258" s="106" t="s">
        <v>66</v>
      </c>
      <c r="C258" s="107">
        <v>444.46019999999999</v>
      </c>
      <c r="D258" s="107">
        <v>417.71265</v>
      </c>
      <c r="E258" s="107">
        <v>444.90091000000001</v>
      </c>
      <c r="F258" s="107">
        <v>437.46902499999999</v>
      </c>
      <c r="G258" s="107">
        <v>442.89303999999998</v>
      </c>
      <c r="H258" s="107">
        <v>442.99034309387213</v>
      </c>
      <c r="I258" s="107">
        <v>442.02773284912109</v>
      </c>
      <c r="J258" s="107">
        <v>435.15433502197271</v>
      </c>
      <c r="K258" s="107">
        <v>433.48124504089361</v>
      </c>
      <c r="L258" s="107">
        <v>424.27866172790527</v>
      </c>
      <c r="M258" s="107">
        <v>427.53545951843262</v>
      </c>
      <c r="N258" s="107">
        <v>422.96402931213379</v>
      </c>
      <c r="O258" s="107">
        <v>417.45358276367187</v>
      </c>
      <c r="P258" s="107">
        <v>410.74565887451172</v>
      </c>
    </row>
    <row r="259" spans="1:16">
      <c r="A259" s="7" t="s">
        <v>67</v>
      </c>
      <c r="B259" s="106" t="s">
        <v>66</v>
      </c>
      <c r="C259" s="108">
        <v>2619.5</v>
      </c>
      <c r="D259" s="108">
        <v>2666.4</v>
      </c>
      <c r="E259" s="108">
        <v>2769.3</v>
      </c>
      <c r="F259" s="108">
        <v>2827</v>
      </c>
      <c r="G259" s="108">
        <v>2837.9</v>
      </c>
      <c r="H259" s="108">
        <v>2832.8</v>
      </c>
      <c r="I259" s="108">
        <v>2882.8</v>
      </c>
      <c r="J259" s="108">
        <v>2944.5</v>
      </c>
      <c r="K259" s="108">
        <v>2993.4</v>
      </c>
      <c r="L259" s="108">
        <v>2915.2</v>
      </c>
      <c r="M259" s="108">
        <v>2876.5</v>
      </c>
      <c r="N259" s="108">
        <v>2878.3</v>
      </c>
      <c r="O259" s="108">
        <v>2833.6</v>
      </c>
      <c r="P259" s="108">
        <v>2837.8999633789058</v>
      </c>
    </row>
    <row r="260" spans="1:16">
      <c r="A260" s="7" t="s">
        <v>83</v>
      </c>
      <c r="B260" s="106" t="s">
        <v>66</v>
      </c>
      <c r="C260" s="107">
        <v>808.27</v>
      </c>
      <c r="D260" s="107">
        <v>795.46699999999998</v>
      </c>
      <c r="E260" s="107">
        <v>787.23199999999997</v>
      </c>
      <c r="F260" s="107">
        <v>790.05399999999997</v>
      </c>
      <c r="G260" s="107">
        <v>829.47399999999993</v>
      </c>
      <c r="H260" s="107">
        <v>837.29099999999994</v>
      </c>
      <c r="I260" s="107">
        <v>873.75200000000007</v>
      </c>
      <c r="J260" s="107">
        <v>916.84199999999998</v>
      </c>
      <c r="K260" s="107">
        <v>978.06099999999992</v>
      </c>
      <c r="L260" s="107">
        <v>960.42100000000005</v>
      </c>
      <c r="M260" s="107">
        <v>1094.5844999999999</v>
      </c>
      <c r="N260" s="107">
        <v>1114.3</v>
      </c>
      <c r="O260" s="107">
        <v>1072.3779999999999</v>
      </c>
      <c r="P260" s="107">
        <v>1044.495002746582</v>
      </c>
    </row>
    <row r="261" spans="1:16">
      <c r="A261" s="7" t="s">
        <v>41</v>
      </c>
      <c r="B261" s="106" t="s">
        <v>66</v>
      </c>
      <c r="C261" s="108">
        <v>720.07750847500222</v>
      </c>
      <c r="D261" s="108">
        <v>652.40183967500457</v>
      </c>
      <c r="E261" s="108">
        <v>585.01130748000003</v>
      </c>
      <c r="F261" s="108">
        <v>541.70000000000005</v>
      </c>
      <c r="G261" s="108">
        <v>497</v>
      </c>
      <c r="H261" s="108">
        <v>459.6</v>
      </c>
      <c r="I261" s="108">
        <v>451.6</v>
      </c>
      <c r="J261" s="108">
        <v>427.86900000000003</v>
      </c>
      <c r="K261" s="108">
        <v>418.3</v>
      </c>
      <c r="L261" s="108">
        <v>424.06099999999998</v>
      </c>
      <c r="M261" s="108">
        <v>400.30900000000003</v>
      </c>
      <c r="N261" s="108">
        <v>376.65899999999999</v>
      </c>
      <c r="O261" s="108">
        <v>372.78699999999998</v>
      </c>
      <c r="P261" s="108">
        <v>362.26899147033691</v>
      </c>
    </row>
    <row r="262" spans="1:16">
      <c r="A262" s="7" t="s">
        <v>42</v>
      </c>
      <c r="B262" s="106" t="s">
        <v>66</v>
      </c>
      <c r="C262" s="107">
        <v>440.95492999999999</v>
      </c>
      <c r="D262" s="107">
        <v>396.09688</v>
      </c>
      <c r="E262" s="107">
        <v>400.01710500000002</v>
      </c>
      <c r="F262" s="107">
        <v>380.14430499999997</v>
      </c>
      <c r="G262" s="107">
        <v>397.92308000000003</v>
      </c>
      <c r="H262" s="107">
        <v>404.37053680419922</v>
      </c>
      <c r="I262" s="107">
        <v>427.62198638916021</v>
      </c>
      <c r="J262" s="107">
        <v>431.70632171630859</v>
      </c>
      <c r="K262" s="107">
        <v>457.80684661865229</v>
      </c>
      <c r="L262" s="107">
        <v>466.56310272216803</v>
      </c>
      <c r="M262" s="107">
        <v>454.98810577392578</v>
      </c>
      <c r="N262" s="107">
        <v>461.70559692382812</v>
      </c>
      <c r="O262" s="107">
        <v>448.46529388427729</v>
      </c>
      <c r="P262" s="107">
        <v>437.88260650634771</v>
      </c>
    </row>
    <row r="263" spans="1:16">
      <c r="A263" s="7" t="s">
        <v>44</v>
      </c>
      <c r="B263" s="106" t="s">
        <v>66</v>
      </c>
      <c r="C263" s="313">
        <v>89.754999160766602</v>
      </c>
      <c r="D263" s="108">
        <v>85.061997890472412</v>
      </c>
      <c r="E263" s="108">
        <v>70.344999313354492</v>
      </c>
      <c r="F263" s="108">
        <v>78.350001335144043</v>
      </c>
      <c r="G263" s="108">
        <v>76.285999774932861</v>
      </c>
      <c r="H263" s="108">
        <v>73.536000967025757</v>
      </c>
      <c r="I263" s="108">
        <v>72.230998039245605</v>
      </c>
      <c r="J263" s="108">
        <v>75.536998748779297</v>
      </c>
      <c r="K263" s="108">
        <v>80.077998638153076</v>
      </c>
      <c r="L263" s="108">
        <v>74.233000755310059</v>
      </c>
      <c r="M263" s="108">
        <v>69.144001483917236</v>
      </c>
      <c r="N263" s="108">
        <v>70.486001253128052</v>
      </c>
      <c r="O263" s="108">
        <v>69.446000099182129</v>
      </c>
      <c r="P263" s="108">
        <v>63.572000980377197</v>
      </c>
    </row>
    <row r="264" spans="1:16">
      <c r="A264" s="7" t="s">
        <v>60</v>
      </c>
      <c r="B264" s="106" t="s">
        <v>66</v>
      </c>
      <c r="C264" s="107">
        <v>355</v>
      </c>
      <c r="D264" s="107">
        <v>352</v>
      </c>
      <c r="E264" s="107">
        <v>344</v>
      </c>
      <c r="F264" s="107">
        <v>338</v>
      </c>
      <c r="G264" s="107">
        <v>334</v>
      </c>
      <c r="H264" s="107">
        <v>339</v>
      </c>
      <c r="I264" s="107">
        <v>352</v>
      </c>
      <c r="J264" s="107">
        <v>362</v>
      </c>
      <c r="K264" s="107">
        <v>363</v>
      </c>
      <c r="L264" s="107">
        <v>342</v>
      </c>
      <c r="M264" s="107">
        <v>335</v>
      </c>
      <c r="N264" s="107">
        <v>344</v>
      </c>
      <c r="O264" s="107">
        <v>350</v>
      </c>
      <c r="P264" s="107">
        <v>330</v>
      </c>
    </row>
    <row r="265" spans="1:16">
      <c r="A265" s="7" t="s">
        <v>46</v>
      </c>
      <c r="B265" s="106" t="s">
        <v>66</v>
      </c>
      <c r="C265" s="108">
        <v>2577.8150000000001</v>
      </c>
      <c r="D265" s="108">
        <v>2597.605</v>
      </c>
      <c r="E265" s="313">
        <v>2707.4780000000001</v>
      </c>
      <c r="F265" s="108">
        <v>2870.0547474999998</v>
      </c>
      <c r="G265" s="108">
        <v>2917.0417499999999</v>
      </c>
      <c r="H265" s="108">
        <v>2878.801147460938</v>
      </c>
      <c r="I265" s="108">
        <v>2878.5720062255859</v>
      </c>
      <c r="J265" s="108">
        <v>2888.1567230224609</v>
      </c>
      <c r="K265" s="108">
        <v>2875.640518188477</v>
      </c>
      <c r="L265" s="108">
        <v>2943.6320190429692</v>
      </c>
      <c r="M265" s="108">
        <v>2884.491592407227</v>
      </c>
      <c r="N265" s="108">
        <v>2804.3381652832031</v>
      </c>
      <c r="O265" s="108">
        <v>2753.9516906738281</v>
      </c>
      <c r="P265" s="108">
        <v>2744.493759155273</v>
      </c>
    </row>
    <row r="266" spans="1:16">
      <c r="A266" s="7" t="s">
        <v>43</v>
      </c>
      <c r="B266" s="106" t="s">
        <v>66</v>
      </c>
      <c r="C266" s="107">
        <v>4564</v>
      </c>
      <c r="D266" s="107">
        <v>4572</v>
      </c>
      <c r="E266" s="107">
        <v>4483</v>
      </c>
      <c r="F266" s="107">
        <v>4303</v>
      </c>
      <c r="G266" s="312">
        <v>4444</v>
      </c>
      <c r="H266" s="107">
        <v>4911</v>
      </c>
      <c r="I266" s="107">
        <v>4937</v>
      </c>
      <c r="J266" s="107">
        <v>5015</v>
      </c>
      <c r="K266" s="107">
        <v>4996</v>
      </c>
      <c r="L266" s="107">
        <v>4885</v>
      </c>
      <c r="M266" s="312">
        <v>4736</v>
      </c>
      <c r="N266" s="107">
        <v>4779</v>
      </c>
      <c r="O266" s="107">
        <v>4548</v>
      </c>
      <c r="P266" s="107">
        <v>4500</v>
      </c>
    </row>
    <row r="267" spans="1:16">
      <c r="A267" s="7" t="s">
        <v>68</v>
      </c>
      <c r="B267" s="106" t="s">
        <v>66</v>
      </c>
      <c r="C267" s="108">
        <v>519.87094999999999</v>
      </c>
      <c r="D267" s="108">
        <v>483.33726000000001</v>
      </c>
      <c r="E267" s="108">
        <v>494.89862249999999</v>
      </c>
      <c r="F267" s="108">
        <v>457.2785275</v>
      </c>
      <c r="G267" s="108">
        <v>466.90244000000001</v>
      </c>
      <c r="H267" s="108">
        <v>414.1772289276123</v>
      </c>
      <c r="I267" s="108">
        <v>392.40571594238281</v>
      </c>
      <c r="J267" s="108">
        <v>364.74596405029303</v>
      </c>
      <c r="K267" s="108">
        <v>346.84975624084473</v>
      </c>
      <c r="L267" s="108">
        <v>346.27132797241211</v>
      </c>
      <c r="M267" s="108">
        <v>334.03958320617681</v>
      </c>
      <c r="N267" s="108">
        <v>317.8482551574707</v>
      </c>
      <c r="O267" s="108">
        <v>313.99519348144531</v>
      </c>
      <c r="P267" s="108">
        <v>302.62971878051758</v>
      </c>
    </row>
    <row r="268" spans="1:16">
      <c r="A268" s="7" t="s">
        <v>52</v>
      </c>
      <c r="B268" s="106" t="s">
        <v>66</v>
      </c>
      <c r="C268" s="107">
        <v>542.20000000000005</v>
      </c>
      <c r="D268" s="107">
        <v>489.3</v>
      </c>
      <c r="E268" s="312">
        <v>448.2</v>
      </c>
      <c r="F268" s="107">
        <v>410.4</v>
      </c>
      <c r="G268" s="107">
        <v>361.69999999999987</v>
      </c>
      <c r="H268" s="107">
        <v>344.2</v>
      </c>
      <c r="I268" s="107">
        <v>335.6</v>
      </c>
      <c r="J268" s="107">
        <v>319.16100000000012</v>
      </c>
      <c r="K268" s="107">
        <v>306.92700000000002</v>
      </c>
      <c r="L268" s="107">
        <v>299.04300000000001</v>
      </c>
      <c r="M268" s="107">
        <v>298.07499999999999</v>
      </c>
      <c r="N268" s="107">
        <v>295.26100000000002</v>
      </c>
      <c r="O268" s="107">
        <v>300.52600000000001</v>
      </c>
      <c r="P268" s="107">
        <v>309.05100727081299</v>
      </c>
    </row>
    <row r="269" spans="1:16">
      <c r="A269" s="7" t="s">
        <v>69</v>
      </c>
      <c r="B269" s="106" t="s">
        <v>66</v>
      </c>
      <c r="C269" s="108">
        <v>29.423999999999999</v>
      </c>
      <c r="D269" s="108">
        <v>28.777999999999999</v>
      </c>
      <c r="E269" s="108">
        <v>25.896000000000001</v>
      </c>
      <c r="F269" s="313">
        <v>27.195</v>
      </c>
      <c r="G269" s="108">
        <v>26.248999999999999</v>
      </c>
      <c r="H269" s="108">
        <v>28.335000000000001</v>
      </c>
      <c r="I269" s="108">
        <v>29.9</v>
      </c>
      <c r="J269" s="108">
        <v>31.286000000000001</v>
      </c>
      <c r="K269" s="108">
        <v>31.576000000000001</v>
      </c>
      <c r="L269" s="108">
        <v>29.693999999999999</v>
      </c>
      <c r="M269" s="108">
        <v>30.094822749999999</v>
      </c>
      <c r="N269" s="108">
        <v>30.372</v>
      </c>
      <c r="O269" s="108">
        <v>31.09427045</v>
      </c>
      <c r="P269" s="108">
        <v>32.268120765686042</v>
      </c>
    </row>
    <row r="270" spans="1:16">
      <c r="A270" s="7" t="s">
        <v>70</v>
      </c>
      <c r="B270" s="106" t="s">
        <v>66</v>
      </c>
      <c r="C270" s="107">
        <v>343.60000228881842</v>
      </c>
      <c r="D270" s="107">
        <v>333.09999847412109</v>
      </c>
      <c r="E270" s="107">
        <v>324.40000915527338</v>
      </c>
      <c r="F270" s="107">
        <v>325.70000457763672</v>
      </c>
      <c r="G270" s="107">
        <v>323.60000228881842</v>
      </c>
      <c r="H270" s="107">
        <v>335.20000076293951</v>
      </c>
      <c r="I270" s="107">
        <v>349.40000152587891</v>
      </c>
      <c r="J270" s="107">
        <v>372.69999694824219</v>
      </c>
      <c r="K270" s="107">
        <v>360.60000228881842</v>
      </c>
      <c r="L270" s="107">
        <v>326.2999992370606</v>
      </c>
      <c r="M270" s="107">
        <v>274.19999885559082</v>
      </c>
      <c r="N270" s="107">
        <v>243.30000305175781</v>
      </c>
      <c r="O270" s="107">
        <v>230.5</v>
      </c>
      <c r="P270" s="107">
        <v>218.6000003814697</v>
      </c>
    </row>
    <row r="271" spans="1:16">
      <c r="A271" s="7" t="s">
        <v>84</v>
      </c>
      <c r="B271" s="106" t="s">
        <v>66</v>
      </c>
      <c r="C271" s="108">
        <v>367.09800000000001</v>
      </c>
      <c r="D271" s="108">
        <v>363.66500000000002</v>
      </c>
      <c r="E271" s="108">
        <v>344.11799999999999</v>
      </c>
      <c r="F271" s="108">
        <v>348.69400000000002</v>
      </c>
      <c r="G271" s="108">
        <v>356.03800000000001</v>
      </c>
      <c r="H271" s="108">
        <v>365.488</v>
      </c>
      <c r="I271" s="108">
        <v>371.21699999999998</v>
      </c>
      <c r="J271" s="108">
        <v>373.13799999999998</v>
      </c>
      <c r="K271" s="108">
        <v>367.48599999999999</v>
      </c>
      <c r="L271" s="108">
        <v>367.31200000000001</v>
      </c>
      <c r="M271" s="108">
        <v>368.18999999999988</v>
      </c>
      <c r="N271" s="108">
        <v>356.6</v>
      </c>
      <c r="O271" s="108">
        <v>593.29999999999995</v>
      </c>
      <c r="P271" s="108">
        <v>604.40000915527344</v>
      </c>
    </row>
    <row r="272" spans="1:16">
      <c r="A272" s="7" t="s">
        <v>47</v>
      </c>
      <c r="B272" s="106" t="s">
        <v>66</v>
      </c>
      <c r="C272" s="107">
        <v>2692.9389999999999</v>
      </c>
      <c r="D272" s="107">
        <v>2478.0250000000001</v>
      </c>
      <c r="E272" s="107">
        <v>2347</v>
      </c>
      <c r="F272" s="312">
        <v>2281.7759999999998</v>
      </c>
      <c r="G272" s="312">
        <v>2184</v>
      </c>
      <c r="H272" s="107">
        <v>2044</v>
      </c>
      <c r="I272" s="107">
        <v>1966.3</v>
      </c>
      <c r="J272" s="107">
        <v>1871.5160000000001</v>
      </c>
      <c r="K272" s="107">
        <v>1877.14</v>
      </c>
      <c r="L272" s="107">
        <v>1768.54</v>
      </c>
      <c r="M272" s="107">
        <v>1723</v>
      </c>
      <c r="N272" s="107">
        <v>1657</v>
      </c>
      <c r="O272" s="107">
        <v>1731.87</v>
      </c>
      <c r="P272" s="107">
        <v>1638.4869842529299</v>
      </c>
    </row>
    <row r="273" spans="1:16">
      <c r="A273" s="7" t="s">
        <v>71</v>
      </c>
      <c r="B273" s="106" t="s">
        <v>66</v>
      </c>
      <c r="C273" s="108">
        <v>7610</v>
      </c>
      <c r="D273" s="108">
        <v>7310</v>
      </c>
      <c r="E273" s="108">
        <v>6950</v>
      </c>
      <c r="F273" s="108">
        <v>6700</v>
      </c>
      <c r="G273" s="108">
        <v>6440</v>
      </c>
      <c r="H273" s="108">
        <v>6340</v>
      </c>
      <c r="I273" s="108">
        <v>6250</v>
      </c>
      <c r="J273" s="108">
        <v>6100</v>
      </c>
      <c r="K273" s="108">
        <v>5950</v>
      </c>
      <c r="L273" s="108">
        <v>5740</v>
      </c>
      <c r="M273" s="108">
        <v>5530</v>
      </c>
      <c r="N273" s="108">
        <v>5120</v>
      </c>
      <c r="O273" s="108">
        <v>5170</v>
      </c>
      <c r="P273" s="108">
        <v>5230</v>
      </c>
    </row>
    <row r="274" spans="1:16">
      <c r="A274" s="7" t="s">
        <v>72</v>
      </c>
      <c r="B274" s="106" t="s">
        <v>66</v>
      </c>
      <c r="C274" s="107">
        <v>2297.6999999999998</v>
      </c>
      <c r="D274" s="107">
        <v>2280.4</v>
      </c>
      <c r="E274" s="107">
        <v>2292.5</v>
      </c>
      <c r="F274" s="107">
        <v>2231.1</v>
      </c>
      <c r="G274" s="107">
        <v>2211.6999999999998</v>
      </c>
      <c r="H274" s="312">
        <v>2033.7</v>
      </c>
      <c r="I274" s="107">
        <v>1808</v>
      </c>
      <c r="J274" s="107">
        <v>1671</v>
      </c>
      <c r="K274" s="107">
        <v>1555</v>
      </c>
      <c r="L274" s="107">
        <v>1508</v>
      </c>
      <c r="M274" s="107">
        <v>1525</v>
      </c>
      <c r="N274" s="107">
        <v>1534.8</v>
      </c>
      <c r="O274" s="107">
        <v>1625.9</v>
      </c>
      <c r="P274" s="107">
        <v>1657.2000274658201</v>
      </c>
    </row>
    <row r="275" spans="1:16">
      <c r="A275" s="7" t="s">
        <v>51</v>
      </c>
      <c r="B275" s="106" t="s">
        <v>66</v>
      </c>
      <c r="C275" s="108">
        <v>16.510010000000001</v>
      </c>
      <c r="D275" s="108">
        <v>17.238350000000001</v>
      </c>
      <c r="E275" s="313">
        <v>17.252050000000001</v>
      </c>
      <c r="F275" s="313">
        <v>15.250970000000001</v>
      </c>
      <c r="G275" s="108">
        <v>14.136889999999999</v>
      </c>
      <c r="H275" s="108">
        <v>14.91330009698868</v>
      </c>
      <c r="I275" s="108">
        <v>14.59244966506958</v>
      </c>
      <c r="J275" s="108">
        <v>14.261147081851959</v>
      </c>
      <c r="K275" s="108">
        <v>15.68163484334946</v>
      </c>
      <c r="L275" s="108">
        <v>18.26909232139587</v>
      </c>
      <c r="M275" s="108">
        <v>14.086499989032751</v>
      </c>
      <c r="N275" s="108">
        <v>14.77726286649704</v>
      </c>
      <c r="O275" s="108">
        <v>16.299242377281189</v>
      </c>
      <c r="P275" s="108">
        <v>15.72880530357361</v>
      </c>
    </row>
    <row r="276" spans="1:16">
      <c r="A276" s="7" t="s">
        <v>73</v>
      </c>
      <c r="B276" s="106" t="s">
        <v>66</v>
      </c>
      <c r="C276" s="312">
        <v>9924.7999267578125</v>
      </c>
      <c r="D276" s="107">
        <v>9369.0001220703125</v>
      </c>
      <c r="E276" s="107">
        <v>9200.599853515625</v>
      </c>
      <c r="F276" s="107">
        <v>9017.7999267578125</v>
      </c>
      <c r="G276" s="107">
        <v>9361.2999267578125</v>
      </c>
      <c r="H276" s="107">
        <v>9037.10107421875</v>
      </c>
      <c r="I276" s="107">
        <v>9253.1138916015625</v>
      </c>
      <c r="J276" s="107">
        <v>9238.8189697265625</v>
      </c>
      <c r="K276" s="107">
        <v>9416.406005859375</v>
      </c>
      <c r="L276" s="107">
        <v>9117.685791015625</v>
      </c>
      <c r="M276" s="107">
        <v>10155.72094726563</v>
      </c>
      <c r="N276" s="107">
        <v>9995.55908203125</v>
      </c>
      <c r="O276" s="107">
        <v>10334.76196289063</v>
      </c>
      <c r="P276" s="107">
        <v>10019.20483398438</v>
      </c>
    </row>
    <row r="277" spans="1:16">
      <c r="A277" s="7" t="s">
        <v>54</v>
      </c>
      <c r="B277" s="106" t="s">
        <v>66</v>
      </c>
      <c r="C277" s="108">
        <v>1327</v>
      </c>
      <c r="D277" s="108">
        <v>1391</v>
      </c>
      <c r="E277" s="108">
        <v>1402</v>
      </c>
      <c r="F277" s="108">
        <v>1341</v>
      </c>
      <c r="G277" s="108">
        <v>1316</v>
      </c>
      <c r="H277" s="108">
        <v>1319</v>
      </c>
      <c r="I277" s="108">
        <v>1322</v>
      </c>
      <c r="J277" s="108">
        <v>1379</v>
      </c>
      <c r="K277" s="108">
        <v>1409</v>
      </c>
      <c r="L277" s="108">
        <v>1413</v>
      </c>
      <c r="M277" s="108">
        <v>1385</v>
      </c>
      <c r="N277" s="108">
        <v>1383</v>
      </c>
      <c r="O277" s="108">
        <v>1414.827</v>
      </c>
      <c r="P277" s="108">
        <v>1428.5350036621089</v>
      </c>
    </row>
    <row r="278" spans="1:16">
      <c r="A278" s="7" t="s">
        <v>74</v>
      </c>
      <c r="B278" s="106" t="s">
        <v>66</v>
      </c>
      <c r="C278" s="107">
        <v>329</v>
      </c>
      <c r="D278" s="107">
        <v>334.3</v>
      </c>
      <c r="E278" s="107">
        <v>349.4</v>
      </c>
      <c r="F278" s="107">
        <v>356.1</v>
      </c>
      <c r="G278" s="107">
        <v>362.1</v>
      </c>
      <c r="H278" s="107">
        <v>369</v>
      </c>
      <c r="I278" s="107">
        <v>387.8</v>
      </c>
      <c r="J278" s="107">
        <v>393.7</v>
      </c>
      <c r="K278" s="107">
        <v>388.9</v>
      </c>
      <c r="L278" s="107">
        <v>385.4</v>
      </c>
      <c r="M278" s="107">
        <v>382.2000000000001</v>
      </c>
      <c r="N278" s="107">
        <v>384.9</v>
      </c>
      <c r="O278" s="107">
        <v>382.6</v>
      </c>
      <c r="P278" s="107">
        <v>377.59999084472662</v>
      </c>
    </row>
    <row r="279" spans="1:16">
      <c r="A279" s="7" t="s">
        <v>75</v>
      </c>
      <c r="B279" s="106" t="s">
        <v>66</v>
      </c>
      <c r="C279" s="108">
        <v>315</v>
      </c>
      <c r="D279" s="108">
        <v>306</v>
      </c>
      <c r="E279" s="108">
        <v>315</v>
      </c>
      <c r="F279" s="108">
        <v>308</v>
      </c>
      <c r="G279" s="108">
        <v>308</v>
      </c>
      <c r="H279" s="108">
        <v>305.96100000000001</v>
      </c>
      <c r="I279" s="108">
        <v>336.8</v>
      </c>
      <c r="J279" s="108">
        <v>352.4</v>
      </c>
      <c r="K279" s="108">
        <v>380.5</v>
      </c>
      <c r="L279" s="108">
        <v>362.7</v>
      </c>
      <c r="M279" s="108">
        <v>363.9</v>
      </c>
      <c r="N279" s="108">
        <v>365.2</v>
      </c>
      <c r="O279" s="108">
        <v>380.3</v>
      </c>
      <c r="P279" s="108">
        <v>384.09999847412109</v>
      </c>
    </row>
    <row r="280" spans="1:16">
      <c r="A280" s="7" t="s">
        <v>56</v>
      </c>
      <c r="B280" s="106" t="s">
        <v>66</v>
      </c>
      <c r="C280" s="312">
        <v>2201</v>
      </c>
      <c r="D280" s="107">
        <v>2174</v>
      </c>
      <c r="E280" s="312">
        <v>2057.3000000000002</v>
      </c>
      <c r="F280" s="107">
        <v>1987</v>
      </c>
      <c r="G280" s="107">
        <v>1932</v>
      </c>
      <c r="H280" s="107">
        <v>1876.5</v>
      </c>
      <c r="I280" s="107">
        <v>1988.5</v>
      </c>
      <c r="J280" s="107">
        <v>1857.6</v>
      </c>
      <c r="K280" s="107">
        <v>1786.6</v>
      </c>
      <c r="L280" s="107">
        <v>1758.8</v>
      </c>
      <c r="M280" s="107">
        <v>1740</v>
      </c>
      <c r="N280" s="107">
        <v>1622.1</v>
      </c>
      <c r="O280" s="107">
        <v>1564.4</v>
      </c>
      <c r="P280" s="107">
        <v>1492.100025177002</v>
      </c>
    </row>
    <row r="281" spans="1:16">
      <c r="A281" s="7" t="s">
        <v>76</v>
      </c>
      <c r="B281" s="106" t="s">
        <v>66</v>
      </c>
      <c r="C281" s="108">
        <v>682.49998474121094</v>
      </c>
      <c r="D281" s="108">
        <v>684.49999237060547</v>
      </c>
      <c r="E281" s="108">
        <v>668.50000762939453</v>
      </c>
      <c r="F281" s="108">
        <v>612.89999008178711</v>
      </c>
      <c r="G281" s="108">
        <v>570.20000076293945</v>
      </c>
      <c r="H281" s="108">
        <v>541.20000839233398</v>
      </c>
      <c r="I281" s="108">
        <v>521.20000076293945</v>
      </c>
      <c r="J281" s="108">
        <v>505.70000076293951</v>
      </c>
      <c r="K281" s="108">
        <v>490.09999465942383</v>
      </c>
      <c r="L281" s="108">
        <v>455.39999389648437</v>
      </c>
      <c r="M281" s="108">
        <v>418.19999885559082</v>
      </c>
      <c r="N281" s="108">
        <v>436.69999694824219</v>
      </c>
      <c r="O281" s="108">
        <v>418.99998664855963</v>
      </c>
      <c r="P281" s="108">
        <v>389.50000762939447</v>
      </c>
    </row>
    <row r="282" spans="1:16">
      <c r="A282" s="7" t="s">
        <v>77</v>
      </c>
      <c r="B282" s="106" t="s">
        <v>66</v>
      </c>
      <c r="C282" s="107">
        <v>415.2</v>
      </c>
      <c r="D282" s="107">
        <v>409.5</v>
      </c>
      <c r="E282" s="312">
        <v>392.6</v>
      </c>
      <c r="F282" s="107">
        <v>373.6</v>
      </c>
      <c r="G282" s="107">
        <v>348.8</v>
      </c>
      <c r="H282" s="107">
        <v>319.5</v>
      </c>
      <c r="I282" s="107">
        <v>300</v>
      </c>
      <c r="J282" s="107">
        <v>292.88200000000001</v>
      </c>
      <c r="K282" s="107">
        <v>269.827</v>
      </c>
      <c r="L282" s="107">
        <v>255.10900000000001</v>
      </c>
      <c r="M282" s="107">
        <v>245.75550000000001</v>
      </c>
      <c r="N282" s="107">
        <v>226.2967548370361</v>
      </c>
      <c r="O282" s="107">
        <v>221.984992980957</v>
      </c>
      <c r="P282" s="107">
        <v>217.03724765777591</v>
      </c>
    </row>
    <row r="283" spans="1:16">
      <c r="A283" s="7" t="s">
        <v>58</v>
      </c>
      <c r="B283" s="106" t="s">
        <v>66</v>
      </c>
      <c r="C283" s="108" t="s">
        <v>489</v>
      </c>
      <c r="D283" s="108" t="s">
        <v>489</v>
      </c>
      <c r="E283" s="108">
        <v>105.19605249999999</v>
      </c>
      <c r="F283" s="108">
        <v>100.13860750000001</v>
      </c>
      <c r="G283" s="108">
        <v>111.4714525</v>
      </c>
      <c r="H283" s="108">
        <v>108.0942258834839</v>
      </c>
      <c r="I283" s="108">
        <v>106.1202402114868</v>
      </c>
      <c r="J283" s="108">
        <v>106.9555425643921</v>
      </c>
      <c r="K283" s="108">
        <v>109.3479833602905</v>
      </c>
      <c r="L283" s="108">
        <v>100.7239418029785</v>
      </c>
      <c r="M283" s="108">
        <v>95.722355842590332</v>
      </c>
      <c r="N283" s="108">
        <v>87.106855869293213</v>
      </c>
      <c r="O283" s="108">
        <v>76.785874366760254</v>
      </c>
      <c r="P283" s="108">
        <v>73.550680160522461</v>
      </c>
    </row>
    <row r="284" spans="1:16">
      <c r="A284" s="7" t="s">
        <v>45</v>
      </c>
      <c r="B284" s="106" t="s">
        <v>66</v>
      </c>
      <c r="C284" s="312">
        <v>2559</v>
      </c>
      <c r="D284" s="107">
        <v>2391.4</v>
      </c>
      <c r="E284" s="107">
        <v>2471.6000518798828</v>
      </c>
      <c r="F284" s="107">
        <v>2456.7899780273442</v>
      </c>
      <c r="G284" s="312">
        <v>2421.5400543212891</v>
      </c>
      <c r="H284" s="107">
        <v>2522.0400390625</v>
      </c>
      <c r="I284" s="107">
        <v>2486.619995117188</v>
      </c>
      <c r="J284" s="107">
        <v>2458.4799499511719</v>
      </c>
      <c r="K284" s="312">
        <v>2431.3000183105469</v>
      </c>
      <c r="L284" s="312">
        <v>2243.6999816894531</v>
      </c>
      <c r="M284" s="107">
        <v>2068.5200042724609</v>
      </c>
      <c r="N284" s="107">
        <v>1935.900024414063</v>
      </c>
      <c r="O284" s="107">
        <v>1808.9100036621089</v>
      </c>
      <c r="P284" s="107">
        <v>1714.4299850463869</v>
      </c>
    </row>
    <row r="285" spans="1:16">
      <c r="A285" s="7" t="s">
        <v>61</v>
      </c>
      <c r="B285" s="106" t="s">
        <v>66</v>
      </c>
      <c r="C285" s="108">
        <v>491.9</v>
      </c>
      <c r="D285" s="108">
        <v>507</v>
      </c>
      <c r="E285" s="108">
        <v>507.1</v>
      </c>
      <c r="F285" s="108">
        <v>503.5</v>
      </c>
      <c r="G285" s="313">
        <v>503.7</v>
      </c>
      <c r="H285" s="108">
        <v>545.6</v>
      </c>
      <c r="I285" s="108">
        <v>574.20000000000005</v>
      </c>
      <c r="J285" s="108">
        <v>612.54</v>
      </c>
      <c r="K285" s="108">
        <v>635.29</v>
      </c>
      <c r="L285" s="108">
        <v>626.14</v>
      </c>
      <c r="M285" s="108">
        <v>639.9</v>
      </c>
      <c r="N285" s="108">
        <v>657.40000000000009</v>
      </c>
      <c r="O285" s="108">
        <v>647.59999999999991</v>
      </c>
      <c r="P285" s="108">
        <v>663.20000457763672</v>
      </c>
    </row>
    <row r="286" spans="1:16">
      <c r="A286" s="7" t="s">
        <v>78</v>
      </c>
      <c r="B286" s="106" t="s">
        <v>66</v>
      </c>
      <c r="C286" s="107">
        <v>564.36499786376953</v>
      </c>
      <c r="D286" s="107">
        <v>564.88600921630859</v>
      </c>
      <c r="E286" s="107">
        <v>584.50099182128906</v>
      </c>
      <c r="F286" s="107">
        <v>591.53699493408203</v>
      </c>
      <c r="G286" s="107">
        <v>579.92799377441406</v>
      </c>
      <c r="H286" s="107">
        <v>574.47900390625</v>
      </c>
      <c r="I286" s="107">
        <v>606.39400482177734</v>
      </c>
      <c r="J286" s="107">
        <v>601.55599975585937</v>
      </c>
      <c r="K286" s="107">
        <v>608.46699523925781</v>
      </c>
      <c r="L286" s="107">
        <v>616.85900115966797</v>
      </c>
      <c r="M286" s="107">
        <v>625.82400512695312</v>
      </c>
      <c r="N286" s="107">
        <v>631.16300201416016</v>
      </c>
      <c r="O286" s="107">
        <v>626.38799285888672</v>
      </c>
      <c r="P286" s="107">
        <v>629.56600189208984</v>
      </c>
    </row>
    <row r="287" spans="1:16">
      <c r="A287" s="7" t="s">
        <v>79</v>
      </c>
      <c r="B287" s="106" t="s">
        <v>66</v>
      </c>
      <c r="C287" s="313">
        <v>5401</v>
      </c>
      <c r="D287" s="108">
        <v>5323</v>
      </c>
      <c r="E287" s="108">
        <v>5115</v>
      </c>
      <c r="F287" s="108">
        <v>4753</v>
      </c>
      <c r="G287" s="108">
        <v>4474</v>
      </c>
      <c r="H287" s="108">
        <v>4436</v>
      </c>
      <c r="I287" s="108">
        <v>4366</v>
      </c>
      <c r="J287" s="108">
        <v>4364</v>
      </c>
      <c r="K287" s="108">
        <v>4382</v>
      </c>
      <c r="L287" s="108">
        <v>4454</v>
      </c>
      <c r="M287" s="108">
        <v>4426</v>
      </c>
      <c r="N287" s="108">
        <v>4528</v>
      </c>
      <c r="O287" s="108">
        <v>4422</v>
      </c>
      <c r="P287" s="108">
        <v>4584</v>
      </c>
    </row>
    <row r="288" spans="1:16">
      <c r="A288" s="7" t="s">
        <v>80</v>
      </c>
      <c r="B288" s="106" t="s">
        <v>66</v>
      </c>
      <c r="C288" s="107">
        <v>4315</v>
      </c>
      <c r="D288" s="107">
        <v>4300</v>
      </c>
      <c r="E288" s="107">
        <v>4415</v>
      </c>
      <c r="F288" s="107">
        <v>4422</v>
      </c>
      <c r="G288" s="107">
        <v>4489</v>
      </c>
      <c r="H288" s="107">
        <v>4658</v>
      </c>
      <c r="I288" s="107">
        <v>4736</v>
      </c>
      <c r="J288" s="107">
        <v>4754</v>
      </c>
      <c r="K288" s="107">
        <v>4792</v>
      </c>
      <c r="L288" s="107">
        <v>4686</v>
      </c>
      <c r="M288" s="107">
        <v>4611</v>
      </c>
      <c r="N288" s="107">
        <v>4586</v>
      </c>
      <c r="O288" s="107">
        <v>4608.7340000000004</v>
      </c>
      <c r="P288" s="107">
        <v>4456.8159790039062</v>
      </c>
    </row>
    <row r="289" spans="1:16">
      <c r="A289" s="7" t="s">
        <v>81</v>
      </c>
      <c r="B289" s="106" t="s">
        <v>66</v>
      </c>
      <c r="C289" s="313">
        <v>22522</v>
      </c>
      <c r="D289" s="108">
        <v>22459</v>
      </c>
      <c r="E289" s="108">
        <v>22366</v>
      </c>
      <c r="F289" s="108">
        <v>22097</v>
      </c>
      <c r="G289" s="108">
        <v>22268</v>
      </c>
      <c r="H289" s="108">
        <v>22291</v>
      </c>
      <c r="I289" s="108">
        <v>22394</v>
      </c>
      <c r="J289" s="108">
        <v>22217</v>
      </c>
      <c r="K289" s="108">
        <v>22031</v>
      </c>
      <c r="L289" s="108">
        <v>21360</v>
      </c>
      <c r="M289" s="108">
        <v>20933</v>
      </c>
      <c r="N289" s="108">
        <v>20997</v>
      </c>
      <c r="O289" s="108">
        <v>21285</v>
      </c>
      <c r="P289" s="108">
        <v>21381</v>
      </c>
    </row>
    <row r="290" spans="1:16">
      <c r="A290" s="7" t="s">
        <v>610</v>
      </c>
      <c r="B290" s="106" t="s">
        <v>66</v>
      </c>
      <c r="C290" s="107" t="s">
        <v>489</v>
      </c>
      <c r="D290" s="107" t="s">
        <v>489</v>
      </c>
      <c r="E290" s="107" t="s">
        <v>489</v>
      </c>
      <c r="F290" s="107" t="s">
        <v>489</v>
      </c>
      <c r="G290" s="107" t="s">
        <v>489</v>
      </c>
      <c r="H290" s="107" t="s">
        <v>489</v>
      </c>
      <c r="I290" s="107" t="s">
        <v>489</v>
      </c>
      <c r="J290" s="107" t="s">
        <v>489</v>
      </c>
      <c r="K290" s="107" t="s">
        <v>489</v>
      </c>
      <c r="L290" s="107" t="s">
        <v>489</v>
      </c>
      <c r="M290" s="107" t="s">
        <v>489</v>
      </c>
      <c r="N290" s="107" t="s">
        <v>489</v>
      </c>
      <c r="O290" s="107" t="s">
        <v>489</v>
      </c>
      <c r="P290" s="107" t="s">
        <v>489</v>
      </c>
    </row>
    <row r="291" spans="1:16">
      <c r="A291" s="7" t="s">
        <v>93</v>
      </c>
      <c r="B291" s="106" t="s">
        <v>66</v>
      </c>
      <c r="C291" s="108" t="s">
        <v>489</v>
      </c>
      <c r="D291" s="108">
        <v>20971.071</v>
      </c>
      <c r="E291" s="108">
        <v>21504.723999999998</v>
      </c>
      <c r="F291" s="108">
        <v>21657.083999999999</v>
      </c>
      <c r="G291" s="108">
        <v>22436.544000000002</v>
      </c>
      <c r="H291" s="108">
        <v>23069.439999999999</v>
      </c>
      <c r="I291" s="108">
        <v>22268.705000000002</v>
      </c>
      <c r="J291" s="108">
        <v>21719.417000000001</v>
      </c>
      <c r="K291" s="108">
        <v>21426.768</v>
      </c>
      <c r="L291" s="108">
        <v>21200</v>
      </c>
      <c r="M291" s="108" t="s">
        <v>489</v>
      </c>
      <c r="N291" s="108">
        <v>19827.505000000001</v>
      </c>
      <c r="O291" s="108">
        <v>19708.855</v>
      </c>
      <c r="P291" s="108">
        <v>19025.274000000001</v>
      </c>
    </row>
    <row r="292" spans="1:16">
      <c r="A292" s="7" t="s">
        <v>179</v>
      </c>
      <c r="B292" s="106" t="s">
        <v>66</v>
      </c>
      <c r="C292" s="107">
        <v>119938.45</v>
      </c>
      <c r="D292" s="107" t="s">
        <v>489</v>
      </c>
      <c r="E292" s="107" t="s">
        <v>489</v>
      </c>
      <c r="F292" s="107" t="s">
        <v>489</v>
      </c>
      <c r="G292" s="107" t="s">
        <v>489</v>
      </c>
      <c r="H292" s="107" t="s">
        <v>489</v>
      </c>
      <c r="I292" s="107" t="s">
        <v>489</v>
      </c>
      <c r="J292" s="107" t="s">
        <v>489</v>
      </c>
      <c r="K292" s="107" t="s">
        <v>489</v>
      </c>
      <c r="L292" s="107" t="s">
        <v>489</v>
      </c>
      <c r="M292" s="107">
        <v>109419.98</v>
      </c>
      <c r="N292" s="107" t="s">
        <v>489</v>
      </c>
      <c r="O292" s="107" t="s">
        <v>489</v>
      </c>
      <c r="P292" s="107" t="s">
        <v>489</v>
      </c>
    </row>
    <row r="293" spans="1:16">
      <c r="A293" s="7" t="s">
        <v>611</v>
      </c>
      <c r="B293" s="106" t="s">
        <v>66</v>
      </c>
      <c r="C293" s="108" t="s">
        <v>489</v>
      </c>
      <c r="D293" s="108">
        <v>4204.2811279296884</v>
      </c>
      <c r="E293" s="108">
        <v>4285.758056640625</v>
      </c>
      <c r="F293" s="108">
        <v>4272.9820556640634</v>
      </c>
      <c r="G293" s="108">
        <v>4205.8031005859384</v>
      </c>
      <c r="H293" s="108">
        <v>4092.465942382813</v>
      </c>
      <c r="I293" s="108" t="s">
        <v>489</v>
      </c>
      <c r="J293" s="108">
        <v>3799.746948242188</v>
      </c>
      <c r="K293" s="108">
        <v>3786.526977539063</v>
      </c>
      <c r="L293" s="108">
        <v>4117.326904296875</v>
      </c>
      <c r="M293" s="108">
        <v>4273.493896484375</v>
      </c>
      <c r="N293" s="108">
        <v>4414.9000244140634</v>
      </c>
      <c r="O293" s="108">
        <v>4534.6650390625</v>
      </c>
      <c r="P293" s="108">
        <v>4454.6680908203134</v>
      </c>
    </row>
    <row r="294" spans="1:16">
      <c r="A294" s="7" t="s">
        <v>214</v>
      </c>
      <c r="B294" s="106" t="s">
        <v>66</v>
      </c>
      <c r="C294" s="107" t="s">
        <v>489</v>
      </c>
      <c r="D294" s="107" t="s">
        <v>489</v>
      </c>
      <c r="E294" s="107" t="s">
        <v>489</v>
      </c>
      <c r="F294" s="107" t="s">
        <v>489</v>
      </c>
      <c r="G294" s="107" t="s">
        <v>489</v>
      </c>
      <c r="H294" s="107" t="s">
        <v>489</v>
      </c>
      <c r="I294" s="107" t="s">
        <v>489</v>
      </c>
      <c r="J294" s="107" t="s">
        <v>489</v>
      </c>
      <c r="K294" s="107" t="s">
        <v>489</v>
      </c>
      <c r="L294" s="107" t="s">
        <v>489</v>
      </c>
      <c r="M294" s="107">
        <v>70701.55078125</v>
      </c>
      <c r="N294" s="107" t="s">
        <v>489</v>
      </c>
      <c r="O294" s="107">
        <v>70006.12060546875</v>
      </c>
      <c r="P294" s="107" t="s">
        <v>489</v>
      </c>
    </row>
    <row r="295" spans="1:16">
      <c r="A295" s="7" t="s">
        <v>260</v>
      </c>
      <c r="B295" s="106" t="s">
        <v>66</v>
      </c>
      <c r="C295" s="108">
        <v>9969.363037109375</v>
      </c>
      <c r="D295" s="108">
        <v>9485.537109375</v>
      </c>
      <c r="E295" s="108">
        <v>9592.35107421875</v>
      </c>
      <c r="F295" s="108">
        <v>9447.7952270507812</v>
      </c>
      <c r="G295" s="108">
        <v>9518.0409545898437</v>
      </c>
      <c r="H295" s="108">
        <v>9426.2679443359375</v>
      </c>
      <c r="I295" s="108">
        <v>9314.22509765625</v>
      </c>
      <c r="J295" s="108">
        <v>9276.9500732421875</v>
      </c>
      <c r="K295" s="108">
        <v>9598.5631713867187</v>
      </c>
      <c r="L295" s="108">
        <v>9278.5479736328125</v>
      </c>
      <c r="M295" s="108">
        <v>8731.0789489746094</v>
      </c>
      <c r="N295" s="108">
        <v>8402.119140625</v>
      </c>
      <c r="O295" s="108">
        <v>7601.4559936523437</v>
      </c>
      <c r="P295" s="108">
        <v>7658.1340026855469</v>
      </c>
    </row>
    <row r="296" spans="1:16">
      <c r="A296" s="7" t="s">
        <v>142</v>
      </c>
      <c r="B296" s="106" t="s">
        <v>66</v>
      </c>
      <c r="C296" s="107" t="s">
        <v>489</v>
      </c>
      <c r="D296" s="107">
        <v>2872.297</v>
      </c>
      <c r="E296" s="107">
        <v>2960.6759999999999</v>
      </c>
      <c r="F296" s="107">
        <v>2809.7730000000001</v>
      </c>
      <c r="G296" s="107">
        <v>2680.7550000000001</v>
      </c>
      <c r="H296" s="107">
        <v>2790.7139999999999</v>
      </c>
      <c r="I296" s="107">
        <v>2912.7359999999999</v>
      </c>
      <c r="J296" s="107">
        <v>2873.5830000000001</v>
      </c>
      <c r="K296" s="107">
        <v>2989.6656799316411</v>
      </c>
      <c r="L296" s="107">
        <v>2761.9032745361328</v>
      </c>
      <c r="M296" s="107">
        <v>2597.4997100830078</v>
      </c>
      <c r="N296" s="107">
        <v>2557.622421264648</v>
      </c>
      <c r="O296" s="107">
        <v>2571.023574829102</v>
      </c>
      <c r="P296" s="107">
        <v>2629.218154907227</v>
      </c>
    </row>
    <row r="297" spans="1:16">
      <c r="A297" s="7" t="s">
        <v>49</v>
      </c>
      <c r="B297" s="106" t="s">
        <v>66</v>
      </c>
      <c r="C297" s="108" t="s">
        <v>489</v>
      </c>
      <c r="D297" s="108" t="s">
        <v>489</v>
      </c>
      <c r="E297" s="108" t="s">
        <v>489</v>
      </c>
      <c r="F297" s="108" t="s">
        <v>489</v>
      </c>
      <c r="G297" s="108" t="s">
        <v>489</v>
      </c>
      <c r="H297" s="108">
        <v>135.2141885757446</v>
      </c>
      <c r="I297" s="108">
        <v>147.02719306945801</v>
      </c>
      <c r="J297" s="108">
        <v>144.5679159164429</v>
      </c>
      <c r="K297" s="108">
        <v>142.79443645477301</v>
      </c>
      <c r="L297" s="108">
        <v>130.74536371231079</v>
      </c>
      <c r="M297" s="108">
        <v>117.2844815254211</v>
      </c>
      <c r="N297" s="108">
        <v>102.59655427932741</v>
      </c>
      <c r="O297" s="108">
        <v>101.28561639785769</v>
      </c>
      <c r="P297" s="108">
        <v>92.696780204772949</v>
      </c>
    </row>
    <row r="298" spans="1:16">
      <c r="A298" s="7" t="s">
        <v>612</v>
      </c>
      <c r="B298" s="106" t="s">
        <v>66</v>
      </c>
      <c r="C298" s="107">
        <v>80415.301545176044</v>
      </c>
      <c r="D298" s="107">
        <v>78890.608122890189</v>
      </c>
      <c r="E298" s="107">
        <v>78155.793950052641</v>
      </c>
      <c r="F298" s="107">
        <v>76694.983032071235</v>
      </c>
      <c r="G298" s="107">
        <v>76679.152606010277</v>
      </c>
      <c r="H298" s="107">
        <v>76553.938902008522</v>
      </c>
      <c r="I298" s="107">
        <v>76803.824022907254</v>
      </c>
      <c r="J298" s="107">
        <v>76396.366965708265</v>
      </c>
      <c r="K298" s="107">
        <v>76236.324007100571</v>
      </c>
      <c r="L298" s="107">
        <v>74364.427911634455</v>
      </c>
      <c r="M298" s="107">
        <v>74132.052375835803</v>
      </c>
      <c r="N298" s="107">
        <v>73327.236077569483</v>
      </c>
      <c r="O298" s="107">
        <v>73739.473532030155</v>
      </c>
      <c r="P298" s="107">
        <v>73205.196543931961</v>
      </c>
    </row>
    <row r="300" spans="1:16">
      <c r="A300" s="853" t="s">
        <v>601</v>
      </c>
      <c r="B300" s="854"/>
      <c r="C300" s="855" t="s">
        <v>615</v>
      </c>
      <c r="D300" s="856"/>
      <c r="E300" s="856"/>
      <c r="F300" s="856"/>
      <c r="G300" s="856"/>
      <c r="H300" s="856"/>
      <c r="I300" s="856"/>
      <c r="J300" s="856"/>
      <c r="K300" s="856"/>
      <c r="L300" s="856"/>
      <c r="M300" s="856"/>
      <c r="N300" s="856"/>
      <c r="O300" s="856"/>
      <c r="P300" s="864"/>
    </row>
    <row r="301" spans="1:16">
      <c r="A301" s="853" t="s">
        <v>603</v>
      </c>
      <c r="B301" s="854"/>
      <c r="C301" s="855" t="s">
        <v>604</v>
      </c>
      <c r="D301" s="856"/>
      <c r="E301" s="856"/>
      <c r="F301" s="856"/>
      <c r="G301" s="856"/>
      <c r="H301" s="856"/>
      <c r="I301" s="856"/>
      <c r="J301" s="856"/>
      <c r="K301" s="856"/>
      <c r="L301" s="856"/>
      <c r="M301" s="856"/>
      <c r="N301" s="856"/>
      <c r="O301" s="856"/>
      <c r="P301" s="864"/>
    </row>
    <row r="302" spans="1:16">
      <c r="A302" s="853" t="s">
        <v>608</v>
      </c>
      <c r="B302" s="854"/>
      <c r="C302" s="855" t="s">
        <v>614</v>
      </c>
      <c r="D302" s="856"/>
      <c r="E302" s="856"/>
      <c r="F302" s="856"/>
      <c r="G302" s="856"/>
      <c r="H302" s="856"/>
      <c r="I302" s="856"/>
      <c r="J302" s="856"/>
      <c r="K302" s="856"/>
      <c r="L302" s="856"/>
      <c r="M302" s="856"/>
      <c r="N302" s="856"/>
      <c r="O302" s="856"/>
      <c r="P302" s="864"/>
    </row>
    <row r="303" spans="1:16">
      <c r="A303" s="853" t="s">
        <v>580</v>
      </c>
      <c r="B303" s="854"/>
      <c r="C303" s="855" t="s">
        <v>605</v>
      </c>
      <c r="D303" s="856"/>
      <c r="E303" s="856"/>
      <c r="F303" s="856"/>
      <c r="G303" s="856"/>
      <c r="H303" s="856"/>
      <c r="I303" s="856"/>
      <c r="J303" s="856"/>
      <c r="K303" s="856"/>
      <c r="L303" s="856"/>
      <c r="M303" s="856"/>
      <c r="N303" s="856"/>
      <c r="O303" s="856"/>
      <c r="P303" s="864"/>
    </row>
    <row r="304" spans="1:16">
      <c r="A304" s="853" t="s">
        <v>483</v>
      </c>
      <c r="B304" s="854"/>
      <c r="C304" s="855" t="s">
        <v>606</v>
      </c>
      <c r="D304" s="856"/>
      <c r="E304" s="856"/>
      <c r="F304" s="856"/>
      <c r="G304" s="856"/>
      <c r="H304" s="856"/>
      <c r="I304" s="856"/>
      <c r="J304" s="856"/>
      <c r="K304" s="856"/>
      <c r="L304" s="856"/>
      <c r="M304" s="856"/>
      <c r="N304" s="856"/>
      <c r="O304" s="856"/>
      <c r="P304" s="864"/>
    </row>
    <row r="305" spans="1:16">
      <c r="A305" s="862" t="s">
        <v>379</v>
      </c>
      <c r="B305" s="863"/>
      <c r="C305" s="188" t="s">
        <v>243</v>
      </c>
      <c r="D305" s="188" t="s">
        <v>244</v>
      </c>
      <c r="E305" s="188" t="s">
        <v>245</v>
      </c>
      <c r="F305" s="188" t="s">
        <v>246</v>
      </c>
      <c r="G305" s="188" t="s">
        <v>247</v>
      </c>
      <c r="H305" s="188" t="s">
        <v>248</v>
      </c>
      <c r="I305" s="188" t="s">
        <v>249</v>
      </c>
      <c r="J305" s="188" t="s">
        <v>250</v>
      </c>
      <c r="K305" s="188" t="s">
        <v>251</v>
      </c>
      <c r="L305" s="188" t="s">
        <v>252</v>
      </c>
      <c r="M305" s="188" t="s">
        <v>253</v>
      </c>
      <c r="N305" s="188" t="s">
        <v>254</v>
      </c>
      <c r="O305" s="188" t="s">
        <v>255</v>
      </c>
      <c r="P305" s="188" t="s">
        <v>360</v>
      </c>
    </row>
    <row r="306" spans="1:16">
      <c r="A306" s="189" t="s">
        <v>122</v>
      </c>
      <c r="B306" s="106" t="s">
        <v>66</v>
      </c>
      <c r="C306" s="106" t="s">
        <v>66</v>
      </c>
      <c r="D306" s="106" t="s">
        <v>66</v>
      </c>
      <c r="E306" s="106" t="s">
        <v>66</v>
      </c>
      <c r="F306" s="106" t="s">
        <v>66</v>
      </c>
      <c r="G306" s="106" t="s">
        <v>66</v>
      </c>
      <c r="H306" s="106" t="s">
        <v>66</v>
      </c>
      <c r="I306" s="106" t="s">
        <v>66</v>
      </c>
      <c r="J306" s="106" t="s">
        <v>66</v>
      </c>
      <c r="K306" s="106" t="s">
        <v>66</v>
      </c>
      <c r="L306" s="106" t="s">
        <v>66</v>
      </c>
      <c r="M306" s="106" t="s">
        <v>66</v>
      </c>
      <c r="N306" s="106" t="s">
        <v>66</v>
      </c>
      <c r="O306" s="106" t="s">
        <v>66</v>
      </c>
      <c r="P306" s="106" t="s">
        <v>66</v>
      </c>
    </row>
    <row r="307" spans="1:16">
      <c r="A307" s="7" t="s">
        <v>65</v>
      </c>
      <c r="B307" s="106" t="s">
        <v>66</v>
      </c>
      <c r="C307" s="107">
        <v>1167.716003417969</v>
      </c>
      <c r="D307" s="312">
        <v>1139.405029296875</v>
      </c>
      <c r="E307" s="107">
        <v>1115.7590026855471</v>
      </c>
      <c r="F307" s="107">
        <v>1105.981994628906</v>
      </c>
      <c r="G307" s="107">
        <v>1097.7959899902339</v>
      </c>
      <c r="H307" s="107">
        <v>1114.091979980469</v>
      </c>
      <c r="I307" s="107">
        <v>1143.840026855469</v>
      </c>
      <c r="J307" s="107">
        <v>1194.695007324219</v>
      </c>
      <c r="K307" s="107">
        <v>1251.627014160156</v>
      </c>
      <c r="L307" s="107">
        <v>1299.615051269531</v>
      </c>
      <c r="M307" s="107">
        <v>1334.85302734375</v>
      </c>
      <c r="N307" s="107">
        <v>1379.93798828125</v>
      </c>
      <c r="O307" s="107">
        <v>1390.632995605469</v>
      </c>
      <c r="P307" s="107">
        <v>1426.179992675781</v>
      </c>
    </row>
    <row r="308" spans="1:16">
      <c r="A308" s="7" t="s">
        <v>55</v>
      </c>
      <c r="B308" s="106" t="s">
        <v>66</v>
      </c>
      <c r="C308" s="313">
        <v>460.09800000000001</v>
      </c>
      <c r="D308" s="108">
        <v>448.28100000000001</v>
      </c>
      <c r="E308" s="108">
        <v>439.42500000000001</v>
      </c>
      <c r="F308" s="313">
        <v>432.42899999999997</v>
      </c>
      <c r="G308" s="108">
        <v>428.8</v>
      </c>
      <c r="H308" s="108">
        <v>432.7</v>
      </c>
      <c r="I308" s="108">
        <v>439.2000000000001</v>
      </c>
      <c r="J308" s="108">
        <v>450.67200000000003</v>
      </c>
      <c r="K308" s="108">
        <v>459</v>
      </c>
      <c r="L308" s="108">
        <v>472.4</v>
      </c>
      <c r="M308" s="108">
        <v>472.858</v>
      </c>
      <c r="N308" s="108">
        <v>473.666</v>
      </c>
      <c r="O308" s="108">
        <v>481.93155999999999</v>
      </c>
      <c r="P308" s="108">
        <v>481.85928344726562</v>
      </c>
    </row>
    <row r="309" spans="1:16">
      <c r="A309" s="7" t="s">
        <v>38</v>
      </c>
      <c r="B309" s="106" t="s">
        <v>66</v>
      </c>
      <c r="C309" s="107">
        <v>629.27927999999997</v>
      </c>
      <c r="D309" s="107">
        <v>574.32932000000005</v>
      </c>
      <c r="E309" s="107">
        <v>579.53292499999998</v>
      </c>
      <c r="F309" s="107">
        <v>570.42245000000003</v>
      </c>
      <c r="G309" s="107">
        <v>568.70039249999991</v>
      </c>
      <c r="H309" s="107">
        <v>584.458251953125</v>
      </c>
      <c r="I309" s="107">
        <v>589.13790893554687</v>
      </c>
      <c r="J309" s="107">
        <v>601.06793212890625</v>
      </c>
      <c r="K309" s="107">
        <v>605.310546875</v>
      </c>
      <c r="L309" s="107">
        <v>608.48837280273437</v>
      </c>
      <c r="M309" s="107">
        <v>605.975341796875</v>
      </c>
      <c r="N309" s="107">
        <v>590.63961791992187</v>
      </c>
      <c r="O309" s="107">
        <v>593.08621215820312</v>
      </c>
      <c r="P309" s="107">
        <v>594.44647216796875</v>
      </c>
    </row>
    <row r="310" spans="1:16">
      <c r="A310" s="7" t="s">
        <v>67</v>
      </c>
      <c r="B310" s="106" t="s">
        <v>66</v>
      </c>
      <c r="C310" s="108">
        <v>1726.4</v>
      </c>
      <c r="D310" s="108">
        <v>1736</v>
      </c>
      <c r="E310" s="108">
        <v>1748.8</v>
      </c>
      <c r="F310" s="108">
        <v>1766.5</v>
      </c>
      <c r="G310" s="108">
        <v>1782.6</v>
      </c>
      <c r="H310" s="108">
        <v>1796.5</v>
      </c>
      <c r="I310" s="108">
        <v>1829.2</v>
      </c>
      <c r="J310" s="108">
        <v>1871.2</v>
      </c>
      <c r="K310" s="108">
        <v>1916.8</v>
      </c>
      <c r="L310" s="108">
        <v>1961.3</v>
      </c>
      <c r="M310" s="108">
        <v>2005.7</v>
      </c>
      <c r="N310" s="108">
        <v>2002.6</v>
      </c>
      <c r="O310" s="108">
        <v>2038.5</v>
      </c>
      <c r="P310" s="108">
        <v>2033.200073242188</v>
      </c>
    </row>
    <row r="311" spans="1:16">
      <c r="A311" s="7" t="s">
        <v>83</v>
      </c>
      <c r="B311" s="106" t="s">
        <v>66</v>
      </c>
      <c r="C311" s="107">
        <v>781.66800000000001</v>
      </c>
      <c r="D311" s="107">
        <v>785.9849999999999</v>
      </c>
      <c r="E311" s="107">
        <v>756.41499999999996</v>
      </c>
      <c r="F311" s="107">
        <v>725.62699999999995</v>
      </c>
      <c r="G311" s="107">
        <v>730.39300000000003</v>
      </c>
      <c r="H311" s="107">
        <v>729.73299999999995</v>
      </c>
      <c r="I311" s="107">
        <v>771.44100000000003</v>
      </c>
      <c r="J311" s="107">
        <v>780.31700000000001</v>
      </c>
      <c r="K311" s="107">
        <v>810.67</v>
      </c>
      <c r="L311" s="107">
        <v>842.67100000000005</v>
      </c>
      <c r="M311" s="107">
        <v>870.80124999999998</v>
      </c>
      <c r="N311" s="107">
        <v>857.45</v>
      </c>
      <c r="O311" s="107">
        <v>844.61599999999999</v>
      </c>
      <c r="P311" s="107">
        <v>877.15399169921875</v>
      </c>
    </row>
    <row r="312" spans="1:16">
      <c r="A312" s="7" t="s">
        <v>41</v>
      </c>
      <c r="B312" s="106" t="s">
        <v>66</v>
      </c>
      <c r="C312" s="108">
        <v>679.57454732499764</v>
      </c>
      <c r="D312" s="108">
        <v>703.13561044999619</v>
      </c>
      <c r="E312" s="108">
        <v>730.04782709999995</v>
      </c>
      <c r="F312" s="108">
        <v>722.7</v>
      </c>
      <c r="G312" s="108">
        <v>712.1</v>
      </c>
      <c r="H312" s="108">
        <v>698.6</v>
      </c>
      <c r="I312" s="108">
        <v>669.9</v>
      </c>
      <c r="J312" s="108">
        <v>648.21100000000001</v>
      </c>
      <c r="K312" s="108">
        <v>629.29999999999995</v>
      </c>
      <c r="L312" s="108">
        <v>618.02599999999995</v>
      </c>
      <c r="M312" s="108">
        <v>602.61099999999999</v>
      </c>
      <c r="N312" s="108">
        <v>594.02800000000002</v>
      </c>
      <c r="O312" s="108">
        <v>569.24900000000002</v>
      </c>
      <c r="P312" s="108">
        <v>575.59799194335937</v>
      </c>
    </row>
    <row r="313" spans="1:16">
      <c r="A313" s="7" t="s">
        <v>42</v>
      </c>
      <c r="B313" s="106" t="s">
        <v>66</v>
      </c>
      <c r="C313" s="107">
        <v>318.54302000000001</v>
      </c>
      <c r="D313" s="107">
        <v>326.65242999999998</v>
      </c>
      <c r="E313" s="107">
        <v>312.63244750000001</v>
      </c>
      <c r="F313" s="107">
        <v>304.30681750000002</v>
      </c>
      <c r="G313" s="107">
        <v>290.9500175</v>
      </c>
      <c r="H313" s="107">
        <v>279.34684753417969</v>
      </c>
      <c r="I313" s="107">
        <v>276.86737060546881</v>
      </c>
      <c r="J313" s="107">
        <v>271.32077026367187</v>
      </c>
      <c r="K313" s="107">
        <v>271.30625915527338</v>
      </c>
      <c r="L313" s="107">
        <v>260.97698211669922</v>
      </c>
      <c r="M313" s="107">
        <v>256.21422576904303</v>
      </c>
      <c r="N313" s="107">
        <v>257.32769012451172</v>
      </c>
      <c r="O313" s="107">
        <v>257.10363006591803</v>
      </c>
      <c r="P313" s="107">
        <v>265.06484222412109</v>
      </c>
    </row>
    <row r="314" spans="1:16">
      <c r="A314" s="7" t="s">
        <v>44</v>
      </c>
      <c r="B314" s="106" t="s">
        <v>66</v>
      </c>
      <c r="C314" s="313">
        <v>83.705001831054688</v>
      </c>
      <c r="D314" s="108">
        <v>81.507999420166016</v>
      </c>
      <c r="E314" s="108">
        <v>79.129997253417969</v>
      </c>
      <c r="F314" s="108">
        <v>77.902999877929687</v>
      </c>
      <c r="G314" s="108">
        <v>78.641998291015625</v>
      </c>
      <c r="H314" s="108">
        <v>77.970996856689453</v>
      </c>
      <c r="I314" s="108">
        <v>81.305999755859375</v>
      </c>
      <c r="J314" s="108">
        <v>78.748001098632813</v>
      </c>
      <c r="K314" s="108">
        <v>77.981000900268555</v>
      </c>
      <c r="L314" s="108">
        <v>78.228000640869141</v>
      </c>
      <c r="M314" s="108">
        <v>81.239002227783203</v>
      </c>
      <c r="N314" s="108">
        <v>81.779998779296875</v>
      </c>
      <c r="O314" s="108">
        <v>78.184001922607422</v>
      </c>
      <c r="P314" s="108">
        <v>79.896999359130859</v>
      </c>
    </row>
    <row r="315" spans="1:16">
      <c r="A315" s="7" t="s">
        <v>60</v>
      </c>
      <c r="B315" s="106" t="s">
        <v>66</v>
      </c>
      <c r="C315" s="107">
        <v>253</v>
      </c>
      <c r="D315" s="107">
        <v>258</v>
      </c>
      <c r="E315" s="107">
        <v>267</v>
      </c>
      <c r="F315" s="107">
        <v>270</v>
      </c>
      <c r="G315" s="107">
        <v>274</v>
      </c>
      <c r="H315" s="107">
        <v>279</v>
      </c>
      <c r="I315" s="107">
        <v>278</v>
      </c>
      <c r="J315" s="107">
        <v>279</v>
      </c>
      <c r="K315" s="107">
        <v>287</v>
      </c>
      <c r="L315" s="107">
        <v>286</v>
      </c>
      <c r="M315" s="107">
        <v>286</v>
      </c>
      <c r="N315" s="107">
        <v>286</v>
      </c>
      <c r="O315" s="107">
        <v>282</v>
      </c>
      <c r="P315" s="107">
        <v>281</v>
      </c>
    </row>
    <row r="316" spans="1:16">
      <c r="A316" s="7" t="s">
        <v>46</v>
      </c>
      <c r="B316" s="106" t="s">
        <v>66</v>
      </c>
      <c r="C316" s="108">
        <v>3576.5230000000001</v>
      </c>
      <c r="D316" s="108">
        <v>3426.4380000000001</v>
      </c>
      <c r="E316" s="313">
        <v>3279.078</v>
      </c>
      <c r="F316" s="108">
        <v>3225.9382500000002</v>
      </c>
      <c r="G316" s="108">
        <v>3185.3052499999999</v>
      </c>
      <c r="H316" s="108">
        <v>3181.855590820313</v>
      </c>
      <c r="I316" s="108">
        <v>3244.416259765625</v>
      </c>
      <c r="J316" s="108">
        <v>3301.161743164063</v>
      </c>
      <c r="K316" s="108">
        <v>3312.15625</v>
      </c>
      <c r="L316" s="108">
        <v>3348.07958984375</v>
      </c>
      <c r="M316" s="108">
        <v>3326.350463867188</v>
      </c>
      <c r="N316" s="108">
        <v>3282.978271484375</v>
      </c>
      <c r="O316" s="108">
        <v>3217.9599609375</v>
      </c>
      <c r="P316" s="108">
        <v>3236.783203125</v>
      </c>
    </row>
    <row r="317" spans="1:16">
      <c r="A317" s="7" t="s">
        <v>43</v>
      </c>
      <c r="B317" s="106" t="s">
        <v>66</v>
      </c>
      <c r="C317" s="107">
        <v>3811</v>
      </c>
      <c r="D317" s="107">
        <v>3601</v>
      </c>
      <c r="E317" s="107">
        <v>3504</v>
      </c>
      <c r="F317" s="107">
        <v>3455</v>
      </c>
      <c r="G317" s="312">
        <v>3541</v>
      </c>
      <c r="H317" s="107">
        <v>3815</v>
      </c>
      <c r="I317" s="107">
        <v>3996</v>
      </c>
      <c r="J317" s="107">
        <v>3977</v>
      </c>
      <c r="K317" s="107">
        <v>4020</v>
      </c>
      <c r="L317" s="107">
        <v>4096</v>
      </c>
      <c r="M317" s="312">
        <v>4070</v>
      </c>
      <c r="N317" s="107">
        <v>4093</v>
      </c>
      <c r="O317" s="107">
        <v>4128</v>
      </c>
      <c r="P317" s="107">
        <v>4154</v>
      </c>
    </row>
    <row r="318" spans="1:16">
      <c r="A318" s="7" t="s">
        <v>68</v>
      </c>
      <c r="B318" s="106" t="s">
        <v>66</v>
      </c>
      <c r="C318" s="108">
        <v>585.83773999999994</v>
      </c>
      <c r="D318" s="108">
        <v>570.64116999999999</v>
      </c>
      <c r="E318" s="108">
        <v>665.32254250000005</v>
      </c>
      <c r="F318" s="108">
        <v>677.16607250000004</v>
      </c>
      <c r="G318" s="108">
        <v>674.79368499999998</v>
      </c>
      <c r="H318" s="108">
        <v>671.76922607421875</v>
      </c>
      <c r="I318" s="108">
        <v>675.14208984375</v>
      </c>
      <c r="J318" s="108">
        <v>671.60598754882812</v>
      </c>
      <c r="K318" s="108">
        <v>658.02139282226562</v>
      </c>
      <c r="L318" s="108">
        <v>649.06442260742188</v>
      </c>
      <c r="M318" s="108">
        <v>627.75790405273437</v>
      </c>
      <c r="N318" s="108">
        <v>610.04421997070312</v>
      </c>
      <c r="O318" s="108">
        <v>592.02978515625</v>
      </c>
      <c r="P318" s="108">
        <v>567.649658203125</v>
      </c>
    </row>
    <row r="319" spans="1:16">
      <c r="A319" s="7" t="s">
        <v>52</v>
      </c>
      <c r="B319" s="106" t="s">
        <v>66</v>
      </c>
      <c r="C319" s="107">
        <v>570.70000000000005</v>
      </c>
      <c r="D319" s="107">
        <v>599.4</v>
      </c>
      <c r="E319" s="312">
        <v>615.79999999999995</v>
      </c>
      <c r="F319" s="107">
        <v>634.6</v>
      </c>
      <c r="G319" s="107">
        <v>643</v>
      </c>
      <c r="H319" s="107">
        <v>632.9</v>
      </c>
      <c r="I319" s="107">
        <v>616.79999999999995</v>
      </c>
      <c r="J319" s="107">
        <v>597.226</v>
      </c>
      <c r="K319" s="107">
        <v>570.40200000000004</v>
      </c>
      <c r="L319" s="107">
        <v>540.13</v>
      </c>
      <c r="M319" s="107">
        <v>527.87099999999998</v>
      </c>
      <c r="N319" s="107">
        <v>518.05899999999997</v>
      </c>
      <c r="O319" s="107">
        <v>517.048</v>
      </c>
      <c r="P319" s="107">
        <v>513.0570068359375</v>
      </c>
    </row>
    <row r="320" spans="1:16">
      <c r="A320" s="7" t="s">
        <v>69</v>
      </c>
      <c r="B320" s="106" t="s">
        <v>66</v>
      </c>
      <c r="C320" s="108">
        <v>16.739000000000001</v>
      </c>
      <c r="D320" s="108">
        <v>17.645</v>
      </c>
      <c r="E320" s="108">
        <v>17.611000000000001</v>
      </c>
      <c r="F320" s="313">
        <v>16.713999999999999</v>
      </c>
      <c r="G320" s="108">
        <v>16.026</v>
      </c>
      <c r="H320" s="108">
        <v>16.817</v>
      </c>
      <c r="I320" s="108">
        <v>18.100000000000001</v>
      </c>
      <c r="J320" s="108">
        <v>19.577999999999999</v>
      </c>
      <c r="K320" s="108">
        <v>20.158999999999999</v>
      </c>
      <c r="L320" s="108">
        <v>19.265999999999998</v>
      </c>
      <c r="M320" s="108">
        <v>18.258087700000001</v>
      </c>
      <c r="N320" s="108">
        <v>17.722999999999999</v>
      </c>
      <c r="O320" s="108">
        <v>16.688143575000002</v>
      </c>
      <c r="P320" s="108">
        <v>17.93599796295166</v>
      </c>
    </row>
    <row r="321" spans="1:16">
      <c r="A321" s="7" t="s">
        <v>70</v>
      </c>
      <c r="B321" s="106" t="s">
        <v>66</v>
      </c>
      <c r="C321" s="107">
        <v>254.5000076293945</v>
      </c>
      <c r="D321" s="107">
        <v>262.29999542236328</v>
      </c>
      <c r="E321" s="107">
        <v>268.29999542236328</v>
      </c>
      <c r="F321" s="107">
        <v>272.29999542236328</v>
      </c>
      <c r="G321" s="107">
        <v>277.39999389648437</v>
      </c>
      <c r="H321" s="107">
        <v>299</v>
      </c>
      <c r="I321" s="107">
        <v>330</v>
      </c>
      <c r="J321" s="107">
        <v>348.60000610351562</v>
      </c>
      <c r="K321" s="107">
        <v>351.70001220703131</v>
      </c>
      <c r="L321" s="107">
        <v>341.19999694824219</v>
      </c>
      <c r="M321" s="107">
        <v>319.60000610351562</v>
      </c>
      <c r="N321" s="107">
        <v>302.30000305175781</v>
      </c>
      <c r="O321" s="107">
        <v>279.60000610351562</v>
      </c>
      <c r="P321" s="107">
        <v>263.70001220703131</v>
      </c>
    </row>
    <row r="322" spans="1:16">
      <c r="A322" s="7" t="s">
        <v>84</v>
      </c>
      <c r="B322" s="106" t="s">
        <v>66</v>
      </c>
      <c r="C322" s="108">
        <v>361.11700000000002</v>
      </c>
      <c r="D322" s="108">
        <v>375.68700000000001</v>
      </c>
      <c r="E322" s="108">
        <v>382.245</v>
      </c>
      <c r="F322" s="108">
        <v>388.81799999999998</v>
      </c>
      <c r="G322" s="108">
        <v>398.851</v>
      </c>
      <c r="H322" s="108">
        <v>397.14100000000002</v>
      </c>
      <c r="I322" s="108">
        <v>397.25099999999998</v>
      </c>
      <c r="J322" s="108">
        <v>396.38600000000002</v>
      </c>
      <c r="K322" s="108">
        <v>395.26400000000001</v>
      </c>
      <c r="L322" s="108">
        <v>409.97899999999998</v>
      </c>
      <c r="M322" s="108">
        <v>425.43799999999999</v>
      </c>
      <c r="N322" s="108">
        <v>435.1</v>
      </c>
      <c r="O322" s="108">
        <v>453.1</v>
      </c>
      <c r="P322" s="108">
        <v>443.10000610351562</v>
      </c>
    </row>
    <row r="323" spans="1:16">
      <c r="A323" s="7" t="s">
        <v>47</v>
      </c>
      <c r="B323" s="106" t="s">
        <v>66</v>
      </c>
      <c r="C323" s="107">
        <v>3155.6979999999999</v>
      </c>
      <c r="D323" s="107">
        <v>3142.0749999999998</v>
      </c>
      <c r="E323" s="107">
        <v>3173</v>
      </c>
      <c r="F323" s="312">
        <v>3169.732</v>
      </c>
      <c r="G323" s="312">
        <v>2986</v>
      </c>
      <c r="H323" s="107">
        <v>2842</v>
      </c>
      <c r="I323" s="107">
        <v>2765.3</v>
      </c>
      <c r="J323" s="107">
        <v>2636.8009999999999</v>
      </c>
      <c r="K323" s="107">
        <v>2604.6799999999998</v>
      </c>
      <c r="L323" s="107">
        <v>2495.59</v>
      </c>
      <c r="M323" s="107">
        <v>2405</v>
      </c>
      <c r="N323" s="107">
        <v>2368</v>
      </c>
      <c r="O323" s="107">
        <v>2374.11</v>
      </c>
      <c r="P323" s="107">
        <v>2273.3859252929692</v>
      </c>
    </row>
    <row r="324" spans="1:16">
      <c r="A324" s="7" t="s">
        <v>71</v>
      </c>
      <c r="B324" s="106" t="s">
        <v>66</v>
      </c>
      <c r="C324" s="108">
        <v>8270</v>
      </c>
      <c r="D324" s="108">
        <v>8260</v>
      </c>
      <c r="E324" s="108">
        <v>7920</v>
      </c>
      <c r="F324" s="108">
        <v>7710</v>
      </c>
      <c r="G324" s="108">
        <v>7440</v>
      </c>
      <c r="H324" s="108">
        <v>7210</v>
      </c>
      <c r="I324" s="108">
        <v>7040</v>
      </c>
      <c r="J324" s="108">
        <v>6670</v>
      </c>
      <c r="K324" s="108">
        <v>6550</v>
      </c>
      <c r="L324" s="108">
        <v>6470</v>
      </c>
      <c r="M324" s="108">
        <v>6360</v>
      </c>
      <c r="N324" s="108">
        <v>6010</v>
      </c>
      <c r="O324" s="108">
        <v>6080</v>
      </c>
      <c r="P324" s="108">
        <v>5970</v>
      </c>
    </row>
    <row r="325" spans="1:16">
      <c r="A325" s="7" t="s">
        <v>72</v>
      </c>
      <c r="B325" s="106" t="s">
        <v>66</v>
      </c>
      <c r="C325" s="107">
        <v>3010.6</v>
      </c>
      <c r="D325" s="107">
        <v>2946.8</v>
      </c>
      <c r="E325" s="107">
        <v>2867.6</v>
      </c>
      <c r="F325" s="107">
        <v>2775.6</v>
      </c>
      <c r="G325" s="107">
        <v>2778.2</v>
      </c>
      <c r="H325" s="312">
        <v>2802.4</v>
      </c>
      <c r="I325" s="107">
        <v>2827</v>
      </c>
      <c r="J325" s="107">
        <v>2859</v>
      </c>
      <c r="K325" s="107">
        <v>2844</v>
      </c>
      <c r="L325" s="107">
        <v>2796</v>
      </c>
      <c r="M325" s="107">
        <v>2730</v>
      </c>
      <c r="N325" s="107">
        <v>2664.1</v>
      </c>
      <c r="O325" s="107">
        <v>2530.3000000000002</v>
      </c>
      <c r="P325" s="107">
        <v>2466.599975585938</v>
      </c>
    </row>
    <row r="326" spans="1:16">
      <c r="A326" s="7" t="s">
        <v>51</v>
      </c>
      <c r="B326" s="106" t="s">
        <v>66</v>
      </c>
      <c r="C326" s="108">
        <v>26.100519999999999</v>
      </c>
      <c r="D326" s="108">
        <v>25.680440000000001</v>
      </c>
      <c r="E326" s="313">
        <v>25.863900000000001</v>
      </c>
      <c r="F326" s="313">
        <v>25.18449</v>
      </c>
      <c r="G326" s="108">
        <v>25.54279</v>
      </c>
      <c r="H326" s="108">
        <v>24.631230354309078</v>
      </c>
      <c r="I326" s="108">
        <v>25.099929809570309</v>
      </c>
      <c r="J326" s="108">
        <v>26.626152992248539</v>
      </c>
      <c r="K326" s="108">
        <v>26.755032539367679</v>
      </c>
      <c r="L326" s="108">
        <v>28.175895690917969</v>
      </c>
      <c r="M326" s="108">
        <v>28.690884590148929</v>
      </c>
      <c r="N326" s="108">
        <v>29.240042686462399</v>
      </c>
      <c r="O326" s="108">
        <v>30.178507804870609</v>
      </c>
      <c r="P326" s="108">
        <v>29.592227935791019</v>
      </c>
    </row>
    <row r="327" spans="1:16">
      <c r="A327" s="7" t="s">
        <v>73</v>
      </c>
      <c r="B327" s="106" t="s">
        <v>66</v>
      </c>
      <c r="C327" s="312">
        <v>5375.60009765625</v>
      </c>
      <c r="D327" s="107">
        <v>5324.599853515625</v>
      </c>
      <c r="E327" s="107">
        <v>5343.699951171875</v>
      </c>
      <c r="F327" s="107">
        <v>5290</v>
      </c>
      <c r="G327" s="107">
        <v>5506.2000732421884</v>
      </c>
      <c r="H327" s="107">
        <v>5352.737060546875</v>
      </c>
      <c r="I327" s="107">
        <v>5412.81103515625</v>
      </c>
      <c r="J327" s="107">
        <v>5514.033935546875</v>
      </c>
      <c r="K327" s="107">
        <v>5582.212158203125</v>
      </c>
      <c r="L327" s="107">
        <v>5699.326904296875</v>
      </c>
      <c r="M327" s="107">
        <v>6103.333984375</v>
      </c>
      <c r="N327" s="107">
        <v>6299.2919921875</v>
      </c>
      <c r="O327" s="107">
        <v>6388.088134765625</v>
      </c>
      <c r="P327" s="107">
        <v>6445.16796875</v>
      </c>
    </row>
    <row r="328" spans="1:16">
      <c r="A328" s="7" t="s">
        <v>54</v>
      </c>
      <c r="B328" s="106" t="s">
        <v>66</v>
      </c>
      <c r="C328" s="108">
        <v>1008</v>
      </c>
      <c r="D328" s="108">
        <v>954</v>
      </c>
      <c r="E328" s="108">
        <v>913</v>
      </c>
      <c r="F328" s="108">
        <v>887</v>
      </c>
      <c r="G328" s="108">
        <v>877</v>
      </c>
      <c r="H328" s="108">
        <v>865</v>
      </c>
      <c r="I328" s="108">
        <v>869</v>
      </c>
      <c r="J328" s="108">
        <v>876</v>
      </c>
      <c r="K328" s="108">
        <v>881</v>
      </c>
      <c r="L328" s="108">
        <v>883</v>
      </c>
      <c r="M328" s="108">
        <v>875</v>
      </c>
      <c r="N328" s="108">
        <v>872</v>
      </c>
      <c r="O328" s="108">
        <v>888.25700000000006</v>
      </c>
      <c r="P328" s="108">
        <v>908.093017578125</v>
      </c>
    </row>
    <row r="329" spans="1:16">
      <c r="A329" s="7" t="s">
        <v>74</v>
      </c>
      <c r="B329" s="106" t="s">
        <v>66</v>
      </c>
      <c r="C329" s="107">
        <v>212.2</v>
      </c>
      <c r="D329" s="107">
        <v>202.1</v>
      </c>
      <c r="E329" s="107">
        <v>198.8</v>
      </c>
      <c r="F329" s="107">
        <v>197.8</v>
      </c>
      <c r="G329" s="107">
        <v>200.5</v>
      </c>
      <c r="H329" s="107">
        <v>205.2</v>
      </c>
      <c r="I329" s="107">
        <v>209.1</v>
      </c>
      <c r="J329" s="107">
        <v>216.8</v>
      </c>
      <c r="K329" s="107">
        <v>223.9</v>
      </c>
      <c r="L329" s="107">
        <v>225.7</v>
      </c>
      <c r="M329" s="107">
        <v>230</v>
      </c>
      <c r="N329" s="107">
        <v>237.8</v>
      </c>
      <c r="O329" s="107">
        <v>241.5</v>
      </c>
      <c r="P329" s="107">
        <v>251.09999847412109</v>
      </c>
    </row>
    <row r="330" spans="1:16">
      <c r="A330" s="7" t="s">
        <v>75</v>
      </c>
      <c r="B330" s="106" t="s">
        <v>66</v>
      </c>
      <c r="C330" s="108">
        <v>276</v>
      </c>
      <c r="D330" s="108">
        <v>267</v>
      </c>
      <c r="E330" s="108">
        <v>255</v>
      </c>
      <c r="F330" s="108">
        <v>245</v>
      </c>
      <c r="G330" s="108">
        <v>239</v>
      </c>
      <c r="H330" s="108">
        <v>238.92699999999999</v>
      </c>
      <c r="I330" s="108">
        <v>247.2</v>
      </c>
      <c r="J330" s="108">
        <v>249.2</v>
      </c>
      <c r="K330" s="108">
        <v>260.10000000000002</v>
      </c>
      <c r="L330" s="108">
        <v>261</v>
      </c>
      <c r="M330" s="108">
        <v>258.89999999999998</v>
      </c>
      <c r="N330" s="108">
        <v>266.39999999999998</v>
      </c>
      <c r="O330" s="108">
        <v>273.7000000000001</v>
      </c>
      <c r="P330" s="108">
        <v>281.19999694824219</v>
      </c>
    </row>
    <row r="331" spans="1:16">
      <c r="A331" s="7" t="s">
        <v>56</v>
      </c>
      <c r="B331" s="106" t="s">
        <v>66</v>
      </c>
      <c r="C331" s="312">
        <v>2346</v>
      </c>
      <c r="D331" s="107">
        <v>2425</v>
      </c>
      <c r="E331" s="312">
        <v>2463</v>
      </c>
      <c r="F331" s="107">
        <v>2456</v>
      </c>
      <c r="G331" s="107">
        <v>2508</v>
      </c>
      <c r="H331" s="107">
        <v>2538.4</v>
      </c>
      <c r="I331" s="107">
        <v>2522.1999999999998</v>
      </c>
      <c r="J331" s="107">
        <v>2485.1</v>
      </c>
      <c r="K331" s="107">
        <v>2528.4</v>
      </c>
      <c r="L331" s="107">
        <v>2567.3000000000002</v>
      </c>
      <c r="M331" s="107">
        <v>2469.1</v>
      </c>
      <c r="N331" s="107">
        <v>2459</v>
      </c>
      <c r="O331" s="107">
        <v>2416.4</v>
      </c>
      <c r="P331" s="107">
        <v>2339.89990234375</v>
      </c>
    </row>
    <row r="332" spans="1:16">
      <c r="A332" s="7" t="s">
        <v>76</v>
      </c>
      <c r="B332" s="106" t="s">
        <v>66</v>
      </c>
      <c r="C332" s="108">
        <v>692.89999389648437</v>
      </c>
      <c r="D332" s="108">
        <v>707.9000244140625</v>
      </c>
      <c r="E332" s="108">
        <v>720.9000244140625</v>
      </c>
      <c r="F332" s="108">
        <v>722.69998168945312</v>
      </c>
      <c r="G332" s="108">
        <v>714.5</v>
      </c>
      <c r="H332" s="108">
        <v>702.20001220703125</v>
      </c>
      <c r="I332" s="108">
        <v>681.69998168945312</v>
      </c>
      <c r="J332" s="108">
        <v>657</v>
      </c>
      <c r="K332" s="108">
        <v>640.29998779296875</v>
      </c>
      <c r="L332" s="108">
        <v>621.39999389648437</v>
      </c>
      <c r="M332" s="108">
        <v>590.79998779296875</v>
      </c>
      <c r="N332" s="108">
        <v>574.10000610351562</v>
      </c>
      <c r="O332" s="108">
        <v>552.5</v>
      </c>
      <c r="P332" s="108">
        <v>515.29998779296875</v>
      </c>
    </row>
    <row r="333" spans="1:16">
      <c r="A333" s="7" t="s">
        <v>77</v>
      </c>
      <c r="B333" s="106" t="s">
        <v>66</v>
      </c>
      <c r="C333" s="107">
        <v>348.7</v>
      </c>
      <c r="D333" s="107">
        <v>363.2000000000001</v>
      </c>
      <c r="E333" s="312">
        <v>366.1</v>
      </c>
      <c r="F333" s="107">
        <v>366.3</v>
      </c>
      <c r="G333" s="107">
        <v>388.5</v>
      </c>
      <c r="H333" s="107">
        <v>381.3</v>
      </c>
      <c r="I333" s="107">
        <v>387.9</v>
      </c>
      <c r="J333" s="107">
        <v>381.08800000000002</v>
      </c>
      <c r="K333" s="107">
        <v>384.54</v>
      </c>
      <c r="L333" s="107">
        <v>374.62799999999999</v>
      </c>
      <c r="M333" s="107">
        <v>371.47325000000001</v>
      </c>
      <c r="N333" s="107">
        <v>354.51899719238281</v>
      </c>
      <c r="O333" s="107">
        <v>360.20799255371088</v>
      </c>
      <c r="P333" s="107">
        <v>352.28401184082031</v>
      </c>
    </row>
    <row r="334" spans="1:16">
      <c r="A334" s="7" t="s">
        <v>58</v>
      </c>
      <c r="B334" s="106" t="s">
        <v>66</v>
      </c>
      <c r="C334" s="108" t="s">
        <v>489</v>
      </c>
      <c r="D334" s="108" t="s">
        <v>489</v>
      </c>
      <c r="E334" s="108">
        <v>125.322745</v>
      </c>
      <c r="F334" s="108">
        <v>126.4875225</v>
      </c>
      <c r="G334" s="108">
        <v>131.31383</v>
      </c>
      <c r="H334" s="108">
        <v>134.7601013183594</v>
      </c>
      <c r="I334" s="108">
        <v>132.254524230957</v>
      </c>
      <c r="J334" s="108">
        <v>133.38848495483401</v>
      </c>
      <c r="K334" s="108">
        <v>131.9241828918457</v>
      </c>
      <c r="L334" s="108">
        <v>125.936466217041</v>
      </c>
      <c r="M334" s="108">
        <v>126.0130081176758</v>
      </c>
      <c r="N334" s="108">
        <v>121.8413429260254</v>
      </c>
      <c r="O334" s="108">
        <v>119.03115081787109</v>
      </c>
      <c r="P334" s="108">
        <v>115.60968017578131</v>
      </c>
    </row>
    <row r="335" spans="1:16">
      <c r="A335" s="7" t="s">
        <v>45</v>
      </c>
      <c r="B335" s="106" t="s">
        <v>66</v>
      </c>
      <c r="C335" s="312">
        <v>2827.9</v>
      </c>
      <c r="D335" s="107">
        <v>2800.2</v>
      </c>
      <c r="E335" s="107">
        <v>2977.739990234375</v>
      </c>
      <c r="F335" s="107">
        <v>3114.890014648438</v>
      </c>
      <c r="G335" s="312">
        <v>3175.140014648438</v>
      </c>
      <c r="H335" s="107">
        <v>3200.409912109375</v>
      </c>
      <c r="I335" s="107">
        <v>3201.059936523438</v>
      </c>
      <c r="J335" s="107">
        <v>3179.969970703125</v>
      </c>
      <c r="K335" s="312">
        <v>3132.56005859375</v>
      </c>
      <c r="L335" s="312">
        <v>3009.429931640625</v>
      </c>
      <c r="M335" s="107">
        <v>2869.570068359375</v>
      </c>
      <c r="N335" s="107">
        <v>2712.200073242188</v>
      </c>
      <c r="O335" s="107">
        <v>2585.369995117188</v>
      </c>
      <c r="P335" s="107">
        <v>2439.630004882813</v>
      </c>
    </row>
    <row r="336" spans="1:16">
      <c r="A336" s="7" t="s">
        <v>61</v>
      </c>
      <c r="B336" s="106" t="s">
        <v>66</v>
      </c>
      <c r="C336" s="108">
        <v>488</v>
      </c>
      <c r="D336" s="108">
        <v>488</v>
      </c>
      <c r="E336" s="108">
        <v>476</v>
      </c>
      <c r="F336" s="108">
        <v>467</v>
      </c>
      <c r="G336" s="313">
        <v>454.7</v>
      </c>
      <c r="H336" s="108">
        <v>466.7000000000001</v>
      </c>
      <c r="I336" s="108">
        <v>466</v>
      </c>
      <c r="J336" s="108">
        <v>472.2</v>
      </c>
      <c r="K336" s="108">
        <v>480.4</v>
      </c>
      <c r="L336" s="108">
        <v>483.1</v>
      </c>
      <c r="M336" s="108">
        <v>485.3</v>
      </c>
      <c r="N336" s="108">
        <v>501.6</v>
      </c>
      <c r="O336" s="108">
        <v>512.9</v>
      </c>
      <c r="P336" s="108">
        <v>530</v>
      </c>
    </row>
    <row r="337" spans="1:16">
      <c r="A337" s="7" t="s">
        <v>78</v>
      </c>
      <c r="B337" s="106" t="s">
        <v>66</v>
      </c>
      <c r="C337" s="107">
        <v>382.80299377441412</v>
      </c>
      <c r="D337" s="107">
        <v>349.73500061035162</v>
      </c>
      <c r="E337" s="107">
        <v>411.35499572753912</v>
      </c>
      <c r="F337" s="107">
        <v>409.70199584960937</v>
      </c>
      <c r="G337" s="107">
        <v>411.05899047851562</v>
      </c>
      <c r="H337" s="107">
        <v>417.77099609375</v>
      </c>
      <c r="I337" s="107">
        <v>415.00498962402338</v>
      </c>
      <c r="J337" s="107">
        <v>421.31399536132812</v>
      </c>
      <c r="K337" s="107">
        <v>436.30999755859381</v>
      </c>
      <c r="L337" s="107">
        <v>447.23799133300781</v>
      </c>
      <c r="M337" s="107">
        <v>449.47100830078131</v>
      </c>
      <c r="N337" s="107">
        <v>457.822998046875</v>
      </c>
      <c r="O337" s="107">
        <v>466.53201293945313</v>
      </c>
      <c r="P337" s="107">
        <v>470.32600402832031</v>
      </c>
    </row>
    <row r="338" spans="1:16">
      <c r="A338" s="7" t="s">
        <v>79</v>
      </c>
      <c r="B338" s="106" t="s">
        <v>66</v>
      </c>
      <c r="C338" s="313">
        <v>3816</v>
      </c>
      <c r="D338" s="108">
        <v>3877</v>
      </c>
      <c r="E338" s="108">
        <v>4019</v>
      </c>
      <c r="F338" s="108">
        <v>4062</v>
      </c>
      <c r="G338" s="108">
        <v>3533</v>
      </c>
      <c r="H338" s="108">
        <v>3674</v>
      </c>
      <c r="I338" s="108">
        <v>3761</v>
      </c>
      <c r="J338" s="108">
        <v>3860</v>
      </c>
      <c r="K338" s="108">
        <v>3979</v>
      </c>
      <c r="L338" s="108">
        <v>4033</v>
      </c>
      <c r="M338" s="108">
        <v>4057</v>
      </c>
      <c r="N338" s="108">
        <v>4084</v>
      </c>
      <c r="O338" s="108">
        <v>4092</v>
      </c>
      <c r="P338" s="108">
        <v>4137</v>
      </c>
    </row>
    <row r="339" spans="1:16">
      <c r="A339" s="7" t="s">
        <v>80</v>
      </c>
      <c r="B339" s="106" t="s">
        <v>66</v>
      </c>
      <c r="C339" s="107">
        <v>3349</v>
      </c>
      <c r="D339" s="107">
        <v>3213</v>
      </c>
      <c r="E339" s="107">
        <v>3112</v>
      </c>
      <c r="F339" s="107">
        <v>2984</v>
      </c>
      <c r="G339" s="107">
        <v>2944</v>
      </c>
      <c r="H339" s="107">
        <v>3089</v>
      </c>
      <c r="I339" s="107">
        <v>3214</v>
      </c>
      <c r="J339" s="107">
        <v>3296</v>
      </c>
      <c r="K339" s="107">
        <v>3410</v>
      </c>
      <c r="L339" s="107">
        <v>3465</v>
      </c>
      <c r="M339" s="107">
        <v>3593</v>
      </c>
      <c r="N339" s="107">
        <v>3684</v>
      </c>
      <c r="O339" s="107">
        <v>3735.0140000000001</v>
      </c>
      <c r="P339" s="107">
        <v>3860.794921875</v>
      </c>
    </row>
    <row r="340" spans="1:16">
      <c r="A340" s="7" t="s">
        <v>81</v>
      </c>
      <c r="B340" s="106" t="s">
        <v>66</v>
      </c>
      <c r="C340" s="313">
        <v>15800</v>
      </c>
      <c r="D340" s="108">
        <v>15326</v>
      </c>
      <c r="E340" s="108">
        <v>15182</v>
      </c>
      <c r="F340" s="108">
        <v>15357</v>
      </c>
      <c r="G340" s="108">
        <v>15570</v>
      </c>
      <c r="H340" s="108">
        <v>16049</v>
      </c>
      <c r="I340" s="108">
        <v>16637</v>
      </c>
      <c r="J340" s="108">
        <v>17130</v>
      </c>
      <c r="K340" s="108">
        <v>17293</v>
      </c>
      <c r="L340" s="108">
        <v>17138</v>
      </c>
      <c r="M340" s="108">
        <v>17300</v>
      </c>
      <c r="N340" s="108">
        <v>17137</v>
      </c>
      <c r="O340" s="108">
        <v>16792</v>
      </c>
      <c r="P340" s="108">
        <v>16821</v>
      </c>
    </row>
    <row r="341" spans="1:16">
      <c r="A341" s="7" t="s">
        <v>610</v>
      </c>
      <c r="B341" s="106" t="s">
        <v>66</v>
      </c>
      <c r="C341" s="107" t="s">
        <v>489</v>
      </c>
      <c r="D341" s="107" t="s">
        <v>489</v>
      </c>
      <c r="E341" s="107" t="s">
        <v>489</v>
      </c>
      <c r="F341" s="107" t="s">
        <v>489</v>
      </c>
      <c r="G341" s="107" t="s">
        <v>489</v>
      </c>
      <c r="H341" s="107" t="s">
        <v>489</v>
      </c>
      <c r="I341" s="107" t="s">
        <v>489</v>
      </c>
      <c r="J341" s="107" t="s">
        <v>489</v>
      </c>
      <c r="K341" s="107" t="s">
        <v>489</v>
      </c>
      <c r="L341" s="107" t="s">
        <v>489</v>
      </c>
      <c r="M341" s="107" t="s">
        <v>489</v>
      </c>
      <c r="N341" s="107" t="s">
        <v>489</v>
      </c>
      <c r="O341" s="107" t="s">
        <v>489</v>
      </c>
      <c r="P341" s="107" t="s">
        <v>489</v>
      </c>
    </row>
    <row r="342" spans="1:16">
      <c r="A342" s="7" t="s">
        <v>93</v>
      </c>
      <c r="B342" s="106" t="s">
        <v>66</v>
      </c>
      <c r="C342" s="108" t="s">
        <v>489</v>
      </c>
      <c r="D342" s="108">
        <v>11038.591</v>
      </c>
      <c r="E342" s="108">
        <v>11339.286</v>
      </c>
      <c r="F342" s="108">
        <v>11712.346</v>
      </c>
      <c r="G342" s="108">
        <v>12276.472</v>
      </c>
      <c r="H342" s="108">
        <v>12938.691999999999</v>
      </c>
      <c r="I342" s="108">
        <v>13126.098</v>
      </c>
      <c r="J342" s="108">
        <v>13345.905000000001</v>
      </c>
      <c r="K342" s="108">
        <v>13643.653</v>
      </c>
      <c r="L342" s="108">
        <v>13931.83</v>
      </c>
      <c r="M342" s="108" t="s">
        <v>489</v>
      </c>
      <c r="N342" s="108">
        <v>13528.788</v>
      </c>
      <c r="O342" s="108">
        <v>13192.431</v>
      </c>
      <c r="P342" s="108">
        <v>12779.17</v>
      </c>
    </row>
    <row r="343" spans="1:16">
      <c r="A343" s="7" t="s">
        <v>179</v>
      </c>
      <c r="B343" s="106" t="s">
        <v>66</v>
      </c>
      <c r="C343" s="107">
        <v>97762.61</v>
      </c>
      <c r="D343" s="107" t="s">
        <v>489</v>
      </c>
      <c r="E343" s="107" t="s">
        <v>489</v>
      </c>
      <c r="F343" s="107" t="s">
        <v>489</v>
      </c>
      <c r="G343" s="107" t="s">
        <v>489</v>
      </c>
      <c r="H343" s="107" t="s">
        <v>489</v>
      </c>
      <c r="I343" s="107" t="s">
        <v>489</v>
      </c>
      <c r="J343" s="107" t="s">
        <v>489</v>
      </c>
      <c r="K343" s="107" t="s">
        <v>489</v>
      </c>
      <c r="L343" s="107" t="s">
        <v>489</v>
      </c>
      <c r="M343" s="107">
        <v>82478.490000000005</v>
      </c>
      <c r="N343" s="107" t="s">
        <v>489</v>
      </c>
      <c r="O343" s="107" t="s">
        <v>489</v>
      </c>
      <c r="P343" s="107" t="s">
        <v>489</v>
      </c>
    </row>
    <row r="344" spans="1:16">
      <c r="A344" s="7" t="s">
        <v>611</v>
      </c>
      <c r="B344" s="106" t="s">
        <v>66</v>
      </c>
      <c r="C344" s="108" t="s">
        <v>489</v>
      </c>
      <c r="D344" s="108" t="s">
        <v>489</v>
      </c>
      <c r="E344" s="108" t="s">
        <v>489</v>
      </c>
      <c r="F344" s="108" t="s">
        <v>489</v>
      </c>
      <c r="G344" s="108" t="s">
        <v>489</v>
      </c>
      <c r="H344" s="108" t="s">
        <v>489</v>
      </c>
      <c r="I344" s="108" t="s">
        <v>489</v>
      </c>
      <c r="J344" s="108" t="s">
        <v>489</v>
      </c>
      <c r="K344" s="108" t="s">
        <v>489</v>
      </c>
      <c r="L344" s="108" t="s">
        <v>489</v>
      </c>
      <c r="M344" s="108" t="s">
        <v>489</v>
      </c>
      <c r="N344" s="108" t="s">
        <v>489</v>
      </c>
      <c r="O344" s="108" t="s">
        <v>489</v>
      </c>
      <c r="P344" s="108" t="s">
        <v>489</v>
      </c>
    </row>
    <row r="345" spans="1:16">
      <c r="A345" s="7" t="s">
        <v>214</v>
      </c>
      <c r="B345" s="106" t="s">
        <v>66</v>
      </c>
      <c r="C345" s="107" t="s">
        <v>489</v>
      </c>
      <c r="D345" s="107" t="s">
        <v>489</v>
      </c>
      <c r="E345" s="107" t="s">
        <v>489</v>
      </c>
      <c r="F345" s="107" t="s">
        <v>489</v>
      </c>
      <c r="G345" s="107" t="s">
        <v>489</v>
      </c>
      <c r="H345" s="107" t="s">
        <v>489</v>
      </c>
      <c r="I345" s="107" t="s">
        <v>489</v>
      </c>
      <c r="J345" s="107" t="s">
        <v>489</v>
      </c>
      <c r="K345" s="107" t="s">
        <v>489</v>
      </c>
      <c r="L345" s="107" t="s">
        <v>489</v>
      </c>
      <c r="M345" s="107">
        <v>52068.80859375</v>
      </c>
      <c r="N345" s="107" t="s">
        <v>489</v>
      </c>
      <c r="O345" s="107">
        <v>54096.5732421875</v>
      </c>
      <c r="P345" s="107" t="s">
        <v>489</v>
      </c>
    </row>
    <row r="346" spans="1:16">
      <c r="A346" s="7" t="s">
        <v>260</v>
      </c>
      <c r="B346" s="106" t="s">
        <v>66</v>
      </c>
      <c r="C346" s="108">
        <v>8833.6123046875</v>
      </c>
      <c r="D346" s="108">
        <v>8880.521240234375</v>
      </c>
      <c r="E346" s="108">
        <v>9110.666015625</v>
      </c>
      <c r="F346" s="108">
        <v>9131.09619140625</v>
      </c>
      <c r="G346" s="108">
        <v>9256.2509765625</v>
      </c>
      <c r="H346" s="108">
        <v>9398.404296875</v>
      </c>
      <c r="I346" s="108">
        <v>9640.77587890625</v>
      </c>
      <c r="J346" s="108">
        <v>9799.39794921875</v>
      </c>
      <c r="K346" s="108">
        <v>9856.212890625</v>
      </c>
      <c r="L346" s="108">
        <v>10127.46337890625</v>
      </c>
      <c r="M346" s="108">
        <v>10367.89599609375</v>
      </c>
      <c r="N346" s="108">
        <v>10524.35888671875</v>
      </c>
      <c r="O346" s="108">
        <v>10862.40869140625</v>
      </c>
      <c r="P346" s="108">
        <v>10767.26904296875</v>
      </c>
    </row>
    <row r="347" spans="1:16">
      <c r="A347" s="7" t="s">
        <v>142</v>
      </c>
      <c r="B347" s="106" t="s">
        <v>66</v>
      </c>
      <c r="C347" s="107" t="s">
        <v>489</v>
      </c>
      <c r="D347" s="107">
        <v>3082.35</v>
      </c>
      <c r="E347" s="107">
        <v>3085.77</v>
      </c>
      <c r="F347" s="107">
        <v>3057.05</v>
      </c>
      <c r="G347" s="107">
        <v>2929.74</v>
      </c>
      <c r="H347" s="107">
        <v>3054.65</v>
      </c>
      <c r="I347" s="107">
        <v>3127.53</v>
      </c>
      <c r="J347" s="107">
        <v>3126.62</v>
      </c>
      <c r="K347" s="107">
        <v>3358.622924804688</v>
      </c>
      <c r="L347" s="107">
        <v>3278.226928710938</v>
      </c>
      <c r="M347" s="107">
        <v>3212.134033203125</v>
      </c>
      <c r="N347" s="107">
        <v>3239.0576171875</v>
      </c>
      <c r="O347" s="107">
        <v>3322.47265625</v>
      </c>
      <c r="P347" s="107">
        <v>3348.213623046875</v>
      </c>
    </row>
    <row r="348" spans="1:16">
      <c r="A348" s="7" t="s">
        <v>49</v>
      </c>
      <c r="B348" s="106" t="s">
        <v>66</v>
      </c>
      <c r="C348" s="108" t="s">
        <v>489</v>
      </c>
      <c r="D348" s="108" t="s">
        <v>489</v>
      </c>
      <c r="E348" s="108" t="s">
        <v>489</v>
      </c>
      <c r="F348" s="108" t="s">
        <v>489</v>
      </c>
      <c r="G348" s="108" t="s">
        <v>489</v>
      </c>
      <c r="H348" s="108">
        <v>131.07383728027341</v>
      </c>
      <c r="I348" s="108">
        <v>133.07706069946289</v>
      </c>
      <c r="J348" s="108">
        <v>123.075798034668</v>
      </c>
      <c r="K348" s="108">
        <v>129.57622528076169</v>
      </c>
      <c r="L348" s="108">
        <v>127.2013320922852</v>
      </c>
      <c r="M348" s="108">
        <v>130.4063415527344</v>
      </c>
      <c r="N348" s="108">
        <v>126.0035781860352</v>
      </c>
      <c r="O348" s="108">
        <v>126.62487411499021</v>
      </c>
      <c r="P348" s="108">
        <v>125.80285263061521</v>
      </c>
    </row>
    <row r="349" spans="1:16">
      <c r="A349" s="7" t="s">
        <v>612</v>
      </c>
      <c r="B349" s="106" t="s">
        <v>66</v>
      </c>
      <c r="C349" s="107">
        <v>66661.902205530554</v>
      </c>
      <c r="D349" s="107">
        <v>65578.697873129437</v>
      </c>
      <c r="E349" s="107">
        <v>65311.480344009178</v>
      </c>
      <c r="F349" s="107">
        <v>65012.8025846167</v>
      </c>
      <c r="G349" s="107">
        <v>64583.013025546868</v>
      </c>
      <c r="H349" s="107">
        <v>65201.3202058487</v>
      </c>
      <c r="I349" s="107">
        <v>66170.232052795414</v>
      </c>
      <c r="J349" s="107">
        <v>66551.310987190256</v>
      </c>
      <c r="K349" s="107">
        <v>67025.778893699637</v>
      </c>
      <c r="L349" s="107">
        <v>66955.249599304196</v>
      </c>
      <c r="M349" s="107">
        <v>67134.179500396829</v>
      </c>
      <c r="N349" s="107">
        <v>66615.549241996778</v>
      </c>
      <c r="O349" s="107">
        <v>66177.818089523178</v>
      </c>
      <c r="P349" s="107">
        <v>66017.609154701233</v>
      </c>
    </row>
  </sheetData>
  <mergeCells count="71">
    <mergeCell ref="A304:B304"/>
    <mergeCell ref="C304:P304"/>
    <mergeCell ref="A305:B305"/>
    <mergeCell ref="A301:B301"/>
    <mergeCell ref="C301:P301"/>
    <mergeCell ref="A302:B302"/>
    <mergeCell ref="C302:P302"/>
    <mergeCell ref="A303:B303"/>
    <mergeCell ref="C303:P303"/>
    <mergeCell ref="A300:B300"/>
    <mergeCell ref="C300:P300"/>
    <mergeCell ref="A203:B203"/>
    <mergeCell ref="A249:B249"/>
    <mergeCell ref="C249:P249"/>
    <mergeCell ref="A250:B250"/>
    <mergeCell ref="C250:P250"/>
    <mergeCell ref="A251:B251"/>
    <mergeCell ref="C251:P251"/>
    <mergeCell ref="A252:B252"/>
    <mergeCell ref="C252:P252"/>
    <mergeCell ref="A253:B253"/>
    <mergeCell ref="C253:P253"/>
    <mergeCell ref="A254:B254"/>
    <mergeCell ref="A200:B200"/>
    <mergeCell ref="C200:P200"/>
    <mergeCell ref="A201:B201"/>
    <mergeCell ref="C201:P201"/>
    <mergeCell ref="A202:B202"/>
    <mergeCell ref="C202:P202"/>
    <mergeCell ref="C100:P100"/>
    <mergeCell ref="A101:B101"/>
    <mergeCell ref="A199:B199"/>
    <mergeCell ref="C199:P199"/>
    <mergeCell ref="A148:B148"/>
    <mergeCell ref="C148:P148"/>
    <mergeCell ref="A149:B149"/>
    <mergeCell ref="C149:P149"/>
    <mergeCell ref="A150:B150"/>
    <mergeCell ref="C150:P150"/>
    <mergeCell ref="A151:B151"/>
    <mergeCell ref="C151:P151"/>
    <mergeCell ref="A152:B152"/>
    <mergeCell ref="A198:B198"/>
    <mergeCell ref="C198:P198"/>
    <mergeCell ref="A48:B48"/>
    <mergeCell ref="C48:P48"/>
    <mergeCell ref="A49:B49"/>
    <mergeCell ref="C49:P49"/>
    <mergeCell ref="A147:B147"/>
    <mergeCell ref="C147:P147"/>
    <mergeCell ref="A50:B50"/>
    <mergeCell ref="A96:B96"/>
    <mergeCell ref="C96:P96"/>
    <mergeCell ref="A97:B97"/>
    <mergeCell ref="C97:P97"/>
    <mergeCell ref="A98:B98"/>
    <mergeCell ref="C98:P98"/>
    <mergeCell ref="A99:B99"/>
    <mergeCell ref="C99:P99"/>
    <mergeCell ref="A100:B100"/>
    <mergeCell ref="A45:B45"/>
    <mergeCell ref="C45:P45"/>
    <mergeCell ref="A46:B46"/>
    <mergeCell ref="C46:P46"/>
    <mergeCell ref="A47:B47"/>
    <mergeCell ref="C47:P47"/>
    <mergeCell ref="A3:B3"/>
    <mergeCell ref="C3:P3"/>
    <mergeCell ref="A4:B4"/>
    <mergeCell ref="C4:P4"/>
    <mergeCell ref="A5:B5"/>
  </mergeCells>
  <hyperlinks>
    <hyperlink ref="A2" r:id="rId1" tooltip="Click once to display linked information. Click and hold to select this cell." display="http://stats.oecd.org/OECDStat_Metadata/ShowMetadata.ashx?Dataset=LFS_D&amp;ShowOnWeb=true&amp;Lang=en"/>
    <hyperlink ref="A44" r:id="rId2" tooltip="Click once to display linked information. Click and hold to select this cell." display="http://stats.oecd.org/OECDStat_Metadata/ShowMetadata.ashx?Dataset=LFS_D&amp;ShowOnWeb=true&amp;Lang=en"/>
    <hyperlink ref="D52" r:id="rId3" tooltip="Click once to display linked information. Click and hold to select this cell." display="http://stats.oecd.org/OECDStat_Metadata/ShowMetadata.ashx?Dataset=LFS_D&amp;Coords=[SERIES].[U],[SEX].[MW],[AGE].[1564],[FREQUENCY].[A],[FAKEUNITDIM].[FAKEUNITMEMBERCODE],[COUNTRY].[AUS],[TIME].[2001]&amp;ShowOnWeb=true"/>
    <hyperlink ref="C53" r:id="rId4" tooltip="Click once to display linked information. Click and hold to select this cell." display="http://stats.oecd.org/OECDStat_Metadata/ShowMetadata.ashx?Dataset=LFS_D&amp;Coords=[SERIES].[U],[SEX].[MW],[AGE].[1564],[FREQUENCY].[A],[FAKEUNITDIM].[FAKEUNITMEMBERCODE],[COUNTRY].[AUT],[TIME].[2000]&amp;ShowOnWeb=true"/>
    <hyperlink ref="F53" r:id="rId5" tooltip="Click once to display linked information. Click and hold to select this cell." display="http://stats.oecd.org/OECDStat_Metadata/ShowMetadata.ashx?Dataset=LFS_D&amp;Coords=[SERIES].[U],[SEX].[MW],[AGE].[1564],[FREQUENCY].[A],[FAKEUNITDIM].[FAKEUNITMEMBERCODE],[COUNTRY].[AUT],[TIME].[2003]&amp;ShowOnWeb=true"/>
    <hyperlink ref="C59" r:id="rId6" tooltip="Click once to display linked information. Click and hold to select this cell." display="http://stats.oecd.org/OECDStat_Metadata/ShowMetadata.ashx?Dataset=LFS_D&amp;Coords=[SERIES].[U],[SEX].[MW],[AGE].[1564],[FREQUENCY].[A],[FAKEUNITDIM].[FAKEUNITMEMBERCODE],[COUNTRY].[EST],[TIME].[2000]&amp;ShowOnWeb=true"/>
    <hyperlink ref="E61" r:id="rId7" tooltip="Click once to display linked information. Click and hold to select this cell." display="http://stats.oecd.org/OECDStat_Metadata/ShowMetadata.ashx?Dataset=LFS_D&amp;Coords=[SERIES].[U],[SEX].[MW],[AGE].[1564],[FREQUENCY].[A],[FAKEUNITDIM].[FAKEUNITMEMBERCODE],[COUNTRY].[FRA],[TIME].[2002]&amp;ShowOnWeb=true"/>
    <hyperlink ref="G62" r:id="rId8" tooltip="Click once to display linked information. Click and hold to select this cell." display="http://stats.oecd.org/OECDStat_Metadata/ShowMetadata.ashx?Dataset=LFS_D&amp;Coords=[SERIES].[U],[SEX].[MW],[AGE].[1564],[FREQUENCY].[A],[FAKEUNITDIM].[FAKEUNITMEMBERCODE],[COUNTRY].[DEU],[TIME].[2004]&amp;ShowOnWeb=true"/>
    <hyperlink ref="M62" r:id="rId9" tooltip="Click once to display linked information. Click and hold to select this cell." display="http://stats.oecd.org/OECDStat_Metadata/ShowMetadata.ashx?Dataset=LFS_D&amp;Coords=[SERIES].[U],[SEX].[MW],[AGE].[1564],[FREQUENCY].[A],[FAKEUNITDIM].[FAKEUNITMEMBERCODE],[COUNTRY].[DEU],[TIME].[2010]&amp;ShowOnWeb=true"/>
    <hyperlink ref="E64" r:id="rId10" tooltip="Click once to display linked information. Click and hold to select this cell." display="http://stats.oecd.org/OECDStat_Metadata/ShowMetadata.ashx?Dataset=LFS_D&amp;Coords=[SERIES].[U],[SEX].[MW],[AGE].[1564],[FREQUENCY].[A],[FAKEUNITDIM].[FAKEUNITMEMBERCODE],[COUNTRY].[HUN],[TIME].[2002]&amp;ShowOnWeb=true"/>
    <hyperlink ref="D65" r:id="rId11" tooltip="Click once to display linked information. Click and hold to select this cell." display="http://stats.oecd.org/OECDStat_Metadata/ShowMetadata.ashx?Dataset=LFS_D&amp;Coords=[SERIES].[U],[SEX].[MW],[AGE].[1564],[FREQUENCY].[A],[FAKEUNITDIM].[FAKEUNITMEMBERCODE],[COUNTRY].[ISL],[TIME].[2001]&amp;ShowOnWeb=true"/>
    <hyperlink ref="F65" r:id="rId12" tooltip="Click once to display linked information. Click and hold to select this cell." display="http://stats.oecd.org/OECDStat_Metadata/ShowMetadata.ashx?Dataset=LFS_D&amp;Coords=[SERIES].[U],[SEX].[MW],[AGE].[1564],[FREQUENCY].[A],[FAKEUNITDIM].[FAKEUNITMEMBERCODE],[COUNTRY].[ISL],[TIME].[2003]&amp;ShowOnWeb=true"/>
    <hyperlink ref="F68" r:id="rId13" tooltip="Click once to display linked information. Click and hold to select this cell." display="http://stats.oecd.org/OECDStat_Metadata/ShowMetadata.ashx?Dataset=LFS_D&amp;Coords=[SERIES].[U],[SEX].[MW],[AGE].[1564],[FREQUENCY].[A],[FAKEUNITDIM].[FAKEUNITMEMBERCODE],[COUNTRY].[ITA],[TIME].[2003]&amp;ShowOnWeb=true"/>
    <hyperlink ref="G68" r:id="rId14" tooltip="Click once to display linked information. Click and hold to select this cell." display="http://stats.oecd.org/OECDStat_Metadata/ShowMetadata.ashx?Dataset=LFS_D&amp;Coords=[SERIES].[U],[SEX].[MW],[AGE].[1564],[FREQUENCY].[A],[FAKEUNITDIM].[FAKEUNITMEMBERCODE],[COUNTRY].[ITA],[TIME].[2004]&amp;ShowOnWeb=true"/>
    <hyperlink ref="H70" r:id="rId15" tooltip="Click once to display linked information. Click and hold to select this cell." display="http://stats.oecd.org/OECDStat_Metadata/ShowMetadata.ashx?Dataset=LFS_D&amp;Coords=[SERIES].[U],[SEX].[MW],[AGE].[1564],[FREQUENCY].[A],[FAKEUNITDIM].[FAKEUNITMEMBERCODE],[COUNTRY].[KOR],[TIME].[2005]&amp;ShowOnWeb=true"/>
    <hyperlink ref="E71" r:id="rId16" tooltip="Click once to display linked information. Click and hold to select this cell." display="http://stats.oecd.org/OECDStat_Metadata/ShowMetadata.ashx?Dataset=LFS_D&amp;Coords=[SERIES].[U],[SEX].[MW],[AGE].[1564],[FREQUENCY].[A],[FAKEUNITDIM].[FAKEUNITMEMBERCODE],[COUNTRY].[LUX],[TIME].[2002]&amp;ShowOnWeb=true"/>
    <hyperlink ref="F71" r:id="rId17" tooltip="Click once to display linked information. Click and hold to select this cell." display="http://stats.oecd.org/OECDStat_Metadata/ShowMetadata.ashx?Dataset=LFS_D&amp;Coords=[SERIES].[U],[SEX].[MW],[AGE].[1564],[FREQUENCY].[A],[FAKEUNITDIM].[FAKEUNITMEMBERCODE],[COUNTRY].[LUX],[TIME].[2003]&amp;ShowOnWeb=true"/>
    <hyperlink ref="C72" r:id="rId18" tooltip="Click once to display linked information. Click and hold to select this cell." display="http://stats.oecd.org/OECDStat_Metadata/ShowMetadata.ashx?Dataset=LFS_D&amp;Coords=[SERIES].[U],[SEX].[MW],[AGE].[1564],[FREQUENCY].[A],[FAKEUNITDIM].[FAKEUNITMEMBERCODE],[COUNTRY].[MEX],[TIME].[2000]&amp;ShowOnWeb=true"/>
    <hyperlink ref="C76" r:id="rId19" tooltip="Click once to display linked information. Click and hold to select this cell." display="http://stats.oecd.org/OECDStat_Metadata/ShowMetadata.ashx?Dataset=LFS_D&amp;Coords=[SERIES].[U],[SEX].[MW],[AGE].[1564],[FREQUENCY].[A],[FAKEUNITDIM].[FAKEUNITMEMBERCODE],[COUNTRY].[POL],[TIME].[2000]&amp;ShowOnWeb=true"/>
    <hyperlink ref="E76" r:id="rId20" tooltip="Click once to display linked information. Click and hold to select this cell." display="http://stats.oecd.org/OECDStat_Metadata/ShowMetadata.ashx?Dataset=LFS_D&amp;Coords=[SERIES].[U],[SEX].[MW],[AGE].[1564],[FREQUENCY].[A],[FAKEUNITDIM].[FAKEUNITMEMBERCODE],[COUNTRY].[POL],[TIME].[2002]&amp;ShowOnWeb=true"/>
    <hyperlink ref="E78" r:id="rId21" tooltip="Click once to display linked information. Click and hold to select this cell." display="http://stats.oecd.org/OECDStat_Metadata/ShowMetadata.ashx?Dataset=LFS_D&amp;Coords=[SERIES].[U],[SEX].[MW],[AGE].[1564],[FREQUENCY].[A],[FAKEUNITDIM].[FAKEUNITMEMBERCODE],[COUNTRY].[SVK],[TIME].[2002]&amp;ShowOnWeb=true"/>
    <hyperlink ref="C80" r:id="rId22" tooltip="Click once to display linked information. Click and hold to select this cell." display="http://stats.oecd.org/OECDStat_Metadata/ShowMetadata.ashx?Dataset=LFS_D&amp;Coords=[SERIES].[U],[SEX].[MW],[AGE].[1564],[FREQUENCY].[A],[FAKEUNITDIM].[FAKEUNITMEMBERCODE],[COUNTRY].[ESP],[TIME].[2000]&amp;ShowOnWeb=true"/>
    <hyperlink ref="G80" r:id="rId23" tooltip="Click once to display linked information. Click and hold to select this cell." display="http://stats.oecd.org/OECDStat_Metadata/ShowMetadata.ashx?Dataset=LFS_D&amp;Coords=[SERIES].[U],[SEX].[MW],[AGE].[1564],[FREQUENCY].[A],[FAKEUNITDIM].[FAKEUNITMEMBERCODE],[COUNTRY].[ESP],[TIME].[2004]&amp;ShowOnWeb=true"/>
    <hyperlink ref="K80" r:id="rId24" tooltip="Click once to display linked information. Click and hold to select this cell." display="http://stats.oecd.org/OECDStat_Metadata/ShowMetadata.ashx?Dataset=LFS_D&amp;Coords=[SERIES].[U],[SEX].[MW],[AGE].[1564],[FREQUENCY].[A],[FAKEUNITDIM].[FAKEUNITMEMBERCODE],[COUNTRY].[ESP],[TIME].[2008]&amp;ShowOnWeb=true"/>
    <hyperlink ref="L80" r:id="rId25" tooltip="Click once to display linked information. Click and hold to select this cell." display="http://stats.oecd.org/OECDStat_Metadata/ShowMetadata.ashx?Dataset=LFS_D&amp;Coords=[SERIES].[U],[SEX].[MW],[AGE].[1564],[FREQUENCY].[A],[FAKEUNITDIM].[FAKEUNITMEMBERCODE],[COUNTRY].[ESP],[TIME].[2009]&amp;ShowOnWeb=true"/>
    <hyperlink ref="G81" r:id="rId26" tooltip="Click once to display linked information. Click and hold to select this cell." display="http://stats.oecd.org/OECDStat_Metadata/ShowMetadata.ashx?Dataset=LFS_D&amp;Coords=[SERIES].[U],[SEX].[MW],[AGE].[1564],[FREQUENCY].[A],[FAKEUNITDIM].[FAKEUNITMEMBERCODE],[COUNTRY].[SWE],[TIME].[2004]&amp;ShowOnWeb=true"/>
    <hyperlink ref="C83" r:id="rId27" tooltip="Click once to display linked information. Click and hold to select this cell." display="http://stats.oecd.org/OECDStat_Metadata/ShowMetadata.ashx?Dataset=LFS_D&amp;Coords=[SERIES].[U],[SEX].[MW],[AGE].[1564],[FREQUENCY].[A],[FAKEUNITDIM].[FAKEUNITMEMBERCODE],[COUNTRY].[TUR],[TIME].[2000]&amp;ShowOnWeb=true"/>
    <hyperlink ref="C85" r:id="rId28" tooltip="Click once to display linked information. Click and hold to select this cell." display="http://stats.oecd.org/OECDStat_Metadata/ShowMetadata.ashx?Dataset=LFS_D&amp;Coords=[SERIES].[U],[SEX].[MW],[AGE].[1564],[FREQUENCY].[A],[FAKEUNITDIM].[FAKEUNITMEMBERCODE],[COUNTRY].[USA],[TIME].[2000]&amp;ShowOnWeb=true"/>
    <hyperlink ref="D103" r:id="rId29" tooltip="Click once to display linked information. Click and hold to select this cell." display="http://stats.oecd.org/OECDStat_Metadata/ShowMetadata.ashx?Dataset=LFS_D&amp;Coords=[SERIES].[U],[SEX].[MW],[AGE].[1524],[FREQUENCY].[A],[FAKEUNITDIM].[FAKEUNITMEMBERCODE],[COUNTRY].[AUS],[TIME].[2001]&amp;ShowOnWeb=true"/>
    <hyperlink ref="C104" r:id="rId30" tooltip="Click once to display linked information. Click and hold to select this cell." display="http://stats.oecd.org/OECDStat_Metadata/ShowMetadata.ashx?Dataset=LFS_D&amp;Coords=[SERIES].[U],[SEX].[MW],[AGE].[1524],[FREQUENCY].[A],[FAKEUNITDIM].[FAKEUNITMEMBERCODE],[COUNTRY].[AUT],[TIME].[2000]&amp;ShowOnWeb=true"/>
    <hyperlink ref="F104" r:id="rId31" tooltip="Click once to display linked information. Click and hold to select this cell." display="http://stats.oecd.org/OECDStat_Metadata/ShowMetadata.ashx?Dataset=LFS_D&amp;Coords=[SERIES].[U],[SEX].[MW],[AGE].[1524],[FREQUENCY].[A],[FAKEUNITDIM].[FAKEUNITMEMBERCODE],[COUNTRY].[AUT],[TIME].[2003]&amp;ShowOnWeb=true"/>
    <hyperlink ref="C110" r:id="rId32" tooltip="Click once to display linked information. Click and hold to select this cell." display="http://stats.oecd.org/OECDStat_Metadata/ShowMetadata.ashx?Dataset=LFS_D&amp;Coords=[SERIES].[U],[SEX].[MW],[AGE].[1524],[FREQUENCY].[A],[FAKEUNITDIM].[FAKEUNITMEMBERCODE],[COUNTRY].[EST],[TIME].[2000]&amp;ShowOnWeb=true"/>
    <hyperlink ref="E112" r:id="rId33" tooltip="Click once to display linked information. Click and hold to select this cell." display="http://stats.oecd.org/OECDStat_Metadata/ShowMetadata.ashx?Dataset=LFS_D&amp;Coords=[SERIES].[U],[SEX].[MW],[AGE].[1524],[FREQUENCY].[A],[FAKEUNITDIM].[FAKEUNITMEMBERCODE],[COUNTRY].[FRA],[TIME].[2002]&amp;ShowOnWeb=true"/>
    <hyperlink ref="G113" r:id="rId34" tooltip="Click once to display linked information. Click and hold to select this cell." display="http://stats.oecd.org/OECDStat_Metadata/ShowMetadata.ashx?Dataset=LFS_D&amp;Coords=[SERIES].[U],[SEX].[MW],[AGE].[1524],[FREQUENCY].[A],[FAKEUNITDIM].[FAKEUNITMEMBERCODE],[COUNTRY].[DEU],[TIME].[2004]&amp;ShowOnWeb=true"/>
    <hyperlink ref="M113" r:id="rId35" tooltip="Click once to display linked information. Click and hold to select this cell." display="http://stats.oecd.org/OECDStat_Metadata/ShowMetadata.ashx?Dataset=LFS_D&amp;Coords=[SERIES].[U],[SEX].[MW],[AGE].[1524],[FREQUENCY].[A],[FAKEUNITDIM].[FAKEUNITMEMBERCODE],[COUNTRY].[DEU],[TIME].[2010]&amp;ShowOnWeb=true"/>
    <hyperlink ref="E115" r:id="rId36" tooltip="Click once to display linked information. Click and hold to select this cell." display="http://stats.oecd.org/OECDStat_Metadata/ShowMetadata.ashx?Dataset=LFS_D&amp;Coords=[SERIES].[U],[SEX].[MW],[AGE].[1524],[FREQUENCY].[A],[FAKEUNITDIM].[FAKEUNITMEMBERCODE],[COUNTRY].[HUN],[TIME].[2002]&amp;ShowOnWeb=true"/>
    <hyperlink ref="D116" r:id="rId37" tooltip="Click once to display linked information. Click and hold to select this cell." display="http://stats.oecd.org/OECDStat_Metadata/ShowMetadata.ashx?Dataset=LFS_D&amp;Coords=[SERIES].[U],[SEX].[MW],[AGE].[1524],[FREQUENCY].[A],[FAKEUNITDIM].[FAKEUNITMEMBERCODE],[COUNTRY].[ISL],[TIME].[2001]&amp;ShowOnWeb=true"/>
    <hyperlink ref="F116" r:id="rId38" tooltip="Click once to display linked information. Click and hold to select this cell." display="http://stats.oecd.org/OECDStat_Metadata/ShowMetadata.ashx?Dataset=LFS_D&amp;Coords=[SERIES].[U],[SEX].[MW],[AGE].[1524],[FREQUENCY].[A],[FAKEUNITDIM].[FAKEUNITMEMBERCODE],[COUNTRY].[ISL],[TIME].[2003]&amp;ShowOnWeb=true"/>
    <hyperlink ref="F119" r:id="rId39" tooltip="Click once to display linked information. Click and hold to select this cell." display="http://stats.oecd.org/OECDStat_Metadata/ShowMetadata.ashx?Dataset=LFS_D&amp;Coords=[SERIES].[U],[SEX].[MW],[AGE].[1524],[FREQUENCY].[A],[FAKEUNITDIM].[FAKEUNITMEMBERCODE],[COUNTRY].[ITA],[TIME].[2003]&amp;ShowOnWeb=true"/>
    <hyperlink ref="G119" r:id="rId40" tooltip="Click once to display linked information. Click and hold to select this cell." display="http://stats.oecd.org/OECDStat_Metadata/ShowMetadata.ashx?Dataset=LFS_D&amp;Coords=[SERIES].[U],[SEX].[MW],[AGE].[1524],[FREQUENCY].[A],[FAKEUNITDIM].[FAKEUNITMEMBERCODE],[COUNTRY].[ITA],[TIME].[2004]&amp;ShowOnWeb=true"/>
    <hyperlink ref="H121" r:id="rId41" tooltip="Click once to display linked information. Click and hold to select this cell." display="http://stats.oecd.org/OECDStat_Metadata/ShowMetadata.ashx?Dataset=LFS_D&amp;Coords=[SERIES].[U],[SEX].[MW],[AGE].[1524],[FREQUENCY].[A],[FAKEUNITDIM].[FAKEUNITMEMBERCODE],[COUNTRY].[KOR],[TIME].[2005]&amp;ShowOnWeb=true"/>
    <hyperlink ref="E122" r:id="rId42" tooltip="Click once to display linked information. Click and hold to select this cell." display="http://stats.oecd.org/OECDStat_Metadata/ShowMetadata.ashx?Dataset=LFS_D&amp;Coords=[SERIES].[U],[SEX].[MW],[AGE].[1524],[FREQUENCY].[A],[FAKEUNITDIM].[FAKEUNITMEMBERCODE],[COUNTRY].[LUX],[TIME].[2002]&amp;ShowOnWeb=true"/>
    <hyperlink ref="F122" r:id="rId43" tooltip="Click once to display linked information. Click and hold to select this cell." display="http://stats.oecd.org/OECDStat_Metadata/ShowMetadata.ashx?Dataset=LFS_D&amp;Coords=[SERIES].[U],[SEX].[MW],[AGE].[1524],[FREQUENCY].[A],[FAKEUNITDIM].[FAKEUNITMEMBERCODE],[COUNTRY].[LUX],[TIME].[2003]&amp;ShowOnWeb=true"/>
    <hyperlink ref="C123" r:id="rId44" tooltip="Click once to display linked information. Click and hold to select this cell." display="http://stats.oecd.org/OECDStat_Metadata/ShowMetadata.ashx?Dataset=LFS_D&amp;Coords=[SERIES].[U],[SEX].[MW],[AGE].[1524],[FREQUENCY].[A],[FAKEUNITDIM].[FAKEUNITMEMBERCODE],[COUNTRY].[MEX],[TIME].[2000]&amp;ShowOnWeb=true"/>
    <hyperlink ref="C127" r:id="rId45" tooltip="Click once to display linked information. Click and hold to select this cell." display="http://stats.oecd.org/OECDStat_Metadata/ShowMetadata.ashx?Dataset=LFS_D&amp;Coords=[SERIES].[U],[SEX].[MW],[AGE].[1524],[FREQUENCY].[A],[FAKEUNITDIM].[FAKEUNITMEMBERCODE],[COUNTRY].[POL],[TIME].[2000]&amp;ShowOnWeb=true"/>
    <hyperlink ref="E127" r:id="rId46" tooltip="Click once to display linked information. Click and hold to select this cell." display="http://stats.oecd.org/OECDStat_Metadata/ShowMetadata.ashx?Dataset=LFS_D&amp;Coords=[SERIES].[U],[SEX].[MW],[AGE].[1524],[FREQUENCY].[A],[FAKEUNITDIM].[FAKEUNITMEMBERCODE],[COUNTRY].[POL],[TIME].[2002]&amp;ShowOnWeb=true"/>
    <hyperlink ref="E129" r:id="rId47" tooltip="Click once to display linked information. Click and hold to select this cell." display="http://stats.oecd.org/OECDStat_Metadata/ShowMetadata.ashx?Dataset=LFS_D&amp;Coords=[SERIES].[U],[SEX].[MW],[AGE].[1524],[FREQUENCY].[A],[FAKEUNITDIM].[FAKEUNITMEMBERCODE],[COUNTRY].[SVK],[TIME].[2002]&amp;ShowOnWeb=true"/>
    <hyperlink ref="C131" r:id="rId48" tooltip="Click once to display linked information. Click and hold to select this cell." display="http://stats.oecd.org/OECDStat_Metadata/ShowMetadata.ashx?Dataset=LFS_D&amp;Coords=[SERIES].[U],[SEX].[MW],[AGE].[1524],[FREQUENCY].[A],[FAKEUNITDIM].[FAKEUNITMEMBERCODE],[COUNTRY].[ESP],[TIME].[2000]&amp;ShowOnWeb=true"/>
    <hyperlink ref="G131" r:id="rId49" tooltip="Click once to display linked information. Click and hold to select this cell." display="http://stats.oecd.org/OECDStat_Metadata/ShowMetadata.ashx?Dataset=LFS_D&amp;Coords=[SERIES].[U],[SEX].[MW],[AGE].[1524],[FREQUENCY].[A],[FAKEUNITDIM].[FAKEUNITMEMBERCODE],[COUNTRY].[ESP],[TIME].[2004]&amp;ShowOnWeb=true"/>
    <hyperlink ref="K131" r:id="rId50" tooltip="Click once to display linked information. Click and hold to select this cell." display="http://stats.oecd.org/OECDStat_Metadata/ShowMetadata.ashx?Dataset=LFS_D&amp;Coords=[SERIES].[U],[SEX].[MW],[AGE].[1524],[FREQUENCY].[A],[FAKEUNITDIM].[FAKEUNITMEMBERCODE],[COUNTRY].[ESP],[TIME].[2008]&amp;ShowOnWeb=true"/>
    <hyperlink ref="L131" r:id="rId51" tooltip="Click once to display linked information. Click and hold to select this cell." display="http://stats.oecd.org/OECDStat_Metadata/ShowMetadata.ashx?Dataset=LFS_D&amp;Coords=[SERIES].[U],[SEX].[MW],[AGE].[1524],[FREQUENCY].[A],[FAKEUNITDIM].[FAKEUNITMEMBERCODE],[COUNTRY].[ESP],[TIME].[2009]&amp;ShowOnWeb=true"/>
    <hyperlink ref="G132" r:id="rId52" tooltip="Click once to display linked information. Click and hold to select this cell." display="http://stats.oecd.org/OECDStat_Metadata/ShowMetadata.ashx?Dataset=LFS_D&amp;Coords=[SERIES].[U],[SEX].[MW],[AGE].[1524],[FREQUENCY].[A],[FAKEUNITDIM].[FAKEUNITMEMBERCODE],[COUNTRY].[SWE],[TIME].[2004]&amp;ShowOnWeb=true"/>
    <hyperlink ref="C134" r:id="rId53" tooltip="Click once to display linked information. Click and hold to select this cell." display="http://stats.oecd.org/OECDStat_Metadata/ShowMetadata.ashx?Dataset=LFS_D&amp;Coords=[SERIES].[U],[SEX].[MW],[AGE].[1524],[FREQUENCY].[A],[FAKEUNITDIM].[FAKEUNITMEMBERCODE],[COUNTRY].[TUR],[TIME].[2000]&amp;ShowOnWeb=true"/>
    <hyperlink ref="C136" r:id="rId54" tooltip="Click once to display linked information. Click and hold to select this cell." display="http://stats.oecd.org/OECDStat_Metadata/ShowMetadata.ashx?Dataset=LFS_D&amp;Coords=[SERIES].[U],[SEX].[MW],[AGE].[1524],[FREQUENCY].[A],[FAKEUNITDIM].[FAKEUNITMEMBERCODE],[COUNTRY].[USA],[TIME].[2000]&amp;ShowOnWeb=true"/>
    <hyperlink ref="D154" r:id="rId55" tooltip="Click once to display linked information. Click and hold to select this cell." display="http://stats.oecd.org/OECDStat_Metadata/ShowMetadata.ashx?Dataset=LFS_D&amp;Coords=[SERIES].[U],[SEX].[MW],[AGE].[2529],[FREQUENCY].[A],[FAKEUNITDIM].[FAKEUNITMEMBERCODE],[COUNTRY].[AUS],[TIME].[2001]&amp;ShowOnWeb=true"/>
    <hyperlink ref="C155" r:id="rId56" tooltip="Click once to display linked information. Click and hold to select this cell." display="http://stats.oecd.org/OECDStat_Metadata/ShowMetadata.ashx?Dataset=LFS_D&amp;Coords=[SERIES].[U],[SEX].[MW],[AGE].[2529],[FREQUENCY].[A],[FAKEUNITDIM].[FAKEUNITMEMBERCODE],[COUNTRY].[AUT],[TIME].[2000]&amp;ShowOnWeb=true"/>
    <hyperlink ref="F155" r:id="rId57" tooltip="Click once to display linked information. Click and hold to select this cell." display="http://stats.oecd.org/OECDStat_Metadata/ShowMetadata.ashx?Dataset=LFS_D&amp;Coords=[SERIES].[U],[SEX].[MW],[AGE].[2529],[FREQUENCY].[A],[FAKEUNITDIM].[FAKEUNITMEMBERCODE],[COUNTRY].[AUT],[TIME].[2003]&amp;ShowOnWeb=true"/>
    <hyperlink ref="C161" r:id="rId58" tooltip="Click once to display linked information. Click and hold to select this cell." display="http://stats.oecd.org/OECDStat_Metadata/ShowMetadata.ashx?Dataset=LFS_D&amp;Coords=[SERIES].[U],[SEX].[MW],[AGE].[2529],[FREQUENCY].[A],[FAKEUNITDIM].[FAKEUNITMEMBERCODE],[COUNTRY].[EST],[TIME].[2000]&amp;ShowOnWeb=true"/>
    <hyperlink ref="E163" r:id="rId59" tooltip="Click once to display linked information. Click and hold to select this cell." display="http://stats.oecd.org/OECDStat_Metadata/ShowMetadata.ashx?Dataset=LFS_D&amp;Coords=[SERIES].[U],[SEX].[MW],[AGE].[2529],[FREQUENCY].[A],[FAKEUNITDIM].[FAKEUNITMEMBERCODE],[COUNTRY].[FRA],[TIME].[2002]&amp;ShowOnWeb=true"/>
    <hyperlink ref="G164" r:id="rId60" tooltip="Click once to display linked information. Click and hold to select this cell." display="http://stats.oecd.org/OECDStat_Metadata/ShowMetadata.ashx?Dataset=LFS_D&amp;Coords=[SERIES].[U],[SEX].[MW],[AGE].[2529],[FREQUENCY].[A],[FAKEUNITDIM].[FAKEUNITMEMBERCODE],[COUNTRY].[DEU],[TIME].[2004]&amp;ShowOnWeb=true"/>
    <hyperlink ref="M164" r:id="rId61" tooltip="Click once to display linked information. Click and hold to select this cell." display="http://stats.oecd.org/OECDStat_Metadata/ShowMetadata.ashx?Dataset=LFS_D&amp;Coords=[SERIES].[U],[SEX].[MW],[AGE].[2529],[FREQUENCY].[A],[FAKEUNITDIM].[FAKEUNITMEMBERCODE],[COUNTRY].[DEU],[TIME].[2010]&amp;ShowOnWeb=true"/>
    <hyperlink ref="E166" r:id="rId62" tooltip="Click once to display linked information. Click and hold to select this cell." display="http://stats.oecd.org/OECDStat_Metadata/ShowMetadata.ashx?Dataset=LFS_D&amp;Coords=[SERIES].[U],[SEX].[MW],[AGE].[2529],[FREQUENCY].[A],[FAKEUNITDIM].[FAKEUNITMEMBERCODE],[COUNTRY].[HUN],[TIME].[2002]&amp;ShowOnWeb=true"/>
    <hyperlink ref="D167" r:id="rId63" tooltip="Click once to display linked information. Click and hold to select this cell." display="http://stats.oecd.org/OECDStat_Metadata/ShowMetadata.ashx?Dataset=LFS_D&amp;Coords=[SERIES].[U],[SEX].[MW],[AGE].[2529],[FREQUENCY].[A],[FAKEUNITDIM].[FAKEUNITMEMBERCODE],[COUNTRY].[ISL],[TIME].[2001]&amp;ShowOnWeb=true"/>
    <hyperlink ref="F167" r:id="rId64" tooltip="Click once to display linked information. Click and hold to select this cell." display="http://stats.oecd.org/OECDStat_Metadata/ShowMetadata.ashx?Dataset=LFS_D&amp;Coords=[SERIES].[U],[SEX].[MW],[AGE].[2529],[FREQUENCY].[A],[FAKEUNITDIM].[FAKEUNITMEMBERCODE],[COUNTRY].[ISL],[TIME].[2003]&amp;ShowOnWeb=true"/>
    <hyperlink ref="F170" r:id="rId65" tooltip="Click once to display linked information. Click and hold to select this cell." display="http://stats.oecd.org/OECDStat_Metadata/ShowMetadata.ashx?Dataset=LFS_D&amp;Coords=[SERIES].[U],[SEX].[MW],[AGE].[2529],[FREQUENCY].[A],[FAKEUNITDIM].[FAKEUNITMEMBERCODE],[COUNTRY].[ITA],[TIME].[2003]&amp;ShowOnWeb=true"/>
    <hyperlink ref="G170" r:id="rId66" tooltip="Click once to display linked information. Click and hold to select this cell." display="http://stats.oecd.org/OECDStat_Metadata/ShowMetadata.ashx?Dataset=LFS_D&amp;Coords=[SERIES].[U],[SEX].[MW],[AGE].[2529],[FREQUENCY].[A],[FAKEUNITDIM].[FAKEUNITMEMBERCODE],[COUNTRY].[ITA],[TIME].[2004]&amp;ShowOnWeb=true"/>
    <hyperlink ref="H172" r:id="rId67" tooltip="Click once to display linked information. Click and hold to select this cell." display="http://stats.oecd.org/OECDStat_Metadata/ShowMetadata.ashx?Dataset=LFS_D&amp;Coords=[SERIES].[U],[SEX].[MW],[AGE].[2529],[FREQUENCY].[A],[FAKEUNITDIM].[FAKEUNITMEMBERCODE],[COUNTRY].[KOR],[TIME].[2005]&amp;ShowOnWeb=true"/>
    <hyperlink ref="E173" r:id="rId68" tooltip="Click once to display linked information. Click and hold to select this cell." display="http://stats.oecd.org/OECDStat_Metadata/ShowMetadata.ashx?Dataset=LFS_D&amp;Coords=[SERIES].[U],[SEX].[MW],[AGE].[2529],[FREQUENCY].[A],[FAKEUNITDIM].[FAKEUNITMEMBERCODE],[COUNTRY].[LUX],[TIME].[2002]&amp;ShowOnWeb=true"/>
    <hyperlink ref="F173" r:id="rId69" tooltip="Click once to display linked information. Click and hold to select this cell." display="http://stats.oecd.org/OECDStat_Metadata/ShowMetadata.ashx?Dataset=LFS_D&amp;Coords=[SERIES].[U],[SEX].[MW],[AGE].[2529],[FREQUENCY].[A],[FAKEUNITDIM].[FAKEUNITMEMBERCODE],[COUNTRY].[LUX],[TIME].[2003]&amp;ShowOnWeb=true"/>
    <hyperlink ref="C174" r:id="rId70" tooltip="Click once to display linked information. Click and hold to select this cell." display="http://stats.oecd.org/OECDStat_Metadata/ShowMetadata.ashx?Dataset=LFS_D&amp;Coords=[SERIES].[U],[SEX].[MW],[AGE].[2529],[FREQUENCY].[A],[FAKEUNITDIM].[FAKEUNITMEMBERCODE],[COUNTRY].[MEX],[TIME].[2000]&amp;ShowOnWeb=true"/>
    <hyperlink ref="C178" r:id="rId71" tooltip="Click once to display linked information. Click and hold to select this cell." display="http://stats.oecd.org/OECDStat_Metadata/ShowMetadata.ashx?Dataset=LFS_D&amp;Coords=[SERIES].[U],[SEX].[MW],[AGE].[2529],[FREQUENCY].[A],[FAKEUNITDIM].[FAKEUNITMEMBERCODE],[COUNTRY].[POL],[TIME].[2000]&amp;ShowOnWeb=true"/>
    <hyperlink ref="E178" r:id="rId72" tooltip="Click once to display linked information. Click and hold to select this cell." display="http://stats.oecd.org/OECDStat_Metadata/ShowMetadata.ashx?Dataset=LFS_D&amp;Coords=[SERIES].[U],[SEX].[MW],[AGE].[2529],[FREQUENCY].[A],[FAKEUNITDIM].[FAKEUNITMEMBERCODE],[COUNTRY].[POL],[TIME].[2002]&amp;ShowOnWeb=true"/>
    <hyperlink ref="E180" r:id="rId73" tooltip="Click once to display linked information. Click and hold to select this cell." display="http://stats.oecd.org/OECDStat_Metadata/ShowMetadata.ashx?Dataset=LFS_D&amp;Coords=[SERIES].[U],[SEX].[MW],[AGE].[2529],[FREQUENCY].[A],[FAKEUNITDIM].[FAKEUNITMEMBERCODE],[COUNTRY].[SVK],[TIME].[2002]&amp;ShowOnWeb=true"/>
    <hyperlink ref="C182" r:id="rId74" tooltip="Click once to display linked information. Click and hold to select this cell." display="http://stats.oecd.org/OECDStat_Metadata/ShowMetadata.ashx?Dataset=LFS_D&amp;Coords=[SERIES].[U],[SEX].[MW],[AGE].[2529],[FREQUENCY].[A],[FAKEUNITDIM].[FAKEUNITMEMBERCODE],[COUNTRY].[ESP],[TIME].[2000]&amp;ShowOnWeb=true"/>
    <hyperlink ref="G182" r:id="rId75" tooltip="Click once to display linked information. Click and hold to select this cell." display="http://stats.oecd.org/OECDStat_Metadata/ShowMetadata.ashx?Dataset=LFS_D&amp;Coords=[SERIES].[U],[SEX].[MW],[AGE].[2529],[FREQUENCY].[A],[FAKEUNITDIM].[FAKEUNITMEMBERCODE],[COUNTRY].[ESP],[TIME].[2004]&amp;ShowOnWeb=true"/>
    <hyperlink ref="K182" r:id="rId76" tooltip="Click once to display linked information. Click and hold to select this cell." display="http://stats.oecd.org/OECDStat_Metadata/ShowMetadata.ashx?Dataset=LFS_D&amp;Coords=[SERIES].[U],[SEX].[MW],[AGE].[2529],[FREQUENCY].[A],[FAKEUNITDIM].[FAKEUNITMEMBERCODE],[COUNTRY].[ESP],[TIME].[2008]&amp;ShowOnWeb=true"/>
    <hyperlink ref="L182" r:id="rId77" tooltip="Click once to display linked information. Click and hold to select this cell." display="http://stats.oecd.org/OECDStat_Metadata/ShowMetadata.ashx?Dataset=LFS_D&amp;Coords=[SERIES].[U],[SEX].[MW],[AGE].[2529],[FREQUENCY].[A],[FAKEUNITDIM].[FAKEUNITMEMBERCODE],[COUNTRY].[ESP],[TIME].[2009]&amp;ShowOnWeb=true"/>
    <hyperlink ref="G183" r:id="rId78" tooltip="Click once to display linked information. Click and hold to select this cell." display="http://stats.oecd.org/OECDStat_Metadata/ShowMetadata.ashx?Dataset=LFS_D&amp;Coords=[SERIES].[U],[SEX].[MW],[AGE].[2529],[FREQUENCY].[A],[FAKEUNITDIM].[FAKEUNITMEMBERCODE],[COUNTRY].[SWE],[TIME].[2004]&amp;ShowOnWeb=true"/>
    <hyperlink ref="C185" r:id="rId79" tooltip="Click once to display linked information. Click and hold to select this cell." display="http://stats.oecd.org/OECDStat_Metadata/ShowMetadata.ashx?Dataset=LFS_D&amp;Coords=[SERIES].[U],[SEX].[MW],[AGE].[2529],[FREQUENCY].[A],[FAKEUNITDIM].[FAKEUNITMEMBERCODE],[COUNTRY].[TUR],[TIME].[2000]&amp;ShowOnWeb=true"/>
    <hyperlink ref="C187" r:id="rId80" tooltip="Click once to display linked information. Click and hold to select this cell." display="http://stats.oecd.org/OECDStat_Metadata/ShowMetadata.ashx?Dataset=LFS_D&amp;Coords=[SERIES].[U],[SEX].[MW],[AGE].[2529],[FREQUENCY].[A],[FAKEUNITDIM].[FAKEUNITMEMBERCODE],[COUNTRY].[USA],[TIME].[2000]&amp;ShowOnWeb=true"/>
    <hyperlink ref="D205" r:id="rId81" tooltip="Click once to display linked information. Click and hold to select this cell." display="http://stats.oecd.org/OECDStat_Metadata/ShowMetadata.ashx?Dataset=LFS_D&amp;Coords=[SERIES].[L],[SEX].[MW],[AGE].[1564],[FREQUENCY].[A],[FAKEUNITDIM].[FAKEUNITMEMBERCODE],[COUNTRY].[AUS],[TIME].[2001]&amp;ShowOnWeb=true"/>
    <hyperlink ref="C206" r:id="rId82" tooltip="Click once to display linked information. Click and hold to select this cell." display="http://stats.oecd.org/OECDStat_Metadata/ShowMetadata.ashx?Dataset=LFS_D&amp;Coords=[SERIES].[L],[SEX].[MW],[AGE].[1564],[FREQUENCY].[A],[FAKEUNITDIM].[FAKEUNITMEMBERCODE],[COUNTRY].[AUT],[TIME].[2000]&amp;ShowOnWeb=true"/>
    <hyperlink ref="F206" r:id="rId83" tooltip="Click once to display linked information. Click and hold to select this cell." display="http://stats.oecd.org/OECDStat_Metadata/ShowMetadata.ashx?Dataset=LFS_D&amp;Coords=[SERIES].[L],[SEX].[MW],[AGE].[1564],[FREQUENCY].[A],[FAKEUNITDIM].[FAKEUNITMEMBERCODE],[COUNTRY].[AUT],[TIME].[2003]&amp;ShowOnWeb=true"/>
    <hyperlink ref="C212" r:id="rId84" tooltip="Click once to display linked information. Click and hold to select this cell." display="http://stats.oecd.org/OECDStat_Metadata/ShowMetadata.ashx?Dataset=LFS_D&amp;Coords=[SERIES].[L],[SEX].[MW],[AGE].[1564],[FREQUENCY].[A],[FAKEUNITDIM].[FAKEUNITMEMBERCODE],[COUNTRY].[EST],[TIME].[2000]&amp;ShowOnWeb=true"/>
    <hyperlink ref="E214" r:id="rId85" tooltip="Click once to display linked information. Click and hold to select this cell." display="http://stats.oecd.org/OECDStat_Metadata/ShowMetadata.ashx?Dataset=LFS_D&amp;Coords=[SERIES].[L],[SEX].[MW],[AGE].[1564],[FREQUENCY].[A],[FAKEUNITDIM].[FAKEUNITMEMBERCODE],[COUNTRY].[FRA],[TIME].[2002]&amp;ShowOnWeb=true"/>
    <hyperlink ref="G215" r:id="rId86" tooltip="Click once to display linked information. Click and hold to select this cell." display="http://stats.oecd.org/OECDStat_Metadata/ShowMetadata.ashx?Dataset=LFS_D&amp;Coords=[SERIES].[L],[SEX].[MW],[AGE].[1564],[FREQUENCY].[A],[FAKEUNITDIM].[FAKEUNITMEMBERCODE],[COUNTRY].[DEU],[TIME].[2004]&amp;ShowOnWeb=true"/>
    <hyperlink ref="M215" r:id="rId87" tooltip="Click once to display linked information. Click and hold to select this cell." display="http://stats.oecd.org/OECDStat_Metadata/ShowMetadata.ashx?Dataset=LFS_D&amp;Coords=[SERIES].[L],[SEX].[MW],[AGE].[1564],[FREQUENCY].[A],[FAKEUNITDIM].[FAKEUNITMEMBERCODE],[COUNTRY].[DEU],[TIME].[2010]&amp;ShowOnWeb=true"/>
    <hyperlink ref="E217" r:id="rId88" tooltip="Click once to display linked information. Click and hold to select this cell." display="http://stats.oecd.org/OECDStat_Metadata/ShowMetadata.ashx?Dataset=LFS_D&amp;Coords=[SERIES].[L],[SEX].[MW],[AGE].[1564],[FREQUENCY].[A],[FAKEUNITDIM].[FAKEUNITMEMBERCODE],[COUNTRY].[HUN],[TIME].[2002]&amp;ShowOnWeb=true"/>
    <hyperlink ref="F218" r:id="rId89" tooltip="Click once to display linked information. Click and hold to select this cell." display="http://stats.oecd.org/OECDStat_Metadata/ShowMetadata.ashx?Dataset=LFS_D&amp;Coords=[SERIES].[L],[SEX].[MW],[AGE].[1564],[FREQUENCY].[A],[FAKEUNITDIM].[FAKEUNITMEMBERCODE],[COUNTRY].[ISL],[TIME].[2003]&amp;ShowOnWeb=true"/>
    <hyperlink ref="F221" r:id="rId90" tooltip="Click once to display linked information. Click and hold to select this cell." display="http://stats.oecd.org/OECDStat_Metadata/ShowMetadata.ashx?Dataset=LFS_D&amp;Coords=[SERIES].[L],[SEX].[MW],[AGE].[1564],[FREQUENCY].[A],[FAKEUNITDIM].[FAKEUNITMEMBERCODE],[COUNTRY].[ITA],[TIME].[2003]&amp;ShowOnWeb=true"/>
    <hyperlink ref="G221" r:id="rId91" tooltip="Click once to display linked information. Click and hold to select this cell." display="http://stats.oecd.org/OECDStat_Metadata/ShowMetadata.ashx?Dataset=LFS_D&amp;Coords=[SERIES].[L],[SEX].[MW],[AGE].[1564],[FREQUENCY].[A],[FAKEUNITDIM].[FAKEUNITMEMBERCODE],[COUNTRY].[ITA],[TIME].[2004]&amp;ShowOnWeb=true"/>
    <hyperlink ref="H223" r:id="rId92" tooltip="Click once to display linked information. Click and hold to select this cell." display="http://stats.oecd.org/OECDStat_Metadata/ShowMetadata.ashx?Dataset=LFS_D&amp;Coords=[SERIES].[L],[SEX].[MW],[AGE].[1564],[FREQUENCY].[A],[FAKEUNITDIM].[FAKEUNITMEMBERCODE],[COUNTRY].[KOR],[TIME].[2005]&amp;ShowOnWeb=true"/>
    <hyperlink ref="E224" r:id="rId93" tooltip="Click once to display linked information. Click and hold to select this cell." display="http://stats.oecd.org/OECDStat_Metadata/ShowMetadata.ashx?Dataset=LFS_D&amp;Coords=[SERIES].[L],[SEX].[MW],[AGE].[1564],[FREQUENCY].[A],[FAKEUNITDIM].[FAKEUNITMEMBERCODE],[COUNTRY].[LUX],[TIME].[2002]&amp;ShowOnWeb=true"/>
    <hyperlink ref="F224" r:id="rId94" tooltip="Click once to display linked information. Click and hold to select this cell." display="http://stats.oecd.org/OECDStat_Metadata/ShowMetadata.ashx?Dataset=LFS_D&amp;Coords=[SERIES].[L],[SEX].[MW],[AGE].[1564],[FREQUENCY].[A],[FAKEUNITDIM].[FAKEUNITMEMBERCODE],[COUNTRY].[LUX],[TIME].[2003]&amp;ShowOnWeb=true"/>
    <hyperlink ref="C225" r:id="rId95" tooltip="Click once to display linked information. Click and hold to select this cell." display="http://stats.oecd.org/OECDStat_Metadata/ShowMetadata.ashx?Dataset=LFS_D&amp;Coords=[SERIES].[L],[SEX].[MW],[AGE].[1564],[FREQUENCY].[A],[FAKEUNITDIM].[FAKEUNITMEMBERCODE],[COUNTRY].[MEX],[TIME].[2000]&amp;ShowOnWeb=true"/>
    <hyperlink ref="C229" r:id="rId96" tooltip="Click once to display linked information. Click and hold to select this cell." display="http://stats.oecd.org/OECDStat_Metadata/ShowMetadata.ashx?Dataset=LFS_D&amp;Coords=[SERIES].[L],[SEX].[MW],[AGE].[1564],[FREQUENCY].[A],[FAKEUNITDIM].[FAKEUNITMEMBERCODE],[COUNTRY].[POL],[TIME].[2000]&amp;ShowOnWeb=true"/>
    <hyperlink ref="E229" r:id="rId97" tooltip="Click once to display linked information. Click and hold to select this cell." display="http://stats.oecd.org/OECDStat_Metadata/ShowMetadata.ashx?Dataset=LFS_D&amp;Coords=[SERIES].[L],[SEX].[MW],[AGE].[1564],[FREQUENCY].[A],[FAKEUNITDIM].[FAKEUNITMEMBERCODE],[COUNTRY].[POL],[TIME].[2002]&amp;ShowOnWeb=true"/>
    <hyperlink ref="E231" r:id="rId98" tooltip="Click once to display linked information. Click and hold to select this cell." display="http://stats.oecd.org/OECDStat_Metadata/ShowMetadata.ashx?Dataset=LFS_D&amp;Coords=[SERIES].[L],[SEX].[MW],[AGE].[1564],[FREQUENCY].[A],[FAKEUNITDIM].[FAKEUNITMEMBERCODE],[COUNTRY].[SVK],[TIME].[2002]&amp;ShowOnWeb=true"/>
    <hyperlink ref="C233" r:id="rId99" tooltip="Click once to display linked information. Click and hold to select this cell." display="http://stats.oecd.org/OECDStat_Metadata/ShowMetadata.ashx?Dataset=LFS_D&amp;Coords=[SERIES].[L],[SEX].[MW],[AGE].[1564],[FREQUENCY].[A],[FAKEUNITDIM].[FAKEUNITMEMBERCODE],[COUNTRY].[ESP],[TIME].[2000]&amp;ShowOnWeb=true"/>
    <hyperlink ref="G233" r:id="rId100" tooltip="Click once to display linked information. Click and hold to select this cell." display="http://stats.oecd.org/OECDStat_Metadata/ShowMetadata.ashx?Dataset=LFS_D&amp;Coords=[SERIES].[L],[SEX].[MW],[AGE].[1564],[FREQUENCY].[A],[FAKEUNITDIM].[FAKEUNITMEMBERCODE],[COUNTRY].[ESP],[TIME].[2004]&amp;ShowOnWeb=true"/>
    <hyperlink ref="K233" r:id="rId101" tooltip="Click once to display linked information. Click and hold to select this cell." display="http://stats.oecd.org/OECDStat_Metadata/ShowMetadata.ashx?Dataset=LFS_D&amp;Coords=[SERIES].[L],[SEX].[MW],[AGE].[1564],[FREQUENCY].[A],[FAKEUNITDIM].[FAKEUNITMEMBERCODE],[COUNTRY].[ESP],[TIME].[2008]&amp;ShowOnWeb=true"/>
    <hyperlink ref="L233" r:id="rId102" tooltip="Click once to display linked information. Click and hold to select this cell." display="http://stats.oecd.org/OECDStat_Metadata/ShowMetadata.ashx?Dataset=LFS_D&amp;Coords=[SERIES].[L],[SEX].[MW],[AGE].[1564],[FREQUENCY].[A],[FAKEUNITDIM].[FAKEUNITMEMBERCODE],[COUNTRY].[ESP],[TIME].[2009]&amp;ShowOnWeb=true"/>
    <hyperlink ref="G234" r:id="rId103" tooltip="Click once to display linked information. Click and hold to select this cell." display="http://stats.oecd.org/OECDStat_Metadata/ShowMetadata.ashx?Dataset=LFS_D&amp;Coords=[SERIES].[L],[SEX].[MW],[AGE].[1564],[FREQUENCY].[A],[FAKEUNITDIM].[FAKEUNITMEMBERCODE],[COUNTRY].[SWE],[TIME].[2004]&amp;ShowOnWeb=true"/>
    <hyperlink ref="C236" r:id="rId104" tooltip="Click once to display linked information. Click and hold to select this cell." display="http://stats.oecd.org/OECDStat_Metadata/ShowMetadata.ashx?Dataset=LFS_D&amp;Coords=[SERIES].[L],[SEX].[MW],[AGE].[1564],[FREQUENCY].[A],[FAKEUNITDIM].[FAKEUNITMEMBERCODE],[COUNTRY].[TUR],[TIME].[2000]&amp;ShowOnWeb=true"/>
    <hyperlink ref="C238" r:id="rId105" tooltip="Click once to display linked information. Click and hold to select this cell." display="http://stats.oecd.org/OECDStat_Metadata/ShowMetadata.ashx?Dataset=LFS_D&amp;Coords=[SERIES].[L],[SEX].[MW],[AGE].[1564],[FREQUENCY].[A],[FAKEUNITDIM].[FAKEUNITMEMBERCODE],[COUNTRY].[USA],[TIME].[2000]&amp;ShowOnWeb=true"/>
    <hyperlink ref="D256" r:id="rId106" tooltip="Click once to display linked information. Click and hold to select this cell." display="http://stats.oecd.org/OECDStat_Metadata/ShowMetadata.ashx?Dataset=LFS_D&amp;Coords=[SERIES].[L],[SEX].[MW],[AGE].[1524],[FREQUENCY].[A],[FAKEUNITDIM].[FAKEUNITMEMBERCODE],[COUNTRY].[AUS],[TIME].[2001]&amp;ShowOnWeb=true"/>
    <hyperlink ref="C257" r:id="rId107" tooltip="Click once to display linked information. Click and hold to select this cell." display="http://stats.oecd.org/OECDStat_Metadata/ShowMetadata.ashx?Dataset=LFS_D&amp;Coords=[SERIES].[L],[SEX].[MW],[AGE].[1524],[FREQUENCY].[A],[FAKEUNITDIM].[FAKEUNITMEMBERCODE],[COUNTRY].[AUT],[TIME].[2000]&amp;ShowOnWeb=true"/>
    <hyperlink ref="F257" r:id="rId108" tooltip="Click once to display linked information. Click and hold to select this cell." display="http://stats.oecd.org/OECDStat_Metadata/ShowMetadata.ashx?Dataset=LFS_D&amp;Coords=[SERIES].[L],[SEX].[MW],[AGE].[1524],[FREQUENCY].[A],[FAKEUNITDIM].[FAKEUNITMEMBERCODE],[COUNTRY].[AUT],[TIME].[2003]&amp;ShowOnWeb=true"/>
    <hyperlink ref="C263" r:id="rId109" tooltip="Click once to display linked information. Click and hold to select this cell." display="http://stats.oecd.org/OECDStat_Metadata/ShowMetadata.ashx?Dataset=LFS_D&amp;Coords=[SERIES].[L],[SEX].[MW],[AGE].[1524],[FREQUENCY].[A],[FAKEUNITDIM].[FAKEUNITMEMBERCODE],[COUNTRY].[EST],[TIME].[2000]&amp;ShowOnWeb=true"/>
    <hyperlink ref="E265" r:id="rId110" tooltip="Click once to display linked information. Click and hold to select this cell." display="http://stats.oecd.org/OECDStat_Metadata/ShowMetadata.ashx?Dataset=LFS_D&amp;Coords=[SERIES].[L],[SEX].[MW],[AGE].[1524],[FREQUENCY].[A],[FAKEUNITDIM].[FAKEUNITMEMBERCODE],[COUNTRY].[FRA],[TIME].[2002]&amp;ShowOnWeb=true"/>
    <hyperlink ref="G266" r:id="rId111" tooltip="Click once to display linked information. Click and hold to select this cell." display="http://stats.oecd.org/OECDStat_Metadata/ShowMetadata.ashx?Dataset=LFS_D&amp;Coords=[SERIES].[L],[SEX].[MW],[AGE].[1524],[FREQUENCY].[A],[FAKEUNITDIM].[FAKEUNITMEMBERCODE],[COUNTRY].[DEU],[TIME].[2004]&amp;ShowOnWeb=true"/>
    <hyperlink ref="M266" r:id="rId112" tooltip="Click once to display linked information. Click and hold to select this cell." display="http://stats.oecd.org/OECDStat_Metadata/ShowMetadata.ashx?Dataset=LFS_D&amp;Coords=[SERIES].[L],[SEX].[MW],[AGE].[1524],[FREQUENCY].[A],[FAKEUNITDIM].[FAKEUNITMEMBERCODE],[COUNTRY].[DEU],[TIME].[2010]&amp;ShowOnWeb=true"/>
    <hyperlink ref="E268" r:id="rId113" tooltip="Click once to display linked information. Click and hold to select this cell." display="http://stats.oecd.org/OECDStat_Metadata/ShowMetadata.ashx?Dataset=LFS_D&amp;Coords=[SERIES].[L],[SEX].[MW],[AGE].[1524],[FREQUENCY].[A],[FAKEUNITDIM].[FAKEUNITMEMBERCODE],[COUNTRY].[HUN],[TIME].[2002]&amp;ShowOnWeb=true"/>
    <hyperlink ref="F269" r:id="rId114" tooltip="Click once to display linked information. Click and hold to select this cell." display="http://stats.oecd.org/OECDStat_Metadata/ShowMetadata.ashx?Dataset=LFS_D&amp;Coords=[SERIES].[L],[SEX].[MW],[AGE].[1524],[FREQUENCY].[A],[FAKEUNITDIM].[FAKEUNITMEMBERCODE],[COUNTRY].[ISL],[TIME].[2003]&amp;ShowOnWeb=true"/>
    <hyperlink ref="F272" r:id="rId115" tooltip="Click once to display linked information. Click and hold to select this cell." display="http://stats.oecd.org/OECDStat_Metadata/ShowMetadata.ashx?Dataset=LFS_D&amp;Coords=[SERIES].[L],[SEX].[MW],[AGE].[1524],[FREQUENCY].[A],[FAKEUNITDIM].[FAKEUNITMEMBERCODE],[COUNTRY].[ITA],[TIME].[2003]&amp;ShowOnWeb=true"/>
    <hyperlink ref="G272" r:id="rId116" tooltip="Click once to display linked information. Click and hold to select this cell." display="http://stats.oecd.org/OECDStat_Metadata/ShowMetadata.ashx?Dataset=LFS_D&amp;Coords=[SERIES].[L],[SEX].[MW],[AGE].[1524],[FREQUENCY].[A],[FAKEUNITDIM].[FAKEUNITMEMBERCODE],[COUNTRY].[ITA],[TIME].[2004]&amp;ShowOnWeb=true"/>
    <hyperlink ref="H274" r:id="rId117" tooltip="Click once to display linked information. Click and hold to select this cell." display="http://stats.oecd.org/OECDStat_Metadata/ShowMetadata.ashx?Dataset=LFS_D&amp;Coords=[SERIES].[L],[SEX].[MW],[AGE].[1524],[FREQUENCY].[A],[FAKEUNITDIM].[FAKEUNITMEMBERCODE],[COUNTRY].[KOR],[TIME].[2005]&amp;ShowOnWeb=true"/>
    <hyperlink ref="E275" r:id="rId118" tooltip="Click once to display linked information. Click and hold to select this cell." display="http://stats.oecd.org/OECDStat_Metadata/ShowMetadata.ashx?Dataset=LFS_D&amp;Coords=[SERIES].[L],[SEX].[MW],[AGE].[1524],[FREQUENCY].[A],[FAKEUNITDIM].[FAKEUNITMEMBERCODE],[COUNTRY].[LUX],[TIME].[2002]&amp;ShowOnWeb=true"/>
    <hyperlink ref="F275" r:id="rId119" tooltip="Click once to display linked information. Click and hold to select this cell." display="http://stats.oecd.org/OECDStat_Metadata/ShowMetadata.ashx?Dataset=LFS_D&amp;Coords=[SERIES].[L],[SEX].[MW],[AGE].[1524],[FREQUENCY].[A],[FAKEUNITDIM].[FAKEUNITMEMBERCODE],[COUNTRY].[LUX],[TIME].[2003]&amp;ShowOnWeb=true"/>
    <hyperlink ref="C276" r:id="rId120" tooltip="Click once to display linked information. Click and hold to select this cell." display="http://stats.oecd.org/OECDStat_Metadata/ShowMetadata.ashx?Dataset=LFS_D&amp;Coords=[SERIES].[L],[SEX].[MW],[AGE].[1524],[FREQUENCY].[A],[FAKEUNITDIM].[FAKEUNITMEMBERCODE],[COUNTRY].[MEX],[TIME].[2000]&amp;ShowOnWeb=true"/>
    <hyperlink ref="C280" r:id="rId121" tooltip="Click once to display linked information. Click and hold to select this cell." display="http://stats.oecd.org/OECDStat_Metadata/ShowMetadata.ashx?Dataset=LFS_D&amp;Coords=[SERIES].[L],[SEX].[MW],[AGE].[1524],[FREQUENCY].[A],[FAKEUNITDIM].[FAKEUNITMEMBERCODE],[COUNTRY].[POL],[TIME].[2000]&amp;ShowOnWeb=true"/>
    <hyperlink ref="E280" r:id="rId122" tooltip="Click once to display linked information. Click and hold to select this cell." display="http://stats.oecd.org/OECDStat_Metadata/ShowMetadata.ashx?Dataset=LFS_D&amp;Coords=[SERIES].[L],[SEX].[MW],[AGE].[1524],[FREQUENCY].[A],[FAKEUNITDIM].[FAKEUNITMEMBERCODE],[COUNTRY].[POL],[TIME].[2002]&amp;ShowOnWeb=true"/>
    <hyperlink ref="E282" r:id="rId123" tooltip="Click once to display linked information. Click and hold to select this cell." display="http://stats.oecd.org/OECDStat_Metadata/ShowMetadata.ashx?Dataset=LFS_D&amp;Coords=[SERIES].[L],[SEX].[MW],[AGE].[1524],[FREQUENCY].[A],[FAKEUNITDIM].[FAKEUNITMEMBERCODE],[COUNTRY].[SVK],[TIME].[2002]&amp;ShowOnWeb=true"/>
    <hyperlink ref="C284" r:id="rId124" tooltip="Click once to display linked information. Click and hold to select this cell." display="http://stats.oecd.org/OECDStat_Metadata/ShowMetadata.ashx?Dataset=LFS_D&amp;Coords=[SERIES].[L],[SEX].[MW],[AGE].[1524],[FREQUENCY].[A],[FAKEUNITDIM].[FAKEUNITMEMBERCODE],[COUNTRY].[ESP],[TIME].[2000]&amp;ShowOnWeb=true"/>
    <hyperlink ref="G284" r:id="rId125" tooltip="Click once to display linked information. Click and hold to select this cell." display="http://stats.oecd.org/OECDStat_Metadata/ShowMetadata.ashx?Dataset=LFS_D&amp;Coords=[SERIES].[L],[SEX].[MW],[AGE].[1524],[FREQUENCY].[A],[FAKEUNITDIM].[FAKEUNITMEMBERCODE],[COUNTRY].[ESP],[TIME].[2004]&amp;ShowOnWeb=true"/>
    <hyperlink ref="K284" r:id="rId126" tooltip="Click once to display linked information. Click and hold to select this cell." display="http://stats.oecd.org/OECDStat_Metadata/ShowMetadata.ashx?Dataset=LFS_D&amp;Coords=[SERIES].[L],[SEX].[MW],[AGE].[1524],[FREQUENCY].[A],[FAKEUNITDIM].[FAKEUNITMEMBERCODE],[COUNTRY].[ESP],[TIME].[2008]&amp;ShowOnWeb=true"/>
    <hyperlink ref="L284" r:id="rId127" tooltip="Click once to display linked information. Click and hold to select this cell." display="http://stats.oecd.org/OECDStat_Metadata/ShowMetadata.ashx?Dataset=LFS_D&amp;Coords=[SERIES].[L],[SEX].[MW],[AGE].[1524],[FREQUENCY].[A],[FAKEUNITDIM].[FAKEUNITMEMBERCODE],[COUNTRY].[ESP],[TIME].[2009]&amp;ShowOnWeb=true"/>
    <hyperlink ref="G285" r:id="rId128" tooltip="Click once to display linked information. Click and hold to select this cell." display="http://stats.oecd.org/OECDStat_Metadata/ShowMetadata.ashx?Dataset=LFS_D&amp;Coords=[SERIES].[L],[SEX].[MW],[AGE].[1524],[FREQUENCY].[A],[FAKEUNITDIM].[FAKEUNITMEMBERCODE],[COUNTRY].[SWE],[TIME].[2004]&amp;ShowOnWeb=true"/>
    <hyperlink ref="C287" r:id="rId129" tooltip="Click once to display linked information. Click and hold to select this cell." display="http://stats.oecd.org/OECDStat_Metadata/ShowMetadata.ashx?Dataset=LFS_D&amp;Coords=[SERIES].[L],[SEX].[MW],[AGE].[1524],[FREQUENCY].[A],[FAKEUNITDIM].[FAKEUNITMEMBERCODE],[COUNTRY].[TUR],[TIME].[2000]&amp;ShowOnWeb=true"/>
    <hyperlink ref="C289" r:id="rId130" tooltip="Click once to display linked information. Click and hold to select this cell." display="http://stats.oecd.org/OECDStat_Metadata/ShowMetadata.ashx?Dataset=LFS_D&amp;Coords=[SERIES].[L],[SEX].[MW],[AGE].[1524],[FREQUENCY].[A],[FAKEUNITDIM].[FAKEUNITMEMBERCODE],[COUNTRY].[USA],[TIME].[2000]&amp;ShowOnWeb=true"/>
    <hyperlink ref="D307" r:id="rId131" tooltip="Click once to display linked information. Click and hold to select this cell." display="http://stats.oecd.org/OECDStat_Metadata/ShowMetadata.ashx?Dataset=LFS_D&amp;Coords=[SERIES].[L],[SEX].[MW],[AGE].[2529],[FREQUENCY].[A],[FAKEUNITDIM].[FAKEUNITMEMBERCODE],[COUNTRY].[AUS],[TIME].[2001]&amp;ShowOnWeb=true"/>
    <hyperlink ref="C308" r:id="rId132" tooltip="Click once to display linked information. Click and hold to select this cell." display="http://stats.oecd.org/OECDStat_Metadata/ShowMetadata.ashx?Dataset=LFS_D&amp;Coords=[SERIES].[L],[SEX].[MW],[AGE].[2529],[FREQUENCY].[A],[FAKEUNITDIM].[FAKEUNITMEMBERCODE],[COUNTRY].[AUT],[TIME].[2000]&amp;ShowOnWeb=true"/>
    <hyperlink ref="F308" r:id="rId133" tooltip="Click once to display linked information. Click and hold to select this cell." display="http://stats.oecd.org/OECDStat_Metadata/ShowMetadata.ashx?Dataset=LFS_D&amp;Coords=[SERIES].[L],[SEX].[MW],[AGE].[2529],[FREQUENCY].[A],[FAKEUNITDIM].[FAKEUNITMEMBERCODE],[COUNTRY].[AUT],[TIME].[2003]&amp;ShowOnWeb=true"/>
    <hyperlink ref="C314" r:id="rId134" tooltip="Click once to display linked information. Click and hold to select this cell." display="http://stats.oecd.org/OECDStat_Metadata/ShowMetadata.ashx?Dataset=LFS_D&amp;Coords=[SERIES].[L],[SEX].[MW],[AGE].[2529],[FREQUENCY].[A],[FAKEUNITDIM].[FAKEUNITMEMBERCODE],[COUNTRY].[EST],[TIME].[2000]&amp;ShowOnWeb=true"/>
    <hyperlink ref="E316" r:id="rId135" tooltip="Click once to display linked information. Click and hold to select this cell." display="http://stats.oecd.org/OECDStat_Metadata/ShowMetadata.ashx?Dataset=LFS_D&amp;Coords=[SERIES].[L],[SEX].[MW],[AGE].[2529],[FREQUENCY].[A],[FAKEUNITDIM].[FAKEUNITMEMBERCODE],[COUNTRY].[FRA],[TIME].[2002]&amp;ShowOnWeb=true"/>
    <hyperlink ref="G317" r:id="rId136" tooltip="Click once to display linked information. Click and hold to select this cell." display="http://stats.oecd.org/OECDStat_Metadata/ShowMetadata.ashx?Dataset=LFS_D&amp;Coords=[SERIES].[L],[SEX].[MW],[AGE].[2529],[FREQUENCY].[A],[FAKEUNITDIM].[FAKEUNITMEMBERCODE],[COUNTRY].[DEU],[TIME].[2004]&amp;ShowOnWeb=true"/>
    <hyperlink ref="M317" r:id="rId137" tooltip="Click once to display linked information. Click and hold to select this cell." display="http://stats.oecd.org/OECDStat_Metadata/ShowMetadata.ashx?Dataset=LFS_D&amp;Coords=[SERIES].[L],[SEX].[MW],[AGE].[2529],[FREQUENCY].[A],[FAKEUNITDIM].[FAKEUNITMEMBERCODE],[COUNTRY].[DEU],[TIME].[2010]&amp;ShowOnWeb=true"/>
    <hyperlink ref="E319" r:id="rId138" tooltip="Click once to display linked information. Click and hold to select this cell." display="http://stats.oecd.org/OECDStat_Metadata/ShowMetadata.ashx?Dataset=LFS_D&amp;Coords=[SERIES].[L],[SEX].[MW],[AGE].[2529],[FREQUENCY].[A],[FAKEUNITDIM].[FAKEUNITMEMBERCODE],[COUNTRY].[HUN],[TIME].[2002]&amp;ShowOnWeb=true"/>
    <hyperlink ref="F320" r:id="rId139" tooltip="Click once to display linked information. Click and hold to select this cell." display="http://stats.oecd.org/OECDStat_Metadata/ShowMetadata.ashx?Dataset=LFS_D&amp;Coords=[SERIES].[L],[SEX].[MW],[AGE].[2529],[FREQUENCY].[A],[FAKEUNITDIM].[FAKEUNITMEMBERCODE],[COUNTRY].[ISL],[TIME].[2003]&amp;ShowOnWeb=true"/>
    <hyperlink ref="F323" r:id="rId140" tooltip="Click once to display linked information. Click and hold to select this cell." display="http://stats.oecd.org/OECDStat_Metadata/ShowMetadata.ashx?Dataset=LFS_D&amp;Coords=[SERIES].[L],[SEX].[MW],[AGE].[2529],[FREQUENCY].[A],[FAKEUNITDIM].[FAKEUNITMEMBERCODE],[COUNTRY].[ITA],[TIME].[2003]&amp;ShowOnWeb=true"/>
    <hyperlink ref="G323" r:id="rId141" tooltip="Click once to display linked information. Click and hold to select this cell." display="http://stats.oecd.org/OECDStat_Metadata/ShowMetadata.ashx?Dataset=LFS_D&amp;Coords=[SERIES].[L],[SEX].[MW],[AGE].[2529],[FREQUENCY].[A],[FAKEUNITDIM].[FAKEUNITMEMBERCODE],[COUNTRY].[ITA],[TIME].[2004]&amp;ShowOnWeb=true"/>
    <hyperlink ref="H325" r:id="rId142" tooltip="Click once to display linked information. Click and hold to select this cell." display="http://stats.oecd.org/OECDStat_Metadata/ShowMetadata.ashx?Dataset=LFS_D&amp;Coords=[SERIES].[L],[SEX].[MW],[AGE].[2529],[FREQUENCY].[A],[FAKEUNITDIM].[FAKEUNITMEMBERCODE],[COUNTRY].[KOR],[TIME].[2005]&amp;ShowOnWeb=true"/>
    <hyperlink ref="E326" r:id="rId143" tooltip="Click once to display linked information. Click and hold to select this cell." display="http://stats.oecd.org/OECDStat_Metadata/ShowMetadata.ashx?Dataset=LFS_D&amp;Coords=[SERIES].[L],[SEX].[MW],[AGE].[2529],[FREQUENCY].[A],[FAKEUNITDIM].[FAKEUNITMEMBERCODE],[COUNTRY].[LUX],[TIME].[2002]&amp;ShowOnWeb=true"/>
    <hyperlink ref="F326" r:id="rId144" tooltip="Click once to display linked information. Click and hold to select this cell." display="http://stats.oecd.org/OECDStat_Metadata/ShowMetadata.ashx?Dataset=LFS_D&amp;Coords=[SERIES].[L],[SEX].[MW],[AGE].[2529],[FREQUENCY].[A],[FAKEUNITDIM].[FAKEUNITMEMBERCODE],[COUNTRY].[LUX],[TIME].[2003]&amp;ShowOnWeb=true"/>
    <hyperlink ref="C327" r:id="rId145" tooltip="Click once to display linked information. Click and hold to select this cell." display="http://stats.oecd.org/OECDStat_Metadata/ShowMetadata.ashx?Dataset=LFS_D&amp;Coords=[SERIES].[L],[SEX].[MW],[AGE].[2529],[FREQUENCY].[A],[FAKEUNITDIM].[FAKEUNITMEMBERCODE],[COUNTRY].[MEX],[TIME].[2000]&amp;ShowOnWeb=true"/>
    <hyperlink ref="C331" r:id="rId146" tooltip="Click once to display linked information. Click and hold to select this cell." display="http://stats.oecd.org/OECDStat_Metadata/ShowMetadata.ashx?Dataset=LFS_D&amp;Coords=[SERIES].[L],[SEX].[MW],[AGE].[2529],[FREQUENCY].[A],[FAKEUNITDIM].[FAKEUNITMEMBERCODE],[COUNTRY].[POL],[TIME].[2000]&amp;ShowOnWeb=true"/>
    <hyperlink ref="E331" r:id="rId147" tooltip="Click once to display linked information. Click and hold to select this cell." display="http://stats.oecd.org/OECDStat_Metadata/ShowMetadata.ashx?Dataset=LFS_D&amp;Coords=[SERIES].[L],[SEX].[MW],[AGE].[2529],[FREQUENCY].[A],[FAKEUNITDIM].[FAKEUNITMEMBERCODE],[COUNTRY].[POL],[TIME].[2002]&amp;ShowOnWeb=true"/>
    <hyperlink ref="E333" r:id="rId148" tooltip="Click once to display linked information. Click and hold to select this cell." display="http://stats.oecd.org/OECDStat_Metadata/ShowMetadata.ashx?Dataset=LFS_D&amp;Coords=[SERIES].[L],[SEX].[MW],[AGE].[2529],[FREQUENCY].[A],[FAKEUNITDIM].[FAKEUNITMEMBERCODE],[COUNTRY].[SVK],[TIME].[2002]&amp;ShowOnWeb=true"/>
    <hyperlink ref="C335" r:id="rId149" tooltip="Click once to display linked information. Click and hold to select this cell." display="http://stats.oecd.org/OECDStat_Metadata/ShowMetadata.ashx?Dataset=LFS_D&amp;Coords=[SERIES].[L],[SEX].[MW],[AGE].[2529],[FREQUENCY].[A],[FAKEUNITDIM].[FAKEUNITMEMBERCODE],[COUNTRY].[ESP],[TIME].[2000]&amp;ShowOnWeb=true"/>
    <hyperlink ref="G335" r:id="rId150" tooltip="Click once to display linked information. Click and hold to select this cell." display="http://stats.oecd.org/OECDStat_Metadata/ShowMetadata.ashx?Dataset=LFS_D&amp;Coords=[SERIES].[L],[SEX].[MW],[AGE].[2529],[FREQUENCY].[A],[FAKEUNITDIM].[FAKEUNITMEMBERCODE],[COUNTRY].[ESP],[TIME].[2004]&amp;ShowOnWeb=true"/>
    <hyperlink ref="K335" r:id="rId151" tooltip="Click once to display linked information. Click and hold to select this cell." display="http://stats.oecd.org/OECDStat_Metadata/ShowMetadata.ashx?Dataset=LFS_D&amp;Coords=[SERIES].[L],[SEX].[MW],[AGE].[2529],[FREQUENCY].[A],[FAKEUNITDIM].[FAKEUNITMEMBERCODE],[COUNTRY].[ESP],[TIME].[2008]&amp;ShowOnWeb=true"/>
    <hyperlink ref="L335" r:id="rId152" tooltip="Click once to display linked information. Click and hold to select this cell." display="http://stats.oecd.org/OECDStat_Metadata/ShowMetadata.ashx?Dataset=LFS_D&amp;Coords=[SERIES].[L],[SEX].[MW],[AGE].[2529],[FREQUENCY].[A],[FAKEUNITDIM].[FAKEUNITMEMBERCODE],[COUNTRY].[ESP],[TIME].[2009]&amp;ShowOnWeb=true"/>
    <hyperlink ref="G336" r:id="rId153" tooltip="Click once to display linked information. Click and hold to select this cell." display="http://stats.oecd.org/OECDStat_Metadata/ShowMetadata.ashx?Dataset=LFS_D&amp;Coords=[SERIES].[L],[SEX].[MW],[AGE].[2529],[FREQUENCY].[A],[FAKEUNITDIM].[FAKEUNITMEMBERCODE],[COUNTRY].[SWE],[TIME].[2004]&amp;ShowOnWeb=true"/>
    <hyperlink ref="C338" r:id="rId154" tooltip="Click once to display linked information. Click and hold to select this cell." display="http://stats.oecd.org/OECDStat_Metadata/ShowMetadata.ashx?Dataset=LFS_D&amp;Coords=[SERIES].[L],[SEX].[MW],[AGE].[2529],[FREQUENCY].[A],[FAKEUNITDIM].[FAKEUNITMEMBERCODE],[COUNTRY].[TUR],[TIME].[2000]&amp;ShowOnWeb=true"/>
    <hyperlink ref="C340" r:id="rId155" tooltip="Click once to display linked information. Click and hold to select this cell." display="http://stats.oecd.org/OECDStat_Metadata/ShowMetadata.ashx?Dataset=LFS_D&amp;Coords=[SERIES].[L],[SEX].[MW],[AGE].[2529],[FREQUENCY].[A],[FAKEUNITDIM].[FAKEUNITMEMBERCODE],[COUNTRY].[USA],[TIME].[2000]&amp;ShowOnWeb=true"/>
  </hyperlinks>
  <pageMargins left="0.7" right="0.7" top="0.75" bottom="0.75" header="0.3" footer="0.3"/>
  <pageSetup paperSize="9" orientation="portrait" horizontalDpi="300" verticalDpi="0" copies="0" r:id="rId15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opLeftCell="A2" workbookViewId="0">
      <selection activeCell="C3" sqref="C3:P3"/>
    </sheetView>
  </sheetViews>
  <sheetFormatPr defaultRowHeight="16.5"/>
  <cols>
    <col min="1" max="1" width="27.42578125" style="284" customWidth="1"/>
    <col min="2" max="2" width="2.42578125" style="284" customWidth="1"/>
    <col min="3" max="16384" width="9.140625" style="284"/>
  </cols>
  <sheetData>
    <row r="1" spans="1:17" hidden="1">
      <c r="A1" s="246" t="e">
        <f ca="1">DotStatQuery(B1)</f>
        <v>#NAME?</v>
      </c>
      <c r="B1" s="246" t="s">
        <v>599</v>
      </c>
    </row>
    <row r="2" spans="1:17" ht="32.25" customHeight="1">
      <c r="A2" s="238" t="s">
        <v>600</v>
      </c>
    </row>
    <row r="3" spans="1:17">
      <c r="A3" s="853" t="s">
        <v>601</v>
      </c>
      <c r="B3" s="854"/>
      <c r="C3" s="855" t="s">
        <v>803</v>
      </c>
      <c r="D3" s="856"/>
      <c r="E3" s="856"/>
      <c r="F3" s="856"/>
      <c r="G3" s="856"/>
      <c r="H3" s="856"/>
      <c r="I3" s="856"/>
      <c r="J3" s="856"/>
      <c r="K3" s="856"/>
      <c r="L3" s="856"/>
      <c r="M3" s="856"/>
      <c r="N3" s="856"/>
      <c r="O3" s="856"/>
      <c r="P3" s="864"/>
    </row>
    <row r="4" spans="1:17">
      <c r="A4" s="853" t="s">
        <v>603</v>
      </c>
      <c r="B4" s="854"/>
      <c r="C4" s="855" t="s">
        <v>604</v>
      </c>
      <c r="D4" s="856"/>
      <c r="E4" s="856"/>
      <c r="F4" s="856"/>
      <c r="G4" s="856"/>
      <c r="H4" s="856"/>
      <c r="I4" s="856"/>
      <c r="J4" s="856"/>
      <c r="K4" s="856"/>
      <c r="L4" s="856"/>
      <c r="M4" s="856"/>
      <c r="N4" s="856"/>
      <c r="O4" s="856"/>
      <c r="P4" s="864"/>
    </row>
    <row r="5" spans="1:17">
      <c r="A5" s="853" t="s">
        <v>580</v>
      </c>
      <c r="B5" s="854"/>
      <c r="C5" s="855" t="s">
        <v>605</v>
      </c>
      <c r="D5" s="856"/>
      <c r="E5" s="856"/>
      <c r="F5" s="856"/>
      <c r="G5" s="856"/>
      <c r="H5" s="856"/>
      <c r="I5" s="856"/>
      <c r="J5" s="856"/>
      <c r="K5" s="856"/>
      <c r="L5" s="856"/>
      <c r="M5" s="856"/>
      <c r="N5" s="856"/>
      <c r="O5" s="856"/>
      <c r="P5" s="864"/>
    </row>
    <row r="6" spans="1:17">
      <c r="A6" s="853" t="s">
        <v>483</v>
      </c>
      <c r="B6" s="854"/>
      <c r="C6" s="855" t="s">
        <v>606</v>
      </c>
      <c r="D6" s="856"/>
      <c r="E6" s="856"/>
      <c r="F6" s="856"/>
      <c r="G6" s="856"/>
      <c r="H6" s="856"/>
      <c r="I6" s="856"/>
      <c r="J6" s="856"/>
      <c r="K6" s="856"/>
      <c r="L6" s="856"/>
      <c r="M6" s="856"/>
      <c r="N6" s="856"/>
      <c r="O6" s="856"/>
      <c r="P6" s="864"/>
    </row>
    <row r="7" spans="1:17">
      <c r="A7" s="862" t="s">
        <v>379</v>
      </c>
      <c r="B7" s="863"/>
      <c r="C7" s="555">
        <v>2000</v>
      </c>
      <c r="D7" s="555">
        <v>2001</v>
      </c>
      <c r="E7" s="555">
        <v>2002</v>
      </c>
      <c r="F7" s="555">
        <v>2003</v>
      </c>
      <c r="G7" s="555">
        <v>2004</v>
      </c>
      <c r="H7" s="555">
        <v>2005</v>
      </c>
      <c r="I7" s="555">
        <v>2006</v>
      </c>
      <c r="J7" s="555">
        <v>2007</v>
      </c>
      <c r="K7" s="555">
        <v>2008</v>
      </c>
      <c r="L7" s="555">
        <v>2009</v>
      </c>
      <c r="M7" s="555">
        <v>2010</v>
      </c>
      <c r="N7" s="555">
        <v>2011</v>
      </c>
      <c r="O7" s="555">
        <v>2012</v>
      </c>
      <c r="P7" s="555">
        <v>2013</v>
      </c>
    </row>
    <row r="8" spans="1:17">
      <c r="A8" s="189" t="s">
        <v>122</v>
      </c>
      <c r="B8" s="106" t="s">
        <v>66</v>
      </c>
      <c r="C8" s="106" t="s">
        <v>66</v>
      </c>
      <c r="D8" s="106" t="s">
        <v>66</v>
      </c>
      <c r="E8" s="106" t="s">
        <v>66</v>
      </c>
      <c r="F8" s="106" t="s">
        <v>66</v>
      </c>
      <c r="G8" s="106" t="s">
        <v>66</v>
      </c>
      <c r="H8" s="106" t="s">
        <v>66</v>
      </c>
      <c r="I8" s="106" t="s">
        <v>66</v>
      </c>
      <c r="J8" s="106" t="s">
        <v>66</v>
      </c>
      <c r="K8" s="106" t="s">
        <v>66</v>
      </c>
      <c r="L8" s="106" t="s">
        <v>66</v>
      </c>
      <c r="M8" s="106" t="s">
        <v>66</v>
      </c>
      <c r="N8" s="106" t="s">
        <v>66</v>
      </c>
      <c r="O8" s="106" t="s">
        <v>66</v>
      </c>
      <c r="P8" s="106" t="s">
        <v>66</v>
      </c>
    </row>
    <row r="9" spans="1:17">
      <c r="A9" s="581" t="s">
        <v>65</v>
      </c>
      <c r="B9" s="106" t="s">
        <v>66</v>
      </c>
      <c r="C9" s="107">
        <f>(('[4]U 50-54'!C10+'[4]U 55-64'!C10)/'[4]U 15-64'!C10)/(('[4]LF 50-54'!C10+'[4]LF 55-64'!C10)/'[4]LF 15-64'!C10)</f>
        <v>0.6794337957034019</v>
      </c>
      <c r="D9" s="107">
        <f>(('[4]U 50-54'!D10+'[4]U 55-64'!D10)/'[4]U 15-64'!D10)/(('[4]LF 50-54'!D10+'[4]LF 55-64'!D10)/'[4]LF 15-64'!D10)</f>
        <v>0.63958801232566775</v>
      </c>
      <c r="E9" s="107">
        <f>(('[4]U 50-54'!E10+'[4]U 55-64'!E10)/'[4]U 15-64'!E10)/(('[4]LF 50-54'!E10+'[4]LF 55-64'!E10)/'[4]LF 15-64'!E10)</f>
        <v>0.64730011100319373</v>
      </c>
      <c r="F9" s="107">
        <f>(('[4]U 50-54'!F10+'[4]U 55-64'!F10)/'[4]U 15-64'!F10)/(('[4]LF 50-54'!F10+'[4]LF 55-64'!F10)/'[4]LF 15-64'!F10)</f>
        <v>0.61316739843401791</v>
      </c>
      <c r="G9" s="107">
        <f>(('[4]U 50-54'!G10+'[4]U 55-64'!G10)/'[4]U 15-64'!G10)/(('[4]LF 50-54'!G10+'[4]LF 55-64'!G10)/'[4]LF 15-64'!G10)</f>
        <v>0.59895375445897392</v>
      </c>
      <c r="H9" s="107">
        <f>(('[4]U 50-54'!H10+'[4]U 55-64'!H10)/'[4]U 15-64'!H10)/(('[4]LF 50-54'!H10+'[4]LF 55-64'!H10)/'[4]LF 15-64'!H10)</f>
        <v>0.63618030929670566</v>
      </c>
      <c r="I9" s="107">
        <f>(('[4]U 50-54'!I10+'[4]U 55-64'!I10)/'[4]U 15-64'!I10)/(('[4]LF 50-54'!I10+'[4]LF 55-64'!I10)/'[4]LF 15-64'!I10)</f>
        <v>0.65139600785284801</v>
      </c>
      <c r="J9" s="107">
        <f>(('[4]U 50-54'!J10+'[4]U 55-64'!J10)/'[4]U 15-64'!J10)/(('[4]LF 50-54'!J10+'[4]LF 55-64'!J10)/'[4]LF 15-64'!J10)</f>
        <v>0.6414227013094671</v>
      </c>
      <c r="K9" s="107">
        <f>(('[4]U 50-54'!K10+'[4]U 55-64'!K10)/'[4]U 15-64'!K10)/(('[4]LF 50-54'!K10+'[4]LF 55-64'!K10)/'[4]LF 15-64'!K10)</f>
        <v>0.62449158624091294</v>
      </c>
      <c r="L9" s="107">
        <f>(('[4]U 50-54'!L10+'[4]U 55-64'!L10)/'[4]U 15-64'!L10)/(('[4]LF 50-54'!L10+'[4]LF 55-64'!L10)/'[4]LF 15-64'!L10)</f>
        <v>0.59814596924860897</v>
      </c>
      <c r="M9" s="107">
        <f>(('[4]U 50-54'!M10+'[4]U 55-64'!M10)/'[4]U 15-64'!M10)/(('[4]LF 50-54'!M10+'[4]LF 55-64'!M10)/'[4]LF 15-64'!M10)</f>
        <v>0.62337008365465174</v>
      </c>
      <c r="N9" s="107">
        <f>(('[4]U 50-54'!N10+'[4]U 55-64'!N10)/'[4]U 15-64'!N10)/(('[4]LF 50-54'!N10+'[4]LF 55-64'!N10)/'[4]LF 15-64'!N10)</f>
        <v>0.62348091923178972</v>
      </c>
      <c r="O9" s="107">
        <f>(('[4]U 50-54'!O10+'[4]U 55-64'!O10)/'[4]U 15-64'!O10)/(('[4]LF 50-54'!O10+'[4]LF 55-64'!O10)/'[4]LF 15-64'!O10)</f>
        <v>0.64909103672437052</v>
      </c>
      <c r="P9" s="107">
        <f>(('[4]U 50-54'!P10+'[4]U 55-64'!P10)/'[4]U 15-64'!P10)/(('[4]LF 50-54'!P10+'[4]LF 55-64'!P10)/'[4]LF 15-64'!P10)</f>
        <v>0.64829580971028955</v>
      </c>
      <c r="Q9" s="309">
        <f>-(P9-$P$43)/$P$44</f>
        <v>0.43272001077540212</v>
      </c>
    </row>
    <row r="10" spans="1:17">
      <c r="A10" s="581" t="s">
        <v>55</v>
      </c>
      <c r="B10" s="106" t="s">
        <v>66</v>
      </c>
      <c r="C10" s="107">
        <f>(('[4]U 50-54'!C11+'[4]U 55-64'!C11)/'[4]U 15-64'!C11)/(('[4]LF 50-54'!C11+'[4]LF 55-64'!C11)/'[4]LF 15-64'!C11)</f>
        <v>1.3819086109128131</v>
      </c>
      <c r="D10" s="107">
        <f>(('[4]U 50-54'!D11+'[4]U 55-64'!D11)/'[4]U 15-64'!D11)/(('[4]LF 50-54'!D11+'[4]LF 55-64'!D11)/'[4]LF 15-64'!D11)</f>
        <v>1.2073196949131064</v>
      </c>
      <c r="E10" s="107">
        <f>(('[4]U 50-54'!E11+'[4]U 55-64'!E11)/'[4]U 15-64'!E11)/(('[4]LF 50-54'!E11+'[4]LF 55-64'!E11)/'[4]LF 15-64'!E11)</f>
        <v>1.2491522477841941</v>
      </c>
      <c r="F10" s="107">
        <f>(('[4]U 50-54'!F11+'[4]U 55-64'!F11)/'[4]U 15-64'!F11)/(('[4]LF 50-54'!F11+'[4]LF 55-64'!F11)/'[4]LF 15-64'!F11)</f>
        <v>1.1382617109039757</v>
      </c>
      <c r="G10" s="107">
        <f>(('[4]U 50-54'!G11+'[4]U 55-64'!G11)/'[4]U 15-64'!G11)/(('[4]LF 50-54'!G11+'[4]LF 55-64'!G11)/'[4]LF 15-64'!G11)</f>
        <v>0.77876430671032704</v>
      </c>
      <c r="H10" s="107">
        <f>(('[4]U 50-54'!H11+'[4]U 55-64'!H11)/'[4]U 15-64'!H11)/(('[4]LF 50-54'!H11+'[4]LF 55-64'!H11)/'[4]LF 15-64'!H11)</f>
        <v>0.70782034153239703</v>
      </c>
      <c r="I10" s="107">
        <f>(('[4]U 50-54'!I11+'[4]U 55-64'!I11)/'[4]U 15-64'!I11)/(('[4]LF 50-54'!I11+'[4]LF 55-64'!I11)/'[4]LF 15-64'!I11)</f>
        <v>0.73816966537118622</v>
      </c>
      <c r="J10" s="107">
        <f>(('[4]U 50-54'!J11+'[4]U 55-64'!J11)/'[4]U 15-64'!J11)/(('[4]LF 50-54'!J11+'[4]LF 55-64'!J11)/'[4]LF 15-64'!J11)</f>
        <v>0.71627871830610268</v>
      </c>
      <c r="K10" s="107">
        <f>(('[4]U 50-54'!K11+'[4]U 55-64'!K11)/'[4]U 15-64'!K11)/(('[4]LF 50-54'!K11+'[4]LF 55-64'!K11)/'[4]LF 15-64'!K11)</f>
        <v>0.61542663780349982</v>
      </c>
      <c r="L10" s="107">
        <f>(('[4]U 50-54'!L11+'[4]U 55-64'!L11)/'[4]U 15-64'!L11)/(('[4]LF 50-54'!L11+'[4]LF 55-64'!L11)/'[4]LF 15-64'!L11)</f>
        <v>0.67572700989078416</v>
      </c>
      <c r="M10" s="107">
        <f>(('[4]U 50-54'!M11+'[4]U 55-64'!M11)/'[4]U 15-64'!M11)/(('[4]LF 50-54'!M11+'[4]LF 55-64'!M11)/'[4]LF 15-64'!M11)</f>
        <v>0.67289385018686199</v>
      </c>
      <c r="N10" s="107">
        <f>(('[4]U 50-54'!N11+'[4]U 55-64'!N11)/'[4]U 15-64'!N11)/(('[4]LF 50-54'!N11+'[4]LF 55-64'!N11)/'[4]LF 15-64'!N11)</f>
        <v>0.68444142038919786</v>
      </c>
      <c r="O10" s="107">
        <f>(('[4]U 50-54'!O11+'[4]U 55-64'!O11)/'[4]U 15-64'!O11)/(('[4]LF 50-54'!O11+'[4]LF 55-64'!O11)/'[4]LF 15-64'!O11)</f>
        <v>0.68637552321343054</v>
      </c>
      <c r="P10" s="107">
        <f>(('[4]U 50-54'!P11+'[4]U 55-64'!P11)/'[4]U 15-64'!P11)/(('[4]LF 50-54'!P11+'[4]LF 55-64'!P11)/'[4]LF 15-64'!P11)</f>
        <v>0.69989314141308723</v>
      </c>
      <c r="Q10" s="309">
        <f t="shared" ref="Q10:Q42" si="0">-(P10-$P$43)/$P$44</f>
        <v>1.3603447048287733E-2</v>
      </c>
    </row>
    <row r="11" spans="1:17">
      <c r="A11" s="581" t="s">
        <v>38</v>
      </c>
      <c r="B11" s="106" t="s">
        <v>66</v>
      </c>
      <c r="C11" s="107">
        <f>(('[4]U 50-54'!C12+'[4]U 55-64'!C12)/'[4]U 15-64'!C12)/(('[4]LF 50-54'!C12+'[4]LF 55-64'!C12)/'[4]LF 15-64'!C12)</f>
        <v>0.6755022235198973</v>
      </c>
      <c r="D11" s="107">
        <f>(('[4]U 50-54'!D12+'[4]U 55-64'!D12)/'[4]U 15-64'!D12)/(('[4]LF 50-54'!D12+'[4]LF 55-64'!D12)/'[4]LF 15-64'!D12)</f>
        <v>0.45909215552598043</v>
      </c>
      <c r="E11" s="107">
        <f>(('[4]U 50-54'!E12+'[4]U 55-64'!E12)/'[4]U 15-64'!E12)/(('[4]LF 50-54'!E12+'[4]LF 55-64'!E12)/'[4]LF 15-64'!E12)</f>
        <v>0.56081013401455493</v>
      </c>
      <c r="F11" s="107">
        <f>(('[4]U 50-54'!F12+'[4]U 55-64'!F12)/'[4]U 15-64'!F12)/(('[4]LF 50-54'!F12+'[4]LF 55-64'!F12)/'[4]LF 15-64'!F12)</f>
        <v>0.46527224209814771</v>
      </c>
      <c r="G11" s="107">
        <f>(('[4]U 50-54'!G12+'[4]U 55-64'!G12)/'[4]U 15-64'!G12)/(('[4]LF 50-54'!G12+'[4]LF 55-64'!G12)/'[4]LF 15-64'!G12)</f>
        <v>0.55189176293681064</v>
      </c>
      <c r="H11" s="107">
        <f>(('[4]U 50-54'!H12+'[4]U 55-64'!H12)/'[4]U 15-64'!H12)/(('[4]LF 50-54'!H12+'[4]LF 55-64'!H12)/'[4]LF 15-64'!H12)</f>
        <v>0.62721099390094537</v>
      </c>
      <c r="I11" s="107">
        <f>(('[4]U 50-54'!I12+'[4]U 55-64'!I12)/'[4]U 15-64'!I12)/(('[4]LF 50-54'!I12+'[4]LF 55-64'!I12)/'[4]LF 15-64'!I12)</f>
        <v>0.67260608417600398</v>
      </c>
      <c r="J11" s="107">
        <f>(('[4]U 50-54'!J12+'[4]U 55-64'!J12)/'[4]U 15-64'!J12)/(('[4]LF 50-54'!J12+'[4]LF 55-64'!J12)/'[4]LF 15-64'!J12)</f>
        <v>0.65777259006982902</v>
      </c>
      <c r="K11" s="107">
        <f>(('[4]U 50-54'!K12+'[4]U 55-64'!K12)/'[4]U 15-64'!K12)/(('[4]LF 50-54'!K12+'[4]LF 55-64'!K12)/'[4]LF 15-64'!K12)</f>
        <v>0.66092690577479751</v>
      </c>
      <c r="L11" s="107">
        <f>(('[4]U 50-54'!L12+'[4]U 55-64'!L12)/'[4]U 15-64'!L12)/(('[4]LF 50-54'!L12+'[4]LF 55-64'!L12)/'[4]LF 15-64'!L12)</f>
        <v>0.63782934778322575</v>
      </c>
      <c r="M11" s="107">
        <f>(('[4]U 50-54'!M12+'[4]U 55-64'!M12)/'[4]U 15-64'!M12)/(('[4]LF 50-54'!M12+'[4]LF 55-64'!M12)/'[4]LF 15-64'!M12)</f>
        <v>0.63999973900123441</v>
      </c>
      <c r="N11" s="107">
        <f>(('[4]U 50-54'!N12+'[4]U 55-64'!N12)/'[4]U 15-64'!N12)/(('[4]LF 50-54'!N12+'[4]LF 55-64'!N12)/'[4]LF 15-64'!N12)</f>
        <v>0.63146012925452022</v>
      </c>
      <c r="O11" s="107">
        <f>(('[4]U 50-54'!O12+'[4]U 55-64'!O12)/'[4]U 15-64'!O12)/(('[4]LF 50-54'!O12+'[4]LF 55-64'!O12)/'[4]LF 15-64'!O12)</f>
        <v>0.59899780311263795</v>
      </c>
      <c r="P11" s="107">
        <f>(('[4]U 50-54'!P12+'[4]U 55-64'!P12)/'[4]U 15-64'!P12)/(('[4]LF 50-54'!P12+'[4]LF 55-64'!P12)/'[4]LF 15-64'!P12)</f>
        <v>0.615053591881492</v>
      </c>
      <c r="Q11" s="309">
        <f t="shared" si="0"/>
        <v>0.70274103022122769</v>
      </c>
    </row>
    <row r="12" spans="1:17">
      <c r="A12" s="581" t="s">
        <v>67</v>
      </c>
      <c r="B12" s="106" t="s">
        <v>66</v>
      </c>
      <c r="C12" s="107">
        <f>(('[4]U 50-54'!C13+'[4]U 55-64'!C13)/'[4]U 15-64'!C13)/(('[4]LF 50-54'!C13+'[4]LF 55-64'!C13)/'[4]LF 15-64'!C13)</f>
        <v>0.77520846404011245</v>
      </c>
      <c r="D12" s="107">
        <f>(('[4]U 50-54'!D13+'[4]U 55-64'!D13)/'[4]U 15-64'!D13)/(('[4]LF 50-54'!D13+'[4]LF 55-64'!D13)/'[4]LF 15-64'!D13)</f>
        <v>0.77097761814000942</v>
      </c>
      <c r="E12" s="107">
        <f>(('[4]U 50-54'!E13+'[4]U 55-64'!E13)/'[4]U 15-64'!E13)/(('[4]LF 50-54'!E13+'[4]LF 55-64'!E13)/'[4]LF 15-64'!E13)</f>
        <v>0.76546145674593125</v>
      </c>
      <c r="F12" s="107">
        <f>(('[4]U 50-54'!F13+'[4]U 55-64'!F13)/'[4]U 15-64'!F13)/(('[4]LF 50-54'!F13+'[4]LF 55-64'!F13)/'[4]LF 15-64'!F13)</f>
        <v>0.78700392158407406</v>
      </c>
      <c r="G12" s="107">
        <f>(('[4]U 50-54'!G13+'[4]U 55-64'!G13)/'[4]U 15-64'!G13)/(('[4]LF 50-54'!G13+'[4]LF 55-64'!G13)/'[4]LF 15-64'!G13)</f>
        <v>0.75375807562005692</v>
      </c>
      <c r="H12" s="107">
        <f>(('[4]U 50-54'!H13+'[4]U 55-64'!H13)/'[4]U 15-64'!H13)/(('[4]LF 50-54'!H13+'[4]LF 55-64'!H13)/'[4]LF 15-64'!H13)</f>
        <v>0.76832102251895917</v>
      </c>
      <c r="I12" s="107">
        <f>(('[4]U 50-54'!I13+'[4]U 55-64'!I13)/'[4]U 15-64'!I13)/(('[4]LF 50-54'!I13+'[4]LF 55-64'!I13)/'[4]LF 15-64'!I13)</f>
        <v>0.77308344439297116</v>
      </c>
      <c r="J12" s="107">
        <f>(('[4]U 50-54'!J13+'[4]U 55-64'!J13)/'[4]U 15-64'!J13)/(('[4]LF 50-54'!J13+'[4]LF 55-64'!J13)/'[4]LF 15-64'!J13)</f>
        <v>0.77444054234735182</v>
      </c>
      <c r="K12" s="107">
        <f>(('[4]U 50-54'!K13+'[4]U 55-64'!K13)/'[4]U 15-64'!K13)/(('[4]LF 50-54'!K13+'[4]LF 55-64'!K13)/'[4]LF 15-64'!K13)</f>
        <v>0.81638239032520077</v>
      </c>
      <c r="L12" s="107">
        <f>(('[4]U 50-54'!L13+'[4]U 55-64'!L13)/'[4]U 15-64'!L13)/(('[4]LF 50-54'!L13+'[4]LF 55-64'!L13)/'[4]LF 15-64'!L13)</f>
        <v>0.79861535408333573</v>
      </c>
      <c r="M12" s="107">
        <f>(('[4]U 50-54'!M13+'[4]U 55-64'!M13)/'[4]U 15-64'!M13)/(('[4]LF 50-54'!M13+'[4]LF 55-64'!M13)/'[4]LF 15-64'!M13)</f>
        <v>0.7858523913457589</v>
      </c>
      <c r="N12" s="107">
        <f>(('[4]U 50-54'!N13+'[4]U 55-64'!N13)/'[4]U 15-64'!N13)/(('[4]LF 50-54'!N13+'[4]LF 55-64'!N13)/'[4]LF 15-64'!N13)</f>
        <v>0.82267484352224818</v>
      </c>
      <c r="O12" s="107">
        <f>(('[4]U 50-54'!O13+'[4]U 55-64'!O13)/'[4]U 15-64'!O13)/(('[4]LF 50-54'!O13+'[4]LF 55-64'!O13)/'[4]LF 15-64'!O13)</f>
        <v>0.8135707949582085</v>
      </c>
      <c r="P12" s="107">
        <f>(('[4]U 50-54'!P13+'[4]U 55-64'!P13)/'[4]U 15-64'!P13)/(('[4]LF 50-54'!P13+'[4]LF 55-64'!P13)/'[4]LF 15-64'!P13)</f>
        <v>0.84615246593014759</v>
      </c>
      <c r="Q12" s="309">
        <f t="shared" si="0"/>
        <v>-1.1744367767704078</v>
      </c>
    </row>
    <row r="13" spans="1:17">
      <c r="A13" s="581" t="s">
        <v>83</v>
      </c>
      <c r="B13" s="106" t="s">
        <v>66</v>
      </c>
      <c r="C13" s="107">
        <f>(('[4]U 50-54'!C14+'[4]U 55-64'!C14)/'[4]U 15-64'!C14)/(('[4]LF 50-54'!C14+'[4]LF 55-64'!C14)/'[4]LF 15-64'!C14)</f>
        <v>0.56882308557821526</v>
      </c>
      <c r="D13" s="107">
        <f>(('[4]U 50-54'!D14+'[4]U 55-64'!D14)/'[4]U 15-64'!D14)/(('[4]LF 50-54'!D14+'[4]LF 55-64'!D14)/'[4]LF 15-64'!D14)</f>
        <v>0.52300546508122314</v>
      </c>
      <c r="E13" s="107">
        <f>(('[4]U 50-54'!E14+'[4]U 55-64'!E14)/'[4]U 15-64'!E14)/(('[4]LF 50-54'!E14+'[4]LF 55-64'!E14)/'[4]LF 15-64'!E14)</f>
        <v>0.50452636147279706</v>
      </c>
      <c r="F13" s="107">
        <f>(('[4]U 50-54'!F14+'[4]U 55-64'!F14)/'[4]U 15-64'!F14)/(('[4]LF 50-54'!F14+'[4]LF 55-64'!F14)/'[4]LF 15-64'!F14)</f>
        <v>0.50822305021233138</v>
      </c>
      <c r="G13" s="107">
        <f>(('[4]U 50-54'!G14+'[4]U 55-64'!G14)/'[4]U 15-64'!G14)/(('[4]LF 50-54'!G14+'[4]LF 55-64'!G14)/'[4]LF 15-64'!G14)</f>
        <v>0.4960332152956653</v>
      </c>
      <c r="H13" s="107">
        <f>(('[4]U 50-54'!H14+'[4]U 55-64'!H14)/'[4]U 15-64'!H14)/(('[4]LF 50-54'!H14+'[4]LF 55-64'!H14)/'[4]LF 15-64'!H14)</f>
        <v>0.49787537810824672</v>
      </c>
      <c r="I13" s="107">
        <f>(('[4]U 50-54'!I14+'[4]U 55-64'!I14)/'[4]U 15-64'!I14)/(('[4]LF 50-54'!I14+'[4]LF 55-64'!I14)/'[4]LF 15-64'!I14)</f>
        <v>0.49757201198869988</v>
      </c>
      <c r="J13" s="107">
        <f>(('[4]U 50-54'!J14+'[4]U 55-64'!J14)/'[4]U 15-64'!J14)/(('[4]LF 50-54'!J14+'[4]LF 55-64'!J14)/'[4]LF 15-64'!J14)</f>
        <v>0.54315911247515525</v>
      </c>
      <c r="K13" s="107">
        <f>(('[4]U 50-54'!K14+'[4]U 55-64'!K14)/'[4]U 15-64'!K14)/(('[4]LF 50-54'!K14+'[4]LF 55-64'!K14)/'[4]LF 15-64'!K14)</f>
        <v>0.50034482102681321</v>
      </c>
      <c r="L13" s="107">
        <f>(('[4]U 50-54'!L14+'[4]U 55-64'!L14)/'[4]U 15-64'!L14)/(('[4]LF 50-54'!L14+'[4]LF 55-64'!L14)/'[4]LF 15-64'!L14)</f>
        <v>0.5496006550106346</v>
      </c>
      <c r="M13" s="107">
        <f>(('[4]U 50-54'!M14+'[4]U 55-64'!M14)/'[4]U 15-64'!M14)/(('[4]LF 50-54'!M14+'[4]LF 55-64'!M14)/'[4]LF 15-64'!M14)</f>
        <v>0.58498841474590701</v>
      </c>
      <c r="N13" s="107">
        <f>(('[4]U 50-54'!N14+'[4]U 55-64'!N14)/'[4]U 15-64'!N14)/(('[4]LF 50-54'!N14+'[4]LF 55-64'!N14)/'[4]LF 15-64'!N14)</f>
        <v>0.54303634600407358</v>
      </c>
      <c r="O13" s="107">
        <f>(('[4]U 50-54'!O14+'[4]U 55-64'!O14)/'[4]U 15-64'!O14)/(('[4]LF 50-54'!O14+'[4]LF 55-64'!O14)/'[4]LF 15-64'!O14)</f>
        <v>0.5601452490862332</v>
      </c>
      <c r="P13" s="107">
        <f>(('[4]U 50-54'!P14+'[4]U 55-64'!P14)/'[4]U 15-64'!P14)/(('[4]LF 50-54'!P14+'[4]LF 55-64'!P14)/'[4]LF 15-64'!P14)</f>
        <v>0.4907991110865364</v>
      </c>
      <c r="Q13" s="309">
        <f t="shared" si="0"/>
        <v>1.7120395598127265</v>
      </c>
    </row>
    <row r="14" spans="1:17">
      <c r="A14" s="581" t="s">
        <v>41</v>
      </c>
      <c r="B14" s="106" t="s">
        <v>66</v>
      </c>
      <c r="C14" s="107">
        <f>(('[4]U 50-54'!C15+'[4]U 55-64'!C15)/'[4]U 15-64'!C15)/(('[4]LF 50-54'!C15+'[4]LF 55-64'!C15)/'[4]LF 15-64'!C15)</f>
        <v>0.69461626854126191</v>
      </c>
      <c r="D14" s="107">
        <f>(('[4]U 50-54'!D15+'[4]U 55-64'!D15)/'[4]U 15-64'!D15)/(('[4]LF 50-54'!D15+'[4]LF 55-64'!D15)/'[4]LF 15-64'!D15)</f>
        <v>0.70354626176710677</v>
      </c>
      <c r="E14" s="107">
        <f>(('[4]U 50-54'!E15+'[4]U 55-64'!E15)/'[4]U 15-64'!E15)/(('[4]LF 50-54'!E15+'[4]LF 55-64'!E15)/'[4]LF 15-64'!E15)</f>
        <v>0.71523584514679339</v>
      </c>
      <c r="F14" s="107">
        <f>(('[4]U 50-54'!F15+'[4]U 55-64'!F15)/'[4]U 15-64'!F15)/(('[4]LF 50-54'!F15+'[4]LF 55-64'!F15)/'[4]LF 15-64'!F15)</f>
        <v>0.74527083595505172</v>
      </c>
      <c r="G14" s="107">
        <f>(('[4]U 50-54'!G15+'[4]U 55-64'!G15)/'[4]U 15-64'!G15)/(('[4]LF 50-54'!G15+'[4]LF 55-64'!G15)/'[4]LF 15-64'!G15)</f>
        <v>0.77393988125472279</v>
      </c>
      <c r="H14" s="107">
        <f>(('[4]U 50-54'!H15+'[4]U 55-64'!H15)/'[4]U 15-64'!H15)/(('[4]LF 50-54'!H15+'[4]LF 55-64'!H15)/'[4]LF 15-64'!H15)</f>
        <v>0.80353719902444609</v>
      </c>
      <c r="I14" s="107">
        <f>(('[4]U 50-54'!I15+'[4]U 55-64'!I15)/'[4]U 15-64'!I15)/(('[4]LF 50-54'!I15+'[4]LF 55-64'!I15)/'[4]LF 15-64'!I15)</f>
        <v>0.82957744328900862</v>
      </c>
      <c r="J14" s="107">
        <f>(('[4]U 50-54'!J15+'[4]U 55-64'!J15)/'[4]U 15-64'!J15)/(('[4]LF 50-54'!J15+'[4]LF 55-64'!J15)/'[4]LF 15-64'!J15)</f>
        <v>0.92546929806228884</v>
      </c>
      <c r="K14" s="107">
        <f>(('[4]U 50-54'!K15+'[4]U 55-64'!K15)/'[4]U 15-64'!K15)/(('[4]LF 50-54'!K15+'[4]LF 55-64'!K15)/'[4]LF 15-64'!K15)</f>
        <v>0.88114840629669577</v>
      </c>
      <c r="L14" s="107">
        <f>(('[4]U 50-54'!L15+'[4]U 55-64'!L15)/'[4]U 15-64'!L15)/(('[4]LF 50-54'!L15+'[4]LF 55-64'!L15)/'[4]LF 15-64'!L15)</f>
        <v>0.83476114906713517</v>
      </c>
      <c r="M14" s="107">
        <f>(('[4]U 50-54'!M15+'[4]U 55-64'!M15)/'[4]U 15-64'!M15)/(('[4]LF 50-54'!M15+'[4]LF 55-64'!M15)/'[4]LF 15-64'!M15)</f>
        <v>0.8876429861274302</v>
      </c>
      <c r="N14" s="107">
        <f>(('[4]U 50-54'!N15+'[4]U 55-64'!N15)/'[4]U 15-64'!N15)/(('[4]LF 50-54'!N15+'[4]LF 55-64'!N15)/'[4]LF 15-64'!N15)</f>
        <v>0.87874047798527655</v>
      </c>
      <c r="O14" s="107">
        <f>(('[4]U 50-54'!O15+'[4]U 55-64'!O15)/'[4]U 15-64'!O15)/(('[4]LF 50-54'!O15+'[4]LF 55-64'!O15)/'[4]LF 15-64'!O15)</f>
        <v>0.84179374903322501</v>
      </c>
      <c r="P14" s="107">
        <f>(('[4]U 50-54'!P15+'[4]U 55-64'!P15)/'[4]U 15-64'!P15)/(('[4]LF 50-54'!P15+'[4]LF 55-64'!P15)/'[4]LF 15-64'!P15)</f>
        <v>0.82562894380488505</v>
      </c>
      <c r="Q14" s="309">
        <f t="shared" si="0"/>
        <v>-1.0077276120743768</v>
      </c>
    </row>
    <row r="15" spans="1:17">
      <c r="A15" s="581" t="s">
        <v>42</v>
      </c>
      <c r="B15" s="106" t="s">
        <v>66</v>
      </c>
      <c r="C15" s="107">
        <f>(('[4]U 50-54'!C16+'[4]U 55-64'!C16)/'[4]U 15-64'!C16)/(('[4]LF 50-54'!C16+'[4]LF 55-64'!C16)/'[4]LF 15-64'!C16)</f>
        <v>0.83925486813633132</v>
      </c>
      <c r="D15" s="107">
        <f>(('[4]U 50-54'!D16+'[4]U 55-64'!D16)/'[4]U 15-64'!D16)/(('[4]LF 50-54'!D16+'[4]LF 55-64'!D16)/'[4]LF 15-64'!D16)</f>
        <v>0.89723278956307484</v>
      </c>
      <c r="E15" s="107">
        <f>(('[4]U 50-54'!E16+'[4]U 55-64'!E16)/'[4]U 15-64'!E16)/(('[4]LF 50-54'!E16+'[4]LF 55-64'!E16)/'[4]LF 15-64'!E16)</f>
        <v>0.82134146123729801</v>
      </c>
      <c r="F15" s="107">
        <f>(('[4]U 50-54'!F16+'[4]U 55-64'!F16)/'[4]U 15-64'!F16)/(('[4]LF 50-54'!F16+'[4]LF 55-64'!F16)/'[4]LF 15-64'!F16)</f>
        <v>0.87121450140302847</v>
      </c>
      <c r="G15" s="107">
        <f>(('[4]U 50-54'!G16+'[4]U 55-64'!G16)/'[4]U 15-64'!G16)/(('[4]LF 50-54'!G16+'[4]LF 55-64'!G16)/'[4]LF 15-64'!G16)</f>
        <v>0.92123308248684044</v>
      </c>
      <c r="H15" s="107">
        <f>(('[4]U 50-54'!H16+'[4]U 55-64'!H16)/'[4]U 15-64'!H16)/(('[4]LF 50-54'!H16+'[4]LF 55-64'!H16)/'[4]LF 15-64'!H16)</f>
        <v>0.88925423761936295</v>
      </c>
      <c r="I15" s="107">
        <f>(('[4]U 50-54'!I16+'[4]U 55-64'!I16)/'[4]U 15-64'!I16)/(('[4]LF 50-54'!I16+'[4]LF 55-64'!I16)/'[4]LF 15-64'!I16)</f>
        <v>0.89451147368705242</v>
      </c>
      <c r="J15" s="107">
        <f>(('[4]U 50-54'!J16+'[4]U 55-64'!J16)/'[4]U 15-64'!J16)/(('[4]LF 50-54'!J16+'[4]LF 55-64'!J16)/'[4]LF 15-64'!J16)</f>
        <v>0.79996961756287288</v>
      </c>
      <c r="K15" s="107">
        <f>(('[4]U 50-54'!K16+'[4]U 55-64'!K16)/'[4]U 15-64'!K16)/(('[4]LF 50-54'!K16+'[4]LF 55-64'!K16)/'[4]LF 15-64'!K16)</f>
        <v>0.68720883902849939</v>
      </c>
      <c r="L15" s="107">
        <f>(('[4]U 50-54'!L16+'[4]U 55-64'!L16)/'[4]U 15-64'!L16)/(('[4]LF 50-54'!L16+'[4]LF 55-64'!L16)/'[4]LF 15-64'!L16)</f>
        <v>0.67993531142605745</v>
      </c>
      <c r="M15" s="107">
        <f>(('[4]U 50-54'!M16+'[4]U 55-64'!M16)/'[4]U 15-64'!M16)/(('[4]LF 50-54'!M16+'[4]LF 55-64'!M16)/'[4]LF 15-64'!M16)</f>
        <v>0.74203401416013359</v>
      </c>
      <c r="N15" s="107">
        <f>(('[4]U 50-54'!N16+'[4]U 55-64'!N16)/'[4]U 15-64'!N16)/(('[4]LF 50-54'!N16+'[4]LF 55-64'!N16)/'[4]LF 15-64'!N16)</f>
        <v>0.74440894872607222</v>
      </c>
      <c r="O15" s="107">
        <f>(('[4]U 50-54'!O16+'[4]U 55-64'!O16)/'[4]U 15-64'!O16)/(('[4]LF 50-54'!O16+'[4]LF 55-64'!O16)/'[4]LF 15-64'!O16)</f>
        <v>0.70308903692149971</v>
      </c>
      <c r="P15" s="107">
        <f>(('[4]U 50-54'!P16+'[4]U 55-64'!P16)/'[4]U 15-64'!P16)/(('[4]LF 50-54'!P16+'[4]LF 55-64'!P16)/'[4]LF 15-64'!P16)</f>
        <v>0.71115961674937533</v>
      </c>
      <c r="Q15" s="309">
        <f t="shared" si="0"/>
        <v>-7.7912262629492468E-2</v>
      </c>
    </row>
    <row r="16" spans="1:17">
      <c r="A16" s="581" t="s">
        <v>44</v>
      </c>
      <c r="B16" s="106" t="s">
        <v>66</v>
      </c>
      <c r="C16" s="107">
        <f>(('[4]U 50-54'!C17+'[4]U 55-64'!C17)/'[4]U 15-64'!C17)/(('[4]LF 50-54'!C17+'[4]LF 55-64'!C17)/'[4]LF 15-64'!C17)</f>
        <v>0.84117125841081619</v>
      </c>
      <c r="D16" s="107">
        <f>(('[4]U 50-54'!D17+'[4]U 55-64'!D17)/'[4]U 15-64'!D17)/(('[4]LF 50-54'!D17+'[4]LF 55-64'!D17)/'[4]LF 15-64'!D17)</f>
        <v>0.85250834597786451</v>
      </c>
      <c r="E16" s="107">
        <f>(('[4]U 50-54'!E17+'[4]U 55-64'!E17)/'[4]U 15-64'!E17)/(('[4]LF 50-54'!E17+'[4]LF 55-64'!E17)/'[4]LF 15-64'!E17)</f>
        <v>1.0521576612911485</v>
      </c>
      <c r="F16" s="107">
        <f>(('[4]U 50-54'!F17+'[4]U 55-64'!F17)/'[4]U 15-64'!F17)/(('[4]LF 50-54'!F17+'[4]LF 55-64'!F17)/'[4]LF 15-64'!F17)</f>
        <v>1.0083960016475513</v>
      </c>
      <c r="G16" s="107">
        <f>(('[4]U 50-54'!G17+'[4]U 55-64'!G17)/'[4]U 15-64'!G17)/(('[4]LF 50-54'!G17+'[4]LF 55-64'!G17)/'[4]LF 15-64'!G17)</f>
        <v>0.7812589045426479</v>
      </c>
      <c r="H16" s="107">
        <f>(('[4]U 50-54'!H17+'[4]U 55-64'!H17)/'[4]U 15-64'!H17)/(('[4]LF 50-54'!H17+'[4]LF 55-64'!H17)/'[4]LF 15-64'!H17)</f>
        <v>0.79406259518384814</v>
      </c>
      <c r="I16" s="107">
        <f>(('[4]U 50-54'!I17+'[4]U 55-64'!I17)/'[4]U 15-64'!I17)/(('[4]LF 50-54'!I17+'[4]LF 55-64'!I17)/'[4]LF 15-64'!I17)</f>
        <v>0.74214852023513633</v>
      </c>
      <c r="J16" s="107">
        <f>(('[4]U 50-54'!J17+'[4]U 55-64'!J17)/'[4]U 15-64'!J17)/(('[4]LF 50-54'!J17+'[4]LF 55-64'!J17)/'[4]LF 15-64'!J17)</f>
        <v>0.76569444750445226</v>
      </c>
      <c r="K16" s="107">
        <f>(('[4]U 50-54'!K17+'[4]U 55-64'!K17)/'[4]U 15-64'!K17)/(('[4]LF 50-54'!K17+'[4]LF 55-64'!K17)/'[4]LF 15-64'!K17)</f>
        <v>0.85062815393235547</v>
      </c>
      <c r="L16" s="107">
        <f>(('[4]U 50-54'!L17+'[4]U 55-64'!L17)/'[4]U 15-64'!L17)/(('[4]LF 50-54'!L17+'[4]LF 55-64'!L17)/'[4]LF 15-64'!L17)</f>
        <v>0.78286551992111642</v>
      </c>
      <c r="M16" s="107">
        <f>(('[4]U 50-54'!M17+'[4]U 55-64'!M17)/'[4]U 15-64'!M17)/(('[4]LF 50-54'!M17+'[4]LF 55-64'!M17)/'[4]LF 15-64'!M17)</f>
        <v>0.90391730666924353</v>
      </c>
      <c r="N16" s="107">
        <f>(('[4]U 50-54'!N17+'[4]U 55-64'!N17)/'[4]U 15-64'!N17)/(('[4]LF 50-54'!N17+'[4]LF 55-64'!N17)/'[4]LF 15-64'!N17)</f>
        <v>0.89373790225018213</v>
      </c>
      <c r="O16" s="107">
        <f>(('[4]U 50-54'!O17+'[4]U 55-64'!O17)/'[4]U 15-64'!O17)/(('[4]LF 50-54'!O17+'[4]LF 55-64'!O17)/'[4]LF 15-64'!O17)</f>
        <v>0.82108517612955545</v>
      </c>
      <c r="P16" s="107">
        <f>(('[4]U 50-54'!P17+'[4]U 55-64'!P17)/'[4]U 15-64'!P17)/(('[4]LF 50-54'!P17+'[4]LF 55-64'!P17)/'[4]LF 15-64'!P17)</f>
        <v>0.82863377243982383</v>
      </c>
      <c r="Q16" s="309">
        <f t="shared" si="0"/>
        <v>-1.0321353364760653</v>
      </c>
    </row>
    <row r="17" spans="1:17">
      <c r="A17" s="581" t="s">
        <v>60</v>
      </c>
      <c r="B17" s="106" t="s">
        <v>66</v>
      </c>
      <c r="C17" s="107">
        <f>(('[4]U 50-54'!C18+'[4]U 55-64'!C18)/'[4]U 15-64'!C18)/(('[4]LF 50-54'!C18+'[4]LF 55-64'!C18)/'[4]LF 15-64'!C18)</f>
        <v>0.8320168046086891</v>
      </c>
      <c r="D17" s="107">
        <f>(('[4]U 50-54'!D18+'[4]U 55-64'!D18)/'[4]U 15-64'!D18)/(('[4]LF 50-54'!D18+'[4]LF 55-64'!D18)/'[4]LF 15-64'!D18)</f>
        <v>0.84740259740259727</v>
      </c>
      <c r="E17" s="107">
        <f>(('[4]U 50-54'!E18+'[4]U 55-64'!E18)/'[4]U 15-64'!E18)/(('[4]LF 50-54'!E18+'[4]LF 55-64'!E18)/'[4]LF 15-64'!E18)</f>
        <v>0.84695838845760207</v>
      </c>
      <c r="F17" s="107">
        <f>(('[4]U 50-54'!F18+'[4]U 55-64'!F18)/'[4]U 15-64'!F18)/(('[4]LF 50-54'!F18+'[4]LF 55-64'!F18)/'[4]LF 15-64'!F18)</f>
        <v>0.8075426901652818</v>
      </c>
      <c r="G17" s="107">
        <f>(('[4]U 50-54'!G18+'[4]U 55-64'!G18)/'[4]U 15-64'!G18)/(('[4]LF 50-54'!G18+'[4]LF 55-64'!G18)/'[4]LF 15-64'!G18)</f>
        <v>0.77816302819054606</v>
      </c>
      <c r="H17" s="107">
        <f>(('[4]U 50-54'!H18+'[4]U 55-64'!H18)/'[4]U 15-64'!H18)/(('[4]LF 50-54'!H18+'[4]LF 55-64'!H18)/'[4]LF 15-64'!H18)</f>
        <v>0.79267734836683712</v>
      </c>
      <c r="I17" s="107">
        <f>(('[4]U 50-54'!I18+'[4]U 55-64'!I18)/'[4]U 15-64'!I18)/(('[4]LF 50-54'!I18+'[4]LF 55-64'!I18)/'[4]LF 15-64'!I18)</f>
        <v>0.82073568213565096</v>
      </c>
      <c r="J17" s="107">
        <f>(('[4]U 50-54'!J18+'[4]U 55-64'!J18)/'[4]U 15-64'!J18)/(('[4]LF 50-54'!J18+'[4]LF 55-64'!J18)/'[4]LF 15-64'!J18)</f>
        <v>0.86428571428571432</v>
      </c>
      <c r="K17" s="107">
        <f>(('[4]U 50-54'!K18+'[4]U 55-64'!K18)/'[4]U 15-64'!K18)/(('[4]LF 50-54'!K18+'[4]LF 55-64'!K18)/'[4]LF 15-64'!K18)</f>
        <v>0.81124864022579601</v>
      </c>
      <c r="L17" s="107">
        <f>(('[4]U 50-54'!L18+'[4]U 55-64'!L18)/'[4]U 15-64'!L18)/(('[4]LF 50-54'!L18+'[4]LF 55-64'!L18)/'[4]LF 15-64'!L18)</f>
        <v>0.75853350189633384</v>
      </c>
      <c r="M17" s="107">
        <f>(('[4]U 50-54'!M18+'[4]U 55-64'!M18)/'[4]U 15-64'!M18)/(('[4]LF 50-54'!M18+'[4]LF 55-64'!M18)/'[4]LF 15-64'!M18)</f>
        <v>0.77316550321552246</v>
      </c>
      <c r="N17" s="107">
        <f>(('[4]U 50-54'!N18+'[4]U 55-64'!N18)/'[4]U 15-64'!N18)/(('[4]LF 50-54'!N18+'[4]LF 55-64'!N18)/'[4]LF 15-64'!N18)</f>
        <v>0.80671998857387706</v>
      </c>
      <c r="O17" s="107">
        <f>(('[4]U 50-54'!O18+'[4]U 55-64'!O18)/'[4]U 15-64'!O18)/(('[4]LF 50-54'!O18+'[4]LF 55-64'!O18)/'[4]LF 15-64'!O18)</f>
        <v>0.80181616190890215</v>
      </c>
      <c r="P17" s="107">
        <f>(('[4]U 50-54'!P18+'[4]U 55-64'!P18)/'[4]U 15-64'!P18)/(('[4]LF 50-54'!P18+'[4]LF 55-64'!P18)/'[4]LF 15-64'!P18)</f>
        <v>0.77213138901163647</v>
      </c>
      <c r="Q17" s="309">
        <f t="shared" si="0"/>
        <v>-0.57317585149305161</v>
      </c>
    </row>
    <row r="18" spans="1:17">
      <c r="A18" s="581" t="s">
        <v>46</v>
      </c>
      <c r="B18" s="106" t="s">
        <v>66</v>
      </c>
      <c r="C18" s="107">
        <f>(('[4]U 50-54'!C19+'[4]U 55-64'!C19)/'[4]U 15-64'!C19)/(('[4]LF 50-54'!C19+'[4]LF 55-64'!C19)/'[4]LF 15-64'!C19)</f>
        <v>0.7355873620084048</v>
      </c>
      <c r="D18" s="107">
        <f>(('[4]U 50-54'!D19+'[4]U 55-64'!D19)/'[4]U 15-64'!D19)/(('[4]LF 50-54'!D19+'[4]LF 55-64'!D19)/'[4]LF 15-64'!D19)</f>
        <v>0.70162012028549148</v>
      </c>
      <c r="E18" s="107">
        <f>(('[4]U 50-54'!E19+'[4]U 55-64'!E19)/'[4]U 15-64'!E19)/(('[4]LF 50-54'!E19+'[4]LF 55-64'!E19)/'[4]LF 15-64'!E19)</f>
        <v>0.70400356184680157</v>
      </c>
      <c r="F18" s="107">
        <f>(('[4]U 50-54'!F19+'[4]U 55-64'!F19)/'[4]U 15-64'!F19)/(('[4]LF 50-54'!F19+'[4]LF 55-64'!F19)/'[4]LF 15-64'!F19)</f>
        <v>0.69691297120319728</v>
      </c>
      <c r="G18" s="107">
        <f>(('[4]U 50-54'!G19+'[4]U 55-64'!G19)/'[4]U 15-64'!G19)/(('[4]LF 50-54'!G19+'[4]LF 55-64'!G19)/'[4]LF 15-64'!G19)</f>
        <v>0.69537968038648224</v>
      </c>
      <c r="H18" s="107">
        <f>(('[4]U 50-54'!H19+'[4]U 55-64'!H19)/'[4]U 15-64'!H19)/(('[4]LF 50-54'!H19+'[4]LF 55-64'!H19)/'[4]LF 15-64'!H19)</f>
        <v>0.66172527942012094</v>
      </c>
      <c r="I18" s="107">
        <f>(('[4]U 50-54'!I19+'[4]U 55-64'!I19)/'[4]U 15-64'!I19)/(('[4]LF 50-54'!I19+'[4]LF 55-64'!I19)/'[4]LF 15-64'!I19)</f>
        <v>0.67672491466095364</v>
      </c>
      <c r="J18" s="107">
        <f>(('[4]U 50-54'!J19+'[4]U 55-64'!J19)/'[4]U 15-64'!J19)/(('[4]LF 50-54'!J19+'[4]LF 55-64'!J19)/'[4]LF 15-64'!J19)</f>
        <v>0.67220548790528167</v>
      </c>
      <c r="K18" s="107">
        <f>(('[4]U 50-54'!K19+'[4]U 55-64'!K19)/'[4]U 15-64'!K19)/(('[4]LF 50-54'!K19+'[4]LF 55-64'!K19)/'[4]LF 15-64'!K19)</f>
        <v>0.67050572767893935</v>
      </c>
      <c r="L18" s="107">
        <f>(('[4]U 50-54'!L19+'[4]U 55-64'!L19)/'[4]U 15-64'!L19)/(('[4]LF 50-54'!L19+'[4]LF 55-64'!L19)/'[4]LF 15-64'!L19)</f>
        <v>0.66199766396855864</v>
      </c>
      <c r="M18" s="107">
        <f>(('[4]U 50-54'!M19+'[4]U 55-64'!M19)/'[4]U 15-64'!M19)/(('[4]LF 50-54'!M19+'[4]LF 55-64'!M19)/'[4]LF 15-64'!M19)</f>
        <v>0.68157755479300375</v>
      </c>
      <c r="N18" s="107">
        <f>(('[4]U 50-54'!N19+'[4]U 55-64'!N19)/'[4]U 15-64'!N19)/(('[4]LF 50-54'!N19+'[4]LF 55-64'!N19)/'[4]LF 15-64'!N19)</f>
        <v>0.70026606314463991</v>
      </c>
      <c r="O18" s="107">
        <f>(('[4]U 50-54'!O19+'[4]U 55-64'!O19)/'[4]U 15-64'!O19)/(('[4]LF 50-54'!O19+'[4]LF 55-64'!O19)/'[4]LF 15-64'!O19)</f>
        <v>0.70720548928112914</v>
      </c>
      <c r="P18" s="107">
        <f>(('[4]U 50-54'!P19+'[4]U 55-64'!P19)/'[4]U 15-64'!P19)/(('[4]LF 50-54'!P19+'[4]LF 55-64'!P19)/'[4]LF 15-64'!P19)</f>
        <v>0.67102126645865623</v>
      </c>
      <c r="Q18" s="309">
        <f t="shared" si="0"/>
        <v>0.24812489650928654</v>
      </c>
    </row>
    <row r="19" spans="1:17">
      <c r="A19" s="581" t="s">
        <v>43</v>
      </c>
      <c r="B19" s="106" t="s">
        <v>66</v>
      </c>
      <c r="C19" s="107">
        <f>(('[4]U 50-54'!C20+'[4]U 55-64'!C20)/'[4]U 15-64'!C20)/(('[4]LF 50-54'!C20+'[4]LF 55-64'!C20)/'[4]LF 15-64'!C20)</f>
        <v>1.3512396104640607</v>
      </c>
      <c r="D19" s="107">
        <f>(('[4]U 50-54'!D20+'[4]U 55-64'!D20)/'[4]U 15-64'!D20)/(('[4]LF 50-54'!D20+'[4]LF 55-64'!D20)/'[4]LF 15-64'!D20)</f>
        <v>1.2880530744145879</v>
      </c>
      <c r="E19" s="107">
        <f>(('[4]U 50-54'!E20+'[4]U 55-64'!E20)/'[4]U 15-64'!E20)/(('[4]LF 50-54'!E20+'[4]LF 55-64'!E20)/'[4]LF 15-64'!E20)</f>
        <v>1.1505933947445248</v>
      </c>
      <c r="F19" s="107">
        <f>(('[4]U 50-54'!F20+'[4]U 55-64'!F20)/'[4]U 15-64'!F20)/(('[4]LF 50-54'!F20+'[4]LF 55-64'!F20)/'[4]LF 15-64'!F20)</f>
        <v>1.0472481993972433</v>
      </c>
      <c r="G19" s="107">
        <f>(('[4]U 50-54'!G20+'[4]U 55-64'!G20)/'[4]U 15-64'!G20)/(('[4]LF 50-54'!G20+'[4]LF 55-64'!G20)/'[4]LF 15-64'!G20)</f>
        <v>1.1272915404559083</v>
      </c>
      <c r="H19" s="107">
        <f>(('[4]U 50-54'!H20+'[4]U 55-64'!H20)/'[4]U 15-64'!H20)/(('[4]LF 50-54'!H20+'[4]LF 55-64'!H20)/'[4]LF 15-64'!H20)</f>
        <v>1.0613347921904579</v>
      </c>
      <c r="I19" s="107">
        <f>(('[4]U 50-54'!I20+'[4]U 55-64'!I20)/'[4]U 15-64'!I20)/(('[4]LF 50-54'!I20+'[4]LF 55-64'!I20)/'[4]LF 15-64'!I20)</f>
        <v>1.1023099651509418</v>
      </c>
      <c r="J19" s="107">
        <f>(('[4]U 50-54'!J20+'[4]U 55-64'!J20)/'[4]U 15-64'!J20)/(('[4]LF 50-54'!J20+'[4]LF 55-64'!J20)/'[4]LF 15-64'!J20)</f>
        <v>1.0737666568111663</v>
      </c>
      <c r="K19" s="107">
        <f>(('[4]U 50-54'!K20+'[4]U 55-64'!K20)/'[4]U 15-64'!K20)/(('[4]LF 50-54'!K20+'[4]LF 55-64'!K20)/'[4]LF 15-64'!K20)</f>
        <v>1.0370716391835306</v>
      </c>
      <c r="L19" s="107">
        <f>(('[4]U 50-54'!L20+'[4]U 55-64'!L20)/'[4]U 15-64'!L20)/(('[4]LF 50-54'!L20+'[4]LF 55-64'!L20)/'[4]LF 15-64'!L20)</f>
        <v>0.96818329760156907</v>
      </c>
      <c r="M19" s="107">
        <f>(('[4]U 50-54'!M20+'[4]U 55-64'!M20)/'[4]U 15-64'!M20)/(('[4]LF 50-54'!M20+'[4]LF 55-64'!M20)/'[4]LF 15-64'!M20)</f>
        <v>0.99244989172189702</v>
      </c>
      <c r="N19" s="107">
        <f>(('[4]U 50-54'!N20+'[4]U 55-64'!N20)/'[4]U 15-64'!N20)/(('[4]LF 50-54'!N20+'[4]LF 55-64'!N20)/'[4]LF 15-64'!N20)</f>
        <v>0.99370957639900803</v>
      </c>
      <c r="O19" s="107">
        <f>(('[4]U 50-54'!O20+'[4]U 55-64'!O20)/'[4]U 15-64'!O20)/(('[4]LF 50-54'!O20+'[4]LF 55-64'!O20)/'[4]LF 15-64'!O20)</f>
        <v>0.98100378614102723</v>
      </c>
      <c r="P19" s="107">
        <f>(('[4]U 50-54'!P20+'[4]U 55-64'!P20)/'[4]U 15-64'!P20)/(('[4]LF 50-54'!P20+'[4]LF 55-64'!P20)/'[4]LF 15-64'!P20)</f>
        <v>0.97151562856588403</v>
      </c>
      <c r="Q19" s="309">
        <f t="shared" si="0"/>
        <v>-2.1927409449877802</v>
      </c>
    </row>
    <row r="20" spans="1:17">
      <c r="A20" s="581" t="s">
        <v>68</v>
      </c>
      <c r="B20" s="106" t="s">
        <v>66</v>
      </c>
      <c r="C20" s="107">
        <f>(('[4]U 50-54'!C21+'[4]U 55-64'!C21)/'[4]U 15-64'!C21)/(('[4]LF 50-54'!C21+'[4]LF 55-64'!C21)/'[4]LF 15-64'!C21)</f>
        <v>0.38695731734142086</v>
      </c>
      <c r="D20" s="107">
        <f>(('[4]U 50-54'!D21+'[4]U 55-64'!D21)/'[4]U 15-64'!D21)/(('[4]LF 50-54'!D21+'[4]LF 55-64'!D21)/'[4]LF 15-64'!D21)</f>
        <v>0.42214754005262795</v>
      </c>
      <c r="E20" s="107">
        <f>(('[4]U 50-54'!E21+'[4]U 55-64'!E21)/'[4]U 15-64'!E21)/(('[4]LF 50-54'!E21+'[4]LF 55-64'!E21)/'[4]LF 15-64'!E21)</f>
        <v>0.43387520900230864</v>
      </c>
      <c r="F20" s="107">
        <f>(('[4]U 50-54'!F21+'[4]U 55-64'!F21)/'[4]U 15-64'!F21)/(('[4]LF 50-54'!F21+'[4]LF 55-64'!F21)/'[4]LF 15-64'!F21)</f>
        <v>0.40572178070416504</v>
      </c>
      <c r="G20" s="107">
        <f>(('[4]U 50-54'!G21+'[4]U 55-64'!G21)/'[4]U 15-64'!G21)/(('[4]LF 50-54'!G21+'[4]LF 55-64'!G21)/'[4]LF 15-64'!G21)</f>
        <v>0.47481976244046109</v>
      </c>
      <c r="H20" s="107">
        <f>(('[4]U 50-54'!H21+'[4]U 55-64'!H21)/'[4]U 15-64'!H21)/(('[4]LF 50-54'!H21+'[4]LF 55-64'!H21)/'[4]LF 15-64'!H21)</f>
        <v>0.47619041249649219</v>
      </c>
      <c r="I20" s="107">
        <f>(('[4]U 50-54'!I21+'[4]U 55-64'!I21)/'[4]U 15-64'!I21)/(('[4]LF 50-54'!I21+'[4]LF 55-64'!I21)/'[4]LF 15-64'!I21)</f>
        <v>0.45749402823692664</v>
      </c>
      <c r="J20" s="107">
        <f>(('[4]U 50-54'!J21+'[4]U 55-64'!J21)/'[4]U 15-64'!J21)/(('[4]LF 50-54'!J21+'[4]LF 55-64'!J21)/'[4]LF 15-64'!J21)</f>
        <v>0.45471783408814898</v>
      </c>
      <c r="K20" s="107">
        <f>(('[4]U 50-54'!K21+'[4]U 55-64'!K21)/'[4]U 15-64'!K21)/(('[4]LF 50-54'!K21+'[4]LF 55-64'!K21)/'[4]LF 15-64'!K21)</f>
        <v>0.48959650845897495</v>
      </c>
      <c r="L20" s="107">
        <f>(('[4]U 50-54'!L21+'[4]U 55-64'!L21)/'[4]U 15-64'!L21)/(('[4]LF 50-54'!L21+'[4]LF 55-64'!L21)/'[4]LF 15-64'!L21)</f>
        <v>0.56442534761149843</v>
      </c>
      <c r="M20" s="107">
        <f>(('[4]U 50-54'!M21+'[4]U 55-64'!M21)/'[4]U 15-64'!M21)/(('[4]LF 50-54'!M21+'[4]LF 55-64'!M21)/'[4]LF 15-64'!M21)</f>
        <v>0.57728956797925979</v>
      </c>
      <c r="N20" s="107">
        <f>(('[4]U 50-54'!N21+'[4]U 55-64'!N21)/'[4]U 15-64'!N21)/(('[4]LF 50-54'!N21+'[4]LF 55-64'!N21)/'[4]LF 15-64'!N21)</f>
        <v>0.57081634759519417</v>
      </c>
      <c r="O20" s="107">
        <f>(('[4]U 50-54'!O21+'[4]U 55-64'!O21)/'[4]U 15-64'!O21)/(('[4]LF 50-54'!O21+'[4]LF 55-64'!O21)/'[4]LF 15-64'!O21)</f>
        <v>0.64506696123038398</v>
      </c>
      <c r="P20" s="107">
        <f>(('[4]U 50-54'!P21+'[4]U 55-64'!P21)/'[4]U 15-64'!P21)/(('[4]LF 50-54'!P21+'[4]LF 55-64'!P21)/'[4]LF 15-64'!P21)</f>
        <v>0.68707241086464377</v>
      </c>
      <c r="Q20" s="309">
        <f t="shared" si="0"/>
        <v>0.11774411391233632</v>
      </c>
    </row>
    <row r="21" spans="1:17">
      <c r="A21" s="581" t="s">
        <v>52</v>
      </c>
      <c r="B21" s="106" t="s">
        <v>66</v>
      </c>
      <c r="C21" s="107">
        <f>(('[4]U 50-54'!C22+'[4]U 55-64'!C22)/'[4]U 15-64'!C22)/(('[4]LF 50-54'!C22+'[4]LF 55-64'!C22)/'[4]LF 15-64'!C22)</f>
        <v>0.58433513165609652</v>
      </c>
      <c r="D21" s="107">
        <f>(('[4]U 50-54'!D22+'[4]U 55-64'!D22)/'[4]U 15-64'!D22)/(('[4]LF 50-54'!D22+'[4]LF 55-64'!D22)/'[4]LF 15-64'!D22)</f>
        <v>0.64426124332131984</v>
      </c>
      <c r="E21" s="107">
        <f>(('[4]U 50-54'!E22+'[4]U 55-64'!E22)/'[4]U 15-64'!E22)/(('[4]LF 50-54'!E22+'[4]LF 55-64'!E22)/'[4]LF 15-64'!E22)</f>
        <v>0.59522941798170481</v>
      </c>
      <c r="F21" s="107">
        <f>(('[4]U 50-54'!F22+'[4]U 55-64'!F22)/'[4]U 15-64'!F22)/(('[4]LF 50-54'!F22+'[4]LF 55-64'!F22)/'[4]LF 15-64'!F22)</f>
        <v>0.56671239712122257</v>
      </c>
      <c r="G21" s="107">
        <f>(('[4]U 50-54'!G22+'[4]U 55-64'!G22)/'[4]U 15-64'!G22)/(('[4]LF 50-54'!G22+'[4]LF 55-64'!G22)/'[4]LF 15-64'!G22)</f>
        <v>0.60799266672490027</v>
      </c>
      <c r="H21" s="107">
        <f>(('[4]U 50-54'!H22+'[4]U 55-64'!H22)/'[4]U 15-64'!H22)/(('[4]LF 50-54'!H22+'[4]LF 55-64'!H22)/'[4]LF 15-64'!H22)</f>
        <v>0.63262508774902571</v>
      </c>
      <c r="I21" s="107">
        <f>(('[4]U 50-54'!I22+'[4]U 55-64'!I22)/'[4]U 15-64'!I22)/(('[4]LF 50-54'!I22+'[4]LF 55-64'!I22)/'[4]LF 15-64'!I22)</f>
        <v>0.64364255351251487</v>
      </c>
      <c r="J21" s="107">
        <f>(('[4]U 50-54'!J22+'[4]U 55-64'!J22)/'[4]U 15-64'!J22)/(('[4]LF 50-54'!J22+'[4]LF 55-64'!J22)/'[4]LF 15-64'!J22)</f>
        <v>0.69218399943956077</v>
      </c>
      <c r="K21" s="107">
        <f>(('[4]U 50-54'!K22+'[4]U 55-64'!K22)/'[4]U 15-64'!K22)/(('[4]LF 50-54'!K22+'[4]LF 55-64'!K22)/'[4]LF 15-64'!K22)</f>
        <v>0.73803833650747774</v>
      </c>
      <c r="L21" s="107">
        <f>(('[4]U 50-54'!L22+'[4]U 55-64'!L22)/'[4]U 15-64'!L22)/(('[4]LF 50-54'!L22+'[4]LF 55-64'!L22)/'[4]LF 15-64'!L22)</f>
        <v>0.7017831089704023</v>
      </c>
      <c r="M21" s="107">
        <f>(('[4]U 50-54'!M22+'[4]U 55-64'!M22)/'[4]U 15-64'!M22)/(('[4]LF 50-54'!M22+'[4]LF 55-64'!M22)/'[4]LF 15-64'!M22)</f>
        <v>0.74581387228755225</v>
      </c>
      <c r="N21" s="107">
        <f>(('[4]U 50-54'!N22+'[4]U 55-64'!N22)/'[4]U 15-64'!N22)/(('[4]LF 50-54'!N22+'[4]LF 55-64'!N22)/'[4]LF 15-64'!N22)</f>
        <v>0.81222944133144181</v>
      </c>
      <c r="O21" s="107">
        <f>(('[4]U 50-54'!O22+'[4]U 55-64'!O22)/'[4]U 15-64'!O22)/(('[4]LF 50-54'!O22+'[4]LF 55-64'!O22)/'[4]LF 15-64'!O22)</f>
        <v>0.76626065013533329</v>
      </c>
      <c r="P21" s="107">
        <f>(('[4]U 50-54'!P22+'[4]U 55-64'!P22)/'[4]U 15-64'!P22)/(('[4]LF 50-54'!P22+'[4]LF 55-64'!P22)/'[4]LF 15-64'!P22)</f>
        <v>0.75204350904086459</v>
      </c>
      <c r="Q21" s="309">
        <f t="shared" si="0"/>
        <v>-0.41000533573058362</v>
      </c>
    </row>
    <row r="22" spans="1:17">
      <c r="A22" s="581" t="s">
        <v>69</v>
      </c>
      <c r="B22" s="106" t="s">
        <v>66</v>
      </c>
      <c r="C22" s="107">
        <f>(('[4]U 50-54'!C23+'[4]U 55-64'!C23)/'[4]U 15-64'!C23)/(('[4]LF 50-54'!C23+'[4]LF 55-64'!C23)/'[4]LF 15-64'!C23)</f>
        <v>0.70331394537687408</v>
      </c>
      <c r="D22" s="107">
        <f>(('[4]U 50-54'!D23+'[4]U 55-64'!D23)/'[4]U 15-64'!D23)/(('[4]LF 50-54'!D23+'[4]LF 55-64'!D23)/'[4]LF 15-64'!D23)</f>
        <v>0.74850986802350494</v>
      </c>
      <c r="E22" s="107">
        <f>(('[4]U 50-54'!E23+'[4]U 55-64'!E23)/'[4]U 15-64'!E23)/(('[4]LF 50-54'!E23+'[4]LF 55-64'!E23)/'[4]LF 15-64'!E23)</f>
        <v>0.68801602796549632</v>
      </c>
      <c r="F22" s="107">
        <f>(('[4]U 50-54'!F23+'[4]U 55-64'!F23)/'[4]U 15-64'!F23)/(('[4]LF 50-54'!F23+'[4]LF 55-64'!F23)/'[4]LF 15-64'!F23)</f>
        <v>0.56111435827301237</v>
      </c>
      <c r="G22" s="107">
        <f>(('[4]U 50-54'!G23+'[4]U 55-64'!G23)/'[4]U 15-64'!G23)/(('[4]LF 50-54'!G23+'[4]LF 55-64'!G23)/'[4]LF 15-64'!G23)</f>
        <v>0.77651676660806901</v>
      </c>
      <c r="H22" s="107">
        <f>(('[4]U 50-54'!H23+'[4]U 55-64'!H23)/'[4]U 15-64'!H23)/(('[4]LF 50-54'!H23+'[4]LF 55-64'!H23)/'[4]LF 15-64'!H23)</f>
        <v>0.51622059802587961</v>
      </c>
      <c r="I22" s="107">
        <f>(('[4]U 50-54'!I23+'[4]U 55-64'!I23)/'[4]U 15-64'!I23)/(('[4]LF 50-54'!I23+'[4]LF 55-64'!I23)/'[4]LF 15-64'!I23)</f>
        <v>0.54100238226131558</v>
      </c>
      <c r="J22" s="107">
        <f>(('[4]U 50-54'!J23+'[4]U 55-64'!J23)/'[4]U 15-64'!J23)/(('[4]LF 50-54'!J23+'[4]LF 55-64'!J23)/'[4]LF 15-64'!J23)</f>
        <v>0.48911142537395746</v>
      </c>
      <c r="K22" s="107">
        <f>(('[4]U 50-54'!K23+'[4]U 55-64'!K23)/'[4]U 15-64'!K23)/(('[4]LF 50-54'!K23+'[4]LF 55-64'!K23)/'[4]LF 15-64'!K23)</f>
        <v>0.51770951839211221</v>
      </c>
      <c r="L22" s="107">
        <f>(('[4]U 50-54'!L23+'[4]U 55-64'!L23)/'[4]U 15-64'!L23)/(('[4]LF 50-54'!L23+'[4]LF 55-64'!L23)/'[4]LF 15-64'!L23)</f>
        <v>0.48621632132734283</v>
      </c>
      <c r="M22" s="107">
        <f>(('[4]U 50-54'!M23+'[4]U 55-64'!M23)/'[4]U 15-64'!M23)/(('[4]LF 50-54'!M23+'[4]LF 55-64'!M23)/'[4]LF 15-64'!M23)</f>
        <v>0.51282787877201041</v>
      </c>
      <c r="N22" s="107">
        <f>(('[4]U 50-54'!N23+'[4]U 55-64'!N23)/'[4]U 15-64'!N23)/(('[4]LF 50-54'!N23+'[4]LF 55-64'!N23)/'[4]LF 15-64'!N23)</f>
        <v>0.66602969724003891</v>
      </c>
      <c r="O22" s="107">
        <f>(('[4]U 50-54'!O23+'[4]U 55-64'!O23)/'[4]U 15-64'!O23)/(('[4]LF 50-54'!O23+'[4]LF 55-64'!O23)/'[4]LF 15-64'!O23)</f>
        <v>0.59417497613059844</v>
      </c>
      <c r="P22" s="107">
        <f>(('[4]U 50-54'!P23+'[4]U 55-64'!P23)/'[4]U 15-64'!P23)/(('[4]LF 50-54'!P23+'[4]LF 55-64'!P23)/'[4]LF 15-64'!P23)</f>
        <v>0.56641589530525449</v>
      </c>
      <c r="Q22" s="309">
        <f t="shared" si="0"/>
        <v>1.0978169689161235</v>
      </c>
    </row>
    <row r="23" spans="1:17">
      <c r="A23" s="581" t="s">
        <v>70</v>
      </c>
      <c r="B23" s="106" t="s">
        <v>66</v>
      </c>
      <c r="C23" s="107">
        <f>(('[4]U 50-54'!C24+'[4]U 55-64'!C24)/'[4]U 15-64'!C24)/(('[4]LF 50-54'!C24+'[4]LF 55-64'!C24)/'[4]LF 15-64'!C24)</f>
        <v>0.72418894116486487</v>
      </c>
      <c r="D23" s="107">
        <f>(('[4]U 50-54'!D24+'[4]U 55-64'!D24)/'[4]U 15-64'!D24)/(('[4]LF 50-54'!D24+'[4]LF 55-64'!D24)/'[4]LF 15-64'!D24)</f>
        <v>0.75507084723812701</v>
      </c>
      <c r="E23" s="107">
        <f>(('[4]U 50-54'!E24+'[4]U 55-64'!E24)/'[4]U 15-64'!E24)/(('[4]LF 50-54'!E24+'[4]LF 55-64'!E24)/'[4]LF 15-64'!E24)</f>
        <v>0.58367850524803178</v>
      </c>
      <c r="F23" s="107">
        <f>(('[4]U 50-54'!F24+'[4]U 55-64'!F24)/'[4]U 15-64'!F24)/(('[4]LF 50-54'!F24+'[4]LF 55-64'!F24)/'[4]LF 15-64'!F24)</f>
        <v>0.58447388484981777</v>
      </c>
      <c r="G23" s="107">
        <f>(('[4]U 50-54'!G24+'[4]U 55-64'!G24)/'[4]U 15-64'!G24)/(('[4]LF 50-54'!G24+'[4]LF 55-64'!G24)/'[4]LF 15-64'!G24)</f>
        <v>0.67143671624077383</v>
      </c>
      <c r="H23" s="107">
        <f>(('[4]U 50-54'!H24+'[4]U 55-64'!H24)/'[4]U 15-64'!H24)/(('[4]LF 50-54'!H24+'[4]LF 55-64'!H24)/'[4]LF 15-64'!H24)</f>
        <v>0.69473673506469591</v>
      </c>
      <c r="I23" s="107">
        <f>(('[4]U 50-54'!I24+'[4]U 55-64'!I24)/'[4]U 15-64'!I24)/(('[4]LF 50-54'!I24+'[4]LF 55-64'!I24)/'[4]LF 15-64'!I24)</f>
        <v>0.64521134291014737</v>
      </c>
      <c r="J23" s="107">
        <f>(('[4]U 50-54'!J24+'[4]U 55-64'!J24)/'[4]U 15-64'!J24)/(('[4]LF 50-54'!J24+'[4]LF 55-64'!J24)/'[4]LF 15-64'!J24)</f>
        <v>0.60639029610499506</v>
      </c>
      <c r="K23" s="107">
        <f>(('[4]U 50-54'!K24+'[4]U 55-64'!K24)/'[4]U 15-64'!K24)/(('[4]LF 50-54'!K24+'[4]LF 55-64'!K24)/'[4]LF 15-64'!K24)</f>
        <v>0.57595708034058013</v>
      </c>
      <c r="L23" s="107">
        <f>(('[4]U 50-54'!L24+'[4]U 55-64'!L24)/'[4]U 15-64'!L24)/(('[4]LF 50-54'!L24+'[4]LF 55-64'!L24)/'[4]LF 15-64'!L24)</f>
        <v>0.52608441199233102</v>
      </c>
      <c r="M23" s="107">
        <f>(('[4]U 50-54'!M24+'[4]U 55-64'!M24)/'[4]U 15-64'!M24)/(('[4]LF 50-54'!M24+'[4]LF 55-64'!M24)/'[4]LF 15-64'!M24)</f>
        <v>0.62747473233517226</v>
      </c>
      <c r="N23" s="107">
        <f>(('[4]U 50-54'!N24+'[4]U 55-64'!N24)/'[4]U 15-64'!N24)/(('[4]LF 50-54'!N24+'[4]LF 55-64'!N24)/'[4]LF 15-64'!N24)</f>
        <v>0.65122602555691556</v>
      </c>
      <c r="O23" s="107">
        <f>(('[4]U 50-54'!O24+'[4]U 55-64'!O24)/'[4]U 15-64'!O24)/(('[4]LF 50-54'!O24+'[4]LF 55-64'!O24)/'[4]LF 15-64'!O24)</f>
        <v>0.6742984887293918</v>
      </c>
      <c r="P23" s="107">
        <f>(('[4]U 50-54'!P24+'[4]U 55-64'!P24)/'[4]U 15-64'!P24)/(('[4]LF 50-54'!P24+'[4]LF 55-64'!P24)/'[4]LF 15-64'!P24)</f>
        <v>0.77975591511362163</v>
      </c>
      <c r="Q23" s="309">
        <f t="shared" si="0"/>
        <v>-0.63510861185977507</v>
      </c>
    </row>
    <row r="24" spans="1:17">
      <c r="A24" s="581" t="s">
        <v>84</v>
      </c>
      <c r="B24" s="106" t="s">
        <v>66</v>
      </c>
      <c r="C24" s="107">
        <f>(('[4]U 50-54'!C25+'[4]U 55-64'!C25)/'[4]U 15-64'!C25)/(('[4]LF 50-54'!C25+'[4]LF 55-64'!C25)/'[4]LF 15-64'!C25)</f>
        <v>0.7463349522647611</v>
      </c>
      <c r="D24" s="107">
        <f>(('[4]U 50-54'!D25+'[4]U 55-64'!D25)/'[4]U 15-64'!D25)/(('[4]LF 50-54'!D25+'[4]LF 55-64'!D25)/'[4]LF 15-64'!D25)</f>
        <v>0.724741260458305</v>
      </c>
      <c r="E24" s="107">
        <f>(('[4]U 50-54'!E25+'[4]U 55-64'!E25)/'[4]U 15-64'!E25)/(('[4]LF 50-54'!E25+'[4]LF 55-64'!E25)/'[4]LF 15-64'!E25)</f>
        <v>0.69769410474379723</v>
      </c>
      <c r="F24" s="107">
        <f>(('[4]U 50-54'!F25+'[4]U 55-64'!F25)/'[4]U 15-64'!F25)/(('[4]LF 50-54'!F25+'[4]LF 55-64'!F25)/'[4]LF 15-64'!F25)</f>
        <v>0.69169012192260948</v>
      </c>
      <c r="G24" s="107">
        <f>(('[4]U 50-54'!G25+'[4]U 55-64'!G25)/'[4]U 15-64'!G25)/(('[4]LF 50-54'!G25+'[4]LF 55-64'!G25)/'[4]LF 15-64'!G25)</f>
        <v>0.75077843376811348</v>
      </c>
      <c r="H24" s="107">
        <f>(('[4]U 50-54'!H25+'[4]U 55-64'!H25)/'[4]U 15-64'!H25)/(('[4]LF 50-54'!H25+'[4]LF 55-64'!H25)/'[4]LF 15-64'!H25)</f>
        <v>0.78454555873314991</v>
      </c>
      <c r="I24" s="107">
        <f>(('[4]U 50-54'!I25+'[4]U 55-64'!I25)/'[4]U 15-64'!I25)/(('[4]LF 50-54'!I25+'[4]LF 55-64'!I25)/'[4]LF 15-64'!I25)</f>
        <v>0.80895576759623833</v>
      </c>
      <c r="J24" s="107">
        <f>(('[4]U 50-54'!J25+'[4]U 55-64'!J25)/'[4]U 15-64'!J25)/(('[4]LF 50-54'!J25+'[4]LF 55-64'!J25)/'[4]LF 15-64'!J25)</f>
        <v>0.7263095246418666</v>
      </c>
      <c r="K24" s="107">
        <f>(('[4]U 50-54'!K25+'[4]U 55-64'!K25)/'[4]U 15-64'!K25)/(('[4]LF 50-54'!K25+'[4]LF 55-64'!K25)/'[4]LF 15-64'!K25)</f>
        <v>0.74715808462644306</v>
      </c>
      <c r="L24" s="107">
        <f>(('[4]U 50-54'!L25+'[4]U 55-64'!L25)/'[4]U 15-64'!L25)/(('[4]LF 50-54'!L25+'[4]LF 55-64'!L25)/'[4]LF 15-64'!L25)</f>
        <v>0.71594276390915801</v>
      </c>
      <c r="M24" s="107">
        <f>(('[4]U 50-54'!M25+'[4]U 55-64'!M25)/'[4]U 15-64'!M25)/(('[4]LF 50-54'!M25+'[4]LF 55-64'!M25)/'[4]LF 15-64'!M25)</f>
        <v>0.74640905576440653</v>
      </c>
      <c r="N24" s="107">
        <f>(('[4]U 50-54'!N25+'[4]U 55-64'!N25)/'[4]U 15-64'!N25)/(('[4]LF 50-54'!N25+'[4]LF 55-64'!N25)/'[4]LF 15-64'!N25)</f>
        <v>0.72773699329715924</v>
      </c>
      <c r="O24" s="107">
        <f>(('[4]U 50-54'!O25+'[4]U 55-64'!O25)/'[4]U 15-64'!O25)/(('[4]LF 50-54'!O25+'[4]LF 55-64'!O25)/'[4]LF 15-64'!O25)</f>
        <v>0.68107447879740601</v>
      </c>
      <c r="P24" s="107">
        <f>(('[4]U 50-54'!P25+'[4]U 55-64'!P25)/'[4]U 15-64'!P25)/(('[4]LF 50-54'!P25+'[4]LF 55-64'!P25)/'[4]LF 15-64'!P25)</f>
        <v>0.70699684318260991</v>
      </c>
      <c r="Q24" s="309">
        <f t="shared" si="0"/>
        <v>-4.4098743687733172E-2</v>
      </c>
    </row>
    <row r="25" spans="1:17">
      <c r="A25" s="581" t="s">
        <v>47</v>
      </c>
      <c r="B25" s="106" t="s">
        <v>66</v>
      </c>
      <c r="C25" s="107">
        <f>(('[4]U 50-54'!C26+'[4]U 55-64'!C26)/'[4]U 15-64'!C26)/(('[4]LF 50-54'!C26+'[4]LF 55-64'!C26)/'[4]LF 15-64'!C26)</f>
        <v>0.39615802438701037</v>
      </c>
      <c r="D25" s="107">
        <f>(('[4]U 50-54'!D26+'[4]U 55-64'!D26)/'[4]U 15-64'!D26)/(('[4]LF 50-54'!D26+'[4]LF 55-64'!D26)/'[4]LF 15-64'!D26)</f>
        <v>0.41976010959739302</v>
      </c>
      <c r="E25" s="107">
        <f>(('[4]U 50-54'!E26+'[4]U 55-64'!E26)/'[4]U 15-64'!E26)/(('[4]LF 50-54'!E26+'[4]LF 55-64'!E26)/'[4]LF 15-64'!E26)</f>
        <v>0.4226710739277143</v>
      </c>
      <c r="F25" s="107">
        <f>(('[4]U 50-54'!F26+'[4]U 55-64'!F26)/'[4]U 15-64'!F26)/(('[4]LF 50-54'!F26+'[4]LF 55-64'!F26)/'[4]LF 15-64'!F26)</f>
        <v>0.4059898719386909</v>
      </c>
      <c r="G25" s="107">
        <f>(('[4]U 50-54'!G26+'[4]U 55-64'!G26)/'[4]U 15-64'!G26)/(('[4]LF 50-54'!G26+'[4]LF 55-64'!G26)/'[4]LF 15-64'!G26)</f>
        <v>0.4748890957883784</v>
      </c>
      <c r="H25" s="107">
        <f>(('[4]U 50-54'!H26+'[4]U 55-64'!H26)/'[4]U 15-64'!H26)/(('[4]LF 50-54'!H26+'[4]LF 55-64'!H26)/'[4]LF 15-64'!H26)</f>
        <v>0.4489565857428619</v>
      </c>
      <c r="I25" s="107">
        <f>(('[4]U 50-54'!I26+'[4]U 55-64'!I26)/'[4]U 15-64'!I26)/(('[4]LF 50-54'!I26+'[4]LF 55-64'!I26)/'[4]LF 15-64'!I26)</f>
        <v>0.43390972568137554</v>
      </c>
      <c r="J25" s="107">
        <f>(('[4]U 50-54'!J26+'[4]U 55-64'!J26)/'[4]U 15-64'!J26)/(('[4]LF 50-54'!J26+'[4]LF 55-64'!J26)/'[4]LF 15-64'!J26)</f>
        <v>0.39804217506982048</v>
      </c>
      <c r="K25" s="107">
        <f>(('[4]U 50-54'!K26+'[4]U 55-64'!K26)/'[4]U 15-64'!K26)/(('[4]LF 50-54'!K26+'[4]LF 55-64'!K26)/'[4]LF 15-64'!K26)</f>
        <v>0.46569168588941418</v>
      </c>
      <c r="L25" s="107">
        <f>(('[4]U 50-54'!L26+'[4]U 55-64'!L26)/'[4]U 15-64'!L26)/(('[4]LF 50-54'!L26+'[4]LF 55-64'!L26)/'[4]LF 15-64'!L26)</f>
        <v>0.47268846833916822</v>
      </c>
      <c r="M25" s="107">
        <f>(('[4]U 50-54'!M26+'[4]U 55-64'!M26)/'[4]U 15-64'!M26)/(('[4]LF 50-54'!M26+'[4]LF 55-64'!M26)/'[4]LF 15-64'!M26)</f>
        <v>0.46845823128891112</v>
      </c>
      <c r="N25" s="107">
        <f>(('[4]U 50-54'!N26+'[4]U 55-64'!N26)/'[4]U 15-64'!N26)/(('[4]LF 50-54'!N26+'[4]LF 55-64'!N26)/'[4]LF 15-64'!N26)</f>
        <v>0.49641395090912183</v>
      </c>
      <c r="O25" s="107">
        <f>(('[4]U 50-54'!O26+'[4]U 55-64'!O26)/'[4]U 15-64'!O26)/(('[4]LF 50-54'!O26+'[4]LF 55-64'!O26)/'[4]LF 15-64'!O26)</f>
        <v>0.52811623591126922</v>
      </c>
      <c r="P25" s="107">
        <f>(('[4]U 50-54'!P26+'[4]U 55-64'!P26)/'[4]U 15-64'!P26)/(('[4]LF 50-54'!P26+'[4]LF 55-64'!P26)/'[4]LF 15-64'!P26)</f>
        <v>0.52150732684014478</v>
      </c>
      <c r="Q25" s="309">
        <f t="shared" si="0"/>
        <v>1.4626018187493579</v>
      </c>
    </row>
    <row r="26" spans="1:17">
      <c r="A26" s="581" t="s">
        <v>71</v>
      </c>
      <c r="B26" s="106" t="s">
        <v>66</v>
      </c>
      <c r="C26" s="107">
        <f>(('[4]U 50-54'!C27+'[4]U 55-64'!C27)/'[4]U 15-64'!C27)/(('[4]LF 50-54'!C27+'[4]LF 55-64'!C27)/'[4]LF 15-64'!C27)</f>
        <v>0.94322098591223491</v>
      </c>
      <c r="D26" s="107">
        <f>(('[4]U 50-54'!D27+'[4]U 55-64'!D27)/'[4]U 15-64'!D27)/(('[4]LF 50-54'!D27+'[4]LF 55-64'!D27)/'[4]LF 15-64'!D27)</f>
        <v>0.90388114102627781</v>
      </c>
      <c r="E26" s="107">
        <f>(('[4]U 50-54'!E27+'[4]U 55-64'!E27)/'[4]U 15-64'!E27)/(('[4]LF 50-54'!E27+'[4]LF 55-64'!E27)/'[4]LF 15-64'!E27)</f>
        <v>0.89202150850167139</v>
      </c>
      <c r="F26" s="107">
        <f>(('[4]U 50-54'!F27+'[4]U 55-64'!F27)/'[4]U 15-64'!F27)/(('[4]LF 50-54'!F27+'[4]LF 55-64'!F27)/'[4]LF 15-64'!F27)</f>
        <v>0.87734469422286687</v>
      </c>
      <c r="G26" s="107">
        <f>(('[4]U 50-54'!G27+'[4]U 55-64'!G27)/'[4]U 15-64'!G27)/(('[4]LF 50-54'!G27+'[4]LF 55-64'!G27)/'[4]LF 15-64'!G27)</f>
        <v>0.82655457780196961</v>
      </c>
      <c r="H26" s="107">
        <f>(('[4]U 50-54'!H27+'[4]U 55-64'!H27)/'[4]U 15-64'!H27)/(('[4]LF 50-54'!H27+'[4]LF 55-64'!H27)/'[4]LF 15-64'!H27)</f>
        <v>0.8129048402087653</v>
      </c>
      <c r="I26" s="107">
        <f>(('[4]U 50-54'!I27+'[4]U 55-64'!I27)/'[4]U 15-64'!I27)/(('[4]LF 50-54'!I27+'[4]LF 55-64'!I27)/'[4]LF 15-64'!I27)</f>
        <v>0.83041283845040126</v>
      </c>
      <c r="J26" s="107">
        <f>(('[4]U 50-54'!J27+'[4]U 55-64'!J27)/'[4]U 15-64'!J27)/(('[4]LF 50-54'!J27+'[4]LF 55-64'!J27)/'[4]LF 15-64'!J27)</f>
        <v>0.78904740461765188</v>
      </c>
      <c r="K26" s="107">
        <f>(('[4]U 50-54'!K27+'[4]U 55-64'!K27)/'[4]U 15-64'!K27)/(('[4]LF 50-54'!K27+'[4]LF 55-64'!K27)/'[4]LF 15-64'!K27)</f>
        <v>0.81349586611102442</v>
      </c>
      <c r="L26" s="107">
        <f>(('[4]U 50-54'!L27+'[4]U 55-64'!L27)/'[4]U 15-64'!L27)/(('[4]LF 50-54'!L27+'[4]LF 55-64'!L27)/'[4]LF 15-64'!L27)</f>
        <v>0.82666927363378617</v>
      </c>
      <c r="M26" s="107">
        <f>(('[4]U 50-54'!M27+'[4]U 55-64'!M27)/'[4]U 15-64'!M27)/(('[4]LF 50-54'!M27+'[4]LF 55-64'!M27)/'[4]LF 15-64'!M27)</f>
        <v>0.87397017893294349</v>
      </c>
      <c r="N26" s="107">
        <f>(('[4]U 50-54'!N27+'[4]U 55-64'!N27)/'[4]U 15-64'!N27)/(('[4]LF 50-54'!N27+'[4]LF 55-64'!N27)/'[4]LF 15-64'!N27)</f>
        <v>0.85345195369761917</v>
      </c>
      <c r="O26" s="107">
        <f>(('[4]U 50-54'!O27+'[4]U 55-64'!O27)/'[4]U 15-64'!O27)/(('[4]LF 50-54'!O27+'[4]LF 55-64'!O27)/'[4]LF 15-64'!O27)</f>
        <v>0.85544309605372137</v>
      </c>
      <c r="P26" s="107">
        <f>(('[4]U 50-54'!P27+'[4]U 55-64'!P27)/'[4]U 15-64'!P27)/(('[4]LF 50-54'!P27+'[4]LF 55-64'!P27)/'[4]LF 15-64'!P27)</f>
        <v>0.84058412698412699</v>
      </c>
      <c r="Q26" s="309">
        <f t="shared" si="0"/>
        <v>-1.1292060834824935</v>
      </c>
    </row>
    <row r="27" spans="1:17">
      <c r="A27" s="581" t="s">
        <v>72</v>
      </c>
      <c r="B27" s="106" t="s">
        <v>66</v>
      </c>
      <c r="C27" s="107">
        <f>(('[4]U 50-54'!C28+'[4]U 55-64'!C28)/'[4]U 15-64'!C28)/(('[4]LF 50-54'!C28+'[4]LF 55-64'!C28)/'[4]LF 15-64'!C28)</f>
        <v>0.65892237386808061</v>
      </c>
      <c r="D27" s="107">
        <f>(('[4]U 50-54'!D28+'[4]U 55-64'!D28)/'[4]U 15-64'!D28)/(('[4]LF 50-54'!D28+'[4]LF 55-64'!D28)/'[4]LF 15-64'!D28)</f>
        <v>0.62383429645035948</v>
      </c>
      <c r="E27" s="107">
        <f>(('[4]U 50-54'!E28+'[4]U 55-64'!E28)/'[4]U 15-64'!E28)/(('[4]LF 50-54'!E28+'[4]LF 55-64'!E28)/'[4]LF 15-64'!E28)</f>
        <v>0.54373499316315133</v>
      </c>
      <c r="F27" s="107">
        <f>(('[4]U 50-54'!F28+'[4]U 55-64'!F28)/'[4]U 15-64'!F28)/(('[4]LF 50-54'!F28+'[4]LF 55-64'!F28)/'[4]LF 15-64'!F28)</f>
        <v>0.54734166028735953</v>
      </c>
      <c r="G27" s="107">
        <f>(('[4]U 50-54'!G28+'[4]U 55-64'!G28)/'[4]U 15-64'!G28)/(('[4]LF 50-54'!G28+'[4]LF 55-64'!G28)/'[4]LF 15-64'!G28)</f>
        <v>0.5624633314002313</v>
      </c>
      <c r="H27" s="107">
        <f>(('[4]U 50-54'!H28+'[4]U 55-64'!H28)/'[4]U 15-64'!H28)/(('[4]LF 50-54'!H28+'[4]LF 55-64'!H28)/'[4]LF 15-64'!H28)</f>
        <v>0.61932121661835193</v>
      </c>
      <c r="I27" s="107">
        <f>(('[4]U 50-54'!I28+'[4]U 55-64'!I28)/'[4]U 15-64'!I28)/(('[4]LF 50-54'!I28+'[4]LF 55-64'!I28)/'[4]LF 15-64'!I28)</f>
        <v>0.60667540468401782</v>
      </c>
      <c r="J27" s="107">
        <f>(('[4]U 50-54'!J28+'[4]U 55-64'!J28)/'[4]U 15-64'!J28)/(('[4]LF 50-54'!J28+'[4]LF 55-64'!J28)/'[4]LF 15-64'!J28)</f>
        <v>0.62459057003660789</v>
      </c>
      <c r="K27" s="107">
        <f>(('[4]U 50-54'!K28+'[4]U 55-64'!K28)/'[4]U 15-64'!K28)/(('[4]LF 50-54'!K28+'[4]LF 55-64'!K28)/'[4]LF 15-64'!K28)</f>
        <v>0.58692253714931086</v>
      </c>
      <c r="L27" s="107">
        <f>(('[4]U 50-54'!L28+'[4]U 55-64'!L28)/'[4]U 15-64'!L28)/(('[4]LF 50-54'!L28+'[4]LF 55-64'!L28)/'[4]LF 15-64'!L28)</f>
        <v>0.63392718306417584</v>
      </c>
      <c r="M27" s="107">
        <f>(('[4]U 50-54'!M28+'[4]U 55-64'!M28)/'[4]U 15-64'!M28)/(('[4]LF 50-54'!M28+'[4]LF 55-64'!M28)/'[4]LF 15-64'!M28)</f>
        <v>0.69119360193816359</v>
      </c>
      <c r="N27" s="107">
        <f>(('[4]U 50-54'!N28+'[4]U 55-64'!N28)/'[4]U 15-64'!N28)/(('[4]LF 50-54'!N28+'[4]LF 55-64'!N28)/'[4]LF 15-64'!N28)</f>
        <v>0.66262435433023636</v>
      </c>
      <c r="O27" s="107">
        <f>(('[4]U 50-54'!O28+'[4]U 55-64'!O28)/'[4]U 15-64'!O28)/(('[4]LF 50-54'!O28+'[4]LF 55-64'!O28)/'[4]LF 15-64'!O28)</f>
        <v>0.68197272731978065</v>
      </c>
      <c r="P27" s="107">
        <f>(('[4]U 50-54'!P28+'[4]U 55-64'!P28)/'[4]U 15-64'!P28)/(('[4]LF 50-54'!P28+'[4]LF 55-64'!P28)/'[4]LF 15-64'!P28)</f>
        <v>0.59924282472826518</v>
      </c>
      <c r="Q27" s="309">
        <f t="shared" si="0"/>
        <v>0.83116926828049653</v>
      </c>
    </row>
    <row r="28" spans="1:17">
      <c r="A28" s="581" t="s">
        <v>51</v>
      </c>
      <c r="B28" s="106" t="s">
        <v>66</v>
      </c>
      <c r="C28" s="107">
        <f>(('[4]U 50-54'!C29+'[4]U 55-64'!C29)/'[4]U 15-64'!C29)/(('[4]LF 50-54'!C29+'[4]LF 55-64'!C29)/'[4]LF 15-64'!C29)</f>
        <v>0.70572116449568945</v>
      </c>
      <c r="D28" s="107">
        <f>(('[4]U 50-54'!D29+'[4]U 55-64'!D29)/'[4]U 15-64'!D29)/(('[4]LF 50-54'!D29+'[4]LF 55-64'!D29)/'[4]LF 15-64'!D29)</f>
        <v>0.4143981850546245</v>
      </c>
      <c r="E28" s="107">
        <f>(('[4]U 50-54'!E29+'[4]U 55-64'!E29)/'[4]U 15-64'!E29)/(('[4]LF 50-54'!E29+'[4]LF 55-64'!E29)/'[4]LF 15-64'!E29)</f>
        <v>0.29388431959272493</v>
      </c>
      <c r="F28" s="107">
        <f>(('[4]U 50-54'!F29+'[4]U 55-64'!F29)/'[4]U 15-64'!F29)/(('[4]LF 50-54'!F29+'[4]LF 55-64'!F29)/'[4]LF 15-64'!F29)</f>
        <v>0.51648897266904448</v>
      </c>
      <c r="G28" s="107">
        <f>(('[4]U 50-54'!G29+'[4]U 55-64'!G29)/'[4]U 15-64'!G29)/(('[4]LF 50-54'!G29+'[4]LF 55-64'!G29)/'[4]LF 15-64'!G29)</f>
        <v>0.34135672540472983</v>
      </c>
      <c r="H28" s="107">
        <f>(('[4]U 50-54'!H29+'[4]U 55-64'!H29)/'[4]U 15-64'!H29)/(('[4]LF 50-54'!H29+'[4]LF 55-64'!H29)/'[4]LF 15-64'!H29)</f>
        <v>0.72133556399155396</v>
      </c>
      <c r="I28" s="107">
        <f>(('[4]U 50-54'!I29+'[4]U 55-64'!I29)/'[4]U 15-64'!I29)/(('[4]LF 50-54'!I29+'[4]LF 55-64'!I29)/'[4]LF 15-64'!I29)</f>
        <v>0.45905948956707104</v>
      </c>
      <c r="J28" s="107">
        <f>(('[4]U 50-54'!J29+'[4]U 55-64'!J29)/'[4]U 15-64'!J29)/(('[4]LF 50-54'!J29+'[4]LF 55-64'!J29)/'[4]LF 15-64'!J29)</f>
        <v>0.64503453042780212</v>
      </c>
      <c r="K28" s="107">
        <f>(('[4]U 50-54'!K29+'[4]U 55-64'!K29)/'[4]U 15-64'!K29)/(('[4]LF 50-54'!K29+'[4]LF 55-64'!K29)/'[4]LF 15-64'!K29)</f>
        <v>0.57766345658539608</v>
      </c>
      <c r="L28" s="107">
        <f>(('[4]U 50-54'!L29+'[4]U 55-64'!L29)/'[4]U 15-64'!L29)/(('[4]LF 50-54'!L29+'[4]LF 55-64'!L29)/'[4]LF 15-64'!L29)</f>
        <v>0.49003111077087413</v>
      </c>
      <c r="M28" s="107">
        <f>(('[4]U 50-54'!M29+'[4]U 55-64'!M29)/'[4]U 15-64'!M29)/(('[4]LF 50-54'!M29+'[4]LF 55-64'!M29)/'[4]LF 15-64'!M29)</f>
        <v>0.67222616169084481</v>
      </c>
      <c r="N28" s="107">
        <f>(('[4]U 50-54'!N29+'[4]U 55-64'!N29)/'[4]U 15-64'!N29)/(('[4]LF 50-54'!N29+'[4]LF 55-64'!N29)/'[4]LF 15-64'!N29)</f>
        <v>0.63010836171777751</v>
      </c>
      <c r="O28" s="107">
        <f>(('[4]U 50-54'!O29+'[4]U 55-64'!O29)/'[4]U 15-64'!O29)/(('[4]LF 50-54'!O29+'[4]LF 55-64'!O29)/'[4]LF 15-64'!O29)</f>
        <v>0.58657226236164528</v>
      </c>
      <c r="P28" s="107">
        <f>(('[4]U 50-54'!P29+'[4]U 55-64'!P29)/'[4]U 15-64'!P29)/(('[4]LF 50-54'!P29+'[4]LF 55-64'!P29)/'[4]LF 15-64'!P29)</f>
        <v>0.62845063130823675</v>
      </c>
      <c r="Q28" s="309">
        <f t="shared" si="0"/>
        <v>0.59391910196733932</v>
      </c>
    </row>
    <row r="29" spans="1:17">
      <c r="A29" s="581" t="s">
        <v>73</v>
      </c>
      <c r="B29" s="106" t="s">
        <v>66</v>
      </c>
      <c r="C29" s="107">
        <f>(('[4]U 50-54'!C30+'[4]U 55-64'!C30)/'[4]U 15-64'!C30)/(('[4]LF 50-54'!C30+'[4]LF 55-64'!C30)/'[4]LF 15-64'!C30)</f>
        <v>0.51140159912021532</v>
      </c>
      <c r="D29" s="107">
        <f>(('[4]U 50-54'!D30+'[4]U 55-64'!D30)/'[4]U 15-64'!D30)/(('[4]LF 50-54'!D30+'[4]LF 55-64'!D30)/'[4]LF 15-64'!D30)</f>
        <v>0.48478889586882673</v>
      </c>
      <c r="E29" s="107">
        <f>(('[4]U 50-54'!E30+'[4]U 55-64'!E30)/'[4]U 15-64'!E30)/(('[4]LF 50-54'!E30+'[4]LF 55-64'!E30)/'[4]LF 15-64'!E30)</f>
        <v>0.44961683701489225</v>
      </c>
      <c r="F29" s="107">
        <f>(('[4]U 50-54'!F30+'[4]U 55-64'!F30)/'[4]U 15-64'!F30)/(('[4]LF 50-54'!F30+'[4]LF 55-64'!F30)/'[4]LF 15-64'!F30)</f>
        <v>0.38788782359215812</v>
      </c>
      <c r="G29" s="107">
        <f>(('[4]U 50-54'!G30+'[4]U 55-64'!G30)/'[4]U 15-64'!G30)/(('[4]LF 50-54'!G30+'[4]LF 55-64'!G30)/'[4]LF 15-64'!G30)</f>
        <v>0.4475069521821527</v>
      </c>
      <c r="H29" s="107">
        <f>(('[4]U 50-54'!H30+'[4]U 55-64'!H30)/'[4]U 15-64'!H30)/(('[4]LF 50-54'!H30+'[4]LF 55-64'!H30)/'[4]LF 15-64'!H30)</f>
        <v>0.60566001990576146</v>
      </c>
      <c r="I29" s="107">
        <f>(('[4]U 50-54'!I30+'[4]U 55-64'!I30)/'[4]U 15-64'!I30)/(('[4]LF 50-54'!I30+'[4]LF 55-64'!I30)/'[4]LF 15-64'!I30)</f>
        <v>0.55704564215475993</v>
      </c>
      <c r="J29" s="107">
        <f>(('[4]U 50-54'!J30+'[4]U 55-64'!J30)/'[4]U 15-64'!J30)/(('[4]LF 50-54'!J30+'[4]LF 55-64'!J30)/'[4]LF 15-64'!J30)</f>
        <v>0.47929871663683687</v>
      </c>
      <c r="K29" s="107">
        <f>(('[4]U 50-54'!K30+'[4]U 55-64'!K30)/'[4]U 15-64'!K30)/(('[4]LF 50-54'!K30+'[4]LF 55-64'!K30)/'[4]LF 15-64'!K30)</f>
        <v>0.52404954274132376</v>
      </c>
      <c r="L29" s="107">
        <f>(('[4]U 50-54'!L30+'[4]U 55-64'!L30)/'[4]U 15-64'!L30)/(('[4]LF 50-54'!L30+'[4]LF 55-64'!L30)/'[4]LF 15-64'!L30)</f>
        <v>0.58477783900189706</v>
      </c>
      <c r="M29" s="107">
        <f>(('[4]U 50-54'!M30+'[4]U 55-64'!M30)/'[4]U 15-64'!M30)/(('[4]LF 50-54'!M30+'[4]LF 55-64'!M30)/'[4]LF 15-64'!M30)</f>
        <v>0.56764756666356919</v>
      </c>
      <c r="N29" s="107">
        <f>(('[4]U 50-54'!N30+'[4]U 55-64'!N30)/'[4]U 15-64'!N30)/(('[4]LF 50-54'!N30+'[4]LF 55-64'!N30)/'[4]LF 15-64'!N30)</f>
        <v>0.54216164137374834</v>
      </c>
      <c r="O29" s="107">
        <f>(('[4]U 50-54'!O30+'[4]U 55-64'!O30)/'[4]U 15-64'!O30)/(('[4]LF 50-54'!O30+'[4]LF 55-64'!O30)/'[4]LF 15-64'!O30)</f>
        <v>0.5755506732493666</v>
      </c>
      <c r="P29" s="107">
        <f>(('[4]U 50-54'!P30+'[4]U 55-64'!P30)/'[4]U 15-64'!P30)/(('[4]LF 50-54'!P30+'[4]LF 55-64'!P30)/'[4]LF 15-64'!P30)</f>
        <v>0.57048723872779428</v>
      </c>
      <c r="Q29" s="309">
        <f t="shared" si="0"/>
        <v>1.0647461218646403</v>
      </c>
    </row>
    <row r="30" spans="1:17">
      <c r="A30" s="581" t="s">
        <v>54</v>
      </c>
      <c r="B30" s="106" t="s">
        <v>66</v>
      </c>
      <c r="C30" s="107">
        <f>(('[4]U 50-54'!C31+'[4]U 55-64'!C31)/'[4]U 15-64'!C31)/(('[4]LF 50-54'!C31+'[4]LF 55-64'!C31)/'[4]LF 15-64'!C31)</f>
        <v>0.75978877480985529</v>
      </c>
      <c r="D30" s="107">
        <f>(('[4]U 50-54'!D31+'[4]U 55-64'!D31)/'[4]U 15-64'!D31)/(('[4]LF 50-54'!D31+'[4]LF 55-64'!D31)/'[4]LF 15-64'!D31)</f>
        <v>0.75902648127304229</v>
      </c>
      <c r="E30" s="107">
        <f>(('[4]U 50-54'!E31+'[4]U 55-64'!E31)/'[4]U 15-64'!E31)/(('[4]LF 50-54'!E31+'[4]LF 55-64'!E31)/'[4]LF 15-64'!E31)</f>
        <v>0.79493712501027369</v>
      </c>
      <c r="F30" s="107">
        <f>(('[4]U 50-54'!F31+'[4]U 55-64'!F31)/'[4]U 15-64'!F31)/(('[4]LF 50-54'!F31+'[4]LF 55-64'!F31)/'[4]LF 15-64'!F31)</f>
        <v>0.77479426380191874</v>
      </c>
      <c r="G30" s="107">
        <f>(('[4]U 50-54'!G31+'[4]U 55-64'!G31)/'[4]U 15-64'!G31)/(('[4]LF 50-54'!G31+'[4]LF 55-64'!G31)/'[4]LF 15-64'!G31)</f>
        <v>0.7812954789454849</v>
      </c>
      <c r="H30" s="107">
        <f>(('[4]U 50-54'!H31+'[4]U 55-64'!H31)/'[4]U 15-64'!H31)/(('[4]LF 50-54'!H31+'[4]LF 55-64'!H31)/'[4]LF 15-64'!H31)</f>
        <v>0.82278670239067198</v>
      </c>
      <c r="I30" s="107">
        <f>(('[4]U 50-54'!I31+'[4]U 55-64'!I31)/'[4]U 15-64'!I31)/(('[4]LF 50-54'!I31+'[4]LF 55-64'!I31)/'[4]LF 15-64'!I31)</f>
        <v>0.94702628727832583</v>
      </c>
      <c r="J30" s="107">
        <f>(('[4]U 50-54'!J31+'[4]U 55-64'!J31)/'[4]U 15-64'!J31)/(('[4]LF 50-54'!J31+'[4]LF 55-64'!J31)/'[4]LF 15-64'!J31)</f>
        <v>0.99132446694524801</v>
      </c>
      <c r="K30" s="107">
        <f>(('[4]U 50-54'!K31+'[4]U 55-64'!K31)/'[4]U 15-64'!K31)/(('[4]LF 50-54'!K31+'[4]LF 55-64'!K31)/'[4]LF 15-64'!K31)</f>
        <v>0.95846823298779216</v>
      </c>
      <c r="L30" s="107">
        <f>(('[4]U 50-54'!L31+'[4]U 55-64'!L31)/'[4]U 15-64'!L31)/(('[4]LF 50-54'!L31+'[4]LF 55-64'!L31)/'[4]LF 15-64'!L31)</f>
        <v>0.79246781815219158</v>
      </c>
      <c r="M30" s="107">
        <f>(('[4]U 50-54'!M31+'[4]U 55-64'!M31)/'[4]U 15-64'!M31)/(('[4]LF 50-54'!M31+'[4]LF 55-64'!M31)/'[4]LF 15-64'!M31)</f>
        <v>0.83396555997497845</v>
      </c>
      <c r="N30" s="107">
        <f>(('[4]U 50-54'!N31+'[4]U 55-64'!N31)/'[4]U 15-64'!N31)/(('[4]LF 50-54'!N31+'[4]LF 55-64'!N31)/'[4]LF 15-64'!N31)</f>
        <v>0.90531004211496324</v>
      </c>
      <c r="O30" s="107">
        <f>(('[4]U 50-54'!O31+'[4]U 55-64'!O31)/'[4]U 15-64'!O31)/(('[4]LF 50-54'!O31+'[4]LF 55-64'!O31)/'[4]LF 15-64'!O31)</f>
        <v>0.83622791253889961</v>
      </c>
      <c r="P30" s="107">
        <f>(('[4]U 50-54'!P31+'[4]U 55-64'!P31)/'[4]U 15-64'!P31)/(('[4]LF 50-54'!P31+'[4]LF 55-64'!P31)/'[4]LF 15-64'!P31)</f>
        <v>0.88303446141896669</v>
      </c>
      <c r="Q30" s="309">
        <f t="shared" si="0"/>
        <v>-1.474023106189738</v>
      </c>
    </row>
    <row r="31" spans="1:17">
      <c r="A31" s="581" t="s">
        <v>74</v>
      </c>
      <c r="B31" s="106" t="s">
        <v>66</v>
      </c>
      <c r="C31" s="107">
        <f>(('[4]U 50-54'!C32+'[4]U 55-64'!C32)/'[4]U 15-64'!C32)/(('[4]LF 50-54'!C32+'[4]LF 55-64'!C32)/'[4]LF 15-64'!C32)</f>
        <v>0.68730696636925193</v>
      </c>
      <c r="D31" s="107">
        <f>(('[4]U 50-54'!D32+'[4]U 55-64'!D32)/'[4]U 15-64'!D32)/(('[4]LF 50-54'!D32+'[4]LF 55-64'!D32)/'[4]LF 15-64'!D32)</f>
        <v>0.63361102930867574</v>
      </c>
      <c r="E31" s="107">
        <f>(('[4]U 50-54'!E32+'[4]U 55-64'!E32)/'[4]U 15-64'!E32)/(('[4]LF 50-54'!E32+'[4]LF 55-64'!E32)/'[4]LF 15-64'!E32)</f>
        <v>0.63234586128317871</v>
      </c>
      <c r="F31" s="107">
        <f>(('[4]U 50-54'!F32+'[4]U 55-64'!F32)/'[4]U 15-64'!F32)/(('[4]LF 50-54'!F32+'[4]LF 55-64'!F32)/'[4]LF 15-64'!F32)</f>
        <v>0.6670851743576679</v>
      </c>
      <c r="G31" s="107">
        <f>(('[4]U 50-54'!G32+'[4]U 55-64'!G32)/'[4]U 15-64'!G32)/(('[4]LF 50-54'!G32+'[4]LF 55-64'!G32)/'[4]LF 15-64'!G32)</f>
        <v>0.60938685223173017</v>
      </c>
      <c r="H31" s="107">
        <f>(('[4]U 50-54'!H32+'[4]U 55-64'!H32)/'[4]U 15-64'!H32)/(('[4]LF 50-54'!H32+'[4]LF 55-64'!H32)/'[4]LF 15-64'!H32)</f>
        <v>0.53918558125219218</v>
      </c>
      <c r="I31" s="107">
        <f>(('[4]U 50-54'!I32+'[4]U 55-64'!I32)/'[4]U 15-64'!I32)/(('[4]LF 50-54'!I32+'[4]LF 55-64'!I32)/'[4]LF 15-64'!I32)</f>
        <v>0.4989898697958064</v>
      </c>
      <c r="J31" s="107">
        <f>(('[4]U 50-54'!J32+'[4]U 55-64'!J32)/'[4]U 15-64'!J32)/(('[4]LF 50-54'!J32+'[4]LF 55-64'!J32)/'[4]LF 15-64'!J32)</f>
        <v>0.41032627955722395</v>
      </c>
      <c r="K31" s="107">
        <f>(('[4]U 50-54'!K32+'[4]U 55-64'!K32)/'[4]U 15-64'!K32)/(('[4]LF 50-54'!K32+'[4]LF 55-64'!K32)/'[4]LF 15-64'!K32)</f>
        <v>0.46966188413542581</v>
      </c>
      <c r="L31" s="107">
        <f>(('[4]U 50-54'!L32+'[4]U 55-64'!L32)/'[4]U 15-64'!L32)/(('[4]LF 50-54'!L32+'[4]LF 55-64'!L32)/'[4]LF 15-64'!L32)</f>
        <v>0.51930874122197146</v>
      </c>
      <c r="M31" s="107">
        <f>(('[4]U 50-54'!M32+'[4]U 55-64'!M32)/'[4]U 15-64'!M32)/(('[4]LF 50-54'!M32+'[4]LF 55-64'!M32)/'[4]LF 15-64'!M32)</f>
        <v>0.5341835598068676</v>
      </c>
      <c r="N31" s="107">
        <f>(('[4]U 50-54'!N32+'[4]U 55-64'!N32)/'[4]U 15-64'!N32)/(('[4]LF 50-54'!N32+'[4]LF 55-64'!N32)/'[4]LF 15-64'!N32)</f>
        <v>0.51512931427546982</v>
      </c>
      <c r="O31" s="107">
        <f>(('[4]U 50-54'!O32+'[4]U 55-64'!O32)/'[4]U 15-64'!O32)/(('[4]LF 50-54'!O32+'[4]LF 55-64'!O32)/'[4]LF 15-64'!O32)</f>
        <v>0.57691144178169906</v>
      </c>
      <c r="P31" s="107">
        <f>(('[4]U 50-54'!P32+'[4]U 55-64'!P32)/'[4]U 15-64'!P32)/(('[4]LF 50-54'!P32+'[4]LF 55-64'!P32)/'[4]LF 15-64'!P32)</f>
        <v>0.59340286346572579</v>
      </c>
      <c r="Q31" s="309">
        <f t="shared" si="0"/>
        <v>0.87860630457441502</v>
      </c>
    </row>
    <row r="32" spans="1:17">
      <c r="A32" s="581" t="s">
        <v>75</v>
      </c>
      <c r="B32" s="106" t="s">
        <v>66</v>
      </c>
      <c r="C32" s="107">
        <f>(('[4]U 50-54'!C33+'[4]U 55-64'!C33)/'[4]U 15-64'!C33)/(('[4]LF 50-54'!C33+'[4]LF 55-64'!C33)/'[4]LF 15-64'!C33)</f>
        <v>0.46341192170818502</v>
      </c>
      <c r="D32" s="107">
        <f>(('[4]U 50-54'!D33+'[4]U 55-64'!D33)/'[4]U 15-64'!D33)/(('[4]LF 50-54'!D33+'[4]LF 55-64'!D33)/'[4]LF 15-64'!D33)</f>
        <v>0.39746227709190673</v>
      </c>
      <c r="E32" s="107">
        <f>(('[4]U 50-54'!E33+'[4]U 55-64'!E33)/'[4]U 15-64'!E33)/(('[4]LF 50-54'!E33+'[4]LF 55-64'!E33)/'[4]LF 15-64'!E33)</f>
        <v>0.46593773232515551</v>
      </c>
      <c r="F32" s="107">
        <f>(('[4]U 50-54'!F33+'[4]U 55-64'!F33)/'[4]U 15-64'!F33)/(('[4]LF 50-54'!F33+'[4]LF 55-64'!F33)/'[4]LF 15-64'!F33)</f>
        <v>0.4381266180277712</v>
      </c>
      <c r="G32" s="107">
        <f>(('[4]U 50-54'!G33+'[4]U 55-64'!G33)/'[4]U 15-64'!G33)/(('[4]LF 50-54'!G33+'[4]LF 55-64'!G33)/'[4]LF 15-64'!G33)</f>
        <v>0.32924079178150834</v>
      </c>
      <c r="H32" s="107">
        <f>(('[4]U 50-54'!H33+'[4]U 55-64'!H33)/'[4]U 15-64'!H33)/(('[4]LF 50-54'!H33+'[4]LF 55-64'!H33)/'[4]LF 15-64'!H33)</f>
        <v>0.42350353149353964</v>
      </c>
      <c r="I32" s="107">
        <f>(('[4]U 50-54'!I33+'[4]U 55-64'!I33)/'[4]U 15-64'!I33)/(('[4]LF 50-54'!I33+'[4]LF 55-64'!I33)/'[4]LF 15-64'!I33)</f>
        <v>0.38809330050794133</v>
      </c>
      <c r="J32" s="107">
        <f>(('[4]U 50-54'!J33+'[4]U 55-64'!J33)/'[4]U 15-64'!J33)/(('[4]LF 50-54'!J33+'[4]LF 55-64'!J33)/'[4]LF 15-64'!J33)</f>
        <v>0.42444900562924864</v>
      </c>
      <c r="K32" s="107">
        <f>(('[4]U 50-54'!K33+'[4]U 55-64'!K33)/'[4]U 15-64'!K33)/(('[4]LF 50-54'!K33+'[4]LF 55-64'!K33)/'[4]LF 15-64'!K33)</f>
        <v>0.46703384651041885</v>
      </c>
      <c r="L32" s="107">
        <f>(('[4]U 50-54'!L33+'[4]U 55-64'!L33)/'[4]U 15-64'!L33)/(('[4]LF 50-54'!L33+'[4]LF 55-64'!L33)/'[4]LF 15-64'!L33)</f>
        <v>0.38192766695987423</v>
      </c>
      <c r="M32" s="107">
        <f>(('[4]U 50-54'!M33+'[4]U 55-64'!M33)/'[4]U 15-64'!M33)/(('[4]LF 50-54'!M33+'[4]LF 55-64'!M33)/'[4]LF 15-64'!M33)</f>
        <v>0.44396358490802307</v>
      </c>
      <c r="N32" s="107">
        <f>(('[4]U 50-54'!N33+'[4]U 55-64'!N33)/'[4]U 15-64'!N33)/(('[4]LF 50-54'!N33+'[4]LF 55-64'!N33)/'[4]LF 15-64'!N33)</f>
        <v>0.45428290845432917</v>
      </c>
      <c r="O32" s="107">
        <f>(('[4]U 50-54'!O33+'[4]U 55-64'!O33)/'[4]U 15-64'!O33)/(('[4]LF 50-54'!O33+'[4]LF 55-64'!O33)/'[4]LF 15-64'!O33)</f>
        <v>0.44908425176400874</v>
      </c>
      <c r="P32" s="107">
        <f>(('[4]U 50-54'!P33+'[4]U 55-64'!P33)/'[4]U 15-64'!P33)/(('[4]LF 50-54'!P33+'[4]LF 55-64'!P33)/'[4]LF 15-64'!P33)</f>
        <v>0.42141704894452608</v>
      </c>
      <c r="Q32" s="309">
        <f t="shared" si="0"/>
        <v>2.2756185378257263</v>
      </c>
    </row>
    <row r="33" spans="1:17">
      <c r="A33" s="581" t="s">
        <v>56</v>
      </c>
      <c r="B33" s="106" t="s">
        <v>66</v>
      </c>
      <c r="C33" s="107">
        <f>(('[4]U 50-54'!C34+'[4]U 55-64'!C34)/'[4]U 15-64'!C34)/(('[4]LF 50-54'!C34+'[4]LF 55-64'!C34)/'[4]LF 15-64'!C34)</f>
        <v>0.59285721142333514</v>
      </c>
      <c r="D33" s="107">
        <f>(('[4]U 50-54'!D34+'[4]U 55-64'!D34)/'[4]U 15-64'!D34)/(('[4]LF 50-54'!D34+'[4]LF 55-64'!D34)/'[4]LF 15-64'!D34)</f>
        <v>0.58908166561539566</v>
      </c>
      <c r="E33" s="107">
        <f>(('[4]U 50-54'!E34+'[4]U 55-64'!E34)/'[4]U 15-64'!E34)/(('[4]LF 50-54'!E34+'[4]LF 55-64'!E34)/'[4]LF 15-64'!E34)</f>
        <v>0.66482773009615603</v>
      </c>
      <c r="F33" s="107">
        <f>(('[4]U 50-54'!F34+'[4]U 55-64'!F34)/'[4]U 15-64'!F34)/(('[4]LF 50-54'!F34+'[4]LF 55-64'!F34)/'[4]LF 15-64'!F34)</f>
        <v>0.6619356699583645</v>
      </c>
      <c r="G33" s="107">
        <f>(('[4]U 50-54'!G34+'[4]U 55-64'!G34)/'[4]U 15-64'!G34)/(('[4]LF 50-54'!G34+'[4]LF 55-64'!G34)/'[4]LF 15-64'!G34)</f>
        <v>0.72489728629419548</v>
      </c>
      <c r="H33" s="107">
        <f>(('[4]U 50-54'!H34+'[4]U 55-64'!H34)/'[4]U 15-64'!H34)/(('[4]LF 50-54'!H34+'[4]LF 55-64'!H34)/'[4]LF 15-64'!H34)</f>
        <v>0.74988587490822511</v>
      </c>
      <c r="I33" s="107">
        <f>(('[4]U 50-54'!I34+'[4]U 55-64'!I34)/'[4]U 15-64'!I34)/(('[4]LF 50-54'!I34+'[4]LF 55-64'!I34)/'[4]LF 15-64'!I34)</f>
        <v>0.73035788864617968</v>
      </c>
      <c r="J33" s="107">
        <f>(('[4]U 50-54'!J34+'[4]U 55-64'!J34)/'[4]U 15-64'!J34)/(('[4]LF 50-54'!J34+'[4]LF 55-64'!J34)/'[4]LF 15-64'!J34)</f>
        <v>0.77466937011591275</v>
      </c>
      <c r="K33" s="107">
        <f>(('[4]U 50-54'!K34+'[4]U 55-64'!K34)/'[4]U 15-64'!K34)/(('[4]LF 50-54'!K34+'[4]LF 55-64'!K34)/'[4]LF 15-64'!K34)</f>
        <v>0.79982022006460429</v>
      </c>
      <c r="L33" s="107">
        <f>(('[4]U 50-54'!L34+'[4]U 55-64'!L34)/'[4]U 15-64'!L34)/(('[4]LF 50-54'!L34+'[4]LF 55-64'!L34)/'[4]LF 15-64'!L34)</f>
        <v>0.78576577322392382</v>
      </c>
      <c r="M33" s="107">
        <f>(('[4]U 50-54'!M34+'[4]U 55-64'!M34)/'[4]U 15-64'!M34)/(('[4]LF 50-54'!M34+'[4]LF 55-64'!M34)/'[4]LF 15-64'!M34)</f>
        <v>0.77900748359973015</v>
      </c>
      <c r="N33" s="107">
        <f>(('[4]U 50-54'!N34+'[4]U 55-64'!N34)/'[4]U 15-64'!N34)/(('[4]LF 50-54'!N34+'[4]LF 55-64'!N34)/'[4]LF 15-64'!N34)</f>
        <v>0.75722626171535323</v>
      </c>
      <c r="O33" s="107">
        <f>(('[4]U 50-54'!O34+'[4]U 55-64'!O34)/'[4]U 15-64'!O34)/(('[4]LF 50-54'!O34+'[4]LF 55-64'!O34)/'[4]LF 15-64'!O34)</f>
        <v>0.75140005778423513</v>
      </c>
      <c r="P33" s="107">
        <f>(('[4]U 50-54'!P34+'[4]U 55-64'!P34)/'[4]U 15-64'!P34)/(('[4]LF 50-54'!P34+'[4]LF 55-64'!P34)/'[4]LF 15-64'!P34)</f>
        <v>0.74909497223784416</v>
      </c>
      <c r="Q33" s="309">
        <f t="shared" si="0"/>
        <v>-0.38605486053890137</v>
      </c>
    </row>
    <row r="34" spans="1:17">
      <c r="A34" s="581" t="s">
        <v>76</v>
      </c>
      <c r="B34" s="106" t="s">
        <v>66</v>
      </c>
      <c r="C34" s="107">
        <f>(('[4]U 50-54'!C35+'[4]U 55-64'!C35)/'[4]U 15-64'!C35)/(('[4]LF 50-54'!C35+'[4]LF 55-64'!C35)/'[4]LF 15-64'!C35)</f>
        <v>0.79674196810881759</v>
      </c>
      <c r="D34" s="107">
        <f>(('[4]U 50-54'!D35+'[4]U 55-64'!D35)/'[4]U 15-64'!D35)/(('[4]LF 50-54'!D35+'[4]LF 55-64'!D35)/'[4]LF 15-64'!D35)</f>
        <v>0.74909699383837069</v>
      </c>
      <c r="E34" s="107">
        <f>(('[4]U 50-54'!E35+'[4]U 55-64'!E35)/'[4]U 15-64'!E35)/(('[4]LF 50-54'!E35+'[4]LF 55-64'!E35)/'[4]LF 15-64'!E35)</f>
        <v>0.67206574336336955</v>
      </c>
      <c r="F34" s="107">
        <f>(('[4]U 50-54'!F35+'[4]U 55-64'!F35)/'[4]U 15-64'!F35)/(('[4]LF 50-54'!F35+'[4]LF 55-64'!F35)/'[4]LF 15-64'!F35)</f>
        <v>0.62081097861157397</v>
      </c>
      <c r="G34" s="107">
        <f>(('[4]U 50-54'!G35+'[4]U 55-64'!G35)/'[4]U 15-64'!G35)/(('[4]LF 50-54'!G35+'[4]LF 55-64'!G35)/'[4]LF 15-64'!G35)</f>
        <v>0.76922259656832193</v>
      </c>
      <c r="H34" s="107">
        <f>(('[4]U 50-54'!H35+'[4]U 55-64'!H35)/'[4]U 15-64'!H35)/(('[4]LF 50-54'!H35+'[4]LF 55-64'!H35)/'[4]LF 15-64'!H35)</f>
        <v>0.7648318194153475</v>
      </c>
      <c r="I34" s="107">
        <f>(('[4]U 50-54'!I35+'[4]U 55-64'!I35)/'[4]U 15-64'!I35)/(('[4]LF 50-54'!I35+'[4]LF 55-64'!I35)/'[4]LF 15-64'!I35)</f>
        <v>0.79608659881938237</v>
      </c>
      <c r="J34" s="107">
        <f>(('[4]U 50-54'!J35+'[4]U 55-64'!J35)/'[4]U 15-64'!J35)/(('[4]LF 50-54'!J35+'[4]LF 55-64'!J35)/'[4]LF 15-64'!J35)</f>
        <v>0.80173717990236026</v>
      </c>
      <c r="K34" s="107">
        <f>(('[4]U 50-54'!K35+'[4]U 55-64'!K35)/'[4]U 15-64'!K35)/(('[4]LF 50-54'!K35+'[4]LF 55-64'!K35)/'[4]LF 15-64'!K35)</f>
        <v>0.81740565337315252</v>
      </c>
      <c r="L34" s="107">
        <f>(('[4]U 50-54'!L35+'[4]U 55-64'!L35)/'[4]U 15-64'!L35)/(('[4]LF 50-54'!L35+'[4]LF 55-64'!L35)/'[4]LF 15-64'!L35)</f>
        <v>0.78101120181555828</v>
      </c>
      <c r="M34" s="107">
        <f>(('[4]U 50-54'!M35+'[4]U 55-64'!M35)/'[4]U 15-64'!M35)/(('[4]LF 50-54'!M35+'[4]LF 55-64'!M35)/'[4]LF 15-64'!M35)</f>
        <v>0.75554112849954935</v>
      </c>
      <c r="N34" s="107">
        <f>(('[4]U 50-54'!N35+'[4]U 55-64'!N35)/'[4]U 15-64'!N35)/(('[4]LF 50-54'!N35+'[4]LF 55-64'!N35)/'[4]LF 15-64'!N35)</f>
        <v>0.82468190146083464</v>
      </c>
      <c r="O34" s="107">
        <f>(('[4]U 50-54'!O35+'[4]U 55-64'!O35)/'[4]U 15-64'!O35)/(('[4]LF 50-54'!O35+'[4]LF 55-64'!O35)/'[4]LF 15-64'!O35)</f>
        <v>0.77963769053957299</v>
      </c>
      <c r="P34" s="107">
        <f>(('[4]U 50-54'!P35+'[4]U 55-64'!P35)/'[4]U 15-64'!P35)/(('[4]LF 50-54'!P35+'[4]LF 55-64'!P35)/'[4]LF 15-64'!P35)</f>
        <v>0.80559271161623458</v>
      </c>
      <c r="Q34" s="309">
        <f t="shared" si="0"/>
        <v>-0.84497662267601503</v>
      </c>
    </row>
    <row r="35" spans="1:17">
      <c r="A35" s="582" t="s">
        <v>77</v>
      </c>
      <c r="B35" s="128" t="s">
        <v>66</v>
      </c>
      <c r="C35" s="88">
        <f>(('[4]U 50-54'!C36+'[4]U 55-64'!C36)/'[4]U 15-64'!C36)/(('[4]LF 50-54'!C36+'[4]LF 55-64'!C36)/'[4]LF 15-64'!C36)</f>
        <v>0.64527849034067619</v>
      </c>
      <c r="D35" s="88">
        <f>(('[4]U 50-54'!D36+'[4]U 55-64'!D36)/'[4]U 15-64'!D36)/(('[4]LF 50-54'!D36+'[4]LF 55-64'!D36)/'[4]LF 15-64'!D36)</f>
        <v>0.65591077461233593</v>
      </c>
      <c r="E35" s="88">
        <f>(('[4]U 50-54'!E36+'[4]U 55-64'!E36)/'[4]U 15-64'!E36)/(('[4]LF 50-54'!E36+'[4]LF 55-64'!E36)/'[4]LF 15-64'!E36)</f>
        <v>0.77567808342092437</v>
      </c>
      <c r="F35" s="88">
        <f>(('[4]U 50-54'!F36+'[4]U 55-64'!F36)/'[4]U 15-64'!F36)/(('[4]LF 50-54'!F36+'[4]LF 55-64'!F36)/'[4]LF 15-64'!F36)</f>
        <v>0.80781360540010128</v>
      </c>
      <c r="G35" s="88">
        <f>(('[4]U 50-54'!G36+'[4]U 55-64'!G36)/'[4]U 15-64'!G36)/(('[4]LF 50-54'!G36+'[4]LF 55-64'!G36)/'[4]LF 15-64'!G36)</f>
        <v>0.88630439564039309</v>
      </c>
      <c r="H35" s="88">
        <f>(('[4]U 50-54'!H36+'[4]U 55-64'!H36)/'[4]U 15-64'!H36)/(('[4]LF 50-54'!H36+'[4]LF 55-64'!H36)/'[4]LF 15-64'!H36)</f>
        <v>0.82668996206033629</v>
      </c>
      <c r="I35" s="88">
        <f>(('[4]U 50-54'!I36+'[4]U 55-64'!I36)/'[4]U 15-64'!I36)/(('[4]LF 50-54'!I36+'[4]LF 55-64'!I36)/'[4]LF 15-64'!I36)</f>
        <v>0.83291364735190077</v>
      </c>
      <c r="J35" s="88">
        <f>(('[4]U 50-54'!J36+'[4]U 55-64'!J36)/'[4]U 15-64'!J36)/(('[4]LF 50-54'!J36+'[4]LF 55-64'!J36)/'[4]LF 15-64'!J36)</f>
        <v>0.84834306141576787</v>
      </c>
      <c r="K35" s="88">
        <f>(('[4]U 50-54'!K36+'[4]U 55-64'!K36)/'[4]U 15-64'!K36)/(('[4]LF 50-54'!K36+'[4]LF 55-64'!K36)/'[4]LF 15-64'!K36)</f>
        <v>0.80839617786600448</v>
      </c>
      <c r="L35" s="88">
        <f>(('[4]U 50-54'!L36+'[4]U 55-64'!L36)/'[4]U 15-64'!L36)/(('[4]LF 50-54'!L36+'[4]LF 55-64'!L36)/'[4]LF 15-64'!L36)</f>
        <v>0.76991187955678864</v>
      </c>
      <c r="M35" s="88">
        <f>(('[4]U 50-54'!M36+'[4]U 55-64'!M36)/'[4]U 15-64'!M36)/(('[4]LF 50-54'!M36+'[4]LF 55-64'!M36)/'[4]LF 15-64'!M36)</f>
        <v>0.77770527331232708</v>
      </c>
      <c r="N35" s="88">
        <f>(('[4]U 50-54'!N36+'[4]U 55-64'!N36)/'[4]U 15-64'!N36)/(('[4]LF 50-54'!N36+'[4]LF 55-64'!N36)/'[4]LF 15-64'!N36)</f>
        <v>0.77449825241023396</v>
      </c>
      <c r="O35" s="88">
        <f>(('[4]U 50-54'!O36+'[4]U 55-64'!O36)/'[4]U 15-64'!O36)/(('[4]LF 50-54'!O36+'[4]LF 55-64'!O36)/'[4]LF 15-64'!O36)</f>
        <v>0.79001786107164185</v>
      </c>
      <c r="P35" s="88">
        <f>(('[4]U 50-54'!P36+'[4]U 55-64'!P36)/'[4]U 15-64'!P36)/(('[4]LF 50-54'!P36+'[4]LF 55-64'!P36)/'[4]LF 15-64'!P36)</f>
        <v>0.8084444998982534</v>
      </c>
      <c r="Q35" s="315">
        <f t="shared" si="0"/>
        <v>-0.86814122568536345</v>
      </c>
    </row>
    <row r="36" spans="1:17">
      <c r="A36" s="581" t="s">
        <v>58</v>
      </c>
      <c r="B36" s="106" t="s">
        <v>66</v>
      </c>
      <c r="C36" s="107"/>
      <c r="D36" s="107"/>
      <c r="E36" s="107">
        <f>(('[4]U 50-54'!E37+'[4]U 55-64'!E37)/'[4]U 15-64'!E37)/(('[4]LF 50-54'!E37+'[4]LF 55-64'!E37)/'[4]LF 15-64'!E37)</f>
        <v>0.66247131085244881</v>
      </c>
      <c r="F36" s="107">
        <f>(('[4]U 50-54'!F37+'[4]U 55-64'!F37)/'[4]U 15-64'!F37)/(('[4]LF 50-54'!F37+'[4]LF 55-64'!F37)/'[4]LF 15-64'!F37)</f>
        <v>0.62932037250736861</v>
      </c>
      <c r="G36" s="107">
        <f>(('[4]U 50-54'!G37+'[4]U 55-64'!G37)/'[4]U 15-64'!G37)/(('[4]LF 50-54'!G37+'[4]LF 55-64'!G37)/'[4]LF 15-64'!G37)</f>
        <v>0.65231105428794622</v>
      </c>
      <c r="H36" s="107">
        <f>(('[4]U 50-54'!H37+'[4]U 55-64'!H37)/'[4]U 15-64'!H37)/(('[4]LF 50-54'!H37+'[4]LF 55-64'!H37)/'[4]LF 15-64'!H37)</f>
        <v>0.65257062757383</v>
      </c>
      <c r="I36" s="107">
        <f>(('[4]U 50-54'!I37+'[4]U 55-64'!I37)/'[4]U 15-64'!I37)/(('[4]LF 50-54'!I37+'[4]LF 55-64'!I37)/'[4]LF 15-64'!I37)</f>
        <v>0.63295361808844297</v>
      </c>
      <c r="J36" s="107">
        <f>(('[4]U 50-54'!J37+'[4]U 55-64'!J37)/'[4]U 15-64'!J37)/(('[4]LF 50-54'!J37+'[4]LF 55-64'!J37)/'[4]LF 15-64'!J37)</f>
        <v>0.8216109159980306</v>
      </c>
      <c r="K36" s="107">
        <f>(('[4]U 50-54'!K37+'[4]U 55-64'!K37)/'[4]U 15-64'!K37)/(('[4]LF 50-54'!K37+'[4]LF 55-64'!K37)/'[4]LF 15-64'!K37)</f>
        <v>0.79138436193213346</v>
      </c>
      <c r="L36" s="107">
        <f>(('[4]U 50-54'!L37+'[4]U 55-64'!L37)/'[4]U 15-64'!L37)/(('[4]LF 50-54'!L37+'[4]LF 55-64'!L37)/'[4]LF 15-64'!L37)</f>
        <v>0.69851648673311262</v>
      </c>
      <c r="M36" s="107">
        <f>(('[4]U 50-54'!M37+'[4]U 55-64'!M37)/'[4]U 15-64'!M37)/(('[4]LF 50-54'!M37+'[4]LF 55-64'!M37)/'[4]LF 15-64'!M37)</f>
        <v>0.64723209290859351</v>
      </c>
      <c r="N36" s="107">
        <f>(('[4]U 50-54'!N37+'[4]U 55-64'!N37)/'[4]U 15-64'!N37)/(('[4]LF 50-54'!N37+'[4]LF 55-64'!N37)/'[4]LF 15-64'!N37)</f>
        <v>0.83831813475928207</v>
      </c>
      <c r="O36" s="107">
        <f>(('[4]U 50-54'!O37+'[4]U 55-64'!O37)/'[4]U 15-64'!O37)/(('[4]LF 50-54'!O37+'[4]LF 55-64'!O37)/'[4]LF 15-64'!O37)</f>
        <v>0.73642745942521781</v>
      </c>
      <c r="P36" s="107">
        <f>(('[4]U 50-54'!P37+'[4]U 55-64'!P37)/'[4]U 15-64'!P37)/(('[4]LF 50-54'!P37+'[4]LF 55-64'!P37)/'[4]LF 15-64'!P37)</f>
        <v>0.84447388009081326</v>
      </c>
      <c r="Q36" s="309">
        <f t="shared" si="0"/>
        <v>-1.1608019025301057</v>
      </c>
    </row>
    <row r="37" spans="1:17">
      <c r="A37" s="581" t="s">
        <v>45</v>
      </c>
      <c r="B37" s="106" t="s">
        <v>66</v>
      </c>
      <c r="C37" s="107">
        <f>(('[4]U 50-54'!C38+'[4]U 55-64'!C38)/'[4]U 15-64'!C38)/(('[4]LF 50-54'!C38+'[4]LF 55-64'!C38)/'[4]LF 15-64'!C38)</f>
        <v>0.63257572774564419</v>
      </c>
      <c r="D37" s="107">
        <f>(('[4]U 50-54'!D38+'[4]U 55-64'!D38)/'[4]U 15-64'!D38)/(('[4]LF 50-54'!D38+'[4]LF 55-64'!D38)/'[4]LF 15-64'!D38)</f>
        <v>0.61296277913428687</v>
      </c>
      <c r="E37" s="107">
        <f>(('[4]U 50-54'!E38+'[4]U 55-64'!E38)/'[4]U 15-64'!E38)/(('[4]LF 50-54'!E38+'[4]LF 55-64'!E38)/'[4]LF 15-64'!E38)</f>
        <v>0.6500394399312609</v>
      </c>
      <c r="F37" s="107">
        <f>(('[4]U 50-54'!F38+'[4]U 55-64'!F38)/'[4]U 15-64'!F38)/(('[4]LF 50-54'!F38+'[4]LF 55-64'!F38)/'[4]LF 15-64'!F38)</f>
        <v>0.62704036280006115</v>
      </c>
      <c r="G37" s="107">
        <f>(('[4]U 50-54'!G38+'[4]U 55-64'!G38)/'[4]U 15-64'!G38)/(('[4]LF 50-54'!G38+'[4]LF 55-64'!G38)/'[4]LF 15-64'!G38)</f>
        <v>0.66002366385615907</v>
      </c>
      <c r="H37" s="107">
        <f>(('[4]U 50-54'!H38+'[4]U 55-64'!H38)/'[4]U 15-64'!H38)/(('[4]LF 50-54'!H38+'[4]LF 55-64'!H38)/'[4]LF 15-64'!H38)</f>
        <v>0.67314743236534191</v>
      </c>
      <c r="I37" s="107">
        <f>(('[4]U 50-54'!I38+'[4]U 55-64'!I38)/'[4]U 15-64'!I38)/(('[4]LF 50-54'!I38+'[4]LF 55-64'!I38)/'[4]LF 15-64'!I38)</f>
        <v>0.70000028072005793</v>
      </c>
      <c r="J37" s="107">
        <f>(('[4]U 50-54'!J38+'[4]U 55-64'!J38)/'[4]U 15-64'!J38)/(('[4]LF 50-54'!J38+'[4]LF 55-64'!J38)/'[4]LF 15-64'!J38)</f>
        <v>0.74554010674505522</v>
      </c>
      <c r="K37" s="107">
        <f>(('[4]U 50-54'!K38+'[4]U 55-64'!K38)/'[4]U 15-64'!K38)/(('[4]LF 50-54'!K38+'[4]LF 55-64'!K38)/'[4]LF 15-64'!K38)</f>
        <v>0.68692853865710923</v>
      </c>
      <c r="L37" s="107">
        <f>(('[4]U 50-54'!L38+'[4]U 55-64'!L38)/'[4]U 15-64'!L38)/(('[4]LF 50-54'!L38+'[4]LF 55-64'!L38)/'[4]LF 15-64'!L38)</f>
        <v>0.68928706107438165</v>
      </c>
      <c r="M37" s="107">
        <f>(('[4]U 50-54'!M38+'[4]U 55-64'!M38)/'[4]U 15-64'!M38)/(('[4]LF 50-54'!M38+'[4]LF 55-64'!M38)/'[4]LF 15-64'!M38)</f>
        <v>0.72375633483744062</v>
      </c>
      <c r="N37" s="107">
        <f>(('[4]U 50-54'!N38+'[4]U 55-64'!N38)/'[4]U 15-64'!N38)/(('[4]LF 50-54'!N38+'[4]LF 55-64'!N38)/'[4]LF 15-64'!N38)</f>
        <v>0.72660590037272044</v>
      </c>
      <c r="O37" s="107">
        <f>(('[4]U 50-54'!O38+'[4]U 55-64'!O38)/'[4]U 15-64'!O38)/(('[4]LF 50-54'!O38+'[4]LF 55-64'!O38)/'[4]LF 15-64'!O38)</f>
        <v>0.75544251026844877</v>
      </c>
      <c r="P37" s="107">
        <f>(('[4]U 50-54'!P38+'[4]U 55-64'!P38)/'[4]U 15-64'!P38)/(('[4]LF 50-54'!P38+'[4]LF 55-64'!P38)/'[4]LF 15-64'!P38)</f>
        <v>0.78699973910001497</v>
      </c>
      <c r="Q37" s="309">
        <f t="shared" si="0"/>
        <v>-0.6939489921125509</v>
      </c>
    </row>
    <row r="38" spans="1:17">
      <c r="A38" s="581" t="s">
        <v>61</v>
      </c>
      <c r="B38" s="106" t="s">
        <v>66</v>
      </c>
      <c r="C38" s="107">
        <f>(('[4]U 50-54'!C39+'[4]U 55-64'!C39)/'[4]U 15-64'!C39)/(('[4]LF 50-54'!C39+'[4]LF 55-64'!C39)/'[4]LF 15-64'!C39)</f>
        <v>0.89422865927176243</v>
      </c>
      <c r="D38" s="107">
        <f>(('[4]U 50-54'!D39+'[4]U 55-64'!D39)/'[4]U 15-64'!D39)/(('[4]LF 50-54'!D39+'[4]LF 55-64'!D39)/'[4]LF 15-64'!D39)</f>
        <v>0.83302576466086742</v>
      </c>
      <c r="E38" s="107">
        <f>(('[4]U 50-54'!E39+'[4]U 55-64'!E39)/'[4]U 15-64'!E39)/(('[4]LF 50-54'!E39+'[4]LF 55-64'!E39)/'[4]LF 15-64'!E39)</f>
        <v>0.77206955392275467</v>
      </c>
      <c r="F38" s="107">
        <f>(('[4]U 50-54'!F39+'[4]U 55-64'!F39)/'[4]U 15-64'!F39)/(('[4]LF 50-54'!F39+'[4]LF 55-64'!F39)/'[4]LF 15-64'!F39)</f>
        <v>0.73399475431196681</v>
      </c>
      <c r="G38" s="107">
        <f>(('[4]U 50-54'!G39+'[4]U 55-64'!G39)/'[4]U 15-64'!G39)/(('[4]LF 50-54'!G39+'[4]LF 55-64'!G39)/'[4]LF 15-64'!G39)</f>
        <v>0.6837531155584502</v>
      </c>
      <c r="H38" s="107">
        <f>(('[4]U 50-54'!H39+'[4]U 55-64'!H39)/'[4]U 15-64'!H39)/(('[4]LF 50-54'!H39+'[4]LF 55-64'!H39)/'[4]LF 15-64'!H39)</f>
        <v>0.54796212978588776</v>
      </c>
      <c r="I38" s="107">
        <f>(('[4]U 50-54'!I39+'[4]U 55-64'!I39)/'[4]U 15-64'!I39)/(('[4]LF 50-54'!I39+'[4]LF 55-64'!I39)/'[4]LF 15-64'!I39)</f>
        <v>0.60809809635466094</v>
      </c>
      <c r="J38" s="107">
        <f>(('[4]U 50-54'!J39+'[4]U 55-64'!J39)/'[4]U 15-64'!J39)/(('[4]LF 50-54'!J39+'[4]LF 55-64'!J39)/'[4]LF 15-64'!J39)</f>
        <v>0.59882246010203322</v>
      </c>
      <c r="K38" s="107">
        <f>(('[4]U 50-54'!K39+'[4]U 55-64'!K39)/'[4]U 15-64'!K39)/(('[4]LF 50-54'!K39+'[4]LF 55-64'!K39)/'[4]LF 15-64'!K39)</f>
        <v>0.57699291306281997</v>
      </c>
      <c r="L38" s="107">
        <f>(('[4]U 50-54'!L39+'[4]U 55-64'!L39)/'[4]U 15-64'!L39)/(('[4]LF 50-54'!L39+'[4]LF 55-64'!L39)/'[4]LF 15-64'!L39)</f>
        <v>0.58975413070320915</v>
      </c>
      <c r="M38" s="107">
        <f>(('[4]U 50-54'!M39+'[4]U 55-64'!M39)/'[4]U 15-64'!M39)/(('[4]LF 50-54'!M39+'[4]LF 55-64'!M39)/'[4]LF 15-64'!M39)</f>
        <v>0.63759157063156469</v>
      </c>
      <c r="N38" s="107">
        <f>(('[4]U 50-54'!N39+'[4]U 55-64'!N39)/'[4]U 15-64'!N39)/(('[4]LF 50-54'!N39+'[4]LF 55-64'!N39)/'[4]LF 15-64'!N39)</f>
        <v>0.63544983678112932</v>
      </c>
      <c r="O38" s="107">
        <f>(('[4]U 50-54'!O39+'[4]U 55-64'!O39)/'[4]U 15-64'!O39)/(('[4]LF 50-54'!O39+'[4]LF 55-64'!O39)/'[4]LF 15-64'!O39)</f>
        <v>0.62013629227670386</v>
      </c>
      <c r="P38" s="107">
        <f>(('[4]U 50-54'!P39+'[4]U 55-64'!P39)/'[4]U 15-64'!P39)/(('[4]LF 50-54'!P39+'[4]LF 55-64'!P39)/'[4]LF 15-64'!P39)</f>
        <v>0.60545765122565676</v>
      </c>
      <c r="Q38" s="309">
        <f t="shared" si="0"/>
        <v>0.7806872638863479</v>
      </c>
    </row>
    <row r="39" spans="1:17">
      <c r="A39" s="581" t="s">
        <v>78</v>
      </c>
      <c r="B39" s="106" t="s">
        <v>66</v>
      </c>
      <c r="C39" s="107">
        <f>(('[4]U 50-54'!C40+'[4]U 55-64'!C40)/'[4]U 15-64'!C40)/(('[4]LF 50-54'!C40+'[4]LF 55-64'!C40)/'[4]LF 15-64'!C40)</f>
        <v>0.76989910481871515</v>
      </c>
      <c r="D39" s="107">
        <f>(('[4]U 50-54'!D40+'[4]U 55-64'!D40)/'[4]U 15-64'!D40)/(('[4]LF 50-54'!D40+'[4]LF 55-64'!D40)/'[4]LF 15-64'!D40)</f>
        <v>0.71637144228077743</v>
      </c>
      <c r="E39" s="107">
        <f>(('[4]U 50-54'!E40+'[4]U 55-64'!E40)/'[4]U 15-64'!E40)/(('[4]LF 50-54'!E40+'[4]LF 55-64'!E40)/'[4]LF 15-64'!E40)</f>
        <v>0.66746473992537358</v>
      </c>
      <c r="F39" s="107">
        <f>(('[4]U 50-54'!F40+'[4]U 55-64'!F40)/'[4]U 15-64'!F40)/(('[4]LF 50-54'!F40+'[4]LF 55-64'!F40)/'[4]LF 15-64'!F40)</f>
        <v>0.61287087622862113</v>
      </c>
      <c r="G39" s="107">
        <f>(('[4]U 50-54'!G40+'[4]U 55-64'!G40)/'[4]U 15-64'!G40)/(('[4]LF 50-54'!G40+'[4]LF 55-64'!G40)/'[4]LF 15-64'!G40)</f>
        <v>0.74003003286476743</v>
      </c>
      <c r="H39" s="107">
        <f>(('[4]U 50-54'!H40+'[4]U 55-64'!H40)/'[4]U 15-64'!H40)/(('[4]LF 50-54'!H40+'[4]LF 55-64'!H40)/'[4]LF 15-64'!H40)</f>
        <v>0.78293421087998449</v>
      </c>
      <c r="I39" s="107">
        <f>(('[4]U 50-54'!I40+'[4]U 55-64'!I40)/'[4]U 15-64'!I40)/(('[4]LF 50-54'!I40+'[4]LF 55-64'!I40)/'[4]LF 15-64'!I40)</f>
        <v>0.75599691208052699</v>
      </c>
      <c r="J39" s="107">
        <f>(('[4]U 50-54'!J40+'[4]U 55-64'!J40)/'[4]U 15-64'!J40)/(('[4]LF 50-54'!J40+'[4]LF 55-64'!J40)/'[4]LF 15-64'!J40)</f>
        <v>0.79506224842991835</v>
      </c>
      <c r="K39" s="107">
        <f>(('[4]U 50-54'!K40+'[4]U 55-64'!K40)/'[4]U 15-64'!K40)/(('[4]LF 50-54'!K40+'[4]LF 55-64'!K40)/'[4]LF 15-64'!K40)</f>
        <v>0.73314976378310637</v>
      </c>
      <c r="L39" s="107">
        <f>(('[4]U 50-54'!L40+'[4]U 55-64'!L40)/'[4]U 15-64'!L40)/(('[4]LF 50-54'!L40+'[4]LF 55-64'!L40)/'[4]LF 15-64'!L40)</f>
        <v>0.64449425501573709</v>
      </c>
      <c r="M39" s="107">
        <f>(('[4]U 50-54'!M40+'[4]U 55-64'!M40)/'[4]U 15-64'!M40)/(('[4]LF 50-54'!M40+'[4]LF 55-64'!M40)/'[4]LF 15-64'!M40)</f>
        <v>0.73121753213300722</v>
      </c>
      <c r="N39" s="107">
        <f>(('[4]U 50-54'!N40+'[4]U 55-64'!N40)/'[4]U 15-64'!N40)/(('[4]LF 50-54'!N40+'[4]LF 55-64'!N40)/'[4]LF 15-64'!N40)</f>
        <v>0.74879059503416712</v>
      </c>
      <c r="O39" s="107">
        <f>(('[4]U 50-54'!O40+'[4]U 55-64'!O40)/'[4]U 15-64'!O40)/(('[4]LF 50-54'!O40+'[4]LF 55-64'!O40)/'[4]LF 15-64'!O40)</f>
        <v>0.69592578480264511</v>
      </c>
      <c r="P39" s="107">
        <f>(('[4]U 50-54'!P40+'[4]U 55-64'!P40)/'[4]U 15-64'!P40)/(('[4]LF 50-54'!P40+'[4]LF 55-64'!P40)/'[4]LF 15-64'!P40)</f>
        <v>0.66734637724841572</v>
      </c>
      <c r="Q39" s="309">
        <f t="shared" si="0"/>
        <v>0.27797541177905849</v>
      </c>
    </row>
    <row r="40" spans="1:17">
      <c r="A40" s="581" t="s">
        <v>79</v>
      </c>
      <c r="B40" s="106" t="s">
        <v>66</v>
      </c>
      <c r="C40" s="107">
        <f>(('[4]U 50-54'!C41+'[4]U 55-64'!C41)/'[4]U 15-64'!C41)/(('[4]LF 50-54'!C41+'[4]LF 55-64'!C41)/'[4]LF 15-64'!C41)</f>
        <v>0.43215714101406266</v>
      </c>
      <c r="D40" s="107">
        <f>(('[4]U 50-54'!D41+'[4]U 55-64'!D41)/'[4]U 15-64'!D41)/(('[4]LF 50-54'!D41+'[4]LF 55-64'!D41)/'[4]LF 15-64'!D41)</f>
        <v>0.36019265299366487</v>
      </c>
      <c r="E40" s="107">
        <f>(('[4]U 50-54'!E41+'[4]U 55-64'!E41)/'[4]U 15-64'!E41)/(('[4]LF 50-54'!E41+'[4]LF 55-64'!E41)/'[4]LF 15-64'!E41)</f>
        <v>0.42742876294049592</v>
      </c>
      <c r="F40" s="107">
        <f>(('[4]U 50-54'!F41+'[4]U 55-64'!F41)/'[4]U 15-64'!F41)/(('[4]LF 50-54'!F41+'[4]LF 55-64'!F41)/'[4]LF 15-64'!F41)</f>
        <v>0.44509687107251866</v>
      </c>
      <c r="G40" s="107">
        <f>(('[4]U 50-54'!G41+'[4]U 55-64'!G41)/'[4]U 15-64'!G41)/(('[4]LF 50-54'!G41+'[4]LF 55-64'!G41)/'[4]LF 15-64'!G41)</f>
        <v>0.45391652093943552</v>
      </c>
      <c r="H40" s="107">
        <f>(('[4]U 50-54'!H41+'[4]U 55-64'!H41)/'[4]U 15-64'!H41)/(('[4]LF 50-54'!H41+'[4]LF 55-64'!H41)/'[4]LF 15-64'!H41)</f>
        <v>0.49893579461532478</v>
      </c>
      <c r="I40" s="107">
        <f>(('[4]U 50-54'!I41+'[4]U 55-64'!I41)/'[4]U 15-64'!I41)/(('[4]LF 50-54'!I41+'[4]LF 55-64'!I41)/'[4]LF 15-64'!I41)</f>
        <v>0.52840922069136809</v>
      </c>
      <c r="J40" s="107">
        <f>(('[4]U 50-54'!J41+'[4]U 55-64'!J41)/'[4]U 15-64'!J41)/(('[4]LF 50-54'!J41+'[4]LF 55-64'!J41)/'[4]LF 15-64'!J41)</f>
        <v>0.49908559314851958</v>
      </c>
      <c r="K40" s="107">
        <f>(('[4]U 50-54'!K41+'[4]U 55-64'!K41)/'[4]U 15-64'!K41)/(('[4]LF 50-54'!K41+'[4]LF 55-64'!K41)/'[4]LF 15-64'!K41)</f>
        <v>0.53524017326454176</v>
      </c>
      <c r="L40" s="107">
        <f>(('[4]U 50-54'!L41+'[4]U 55-64'!L41)/'[4]U 15-64'!L41)/(('[4]LF 50-54'!L41+'[4]LF 55-64'!L41)/'[4]LF 15-64'!L41)</f>
        <v>0.54651423521848241</v>
      </c>
      <c r="M40" s="107">
        <f>(('[4]U 50-54'!M41+'[4]U 55-64'!M41)/'[4]U 15-64'!M41)/(('[4]LF 50-54'!M41+'[4]LF 55-64'!M41)/'[4]LF 15-64'!M41)</f>
        <v>0.58236030641785208</v>
      </c>
      <c r="N40" s="107">
        <f>(('[4]U 50-54'!N41+'[4]U 55-64'!N41)/'[4]U 15-64'!N41)/(('[4]LF 50-54'!N41+'[4]LF 55-64'!N41)/'[4]LF 15-64'!N41)</f>
        <v>0.58076915105289328</v>
      </c>
      <c r="O40" s="107">
        <f>(('[4]U 50-54'!O41+'[4]U 55-64'!O41)/'[4]U 15-64'!O41)/(('[4]LF 50-54'!O41+'[4]LF 55-64'!O41)/'[4]LF 15-64'!O41)</f>
        <v>0.57709398319525229</v>
      </c>
      <c r="P40" s="107">
        <f>(('[4]U 50-54'!P41+'[4]U 55-64'!P41)/'[4]U 15-64'!P41)/(('[4]LF 50-54'!P41+'[4]LF 55-64'!P41)/'[4]LF 15-64'!P41)</f>
        <v>0.60415269854061293</v>
      </c>
      <c r="Q40" s="309">
        <f t="shared" si="0"/>
        <v>0.7912871780123798</v>
      </c>
    </row>
    <row r="41" spans="1:17">
      <c r="A41" s="581" t="s">
        <v>80</v>
      </c>
      <c r="B41" s="106" t="s">
        <v>66</v>
      </c>
      <c r="C41" s="107">
        <f>(('[4]U 50-54'!C42+'[4]U 55-64'!C42)/'[4]U 15-64'!C42)/(('[4]LF 50-54'!C42+'[4]LF 55-64'!C42)/'[4]LF 15-64'!C42)</f>
        <v>0.77412767417055017</v>
      </c>
      <c r="D41" s="107">
        <f>(('[4]U 50-54'!D42+'[4]U 55-64'!D42)/'[4]U 15-64'!D42)/(('[4]LF 50-54'!D42+'[4]LF 55-64'!D42)/'[4]LF 15-64'!D42)</f>
        <v>0.64481383166845008</v>
      </c>
      <c r="E41" s="107">
        <f>(('[4]U 50-54'!E42+'[4]U 55-64'!E42)/'[4]U 15-64'!E42)/(('[4]LF 50-54'!E42+'[4]LF 55-64'!E42)/'[4]LF 15-64'!E42)</f>
        <v>0.68215204007416586</v>
      </c>
      <c r="F41" s="107">
        <f>(('[4]U 50-54'!F42+'[4]U 55-64'!F42)/'[4]U 15-64'!F42)/(('[4]LF 50-54'!F42+'[4]LF 55-64'!F42)/'[4]LF 15-64'!F42)</f>
        <v>0.66020458639271895</v>
      </c>
      <c r="G41" s="107">
        <f>(('[4]U 50-54'!G42+'[4]U 55-64'!G42)/'[4]U 15-64'!G42)/(('[4]LF 50-54'!G42+'[4]LF 55-64'!G42)/'[4]LF 15-64'!G42)</f>
        <v>0.63670009142041062</v>
      </c>
      <c r="H41" s="107">
        <f>(('[4]U 50-54'!H42+'[4]U 55-64'!H42)/'[4]U 15-64'!H42)/(('[4]LF 50-54'!H42+'[4]LF 55-64'!H42)/'[4]LF 15-64'!H42)</f>
        <v>0.58144642379191891</v>
      </c>
      <c r="I41" s="107">
        <f>(('[4]U 50-54'!I42+'[4]U 55-64'!I42)/'[4]U 15-64'!I42)/(('[4]LF 50-54'!I42+'[4]LF 55-64'!I42)/'[4]LF 15-64'!I42)</f>
        <v>0.54803526315147122</v>
      </c>
      <c r="J41" s="107">
        <f>(('[4]U 50-54'!J42+'[4]U 55-64'!J42)/'[4]U 15-64'!J42)/(('[4]LF 50-54'!J42+'[4]LF 55-64'!J42)/'[4]LF 15-64'!J42)</f>
        <v>0.58373438429886115</v>
      </c>
      <c r="K41" s="107">
        <f>(('[4]U 50-54'!K42+'[4]U 55-64'!K42)/'[4]U 15-64'!K42)/(('[4]LF 50-54'!K42+'[4]LF 55-64'!K42)/'[4]LF 15-64'!K42)</f>
        <v>0.55460130044760447</v>
      </c>
      <c r="L41" s="107">
        <f>(('[4]U 50-54'!L42+'[4]U 55-64'!L42)/'[4]U 15-64'!L42)/(('[4]LF 50-54'!L42+'[4]LF 55-64'!L42)/'[4]LF 15-64'!L42)</f>
        <v>0.58685189926001691</v>
      </c>
      <c r="M41" s="107">
        <f>(('[4]U 50-54'!M42+'[4]U 55-64'!M42)/'[4]U 15-64'!M42)/(('[4]LF 50-54'!M42+'[4]LF 55-64'!M42)/'[4]LF 15-64'!M42)</f>
        <v>0.61023631718848137</v>
      </c>
      <c r="N41" s="107">
        <f>(('[4]U 50-54'!N42+'[4]U 55-64'!N42)/'[4]U 15-64'!N42)/(('[4]LF 50-54'!N42+'[4]LF 55-64'!N42)/'[4]LF 15-64'!N42)</f>
        <v>0.58966158008358738</v>
      </c>
      <c r="O41" s="107">
        <f>(('[4]U 50-54'!O42+'[4]U 55-64'!O42)/'[4]U 15-64'!O42)/(('[4]LF 50-54'!O42+'[4]LF 55-64'!O42)/'[4]LF 15-64'!O42)</f>
        <v>0.59475877808388455</v>
      </c>
      <c r="P41" s="107">
        <f>(('[4]U 50-54'!P42+'[4]U 55-64'!P42)/'[4]U 15-64'!P42)/(('[4]LF 50-54'!P42+'[4]LF 55-64'!P42)/'[4]LF 15-64'!P42)</f>
        <v>0.62271944698633797</v>
      </c>
      <c r="Q41" s="309">
        <f t="shared" si="0"/>
        <v>0.64047256122210716</v>
      </c>
    </row>
    <row r="42" spans="1:17">
      <c r="A42" s="581" t="s">
        <v>81</v>
      </c>
      <c r="B42" s="106" t="s">
        <v>66</v>
      </c>
      <c r="C42" s="107">
        <f>(('[4]U 50-54'!C43+'[4]U 55-64'!C43)/'[4]U 15-64'!C43)/(('[4]LF 50-54'!C43+'[4]LF 55-64'!C43)/'[4]LF 15-64'!C43)</f>
        <v>0.6052421307561795</v>
      </c>
      <c r="D42" s="107">
        <f>(('[4]U 50-54'!D43+'[4]U 55-64'!D43)/'[4]U 15-64'!D43)/(('[4]LF 50-54'!D43+'[4]LF 55-64'!D43)/'[4]LF 15-64'!D43)</f>
        <v>0.62627667081606198</v>
      </c>
      <c r="E42" s="107">
        <f>(('[4]U 50-54'!E43+'[4]U 55-64'!E43)/'[4]U 15-64'!E43)/(('[4]LF 50-54'!E43+'[4]LF 55-64'!E43)/'[4]LF 15-64'!E43)</f>
        <v>0.67243236602483492</v>
      </c>
      <c r="F42" s="107">
        <f>(('[4]U 50-54'!F43+'[4]U 55-64'!F43)/'[4]U 15-64'!F43)/(('[4]LF 50-54'!F43+'[4]LF 55-64'!F43)/'[4]LF 15-64'!F43)</f>
        <v>0.66684718682484889</v>
      </c>
      <c r="G42" s="107">
        <f>(('[4]U 50-54'!G43+'[4]U 55-64'!G43)/'[4]U 15-64'!G43)/(('[4]LF 50-54'!G43+'[4]LF 55-64'!G43)/'[4]LF 15-64'!G43)</f>
        <v>0.66588822324601893</v>
      </c>
      <c r="H42" s="107">
        <f>(('[4]U 50-54'!H43+'[4]U 55-64'!H43)/'[4]U 15-64'!H43)/(('[4]LF 50-54'!H43+'[4]LF 55-64'!H43)/'[4]LF 15-64'!H43)</f>
        <v>0.64234012423073739</v>
      </c>
      <c r="I42" s="107">
        <f>(('[4]U 50-54'!I43+'[4]U 55-64'!I43)/'[4]U 15-64'!I43)/(('[4]LF 50-54'!I43+'[4]LF 55-64'!I43)/'[4]LF 15-64'!I43)</f>
        <v>0.6305990254497964</v>
      </c>
      <c r="J42" s="107">
        <f>(('[4]U 50-54'!J43+'[4]U 55-64'!J43)/'[4]U 15-64'!J43)/(('[4]LF 50-54'!J43+'[4]LF 55-64'!J43)/'[4]LF 15-64'!J43)</f>
        <v>0.65976766315153912</v>
      </c>
      <c r="K42" s="107">
        <f>(('[4]U 50-54'!K43+'[4]U 55-64'!K43)/'[4]U 15-64'!K43)/(('[4]LF 50-54'!K43+'[4]LF 55-64'!K43)/'[4]LF 15-64'!K43)</f>
        <v>0.66706714625038532</v>
      </c>
      <c r="L42" s="107">
        <f>(('[4]U 50-54'!L43+'[4]U 55-64'!L43)/'[4]U 15-64'!L43)/(('[4]LF 50-54'!L43+'[4]LF 55-64'!L43)/'[4]LF 15-64'!L43)</f>
        <v>0.73007468965083822</v>
      </c>
      <c r="M42" s="107">
        <f>(('[4]U 50-54'!M43+'[4]U 55-64'!M43)/'[4]U 15-64'!M43)/(('[4]LF 50-54'!M43+'[4]LF 55-64'!M43)/'[4]LF 15-64'!M43)</f>
        <v>0.75038070494376863</v>
      </c>
      <c r="N42" s="107">
        <f>(('[4]U 50-54'!N43+'[4]U 55-64'!N43)/'[4]U 15-64'!N43)/(('[4]LF 50-54'!N43+'[4]LF 55-64'!N43)/'[4]LF 15-64'!N43)</f>
        <v>0.73979067208973692</v>
      </c>
      <c r="O42" s="107">
        <f>(('[4]U 50-54'!O43+'[4]U 55-64'!O43)/'[4]U 15-64'!O43)/(('[4]LF 50-54'!O43+'[4]LF 55-64'!O43)/'[4]LF 15-64'!O43)</f>
        <v>0.7419987230649624</v>
      </c>
      <c r="P42" s="107">
        <f>(('[4]U 50-54'!P43+'[4]U 55-64'!P43)/'[4]U 15-64'!P43)/(('[4]LF 50-54'!P43+'[4]LF 55-64'!P43)/'[4]LF 15-64'!P43)</f>
        <v>0.72832937088335981</v>
      </c>
      <c r="Q42" s="309">
        <f t="shared" si="0"/>
        <v>-0.21737932643280933</v>
      </c>
    </row>
    <row r="43" spans="1:17">
      <c r="P43" s="284">
        <f>AVERAGE(P9:P42)</f>
        <v>0.7015678582589453</v>
      </c>
    </row>
    <row r="44" spans="1:17">
      <c r="P44" s="284">
        <f>STDEV(P9:P42)</f>
        <v>0.12310974122319002</v>
      </c>
    </row>
  </sheetData>
  <mergeCells count="9">
    <mergeCell ref="A6:B6"/>
    <mergeCell ref="C6:P6"/>
    <mergeCell ref="A7:B7"/>
    <mergeCell ref="A3:B3"/>
    <mergeCell ref="C3:P3"/>
    <mergeCell ref="A4:B4"/>
    <mergeCell ref="C4:P4"/>
    <mergeCell ref="A5:B5"/>
    <mergeCell ref="C5:P5"/>
  </mergeCells>
  <hyperlinks>
    <hyperlink ref="A2" r:id="rId1" tooltip="Click once to display linked information. Click and hold to select this cell." display="http://stats.oecd.org/OECDStat_Metadata/ShowMetadata.ashx?Dataset=LFS_D&amp;ShowOnWeb=true&amp;Lang=en"/>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6"/>
  <sheetViews>
    <sheetView workbookViewId="0">
      <selection activeCell="A2" sqref="A2"/>
    </sheetView>
  </sheetViews>
  <sheetFormatPr defaultRowHeight="16.5"/>
  <sheetData>
    <row r="1" spans="1:37">
      <c r="A1" t="s">
        <v>22</v>
      </c>
    </row>
    <row r="2" spans="1:37">
      <c r="A2" t="s">
        <v>333</v>
      </c>
    </row>
    <row r="3" spans="1:37">
      <c r="B3" t="s">
        <v>238</v>
      </c>
      <c r="C3" t="s">
        <v>66</v>
      </c>
      <c r="D3" t="s">
        <v>239</v>
      </c>
      <c r="E3" t="s">
        <v>66</v>
      </c>
      <c r="F3" t="s">
        <v>240</v>
      </c>
      <c r="G3" t="s">
        <v>66</v>
      </c>
      <c r="H3" t="s">
        <v>241</v>
      </c>
      <c r="I3" t="s">
        <v>66</v>
      </c>
      <c r="J3" t="s">
        <v>242</v>
      </c>
      <c r="K3" t="s">
        <v>66</v>
      </c>
      <c r="L3" t="s">
        <v>243</v>
      </c>
      <c r="M3" t="s">
        <v>66</v>
      </c>
      <c r="N3" t="s">
        <v>244</v>
      </c>
      <c r="O3" t="s">
        <v>66</v>
      </c>
      <c r="P3" t="s">
        <v>245</v>
      </c>
      <c r="Q3" t="s">
        <v>66</v>
      </c>
      <c r="R3" t="s">
        <v>246</v>
      </c>
      <c r="S3" t="s">
        <v>66</v>
      </c>
      <c r="T3" t="s">
        <v>247</v>
      </c>
      <c r="U3" t="s">
        <v>66</v>
      </c>
      <c r="V3" t="s">
        <v>248</v>
      </c>
      <c r="W3" t="s">
        <v>66</v>
      </c>
      <c r="X3" t="s">
        <v>249</v>
      </c>
      <c r="Y3" t="s">
        <v>66</v>
      </c>
      <c r="Z3" t="s">
        <v>250</v>
      </c>
      <c r="AA3" t="s">
        <v>66</v>
      </c>
      <c r="AB3" t="s">
        <v>251</v>
      </c>
      <c r="AC3" t="s">
        <v>66</v>
      </c>
      <c r="AD3" t="s">
        <v>252</v>
      </c>
      <c r="AE3" t="s">
        <v>66</v>
      </c>
      <c r="AF3" t="s">
        <v>253</v>
      </c>
      <c r="AG3" t="s">
        <v>66</v>
      </c>
      <c r="AH3" t="s">
        <v>254</v>
      </c>
      <c r="AI3" t="s">
        <v>66</v>
      </c>
      <c r="AJ3" t="s">
        <v>255</v>
      </c>
      <c r="AK3" t="s">
        <v>66</v>
      </c>
    </row>
    <row r="4" spans="1:37">
      <c r="A4" t="s">
        <v>38</v>
      </c>
      <c r="B4">
        <v>98.08</v>
      </c>
      <c r="C4" t="s">
        <v>66</v>
      </c>
      <c r="D4">
        <v>97.4</v>
      </c>
      <c r="E4" t="s">
        <v>66</v>
      </c>
      <c r="F4">
        <v>100.31</v>
      </c>
      <c r="G4" t="s">
        <v>66</v>
      </c>
      <c r="H4">
        <v>99.42</v>
      </c>
      <c r="I4" t="s">
        <v>66</v>
      </c>
      <c r="J4">
        <v>100.12</v>
      </c>
      <c r="K4" t="s">
        <v>66</v>
      </c>
      <c r="L4">
        <v>96.02</v>
      </c>
      <c r="M4" t="s">
        <v>66</v>
      </c>
      <c r="N4">
        <v>93.61</v>
      </c>
      <c r="O4" t="s">
        <v>66</v>
      </c>
      <c r="P4">
        <v>97.85</v>
      </c>
      <c r="Q4" t="s">
        <v>66</v>
      </c>
      <c r="R4">
        <v>96.8</v>
      </c>
      <c r="S4" t="s">
        <v>66</v>
      </c>
      <c r="T4">
        <v>106.3</v>
      </c>
      <c r="U4" t="s">
        <v>66</v>
      </c>
      <c r="V4">
        <v>110.7</v>
      </c>
      <c r="W4" t="s">
        <v>66</v>
      </c>
      <c r="X4">
        <v>106.93</v>
      </c>
      <c r="Y4" t="s">
        <v>66</v>
      </c>
      <c r="Z4">
        <v>110.18</v>
      </c>
      <c r="AA4" t="s">
        <v>66</v>
      </c>
      <c r="AB4">
        <v>94.83</v>
      </c>
      <c r="AC4" t="s">
        <v>66</v>
      </c>
      <c r="AD4">
        <v>104.63</v>
      </c>
      <c r="AE4" t="s">
        <v>66</v>
      </c>
      <c r="AF4">
        <v>103.15</v>
      </c>
      <c r="AG4" t="s">
        <v>66</v>
      </c>
      <c r="AH4">
        <v>104.34</v>
      </c>
      <c r="AI4" t="s">
        <v>66</v>
      </c>
      <c r="AJ4">
        <v>102.36</v>
      </c>
      <c r="AK4">
        <f>(AJ4-$AJ$32)/$AJ$33</f>
        <v>-0.59969420286748176</v>
      </c>
    </row>
    <row r="5" spans="1:37">
      <c r="A5" t="s">
        <v>40</v>
      </c>
      <c r="B5">
        <v>19.53</v>
      </c>
      <c r="C5" t="s">
        <v>66</v>
      </c>
      <c r="D5">
        <v>10.91</v>
      </c>
      <c r="E5" t="s">
        <v>66</v>
      </c>
      <c r="F5">
        <v>14.16</v>
      </c>
      <c r="G5" t="s">
        <v>66</v>
      </c>
      <c r="H5">
        <v>25.51</v>
      </c>
      <c r="I5" t="s">
        <v>66</v>
      </c>
      <c r="J5">
        <v>31.67</v>
      </c>
      <c r="K5" t="s">
        <v>66</v>
      </c>
      <c r="L5">
        <v>38.29</v>
      </c>
      <c r="M5" t="s">
        <v>66</v>
      </c>
      <c r="N5">
        <v>38.630000000000003</v>
      </c>
      <c r="O5" t="s">
        <v>66</v>
      </c>
      <c r="P5">
        <v>35.090000000000003</v>
      </c>
      <c r="Q5" t="s">
        <v>66</v>
      </c>
      <c r="R5">
        <v>43.8</v>
      </c>
      <c r="S5" t="s">
        <v>66</v>
      </c>
      <c r="T5">
        <v>51.1</v>
      </c>
      <c r="U5" t="s">
        <v>66</v>
      </c>
      <c r="V5">
        <v>49</v>
      </c>
      <c r="W5" t="s">
        <v>66</v>
      </c>
      <c r="X5">
        <v>50.7</v>
      </c>
      <c r="Y5" t="s">
        <v>66</v>
      </c>
      <c r="Z5">
        <v>65.39</v>
      </c>
      <c r="AA5" t="s">
        <v>66</v>
      </c>
      <c r="AB5">
        <v>72.739999999999995</v>
      </c>
      <c r="AC5" t="s">
        <v>66</v>
      </c>
      <c r="AD5">
        <v>73.28</v>
      </c>
      <c r="AE5" t="s">
        <v>66</v>
      </c>
      <c r="AF5">
        <v>69.040000000000006</v>
      </c>
      <c r="AG5" t="s">
        <v>66</v>
      </c>
      <c r="AH5">
        <v>66.81</v>
      </c>
      <c r="AI5" t="s">
        <v>66</v>
      </c>
      <c r="AJ5">
        <v>65.510000000000005</v>
      </c>
      <c r="AK5">
        <f t="shared" ref="AK5:AK31" si="0">(AJ5-$AJ$32)/$AJ$33</f>
        <v>-1.1529083384598138</v>
      </c>
    </row>
    <row r="6" spans="1:37">
      <c r="A6" t="s">
        <v>41</v>
      </c>
      <c r="B6">
        <v>49.2</v>
      </c>
      <c r="C6" t="s">
        <v>66</v>
      </c>
      <c r="D6">
        <v>48.36</v>
      </c>
      <c r="E6" t="s">
        <v>66</v>
      </c>
      <c r="F6">
        <v>47.31</v>
      </c>
      <c r="G6" t="s">
        <v>66</v>
      </c>
      <c r="H6">
        <v>47.85</v>
      </c>
      <c r="I6" t="s">
        <v>66</v>
      </c>
      <c r="J6">
        <v>55.41</v>
      </c>
      <c r="K6" t="s">
        <v>66</v>
      </c>
      <c r="L6">
        <v>53.29</v>
      </c>
      <c r="M6" t="s">
        <v>66</v>
      </c>
      <c r="N6">
        <v>57.46</v>
      </c>
      <c r="O6" t="s">
        <v>66</v>
      </c>
      <c r="P6">
        <v>58.92</v>
      </c>
      <c r="Q6" t="s">
        <v>66</v>
      </c>
      <c r="R6">
        <v>61</v>
      </c>
      <c r="S6" t="s">
        <v>66</v>
      </c>
      <c r="T6">
        <v>66.7</v>
      </c>
      <c r="U6" t="s">
        <v>66</v>
      </c>
      <c r="V6">
        <v>73.3</v>
      </c>
      <c r="W6" t="s">
        <v>66</v>
      </c>
      <c r="X6">
        <v>73.64</v>
      </c>
      <c r="Y6" t="s">
        <v>66</v>
      </c>
      <c r="Z6">
        <v>77.28</v>
      </c>
      <c r="AA6" t="s">
        <v>66</v>
      </c>
      <c r="AB6">
        <v>76.760000000000005</v>
      </c>
      <c r="AC6" t="s">
        <v>66</v>
      </c>
      <c r="AD6">
        <v>80.14</v>
      </c>
      <c r="AE6" t="s">
        <v>66</v>
      </c>
      <c r="AF6">
        <v>76.84</v>
      </c>
      <c r="AG6" t="s">
        <v>66</v>
      </c>
      <c r="AH6">
        <v>83.09</v>
      </c>
      <c r="AI6" t="s">
        <v>66</v>
      </c>
      <c r="AJ6">
        <v>79.08</v>
      </c>
      <c r="AK6">
        <f t="shared" si="0"/>
        <v>-0.94918742068537842</v>
      </c>
    </row>
    <row r="7" spans="1:37">
      <c r="A7" t="s">
        <v>42</v>
      </c>
      <c r="B7">
        <v>215.44</v>
      </c>
      <c r="C7" t="s">
        <v>66</v>
      </c>
      <c r="D7">
        <v>226.83</v>
      </c>
      <c r="E7" t="s">
        <v>66</v>
      </c>
      <c r="F7">
        <v>231.2</v>
      </c>
      <c r="G7" t="s">
        <v>66</v>
      </c>
      <c r="H7">
        <v>260.72000000000003</v>
      </c>
      <c r="I7" t="s">
        <v>66</v>
      </c>
      <c r="J7">
        <v>289.92</v>
      </c>
      <c r="K7" t="s">
        <v>66</v>
      </c>
      <c r="L7">
        <v>298.88</v>
      </c>
      <c r="M7" t="s">
        <v>66</v>
      </c>
      <c r="N7">
        <v>306.45</v>
      </c>
      <c r="O7" t="s">
        <v>66</v>
      </c>
      <c r="P7">
        <v>310.45999999999998</v>
      </c>
      <c r="Q7" t="s">
        <v>66</v>
      </c>
      <c r="R7">
        <v>306.39999999999998</v>
      </c>
      <c r="S7" t="s">
        <v>66</v>
      </c>
      <c r="T7">
        <v>301.60000000000002</v>
      </c>
      <c r="U7" t="s">
        <v>66</v>
      </c>
      <c r="V7">
        <v>289.8</v>
      </c>
      <c r="W7" t="s">
        <v>66</v>
      </c>
      <c r="X7">
        <v>280.63</v>
      </c>
      <c r="Y7" t="s">
        <v>66</v>
      </c>
      <c r="Z7">
        <v>276.74</v>
      </c>
      <c r="AA7" t="s">
        <v>66</v>
      </c>
      <c r="AB7">
        <v>275.98</v>
      </c>
      <c r="AC7" t="s">
        <v>66</v>
      </c>
      <c r="AD7">
        <v>288.69</v>
      </c>
      <c r="AE7" t="s">
        <v>66</v>
      </c>
      <c r="AF7">
        <v>293.85000000000002</v>
      </c>
      <c r="AG7" t="s">
        <v>66</v>
      </c>
      <c r="AH7">
        <v>316.44</v>
      </c>
      <c r="AI7" t="s">
        <v>66</v>
      </c>
      <c r="AJ7">
        <v>303.61</v>
      </c>
      <c r="AK7">
        <f t="shared" si="0"/>
        <v>2.4215905946347389</v>
      </c>
    </row>
    <row r="8" spans="1:37">
      <c r="A8" t="s">
        <v>43</v>
      </c>
      <c r="B8">
        <v>168.53</v>
      </c>
      <c r="C8" t="s">
        <v>66</v>
      </c>
      <c r="D8">
        <v>152.6</v>
      </c>
      <c r="E8" t="s">
        <v>66</v>
      </c>
      <c r="F8">
        <v>151.66999999999999</v>
      </c>
      <c r="G8" t="s">
        <v>66</v>
      </c>
      <c r="H8">
        <v>151.61000000000001</v>
      </c>
      <c r="I8" t="s">
        <v>66</v>
      </c>
      <c r="J8">
        <v>176.42</v>
      </c>
      <c r="K8" t="s">
        <v>66</v>
      </c>
      <c r="L8">
        <v>191.06</v>
      </c>
      <c r="M8" t="s">
        <v>66</v>
      </c>
      <c r="N8">
        <v>197.04</v>
      </c>
      <c r="O8" t="s">
        <v>66</v>
      </c>
      <c r="P8">
        <v>204.51</v>
      </c>
      <c r="Q8" t="s">
        <v>66</v>
      </c>
      <c r="R8">
        <v>213.7</v>
      </c>
      <c r="S8" t="s">
        <v>66</v>
      </c>
      <c r="T8">
        <v>205.7</v>
      </c>
      <c r="U8" t="s">
        <v>66</v>
      </c>
      <c r="V8">
        <v>197.4</v>
      </c>
      <c r="W8" t="s">
        <v>66</v>
      </c>
      <c r="X8">
        <v>192.45</v>
      </c>
      <c r="Y8" t="s">
        <v>66</v>
      </c>
      <c r="Z8">
        <v>195.05</v>
      </c>
      <c r="AA8" t="s">
        <v>66</v>
      </c>
      <c r="AB8">
        <v>186.99</v>
      </c>
      <c r="AC8" t="s">
        <v>66</v>
      </c>
      <c r="AD8">
        <v>203.58</v>
      </c>
      <c r="AE8" t="s">
        <v>66</v>
      </c>
      <c r="AF8">
        <v>182.95</v>
      </c>
      <c r="AG8" t="s">
        <v>66</v>
      </c>
      <c r="AH8">
        <v>197.25</v>
      </c>
      <c r="AI8" t="s">
        <v>66</v>
      </c>
      <c r="AJ8">
        <v>185.29</v>
      </c>
      <c r="AK8">
        <f t="shared" si="0"/>
        <v>0.6453003226324393</v>
      </c>
    </row>
    <row r="9" spans="1:37">
      <c r="A9" t="s">
        <v>44</v>
      </c>
      <c r="B9">
        <v>9.49</v>
      </c>
      <c r="C9" t="s">
        <v>66</v>
      </c>
      <c r="D9">
        <v>16.059999999999999</v>
      </c>
      <c r="E9" t="s">
        <v>66</v>
      </c>
      <c r="F9">
        <v>21.14</v>
      </c>
      <c r="G9" t="s">
        <v>66</v>
      </c>
      <c r="H9">
        <v>32.44</v>
      </c>
      <c r="I9" t="s">
        <v>66</v>
      </c>
      <c r="J9">
        <v>30.8</v>
      </c>
      <c r="K9" t="s">
        <v>66</v>
      </c>
      <c r="L9">
        <v>31.3</v>
      </c>
      <c r="M9" t="s">
        <v>66</v>
      </c>
      <c r="N9">
        <v>39.33</v>
      </c>
      <c r="O9" t="s">
        <v>66</v>
      </c>
      <c r="P9">
        <v>40.42</v>
      </c>
      <c r="Q9" t="s">
        <v>66</v>
      </c>
      <c r="R9">
        <v>43.6</v>
      </c>
      <c r="S9" t="s">
        <v>66</v>
      </c>
      <c r="T9">
        <v>53.5</v>
      </c>
      <c r="U9" t="s">
        <v>66</v>
      </c>
      <c r="V9">
        <v>62.4</v>
      </c>
      <c r="W9" t="s">
        <v>66</v>
      </c>
      <c r="X9">
        <v>66.39</v>
      </c>
      <c r="Y9" t="s">
        <v>66</v>
      </c>
      <c r="Z9">
        <v>68.63</v>
      </c>
      <c r="AA9" t="s">
        <v>66</v>
      </c>
      <c r="AB9">
        <v>70.56</v>
      </c>
      <c r="AC9" t="s">
        <v>66</v>
      </c>
      <c r="AD9">
        <v>87.28</v>
      </c>
      <c r="AE9" t="s">
        <v>66</v>
      </c>
      <c r="AF9">
        <v>85.86</v>
      </c>
      <c r="AG9" t="s">
        <v>66</v>
      </c>
      <c r="AH9">
        <v>87.64</v>
      </c>
      <c r="AI9" t="s">
        <v>66</v>
      </c>
      <c r="AJ9">
        <v>91.12</v>
      </c>
      <c r="AK9">
        <f t="shared" si="0"/>
        <v>-0.76843577366959326</v>
      </c>
    </row>
    <row r="10" spans="1:37">
      <c r="A10" t="s">
        <v>70</v>
      </c>
      <c r="B10">
        <v>136.82</v>
      </c>
      <c r="C10" t="s">
        <v>66</v>
      </c>
      <c r="D10">
        <v>139.51</v>
      </c>
      <c r="E10" t="s">
        <v>66</v>
      </c>
      <c r="F10">
        <v>147.24</v>
      </c>
      <c r="G10" t="s">
        <v>66</v>
      </c>
      <c r="H10">
        <v>150.02000000000001</v>
      </c>
      <c r="I10" t="s">
        <v>66</v>
      </c>
      <c r="J10">
        <v>150.21</v>
      </c>
      <c r="K10" t="s">
        <v>66</v>
      </c>
      <c r="L10">
        <v>138.47999999999999</v>
      </c>
      <c r="M10" t="s">
        <v>66</v>
      </c>
      <c r="N10">
        <v>122.41</v>
      </c>
      <c r="O10" t="s">
        <v>66</v>
      </c>
      <c r="P10">
        <v>134.41</v>
      </c>
      <c r="Q10" t="s">
        <v>66</v>
      </c>
      <c r="R10">
        <v>132.5</v>
      </c>
      <c r="S10" t="s">
        <v>66</v>
      </c>
      <c r="T10">
        <v>144.30000000000001</v>
      </c>
      <c r="U10" t="s">
        <v>66</v>
      </c>
      <c r="V10">
        <v>141.4</v>
      </c>
      <c r="W10" t="s">
        <v>66</v>
      </c>
      <c r="X10">
        <v>136.72999999999999</v>
      </c>
      <c r="Y10" t="s">
        <v>66</v>
      </c>
      <c r="Z10">
        <v>135.80000000000001</v>
      </c>
      <c r="AA10" t="s">
        <v>66</v>
      </c>
      <c r="AB10">
        <v>133.63999999999999</v>
      </c>
      <c r="AC10" t="s">
        <v>66</v>
      </c>
      <c r="AD10">
        <v>162.22</v>
      </c>
      <c r="AE10" t="s">
        <v>66</v>
      </c>
      <c r="AF10">
        <v>163.33000000000001</v>
      </c>
      <c r="AG10" t="s">
        <v>66</v>
      </c>
      <c r="AH10">
        <v>175.47</v>
      </c>
      <c r="AI10" t="s">
        <v>66</v>
      </c>
      <c r="AJ10">
        <v>172.12</v>
      </c>
      <c r="AK10">
        <f t="shared" si="0"/>
        <v>0.44758444296484079</v>
      </c>
    </row>
    <row r="11" spans="1:37">
      <c r="A11" t="s">
        <v>68</v>
      </c>
      <c r="B11">
        <v>186.83</v>
      </c>
      <c r="C11" t="s">
        <v>66</v>
      </c>
      <c r="D11">
        <v>177.53</v>
      </c>
      <c r="E11" t="s">
        <v>66</v>
      </c>
      <c r="F11">
        <v>165.1</v>
      </c>
      <c r="G11" t="s">
        <v>66</v>
      </c>
      <c r="H11">
        <v>149.18</v>
      </c>
      <c r="I11" t="s">
        <v>66</v>
      </c>
      <c r="J11">
        <v>137.41999999999999</v>
      </c>
      <c r="K11" t="s">
        <v>66</v>
      </c>
      <c r="L11">
        <v>116.58</v>
      </c>
      <c r="M11" t="s">
        <v>66</v>
      </c>
      <c r="N11">
        <v>115.6</v>
      </c>
      <c r="O11" t="s">
        <v>66</v>
      </c>
      <c r="P11">
        <v>105.97</v>
      </c>
      <c r="Q11" t="s">
        <v>66</v>
      </c>
      <c r="R11">
        <v>102.5</v>
      </c>
      <c r="S11" t="s">
        <v>66</v>
      </c>
      <c r="T11">
        <v>103.5</v>
      </c>
      <c r="U11" t="s">
        <v>66</v>
      </c>
      <c r="V11">
        <v>100.4</v>
      </c>
      <c r="W11" t="s">
        <v>66</v>
      </c>
      <c r="X11">
        <v>96.34</v>
      </c>
      <c r="Y11" t="s">
        <v>66</v>
      </c>
      <c r="Z11">
        <v>101.74</v>
      </c>
      <c r="AA11" t="s">
        <v>66</v>
      </c>
      <c r="AB11">
        <v>98.59</v>
      </c>
      <c r="AC11" t="s">
        <v>66</v>
      </c>
      <c r="AD11">
        <v>105.69</v>
      </c>
      <c r="AE11" t="s">
        <v>66</v>
      </c>
      <c r="AF11">
        <v>161.24</v>
      </c>
      <c r="AG11" t="s">
        <v>66</v>
      </c>
      <c r="AH11">
        <v>166.13</v>
      </c>
      <c r="AI11" t="s">
        <v>66</v>
      </c>
      <c r="AJ11">
        <v>186.13</v>
      </c>
      <c r="AK11">
        <f t="shared" si="0"/>
        <v>0.65791090265679641</v>
      </c>
    </row>
    <row r="12" spans="1:37">
      <c r="A12" t="s">
        <v>45</v>
      </c>
      <c r="B12">
        <v>143.05000000000001</v>
      </c>
      <c r="C12" t="s">
        <v>66</v>
      </c>
      <c r="D12">
        <v>143.75</v>
      </c>
      <c r="E12" t="s">
        <v>66</v>
      </c>
      <c r="F12">
        <v>138.19</v>
      </c>
      <c r="G12" t="s">
        <v>66</v>
      </c>
      <c r="H12">
        <v>147.06</v>
      </c>
      <c r="I12" t="s">
        <v>66</v>
      </c>
      <c r="J12">
        <v>148.69999999999999</v>
      </c>
      <c r="K12" t="s">
        <v>66</v>
      </c>
      <c r="L12">
        <v>137.35</v>
      </c>
      <c r="M12" t="s">
        <v>66</v>
      </c>
      <c r="N12">
        <v>129.62</v>
      </c>
      <c r="O12" t="s">
        <v>66</v>
      </c>
      <c r="P12">
        <v>133.68</v>
      </c>
      <c r="Q12" t="s">
        <v>66</v>
      </c>
      <c r="R12">
        <v>129.19999999999999</v>
      </c>
      <c r="S12" t="s">
        <v>66</v>
      </c>
      <c r="T12">
        <v>123.9</v>
      </c>
      <c r="U12" t="s">
        <v>66</v>
      </c>
      <c r="V12">
        <v>119.3</v>
      </c>
      <c r="W12" t="s">
        <v>66</v>
      </c>
      <c r="X12">
        <v>121.01</v>
      </c>
      <c r="Y12" t="s">
        <v>66</v>
      </c>
      <c r="Z12">
        <v>118.57</v>
      </c>
      <c r="AA12" t="s">
        <v>66</v>
      </c>
      <c r="AB12">
        <v>117.72</v>
      </c>
      <c r="AC12" t="s">
        <v>66</v>
      </c>
      <c r="AD12">
        <v>124.71</v>
      </c>
      <c r="AE12" t="s">
        <v>66</v>
      </c>
      <c r="AF12">
        <v>122.33</v>
      </c>
      <c r="AG12" t="s">
        <v>66</v>
      </c>
      <c r="AH12">
        <v>116.68</v>
      </c>
      <c r="AI12" t="s">
        <v>66</v>
      </c>
      <c r="AJ12">
        <v>114.16</v>
      </c>
      <c r="AK12">
        <f t="shared" si="0"/>
        <v>-0.42254557871579884</v>
      </c>
    </row>
    <row r="13" spans="1:37">
      <c r="A13" t="s">
        <v>46</v>
      </c>
      <c r="B13">
        <v>169.8</v>
      </c>
      <c r="C13" t="s">
        <v>66</v>
      </c>
      <c r="D13">
        <v>165.5</v>
      </c>
      <c r="E13" t="s">
        <v>66</v>
      </c>
      <c r="F13">
        <v>169.87</v>
      </c>
      <c r="G13" t="s">
        <v>66</v>
      </c>
      <c r="H13">
        <v>170.15</v>
      </c>
      <c r="I13" t="s">
        <v>66</v>
      </c>
      <c r="J13">
        <v>172.49</v>
      </c>
      <c r="K13" t="s">
        <v>66</v>
      </c>
      <c r="L13">
        <v>165.66</v>
      </c>
      <c r="M13" t="s">
        <v>66</v>
      </c>
      <c r="N13">
        <v>150.05000000000001</v>
      </c>
      <c r="O13" t="s">
        <v>66</v>
      </c>
      <c r="P13">
        <v>164.67</v>
      </c>
      <c r="Q13" t="s">
        <v>66</v>
      </c>
      <c r="R13">
        <v>157.5</v>
      </c>
      <c r="S13" t="s">
        <v>66</v>
      </c>
      <c r="T13">
        <v>159.6</v>
      </c>
      <c r="U13" t="s">
        <v>66</v>
      </c>
      <c r="V13">
        <v>155.80000000000001</v>
      </c>
      <c r="W13" t="s">
        <v>66</v>
      </c>
      <c r="X13">
        <v>156.5</v>
      </c>
      <c r="Y13" t="s">
        <v>66</v>
      </c>
      <c r="Z13">
        <v>154.22</v>
      </c>
      <c r="AA13" t="s">
        <v>66</v>
      </c>
      <c r="AB13">
        <v>147.11000000000001</v>
      </c>
      <c r="AC13" t="s">
        <v>66</v>
      </c>
      <c r="AD13">
        <v>153.93</v>
      </c>
      <c r="AE13" t="s">
        <v>66</v>
      </c>
      <c r="AF13">
        <v>149.08000000000001</v>
      </c>
      <c r="AG13" t="s">
        <v>66</v>
      </c>
      <c r="AH13">
        <v>166.03</v>
      </c>
      <c r="AI13" t="s">
        <v>66</v>
      </c>
      <c r="AJ13">
        <v>161.6</v>
      </c>
      <c r="AK13">
        <f t="shared" si="0"/>
        <v>0.28965194075503509</v>
      </c>
    </row>
    <row r="14" spans="1:37">
      <c r="A14" t="s">
        <v>96</v>
      </c>
      <c r="B14">
        <v>17.32</v>
      </c>
      <c r="C14" t="s">
        <v>66</v>
      </c>
      <c r="D14">
        <v>27.07</v>
      </c>
      <c r="E14" t="s">
        <v>66</v>
      </c>
      <c r="F14" s="68" t="s">
        <v>332</v>
      </c>
      <c r="G14" t="s">
        <v>66</v>
      </c>
      <c r="H14">
        <v>55.32</v>
      </c>
      <c r="I14" t="s">
        <v>66</v>
      </c>
      <c r="J14" s="68" t="s">
        <v>332</v>
      </c>
      <c r="K14" t="s">
        <v>66</v>
      </c>
      <c r="L14">
        <v>48.08</v>
      </c>
      <c r="M14" t="s">
        <v>66</v>
      </c>
      <c r="N14" s="68" t="s">
        <v>332</v>
      </c>
      <c r="O14" t="s">
        <v>66</v>
      </c>
      <c r="P14">
        <v>48.44</v>
      </c>
      <c r="Q14" t="s">
        <v>66</v>
      </c>
      <c r="R14">
        <v>55.4</v>
      </c>
      <c r="S14" t="s">
        <v>66</v>
      </c>
      <c r="T14">
        <v>113.7</v>
      </c>
      <c r="U14" t="s">
        <v>66</v>
      </c>
      <c r="V14">
        <v>71.8</v>
      </c>
      <c r="W14" t="s">
        <v>66</v>
      </c>
      <c r="X14">
        <v>71.34</v>
      </c>
      <c r="Y14" t="s">
        <v>66</v>
      </c>
      <c r="Z14">
        <v>106.12</v>
      </c>
      <c r="AA14" t="s">
        <v>66</v>
      </c>
      <c r="AB14">
        <v>92.12</v>
      </c>
      <c r="AC14" t="s">
        <v>66</v>
      </c>
      <c r="AD14">
        <v>67.5</v>
      </c>
      <c r="AE14" t="s">
        <v>66</v>
      </c>
      <c r="AF14">
        <v>107.11</v>
      </c>
      <c r="AG14" t="s">
        <v>66</v>
      </c>
      <c r="AH14">
        <v>90.91</v>
      </c>
      <c r="AI14" t="s">
        <v>66</v>
      </c>
      <c r="AJ14">
        <v>87.43</v>
      </c>
      <c r="AK14">
        <f t="shared" si="0"/>
        <v>-0.82383225020516193</v>
      </c>
    </row>
    <row r="15" spans="1:37">
      <c r="A15" t="s">
        <v>47</v>
      </c>
      <c r="B15" s="68" t="s">
        <v>332</v>
      </c>
      <c r="C15" t="s">
        <v>66</v>
      </c>
      <c r="D15" s="68" t="s">
        <v>332</v>
      </c>
      <c r="E15" t="s">
        <v>66</v>
      </c>
      <c r="F15">
        <v>287.02999999999997</v>
      </c>
      <c r="G15" t="s">
        <v>66</v>
      </c>
      <c r="H15" s="68" t="s">
        <v>332</v>
      </c>
      <c r="I15" t="s">
        <v>66</v>
      </c>
      <c r="J15">
        <v>269.98</v>
      </c>
      <c r="K15" t="s">
        <v>66</v>
      </c>
      <c r="L15" s="68" t="s">
        <v>332</v>
      </c>
      <c r="M15" t="s">
        <v>66</v>
      </c>
      <c r="N15">
        <v>233.6</v>
      </c>
      <c r="O15" t="s">
        <v>66</v>
      </c>
      <c r="P15">
        <v>122.1</v>
      </c>
      <c r="Q15" t="s">
        <v>66</v>
      </c>
      <c r="R15">
        <v>119.5</v>
      </c>
      <c r="S15" t="s">
        <v>66</v>
      </c>
      <c r="T15">
        <v>209.3</v>
      </c>
      <c r="U15" t="s">
        <v>66</v>
      </c>
      <c r="V15">
        <v>108.9</v>
      </c>
      <c r="W15" t="s">
        <v>66</v>
      </c>
      <c r="X15">
        <v>107.72</v>
      </c>
      <c r="Y15" t="s">
        <v>66</v>
      </c>
      <c r="Z15">
        <v>205.08</v>
      </c>
      <c r="AA15" t="s">
        <v>66</v>
      </c>
      <c r="AB15">
        <v>189.84</v>
      </c>
      <c r="AC15" t="s">
        <v>66</v>
      </c>
      <c r="AD15">
        <v>95.68</v>
      </c>
      <c r="AE15" t="s">
        <v>66</v>
      </c>
      <c r="AF15">
        <v>201.35</v>
      </c>
      <c r="AG15" t="s">
        <v>66</v>
      </c>
      <c r="AH15">
        <v>208.27</v>
      </c>
      <c r="AI15" t="s">
        <v>66</v>
      </c>
      <c r="AJ15">
        <v>233.43</v>
      </c>
      <c r="AK15">
        <f t="shared" si="0"/>
        <v>1.3680066587902378</v>
      </c>
    </row>
    <row r="16" spans="1:37">
      <c r="A16" t="s">
        <v>48</v>
      </c>
      <c r="B16">
        <v>295.20999999999998</v>
      </c>
      <c r="C16" t="s">
        <v>66</v>
      </c>
      <c r="D16">
        <v>286.32</v>
      </c>
      <c r="E16" t="s">
        <v>66</v>
      </c>
      <c r="F16">
        <v>28.77</v>
      </c>
      <c r="G16" t="s">
        <v>66</v>
      </c>
      <c r="H16">
        <v>271.91000000000003</v>
      </c>
      <c r="I16" t="s">
        <v>66</v>
      </c>
      <c r="J16">
        <v>32.950000000000003</v>
      </c>
      <c r="K16" t="s">
        <v>66</v>
      </c>
      <c r="L16">
        <v>245.27</v>
      </c>
      <c r="M16" t="s">
        <v>66</v>
      </c>
      <c r="N16">
        <v>59.4</v>
      </c>
      <c r="O16" t="s">
        <v>66</v>
      </c>
      <c r="P16">
        <v>223.36</v>
      </c>
      <c r="Q16" t="s">
        <v>66</v>
      </c>
      <c r="R16">
        <v>223.2</v>
      </c>
      <c r="S16" t="s">
        <v>66</v>
      </c>
      <c r="T16">
        <v>132.19999999999999</v>
      </c>
      <c r="U16" t="s">
        <v>66</v>
      </c>
      <c r="V16">
        <v>204.9</v>
      </c>
      <c r="W16" t="s">
        <v>66</v>
      </c>
      <c r="X16">
        <v>207.73</v>
      </c>
      <c r="Y16" t="s">
        <v>66</v>
      </c>
      <c r="Z16">
        <v>121.48</v>
      </c>
      <c r="AA16" t="s">
        <v>66</v>
      </c>
      <c r="AB16">
        <v>110.71</v>
      </c>
      <c r="AC16" t="s">
        <v>66</v>
      </c>
      <c r="AD16">
        <v>211.3</v>
      </c>
      <c r="AE16" t="s">
        <v>66</v>
      </c>
      <c r="AF16">
        <v>130.44999999999999</v>
      </c>
      <c r="AG16" t="s">
        <v>66</v>
      </c>
      <c r="AH16">
        <v>140.28</v>
      </c>
      <c r="AI16" t="s">
        <v>66</v>
      </c>
      <c r="AJ16">
        <v>141.29</v>
      </c>
      <c r="AK16">
        <f t="shared" si="0"/>
        <v>-1.525386911959894E-2</v>
      </c>
    </row>
    <row r="17" spans="1:37">
      <c r="A17" t="s">
        <v>49</v>
      </c>
      <c r="B17">
        <v>30.61</v>
      </c>
      <c r="C17" t="s">
        <v>66</v>
      </c>
      <c r="D17">
        <v>30.42</v>
      </c>
      <c r="E17" t="s">
        <v>66</v>
      </c>
      <c r="F17">
        <v>34.49</v>
      </c>
      <c r="G17" t="s">
        <v>66</v>
      </c>
      <c r="H17">
        <v>31.14</v>
      </c>
      <c r="I17" t="s">
        <v>66</v>
      </c>
      <c r="J17">
        <v>47.78</v>
      </c>
      <c r="K17" t="s">
        <v>66</v>
      </c>
      <c r="L17">
        <v>43.03</v>
      </c>
      <c r="M17" t="s">
        <v>66</v>
      </c>
      <c r="N17">
        <v>42.35</v>
      </c>
      <c r="O17" t="s">
        <v>66</v>
      </c>
      <c r="P17">
        <v>61.14</v>
      </c>
      <c r="Q17" t="s">
        <v>66</v>
      </c>
      <c r="R17">
        <v>116.7</v>
      </c>
      <c r="S17" t="s">
        <v>66</v>
      </c>
      <c r="T17">
        <v>62.9</v>
      </c>
      <c r="U17" t="s">
        <v>66</v>
      </c>
      <c r="V17">
        <v>126.6</v>
      </c>
      <c r="W17" t="s">
        <v>66</v>
      </c>
      <c r="X17">
        <v>123.3</v>
      </c>
      <c r="Y17" t="s">
        <v>66</v>
      </c>
      <c r="Z17">
        <v>70.930000000000007</v>
      </c>
      <c r="AA17" t="s">
        <v>66</v>
      </c>
      <c r="AB17">
        <v>67.959999999999994</v>
      </c>
      <c r="AC17" t="s">
        <v>66</v>
      </c>
      <c r="AD17">
        <v>112.77</v>
      </c>
      <c r="AE17" t="s">
        <v>66</v>
      </c>
      <c r="AF17">
        <v>61.84</v>
      </c>
      <c r="AG17" t="s">
        <v>66</v>
      </c>
      <c r="AH17">
        <v>70.430000000000007</v>
      </c>
      <c r="AI17" t="s">
        <v>66</v>
      </c>
      <c r="AJ17">
        <v>70.430000000000007</v>
      </c>
      <c r="AK17">
        <f t="shared" si="0"/>
        <v>-1.0790463697457222</v>
      </c>
    </row>
    <row r="18" spans="1:37">
      <c r="A18" t="s">
        <v>50</v>
      </c>
      <c r="B18">
        <v>23.06</v>
      </c>
      <c r="C18" t="s">
        <v>66</v>
      </c>
      <c r="D18">
        <v>25.3</v>
      </c>
      <c r="E18" t="s">
        <v>66</v>
      </c>
      <c r="F18">
        <v>31.57</v>
      </c>
      <c r="G18" t="s">
        <v>66</v>
      </c>
      <c r="H18">
        <v>45.7</v>
      </c>
      <c r="I18" t="s">
        <v>66</v>
      </c>
      <c r="J18">
        <v>61.66</v>
      </c>
      <c r="K18" t="s">
        <v>66</v>
      </c>
      <c r="L18">
        <v>57.6</v>
      </c>
      <c r="M18" t="s">
        <v>66</v>
      </c>
      <c r="N18">
        <v>60.39</v>
      </c>
      <c r="O18" t="s">
        <v>66</v>
      </c>
      <c r="P18">
        <v>68.17</v>
      </c>
      <c r="Q18" t="s">
        <v>66</v>
      </c>
      <c r="R18">
        <v>72.599999999999994</v>
      </c>
      <c r="S18" t="s">
        <v>66</v>
      </c>
      <c r="T18">
        <v>70.599999999999994</v>
      </c>
      <c r="U18" t="s">
        <v>66</v>
      </c>
      <c r="V18">
        <v>72.2</v>
      </c>
      <c r="W18" t="s">
        <v>66</v>
      </c>
      <c r="X18">
        <v>70.209999999999994</v>
      </c>
      <c r="Y18" t="s">
        <v>66</v>
      </c>
      <c r="Z18">
        <v>73.37</v>
      </c>
      <c r="AA18" t="s">
        <v>66</v>
      </c>
      <c r="AB18">
        <v>72.900000000000006</v>
      </c>
      <c r="AC18" t="s">
        <v>66</v>
      </c>
      <c r="AD18">
        <v>79.34</v>
      </c>
      <c r="AE18" t="s">
        <v>66</v>
      </c>
      <c r="AF18">
        <v>72.53</v>
      </c>
      <c r="AG18" t="s">
        <v>66</v>
      </c>
      <c r="AH18">
        <v>70.98</v>
      </c>
      <c r="AI18" t="s">
        <v>66</v>
      </c>
      <c r="AJ18">
        <v>69.650000000000006</v>
      </c>
      <c r="AK18">
        <f t="shared" si="0"/>
        <v>-1.0907561940540538</v>
      </c>
    </row>
    <row r="19" spans="1:37">
      <c r="A19" t="s">
        <v>51</v>
      </c>
      <c r="B19">
        <v>152.69</v>
      </c>
      <c r="C19" t="s">
        <v>66</v>
      </c>
      <c r="D19">
        <v>150.99</v>
      </c>
      <c r="E19" t="s">
        <v>66</v>
      </c>
      <c r="F19">
        <v>157.6</v>
      </c>
      <c r="G19" t="s">
        <v>66</v>
      </c>
      <c r="H19">
        <v>165.11</v>
      </c>
      <c r="I19" t="s">
        <v>66</v>
      </c>
      <c r="J19">
        <v>167.11</v>
      </c>
      <c r="K19" t="s">
        <v>66</v>
      </c>
      <c r="L19">
        <v>166.77</v>
      </c>
      <c r="M19" t="s">
        <v>66</v>
      </c>
      <c r="N19">
        <v>162.34</v>
      </c>
      <c r="O19" t="s">
        <v>66</v>
      </c>
      <c r="P19">
        <v>167.09</v>
      </c>
      <c r="Q19" t="s">
        <v>66</v>
      </c>
      <c r="R19">
        <v>166.5</v>
      </c>
      <c r="S19" t="s">
        <v>66</v>
      </c>
      <c r="T19">
        <v>171.5</v>
      </c>
      <c r="U19" t="s">
        <v>66</v>
      </c>
      <c r="V19">
        <v>173.9</v>
      </c>
      <c r="W19" t="s">
        <v>66</v>
      </c>
      <c r="X19">
        <v>171.22</v>
      </c>
      <c r="Y19" t="s">
        <v>66</v>
      </c>
      <c r="Z19">
        <v>176.52</v>
      </c>
      <c r="AA19" t="s">
        <v>66</v>
      </c>
      <c r="AB19">
        <v>175.17</v>
      </c>
      <c r="AC19" t="s">
        <v>66</v>
      </c>
      <c r="AD19">
        <v>173.93</v>
      </c>
      <c r="AE19" t="s">
        <v>66</v>
      </c>
      <c r="AF19">
        <v>167.2</v>
      </c>
      <c r="AG19" t="s">
        <v>66</v>
      </c>
      <c r="AH19">
        <v>175.87</v>
      </c>
      <c r="AI19" t="s">
        <v>66</v>
      </c>
      <c r="AJ19">
        <v>181.29</v>
      </c>
      <c r="AK19">
        <f t="shared" si="0"/>
        <v>0.58524994156407217</v>
      </c>
    </row>
    <row r="20" spans="1:37">
      <c r="A20" t="s">
        <v>52</v>
      </c>
      <c r="B20">
        <v>71.900000000000006</v>
      </c>
      <c r="C20" t="s">
        <v>66</v>
      </c>
      <c r="D20">
        <v>62.43</v>
      </c>
      <c r="E20" t="s">
        <v>66</v>
      </c>
      <c r="F20">
        <v>67.98</v>
      </c>
      <c r="G20" t="s">
        <v>66</v>
      </c>
      <c r="H20">
        <v>84.24</v>
      </c>
      <c r="I20" t="s">
        <v>66</v>
      </c>
      <c r="J20">
        <v>83.53</v>
      </c>
      <c r="K20" t="s">
        <v>66</v>
      </c>
      <c r="L20">
        <v>76.89</v>
      </c>
      <c r="M20" t="s">
        <v>66</v>
      </c>
      <c r="N20">
        <v>72.39</v>
      </c>
      <c r="O20" t="s">
        <v>66</v>
      </c>
      <c r="P20">
        <v>74.73</v>
      </c>
      <c r="Q20" t="s">
        <v>66</v>
      </c>
      <c r="R20">
        <v>72.7</v>
      </c>
      <c r="S20" t="s">
        <v>66</v>
      </c>
      <c r="T20">
        <v>68.7</v>
      </c>
      <c r="U20" t="s">
        <v>66</v>
      </c>
      <c r="V20">
        <v>75.099999999999994</v>
      </c>
      <c r="W20" t="s">
        <v>66</v>
      </c>
      <c r="X20">
        <v>78.28</v>
      </c>
      <c r="Y20" t="s">
        <v>66</v>
      </c>
      <c r="Z20">
        <v>79.42</v>
      </c>
      <c r="AA20" t="s">
        <v>66</v>
      </c>
      <c r="AB20">
        <v>77.61</v>
      </c>
      <c r="AC20" t="s">
        <v>66</v>
      </c>
      <c r="AD20">
        <v>77.12</v>
      </c>
      <c r="AE20" t="s">
        <v>66</v>
      </c>
      <c r="AF20">
        <v>77.19</v>
      </c>
      <c r="AG20" t="s">
        <v>66</v>
      </c>
      <c r="AH20">
        <v>74.83</v>
      </c>
      <c r="AI20" t="s">
        <v>66</v>
      </c>
      <c r="AJ20">
        <v>75.41</v>
      </c>
      <c r="AK20">
        <f t="shared" si="0"/>
        <v>-1.0042836453156052</v>
      </c>
    </row>
    <row r="21" spans="1:37">
      <c r="A21" t="s">
        <v>53</v>
      </c>
      <c r="B21">
        <v>65.010000000000005</v>
      </c>
      <c r="C21" t="s">
        <v>66</v>
      </c>
      <c r="D21">
        <v>74.72</v>
      </c>
      <c r="E21" t="s">
        <v>66</v>
      </c>
      <c r="F21">
        <v>81.75</v>
      </c>
      <c r="G21" t="s">
        <v>66</v>
      </c>
      <c r="H21">
        <v>138.25</v>
      </c>
      <c r="I21" t="s">
        <v>66</v>
      </c>
      <c r="J21">
        <v>144.53</v>
      </c>
      <c r="K21" t="s">
        <v>66</v>
      </c>
      <c r="L21">
        <v>132.12</v>
      </c>
      <c r="M21" t="s">
        <v>66</v>
      </c>
      <c r="N21">
        <v>159.77000000000001</v>
      </c>
      <c r="O21" t="s">
        <v>66</v>
      </c>
      <c r="P21">
        <v>163.66999999999999</v>
      </c>
      <c r="Q21" t="s">
        <v>66</v>
      </c>
      <c r="R21">
        <v>143.1</v>
      </c>
      <c r="S21" t="s">
        <v>66</v>
      </c>
      <c r="T21">
        <v>126.1</v>
      </c>
      <c r="U21" t="s">
        <v>66</v>
      </c>
      <c r="V21">
        <v>153.69999999999999</v>
      </c>
      <c r="W21" t="s">
        <v>66</v>
      </c>
      <c r="X21">
        <v>166.4</v>
      </c>
      <c r="Y21" t="s">
        <v>66</v>
      </c>
      <c r="Z21">
        <v>233.19</v>
      </c>
      <c r="AA21" t="s">
        <v>66</v>
      </c>
      <c r="AB21">
        <v>157.44</v>
      </c>
      <c r="AC21" t="s">
        <v>66</v>
      </c>
      <c r="AD21">
        <v>170.32</v>
      </c>
      <c r="AE21" t="s">
        <v>66</v>
      </c>
      <c r="AF21">
        <v>173.8</v>
      </c>
      <c r="AG21" t="s">
        <v>66</v>
      </c>
      <c r="AH21">
        <v>201.21</v>
      </c>
      <c r="AI21" t="s">
        <v>66</v>
      </c>
      <c r="AJ21">
        <v>200.37</v>
      </c>
      <c r="AK21">
        <f t="shared" si="0"/>
        <v>0.87169025926018351</v>
      </c>
    </row>
    <row r="22" spans="1:37">
      <c r="A22" t="s">
        <v>54</v>
      </c>
      <c r="B22">
        <v>116.97</v>
      </c>
      <c r="C22" t="s">
        <v>66</v>
      </c>
      <c r="D22">
        <v>118.28</v>
      </c>
      <c r="E22" t="s">
        <v>66</v>
      </c>
      <c r="F22">
        <v>137.69</v>
      </c>
      <c r="G22" t="s">
        <v>66</v>
      </c>
      <c r="H22">
        <v>139.96</v>
      </c>
      <c r="I22" t="s">
        <v>66</v>
      </c>
      <c r="J22">
        <v>153.11000000000001</v>
      </c>
      <c r="K22" t="s">
        <v>66</v>
      </c>
      <c r="L22">
        <v>153.09</v>
      </c>
      <c r="M22" t="s">
        <v>66</v>
      </c>
      <c r="N22">
        <v>152.94</v>
      </c>
      <c r="O22" t="s">
        <v>66</v>
      </c>
      <c r="P22">
        <v>150.68</v>
      </c>
      <c r="Q22" t="s">
        <v>66</v>
      </c>
      <c r="R22">
        <v>151.6</v>
      </c>
      <c r="S22" t="s">
        <v>66</v>
      </c>
      <c r="T22">
        <v>160.4</v>
      </c>
      <c r="U22" t="s">
        <v>66</v>
      </c>
      <c r="V22">
        <v>171.8</v>
      </c>
      <c r="W22" t="s">
        <v>66</v>
      </c>
      <c r="X22">
        <v>185.26</v>
      </c>
      <c r="Y22" t="s">
        <v>66</v>
      </c>
      <c r="Z22">
        <v>167.39</v>
      </c>
      <c r="AA22" t="s">
        <v>66</v>
      </c>
      <c r="AB22">
        <v>177.79</v>
      </c>
      <c r="AC22" t="s">
        <v>66</v>
      </c>
      <c r="AD22">
        <v>194.41</v>
      </c>
      <c r="AE22" t="s">
        <v>66</v>
      </c>
      <c r="AF22">
        <v>184.49</v>
      </c>
      <c r="AG22" t="s">
        <v>66</v>
      </c>
      <c r="AH22">
        <v>192.06</v>
      </c>
      <c r="AI22" t="s">
        <v>66</v>
      </c>
      <c r="AJ22">
        <v>180.2</v>
      </c>
      <c r="AK22">
        <f t="shared" si="0"/>
        <v>0.56888621272294215</v>
      </c>
    </row>
    <row r="23" spans="1:37">
      <c r="A23" t="s">
        <v>55</v>
      </c>
      <c r="B23">
        <v>124.14</v>
      </c>
      <c r="C23" t="s">
        <v>66</v>
      </c>
      <c r="D23">
        <v>118.35</v>
      </c>
      <c r="E23" t="s">
        <v>66</v>
      </c>
      <c r="F23">
        <v>139.47</v>
      </c>
      <c r="G23" t="s">
        <v>66</v>
      </c>
      <c r="H23">
        <v>131.66999999999999</v>
      </c>
      <c r="I23" t="s">
        <v>66</v>
      </c>
      <c r="J23">
        <v>135.37</v>
      </c>
      <c r="K23" t="s">
        <v>66</v>
      </c>
      <c r="L23">
        <v>138.9</v>
      </c>
      <c r="M23" t="s">
        <v>66</v>
      </c>
      <c r="N23">
        <v>142.4</v>
      </c>
      <c r="O23" t="s">
        <v>66</v>
      </c>
      <c r="P23">
        <v>146.66</v>
      </c>
      <c r="Q23" t="s">
        <v>66</v>
      </c>
      <c r="R23">
        <v>144.80000000000001</v>
      </c>
      <c r="S23" t="s">
        <v>66</v>
      </c>
      <c r="T23">
        <v>151.19999999999999</v>
      </c>
      <c r="U23" t="s">
        <v>66</v>
      </c>
      <c r="V23">
        <v>141.80000000000001</v>
      </c>
      <c r="W23" t="s">
        <v>66</v>
      </c>
      <c r="X23">
        <v>136.1</v>
      </c>
      <c r="Y23" t="s">
        <v>66</v>
      </c>
      <c r="Z23">
        <v>141.30000000000001</v>
      </c>
      <c r="AA23" t="s">
        <v>66</v>
      </c>
      <c r="AB23">
        <v>141.52000000000001</v>
      </c>
      <c r="AC23" t="s">
        <v>66</v>
      </c>
      <c r="AD23">
        <v>143.71</v>
      </c>
      <c r="AE23" t="s">
        <v>66</v>
      </c>
      <c r="AF23">
        <v>135.63</v>
      </c>
      <c r="AG23" t="s">
        <v>66</v>
      </c>
      <c r="AH23">
        <v>147.75</v>
      </c>
      <c r="AI23" t="s">
        <v>66</v>
      </c>
      <c r="AJ23">
        <v>145</v>
      </c>
      <c r="AK23">
        <f t="shared" si="0"/>
        <v>4.0442859321311676E-2</v>
      </c>
    </row>
    <row r="24" spans="1:37">
      <c r="A24" t="s">
        <v>56</v>
      </c>
      <c r="B24">
        <v>28.91</v>
      </c>
      <c r="C24" t="s">
        <v>66</v>
      </c>
      <c r="D24">
        <v>32.549999999999997</v>
      </c>
      <c r="E24" t="s">
        <v>66</v>
      </c>
      <c r="F24">
        <v>33.07</v>
      </c>
      <c r="G24" t="s">
        <v>66</v>
      </c>
      <c r="H24">
        <v>42.43</v>
      </c>
      <c r="I24" t="s">
        <v>66</v>
      </c>
      <c r="J24">
        <v>55.4</v>
      </c>
      <c r="K24" t="s">
        <v>66</v>
      </c>
      <c r="L24">
        <v>58.57</v>
      </c>
      <c r="M24" t="s">
        <v>66</v>
      </c>
      <c r="N24">
        <v>58.57</v>
      </c>
      <c r="O24" t="s">
        <v>66</v>
      </c>
      <c r="P24">
        <v>69.010000000000005</v>
      </c>
      <c r="Q24" t="s">
        <v>66</v>
      </c>
      <c r="R24">
        <v>73.5</v>
      </c>
      <c r="S24" t="s">
        <v>66</v>
      </c>
      <c r="T24">
        <v>75.900000000000006</v>
      </c>
      <c r="U24" t="s">
        <v>66</v>
      </c>
      <c r="V24">
        <v>84.3</v>
      </c>
      <c r="W24" t="s">
        <v>66</v>
      </c>
      <c r="X24">
        <v>85.86</v>
      </c>
      <c r="Y24" t="s">
        <v>66</v>
      </c>
      <c r="Z24">
        <v>92.67</v>
      </c>
      <c r="AA24" t="s">
        <v>66</v>
      </c>
      <c r="AB24">
        <v>91.42</v>
      </c>
      <c r="AC24" t="s">
        <v>66</v>
      </c>
      <c r="AD24">
        <v>92.12</v>
      </c>
      <c r="AE24" t="s">
        <v>66</v>
      </c>
      <c r="AF24">
        <v>89.3</v>
      </c>
      <c r="AG24" t="s">
        <v>66</v>
      </c>
      <c r="AH24">
        <v>95.03</v>
      </c>
      <c r="AI24" t="s">
        <v>66</v>
      </c>
      <c r="AJ24">
        <v>96.38</v>
      </c>
      <c r="AK24">
        <f t="shared" si="0"/>
        <v>-0.68946952256469063</v>
      </c>
    </row>
    <row r="25" spans="1:37">
      <c r="A25" t="s">
        <v>76</v>
      </c>
      <c r="B25">
        <v>183.73</v>
      </c>
      <c r="C25" t="s">
        <v>66</v>
      </c>
      <c r="D25">
        <v>176.43</v>
      </c>
      <c r="E25" t="s">
        <v>66</v>
      </c>
      <c r="F25">
        <v>163.93</v>
      </c>
      <c r="G25" t="s">
        <v>66</v>
      </c>
      <c r="H25">
        <v>168.21</v>
      </c>
      <c r="I25" t="s">
        <v>66</v>
      </c>
      <c r="J25">
        <v>154.1</v>
      </c>
      <c r="K25" t="s">
        <v>66</v>
      </c>
      <c r="L25">
        <v>110.01</v>
      </c>
      <c r="M25" t="s">
        <v>66</v>
      </c>
      <c r="N25">
        <v>128.1</v>
      </c>
      <c r="O25" t="s">
        <v>66</v>
      </c>
      <c r="P25">
        <v>145.79</v>
      </c>
      <c r="Q25" t="s">
        <v>66</v>
      </c>
      <c r="R25">
        <v>151</v>
      </c>
      <c r="S25" t="s">
        <v>66</v>
      </c>
      <c r="T25">
        <v>146.69999999999999</v>
      </c>
      <c r="U25" t="s">
        <v>66</v>
      </c>
      <c r="V25">
        <v>142.4</v>
      </c>
      <c r="W25" t="s">
        <v>66</v>
      </c>
      <c r="X25">
        <v>142</v>
      </c>
      <c r="Y25" t="s">
        <v>66</v>
      </c>
      <c r="Z25">
        <v>143.51</v>
      </c>
      <c r="AA25" t="s">
        <v>66</v>
      </c>
      <c r="AB25">
        <v>138.22999999999999</v>
      </c>
      <c r="AC25" t="s">
        <v>66</v>
      </c>
      <c r="AD25">
        <v>142.82</v>
      </c>
      <c r="AE25" t="s">
        <v>66</v>
      </c>
      <c r="AF25">
        <v>140.07</v>
      </c>
      <c r="AG25" t="s">
        <v>66</v>
      </c>
      <c r="AH25">
        <v>136.68</v>
      </c>
      <c r="AI25" t="s">
        <v>66</v>
      </c>
      <c r="AJ25">
        <v>134.07</v>
      </c>
      <c r="AK25">
        <f t="shared" si="0"/>
        <v>-0.12364480694800156</v>
      </c>
    </row>
    <row r="26" spans="1:37">
      <c r="A26" t="s">
        <v>57</v>
      </c>
      <c r="B26">
        <v>19.78</v>
      </c>
      <c r="C26" t="s">
        <v>66</v>
      </c>
      <c r="D26">
        <v>18.07</v>
      </c>
      <c r="E26" t="s">
        <v>66</v>
      </c>
      <c r="F26">
        <v>29.84</v>
      </c>
      <c r="G26" t="s">
        <v>66</v>
      </c>
      <c r="H26">
        <v>35.86</v>
      </c>
      <c r="I26" t="s">
        <v>66</v>
      </c>
      <c r="J26">
        <v>62.7</v>
      </c>
      <c r="K26" t="s">
        <v>66</v>
      </c>
      <c r="L26">
        <v>57.57</v>
      </c>
      <c r="M26" t="s">
        <v>66</v>
      </c>
      <c r="N26">
        <v>36.380000000000003</v>
      </c>
      <c r="O26" t="s">
        <v>66</v>
      </c>
      <c r="P26">
        <v>35.14</v>
      </c>
      <c r="Q26" t="s">
        <v>66</v>
      </c>
      <c r="R26">
        <v>43.7</v>
      </c>
      <c r="S26" t="s">
        <v>66</v>
      </c>
      <c r="T26">
        <v>50.6</v>
      </c>
      <c r="U26" t="s">
        <v>66</v>
      </c>
      <c r="V26">
        <v>47.7</v>
      </c>
      <c r="W26" t="s">
        <v>66</v>
      </c>
      <c r="X26">
        <v>50.02</v>
      </c>
      <c r="Y26" t="s">
        <v>66</v>
      </c>
      <c r="Z26">
        <v>58.93</v>
      </c>
      <c r="AA26" t="s">
        <v>66</v>
      </c>
      <c r="AB26">
        <v>53.61</v>
      </c>
      <c r="AC26" t="s">
        <v>66</v>
      </c>
      <c r="AD26">
        <v>64.239999999999995</v>
      </c>
      <c r="AE26" t="s">
        <v>66</v>
      </c>
      <c r="AF26">
        <v>68.599999999999994</v>
      </c>
      <c r="AG26" t="s">
        <v>66</v>
      </c>
      <c r="AH26">
        <v>66.03</v>
      </c>
      <c r="AI26" t="s">
        <v>66</v>
      </c>
      <c r="AJ26">
        <v>68.13</v>
      </c>
      <c r="AK26">
        <f t="shared" si="0"/>
        <v>-1.1135753388600333</v>
      </c>
    </row>
    <row r="27" spans="1:37">
      <c r="A27" t="s">
        <v>58</v>
      </c>
      <c r="B27">
        <v>133.55000000000001</v>
      </c>
      <c r="C27" t="s">
        <v>66</v>
      </c>
      <c r="D27">
        <v>135.02000000000001</v>
      </c>
      <c r="E27" t="s">
        <v>66</v>
      </c>
      <c r="F27">
        <v>137.27000000000001</v>
      </c>
      <c r="G27" t="s">
        <v>66</v>
      </c>
      <c r="H27">
        <v>158.66999999999999</v>
      </c>
      <c r="I27" t="s">
        <v>66</v>
      </c>
      <c r="J27">
        <v>137.71</v>
      </c>
      <c r="K27" t="s">
        <v>66</v>
      </c>
      <c r="L27">
        <v>110.18</v>
      </c>
      <c r="M27" t="s">
        <v>66</v>
      </c>
      <c r="N27">
        <v>126.09</v>
      </c>
      <c r="O27" t="s">
        <v>66</v>
      </c>
      <c r="P27">
        <v>129.97999999999999</v>
      </c>
      <c r="Q27" t="s">
        <v>66</v>
      </c>
      <c r="R27">
        <v>124.3</v>
      </c>
      <c r="S27" t="s">
        <v>66</v>
      </c>
      <c r="T27">
        <v>127.9</v>
      </c>
      <c r="U27" t="s">
        <v>66</v>
      </c>
      <c r="V27">
        <v>125.4</v>
      </c>
      <c r="W27" t="s">
        <v>66</v>
      </c>
      <c r="X27">
        <v>125.54</v>
      </c>
      <c r="Y27" t="s">
        <v>66</v>
      </c>
      <c r="Z27">
        <v>136.72999999999999</v>
      </c>
      <c r="AA27" t="s">
        <v>66</v>
      </c>
      <c r="AB27">
        <v>131.61000000000001</v>
      </c>
      <c r="AC27" t="s">
        <v>66</v>
      </c>
      <c r="AD27">
        <v>174.87</v>
      </c>
      <c r="AE27" t="s">
        <v>66</v>
      </c>
      <c r="AF27">
        <v>170.05</v>
      </c>
      <c r="AG27" t="s">
        <v>66</v>
      </c>
      <c r="AH27">
        <v>159.07</v>
      </c>
      <c r="AI27" t="s">
        <v>66</v>
      </c>
      <c r="AJ27">
        <v>172.24</v>
      </c>
      <c r="AK27">
        <f t="shared" si="0"/>
        <v>0.44938595439689183</v>
      </c>
    </row>
    <row r="28" spans="1:37" s="66" customFormat="1">
      <c r="A28" s="66" t="s">
        <v>59</v>
      </c>
      <c r="B28" s="66">
        <v>36.49</v>
      </c>
      <c r="C28" s="66" t="s">
        <v>66</v>
      </c>
      <c r="D28" s="66">
        <v>34.15</v>
      </c>
      <c r="E28" s="66" t="s">
        <v>66</v>
      </c>
      <c r="F28" s="66">
        <v>34.090000000000003</v>
      </c>
      <c r="G28" s="66" t="s">
        <v>66</v>
      </c>
      <c r="H28" s="66">
        <v>33.770000000000003</v>
      </c>
      <c r="I28" s="66" t="s">
        <v>66</v>
      </c>
      <c r="J28" s="66">
        <v>35</v>
      </c>
      <c r="K28" s="66" t="s">
        <v>66</v>
      </c>
      <c r="L28" s="66">
        <v>39.71</v>
      </c>
      <c r="M28" s="66" t="s">
        <v>66</v>
      </c>
      <c r="N28" s="66">
        <v>33.950000000000003</v>
      </c>
      <c r="O28" s="66" t="s">
        <v>66</v>
      </c>
      <c r="P28" s="66">
        <v>38.909999999999997</v>
      </c>
      <c r="Q28" s="66" t="s">
        <v>66</v>
      </c>
      <c r="R28" s="66">
        <v>47.6</v>
      </c>
      <c r="S28" s="66" t="s">
        <v>66</v>
      </c>
      <c r="T28" s="66">
        <v>52.1</v>
      </c>
      <c r="U28" s="66" t="s">
        <v>66</v>
      </c>
      <c r="V28" s="66">
        <v>50.4</v>
      </c>
      <c r="W28" s="66" t="s">
        <v>66</v>
      </c>
      <c r="X28" s="66">
        <v>50.9</v>
      </c>
      <c r="Y28" s="66" t="s">
        <v>66</v>
      </c>
      <c r="Z28" s="66">
        <v>51.88</v>
      </c>
      <c r="AA28" s="66" t="s">
        <v>66</v>
      </c>
      <c r="AB28" s="66">
        <v>51.53</v>
      </c>
      <c r="AC28" s="66" t="s">
        <v>66</v>
      </c>
      <c r="AD28" s="66">
        <v>49.72</v>
      </c>
      <c r="AE28" s="66" t="s">
        <v>66</v>
      </c>
      <c r="AF28" s="66">
        <v>45.5</v>
      </c>
      <c r="AG28" s="66" t="s">
        <v>66</v>
      </c>
      <c r="AH28" s="66">
        <v>48.58</v>
      </c>
      <c r="AI28" s="66" t="s">
        <v>66</v>
      </c>
      <c r="AJ28" s="66">
        <v>47.52</v>
      </c>
      <c r="AK28" s="66">
        <f t="shared" si="0"/>
        <v>-1.4229849273147948</v>
      </c>
    </row>
    <row r="29" spans="1:37">
      <c r="A29" t="s">
        <v>60</v>
      </c>
      <c r="B29">
        <v>103.95</v>
      </c>
      <c r="C29" t="s">
        <v>66</v>
      </c>
      <c r="D29">
        <v>103.29</v>
      </c>
      <c r="E29" t="s">
        <v>66</v>
      </c>
      <c r="F29">
        <v>115.54</v>
      </c>
      <c r="G29" t="s">
        <v>66</v>
      </c>
      <c r="H29">
        <v>112.54</v>
      </c>
      <c r="I29" t="s">
        <v>66</v>
      </c>
      <c r="J29">
        <v>116.77</v>
      </c>
      <c r="K29" t="s">
        <v>66</v>
      </c>
      <c r="L29">
        <v>106.64</v>
      </c>
      <c r="M29" t="s">
        <v>66</v>
      </c>
      <c r="N29">
        <v>106.49</v>
      </c>
      <c r="O29" t="s">
        <v>66</v>
      </c>
      <c r="P29">
        <v>106.32</v>
      </c>
      <c r="Q29" t="s">
        <v>66</v>
      </c>
      <c r="R29">
        <v>106.3</v>
      </c>
      <c r="S29" t="s">
        <v>66</v>
      </c>
      <c r="T29">
        <v>107.4</v>
      </c>
      <c r="U29" t="s">
        <v>66</v>
      </c>
      <c r="V29">
        <v>109.8</v>
      </c>
      <c r="W29" t="s">
        <v>66</v>
      </c>
      <c r="X29">
        <v>104.9</v>
      </c>
      <c r="Y29" t="s">
        <v>66</v>
      </c>
      <c r="Z29">
        <v>102.33</v>
      </c>
      <c r="AA29" t="s">
        <v>66</v>
      </c>
      <c r="AB29">
        <v>110.35</v>
      </c>
      <c r="AC29" t="s">
        <v>66</v>
      </c>
      <c r="AD29">
        <v>113</v>
      </c>
      <c r="AE29" t="s">
        <v>66</v>
      </c>
      <c r="AF29">
        <v>104.83</v>
      </c>
      <c r="AG29" t="s">
        <v>66</v>
      </c>
      <c r="AH29">
        <v>129.47999999999999</v>
      </c>
      <c r="AI29" t="s">
        <v>66</v>
      </c>
      <c r="AJ29">
        <v>127.63</v>
      </c>
      <c r="AK29">
        <f t="shared" si="0"/>
        <v>-0.22032592046807259</v>
      </c>
    </row>
    <row r="30" spans="1:37">
      <c r="A30" t="s">
        <v>61</v>
      </c>
      <c r="B30">
        <v>154.75</v>
      </c>
      <c r="C30" t="s">
        <v>66</v>
      </c>
      <c r="D30">
        <v>171.2</v>
      </c>
      <c r="E30" t="s">
        <v>66</v>
      </c>
      <c r="F30">
        <v>170.63</v>
      </c>
      <c r="G30" t="s">
        <v>66</v>
      </c>
      <c r="H30">
        <v>179.54</v>
      </c>
      <c r="I30" t="s">
        <v>66</v>
      </c>
      <c r="J30">
        <v>179.31</v>
      </c>
      <c r="K30" t="s">
        <v>66</v>
      </c>
      <c r="L30">
        <v>179.28</v>
      </c>
      <c r="M30" t="s">
        <v>66</v>
      </c>
      <c r="N30">
        <v>188.7</v>
      </c>
      <c r="O30" t="s">
        <v>66</v>
      </c>
      <c r="P30">
        <v>199.15</v>
      </c>
      <c r="Q30" t="s">
        <v>66</v>
      </c>
      <c r="R30">
        <v>206.9</v>
      </c>
      <c r="S30" t="s">
        <v>66</v>
      </c>
      <c r="T30">
        <v>210.2</v>
      </c>
      <c r="U30" t="s">
        <v>66</v>
      </c>
      <c r="V30">
        <v>216.1</v>
      </c>
      <c r="W30" t="s">
        <v>66</v>
      </c>
      <c r="X30">
        <v>219.5</v>
      </c>
      <c r="Y30" t="s">
        <v>66</v>
      </c>
      <c r="Z30">
        <v>218.2</v>
      </c>
      <c r="AA30" t="s">
        <v>66</v>
      </c>
      <c r="AB30">
        <v>222.26</v>
      </c>
      <c r="AC30" t="s">
        <v>66</v>
      </c>
      <c r="AD30">
        <v>228.82</v>
      </c>
      <c r="AE30" t="s">
        <v>66</v>
      </c>
      <c r="AF30">
        <v>217.36</v>
      </c>
      <c r="AG30" t="s">
        <v>66</v>
      </c>
      <c r="AH30">
        <v>216.64</v>
      </c>
      <c r="AI30" t="s">
        <v>66</v>
      </c>
      <c r="AJ30">
        <v>216.86</v>
      </c>
      <c r="AK30">
        <f t="shared" si="0"/>
        <v>1.1192479552145271</v>
      </c>
    </row>
    <row r="31" spans="1:37">
      <c r="A31" t="s">
        <v>80</v>
      </c>
      <c r="B31">
        <v>213.24</v>
      </c>
      <c r="C31" t="s">
        <v>66</v>
      </c>
      <c r="D31">
        <v>209.63</v>
      </c>
      <c r="E31" t="s">
        <v>66</v>
      </c>
      <c r="F31">
        <v>218.94</v>
      </c>
      <c r="G31" t="s">
        <v>66</v>
      </c>
      <c r="H31">
        <v>238.02</v>
      </c>
      <c r="I31" t="s">
        <v>66</v>
      </c>
      <c r="J31">
        <v>244.87</v>
      </c>
      <c r="K31" t="s">
        <v>66</v>
      </c>
      <c r="L31">
        <v>247.81</v>
      </c>
      <c r="M31" t="s">
        <v>66</v>
      </c>
      <c r="N31">
        <v>240.24</v>
      </c>
      <c r="O31" t="s">
        <v>66</v>
      </c>
      <c r="P31">
        <v>249.93</v>
      </c>
      <c r="Q31" t="s">
        <v>66</v>
      </c>
      <c r="R31">
        <v>249.4</v>
      </c>
      <c r="S31" t="s">
        <v>66</v>
      </c>
      <c r="T31">
        <v>251.7</v>
      </c>
      <c r="U31" t="s">
        <v>66</v>
      </c>
      <c r="V31">
        <v>245.9</v>
      </c>
      <c r="W31" t="s">
        <v>66</v>
      </c>
      <c r="X31">
        <v>244.82</v>
      </c>
      <c r="Y31" t="s">
        <v>66</v>
      </c>
      <c r="Z31">
        <v>253.45</v>
      </c>
      <c r="AA31" t="s">
        <v>66</v>
      </c>
      <c r="AB31">
        <v>254.54</v>
      </c>
      <c r="AC31" t="s">
        <v>66</v>
      </c>
      <c r="AD31">
        <v>280.8</v>
      </c>
      <c r="AE31" t="s">
        <v>66</v>
      </c>
      <c r="AF31">
        <v>272.79000000000002</v>
      </c>
      <c r="AG31" t="s">
        <v>66</v>
      </c>
      <c r="AH31">
        <v>285.20999999999998</v>
      </c>
      <c r="AI31" t="s">
        <v>66</v>
      </c>
      <c r="AJ31">
        <v>276.26</v>
      </c>
      <c r="AK31">
        <f t="shared" si="0"/>
        <v>2.0109961140797785</v>
      </c>
    </row>
    <row r="32" spans="1:37">
      <c r="B32" s="68" t="s">
        <v>332</v>
      </c>
      <c r="C32" t="s">
        <v>66</v>
      </c>
      <c r="D32" s="68" t="s">
        <v>332</v>
      </c>
      <c r="E32" t="s">
        <v>66</v>
      </c>
      <c r="F32" s="68" t="s">
        <v>332</v>
      </c>
      <c r="G32" t="s">
        <v>66</v>
      </c>
      <c r="H32" s="68" t="s">
        <v>332</v>
      </c>
      <c r="I32" t="s">
        <v>66</v>
      </c>
      <c r="J32" s="68" t="s">
        <v>332</v>
      </c>
      <c r="K32" t="s">
        <v>66</v>
      </c>
      <c r="L32" s="68" t="s">
        <v>332</v>
      </c>
      <c r="M32" t="s">
        <v>66</v>
      </c>
      <c r="N32" s="68" t="s">
        <v>332</v>
      </c>
      <c r="O32" t="s">
        <v>66</v>
      </c>
      <c r="P32" s="68" t="s">
        <v>332</v>
      </c>
      <c r="Q32" t="s">
        <v>66</v>
      </c>
      <c r="R32" s="68" t="s">
        <v>332</v>
      </c>
      <c r="S32" t="s">
        <v>66</v>
      </c>
      <c r="T32" s="68" t="s">
        <v>332</v>
      </c>
      <c r="U32" t="s">
        <v>66</v>
      </c>
      <c r="V32" s="68" t="s">
        <v>332</v>
      </c>
      <c r="W32" t="s">
        <v>66</v>
      </c>
      <c r="X32" s="68" t="s">
        <v>332</v>
      </c>
      <c r="Y32" t="s">
        <v>66</v>
      </c>
      <c r="Z32" s="68" t="s">
        <v>332</v>
      </c>
      <c r="AA32" t="s">
        <v>66</v>
      </c>
      <c r="AB32" s="68" t="s">
        <v>332</v>
      </c>
      <c r="AC32" t="s">
        <v>66</v>
      </c>
      <c r="AD32" s="68" t="s">
        <v>332</v>
      </c>
      <c r="AE32" t="s">
        <v>66</v>
      </c>
      <c r="AF32" s="68" t="s">
        <v>332</v>
      </c>
      <c r="AG32" t="s">
        <v>66</v>
      </c>
      <c r="AH32" s="68"/>
      <c r="AJ32" s="68">
        <f>AVERAGE(AJ4:AJ31)</f>
        <v>142.30607142857144</v>
      </c>
    </row>
    <row r="33" spans="1:36">
      <c r="B33" s="68" t="s">
        <v>332</v>
      </c>
      <c r="C33" t="s">
        <v>66</v>
      </c>
      <c r="D33" s="68" t="s">
        <v>332</v>
      </c>
      <c r="E33" t="s">
        <v>66</v>
      </c>
      <c r="F33" s="68" t="s">
        <v>332</v>
      </c>
      <c r="G33" t="s">
        <v>66</v>
      </c>
      <c r="H33" s="68" t="s">
        <v>332</v>
      </c>
      <c r="I33" t="s">
        <v>66</v>
      </c>
      <c r="J33" s="68" t="s">
        <v>332</v>
      </c>
      <c r="K33" t="s">
        <v>66</v>
      </c>
      <c r="L33" s="68" t="s">
        <v>332</v>
      </c>
      <c r="M33" t="s">
        <v>66</v>
      </c>
      <c r="N33" s="68" t="s">
        <v>332</v>
      </c>
      <c r="O33" t="s">
        <v>66</v>
      </c>
      <c r="P33" s="68" t="s">
        <v>332</v>
      </c>
      <c r="Q33" t="s">
        <v>66</v>
      </c>
      <c r="R33" s="68" t="s">
        <v>332</v>
      </c>
      <c r="S33" t="s">
        <v>66</v>
      </c>
      <c r="T33" s="68" t="s">
        <v>332</v>
      </c>
      <c r="U33" t="s">
        <v>66</v>
      </c>
      <c r="V33" s="68" t="s">
        <v>332</v>
      </c>
      <c r="W33" t="s">
        <v>66</v>
      </c>
      <c r="X33" s="68" t="s">
        <v>332</v>
      </c>
      <c r="Y33" t="s">
        <v>66</v>
      </c>
      <c r="Z33" s="68" t="s">
        <v>332</v>
      </c>
      <c r="AA33" t="s">
        <v>66</v>
      </c>
      <c r="AB33" s="68" t="s">
        <v>332</v>
      </c>
      <c r="AC33" t="s">
        <v>66</v>
      </c>
      <c r="AD33" s="68" t="s">
        <v>332</v>
      </c>
      <c r="AE33" t="s">
        <v>66</v>
      </c>
      <c r="AF33" s="68" t="s">
        <v>332</v>
      </c>
      <c r="AG33" t="s">
        <v>66</v>
      </c>
      <c r="AH33" s="68"/>
      <c r="AJ33" s="68">
        <f>STDEV(AJ4:AJ31)</f>
        <v>66.610734667045932</v>
      </c>
    </row>
    <row r="34" spans="1:36">
      <c r="B34" s="68" t="s">
        <v>332</v>
      </c>
      <c r="C34" t="s">
        <v>66</v>
      </c>
      <c r="D34" s="68" t="s">
        <v>332</v>
      </c>
      <c r="E34" t="s">
        <v>66</v>
      </c>
      <c r="F34" s="68" t="s">
        <v>332</v>
      </c>
      <c r="G34" t="s">
        <v>66</v>
      </c>
      <c r="H34" s="68" t="s">
        <v>332</v>
      </c>
      <c r="I34" t="s">
        <v>66</v>
      </c>
      <c r="J34" s="68" t="s">
        <v>332</v>
      </c>
      <c r="K34" t="s">
        <v>66</v>
      </c>
      <c r="L34" s="68" t="s">
        <v>332</v>
      </c>
      <c r="M34" t="s">
        <v>66</v>
      </c>
      <c r="N34" s="68" t="s">
        <v>332</v>
      </c>
      <c r="O34" t="s">
        <v>66</v>
      </c>
      <c r="P34" s="68" t="s">
        <v>332</v>
      </c>
      <c r="Q34" t="s">
        <v>66</v>
      </c>
      <c r="R34" s="68" t="s">
        <v>332</v>
      </c>
      <c r="S34" t="s">
        <v>66</v>
      </c>
      <c r="T34" s="68" t="s">
        <v>332</v>
      </c>
      <c r="U34" t="s">
        <v>66</v>
      </c>
      <c r="V34" s="68" t="s">
        <v>332</v>
      </c>
      <c r="W34" t="s">
        <v>66</v>
      </c>
      <c r="X34" s="68" t="s">
        <v>332</v>
      </c>
      <c r="Y34" t="s">
        <v>66</v>
      </c>
      <c r="Z34" s="68" t="s">
        <v>332</v>
      </c>
      <c r="AA34" t="s">
        <v>66</v>
      </c>
      <c r="AB34" s="68" t="s">
        <v>332</v>
      </c>
      <c r="AC34" t="s">
        <v>66</v>
      </c>
      <c r="AD34" s="68" t="s">
        <v>332</v>
      </c>
      <c r="AE34" t="s">
        <v>66</v>
      </c>
      <c r="AF34" s="68" t="s">
        <v>332</v>
      </c>
      <c r="AG34" t="s">
        <v>66</v>
      </c>
      <c r="AH34" s="68"/>
      <c r="AJ34" s="68"/>
    </row>
    <row r="35" spans="1:36">
      <c r="A35" s="284" t="s">
        <v>24</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162"/>
    </row>
    <row r="36" spans="1:36">
      <c r="A36" s="284" t="s">
        <v>457</v>
      </c>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162"/>
    </row>
    <row r="37" spans="1:36">
      <c r="A37" s="284" t="s">
        <v>385</v>
      </c>
      <c r="B37" s="284" t="s">
        <v>245</v>
      </c>
      <c r="C37" s="284" t="s">
        <v>66</v>
      </c>
      <c r="D37" s="284" t="s">
        <v>246</v>
      </c>
      <c r="E37" s="284" t="s">
        <v>66</v>
      </c>
      <c r="F37" s="284" t="s">
        <v>247</v>
      </c>
      <c r="G37" s="284" t="s">
        <v>66</v>
      </c>
      <c r="H37" s="284" t="s">
        <v>248</v>
      </c>
      <c r="I37" s="284" t="s">
        <v>66</v>
      </c>
      <c r="J37" s="284" t="s">
        <v>249</v>
      </c>
      <c r="K37" s="284" t="s">
        <v>66</v>
      </c>
      <c r="L37" s="284" t="s">
        <v>250</v>
      </c>
      <c r="M37" s="284" t="s">
        <v>66</v>
      </c>
      <c r="N37" s="284" t="s">
        <v>251</v>
      </c>
      <c r="O37" s="284" t="s">
        <v>66</v>
      </c>
      <c r="P37" s="284" t="s">
        <v>252</v>
      </c>
      <c r="Q37" s="284" t="s">
        <v>66</v>
      </c>
      <c r="R37" s="284" t="s">
        <v>253</v>
      </c>
      <c r="S37" s="284" t="s">
        <v>66</v>
      </c>
      <c r="T37" s="284" t="s">
        <v>254</v>
      </c>
      <c r="U37" s="284" t="s">
        <v>66</v>
      </c>
      <c r="V37" s="284" t="s">
        <v>255</v>
      </c>
      <c r="W37" s="284" t="s">
        <v>66</v>
      </c>
      <c r="X37" s="284" t="s">
        <v>360</v>
      </c>
      <c r="Y37" s="162" t="s">
        <v>66</v>
      </c>
    </row>
    <row r="38" spans="1:36">
      <c r="A38" s="284" t="s">
        <v>458</v>
      </c>
      <c r="B38" s="284">
        <v>2.56</v>
      </c>
      <c r="C38" s="284" t="s">
        <v>66</v>
      </c>
      <c r="D38" s="284">
        <v>2.57</v>
      </c>
      <c r="E38" s="284" t="s">
        <v>66</v>
      </c>
      <c r="F38" s="284">
        <v>2.5499999999999998</v>
      </c>
      <c r="G38" s="284" t="s">
        <v>66</v>
      </c>
      <c r="H38" s="284">
        <v>2.5</v>
      </c>
      <c r="I38" s="284" t="s">
        <v>66</v>
      </c>
      <c r="J38" s="284">
        <v>2.4300000000000002</v>
      </c>
      <c r="K38" s="284" t="s">
        <v>66</v>
      </c>
      <c r="L38" s="284">
        <v>2.35</v>
      </c>
      <c r="M38" s="284" t="s">
        <v>66</v>
      </c>
      <c r="N38" s="284">
        <v>2.29</v>
      </c>
      <c r="O38" s="284" t="s">
        <v>66</v>
      </c>
      <c r="P38" s="284">
        <v>2.36</v>
      </c>
      <c r="Q38" s="284" t="s">
        <v>66</v>
      </c>
      <c r="R38" s="284">
        <v>2.36</v>
      </c>
      <c r="S38" s="284" t="s">
        <v>66</v>
      </c>
      <c r="T38" s="284">
        <v>2.4</v>
      </c>
      <c r="U38" s="284" t="s">
        <v>66</v>
      </c>
      <c r="V38" s="284">
        <v>2.42</v>
      </c>
      <c r="W38" s="284" t="s">
        <v>66</v>
      </c>
      <c r="X38" s="284">
        <v>2.44</v>
      </c>
      <c r="Y38" s="162" t="s">
        <v>66</v>
      </c>
    </row>
    <row r="39" spans="1:36">
      <c r="A39" s="284" t="s">
        <v>459</v>
      </c>
      <c r="B39" s="68" t="s">
        <v>332</v>
      </c>
      <c r="C39" s="284" t="s">
        <v>66</v>
      </c>
      <c r="D39" s="68" t="s">
        <v>332</v>
      </c>
      <c r="E39" s="284" t="s">
        <v>66</v>
      </c>
      <c r="F39" s="68" t="s">
        <v>332</v>
      </c>
      <c r="G39" s="284" t="s">
        <v>66</v>
      </c>
      <c r="H39" s="68" t="s">
        <v>332</v>
      </c>
      <c r="I39" s="284" t="s">
        <v>66</v>
      </c>
      <c r="J39" s="68" t="s">
        <v>332</v>
      </c>
      <c r="K39" s="284" t="s">
        <v>66</v>
      </c>
      <c r="L39" s="68" t="s">
        <v>332</v>
      </c>
      <c r="M39" s="284" t="s">
        <v>66</v>
      </c>
      <c r="N39" s="68" t="s">
        <v>332</v>
      </c>
      <c r="O39" s="284" t="s">
        <v>66</v>
      </c>
      <c r="P39" s="68" t="s">
        <v>332</v>
      </c>
      <c r="Q39" s="284" t="s">
        <v>66</v>
      </c>
      <c r="R39" s="68" t="s">
        <v>332</v>
      </c>
      <c r="S39" s="284" t="s">
        <v>66</v>
      </c>
      <c r="T39" s="68" t="s">
        <v>332</v>
      </c>
      <c r="U39" s="284" t="s">
        <v>66</v>
      </c>
      <c r="V39" s="68" t="s">
        <v>332</v>
      </c>
      <c r="W39" s="284" t="s">
        <v>66</v>
      </c>
      <c r="X39" s="68" t="s">
        <v>332</v>
      </c>
      <c r="Y39" s="162" t="s">
        <v>66</v>
      </c>
    </row>
    <row r="40" spans="1:36">
      <c r="A40" s="284" t="s">
        <v>460</v>
      </c>
      <c r="B40" s="68" t="s">
        <v>332</v>
      </c>
      <c r="C40" s="284" t="s">
        <v>66</v>
      </c>
      <c r="D40" s="68" t="s">
        <v>332</v>
      </c>
      <c r="E40" s="284" t="s">
        <v>66</v>
      </c>
      <c r="F40" s="68" t="s">
        <v>332</v>
      </c>
      <c r="G40" s="284" t="s">
        <v>66</v>
      </c>
      <c r="H40" s="68" t="s">
        <v>332</v>
      </c>
      <c r="I40" s="284" t="s">
        <v>66</v>
      </c>
      <c r="J40" s="68" t="s">
        <v>332</v>
      </c>
      <c r="K40" s="284" t="s">
        <v>66</v>
      </c>
      <c r="L40" s="68" t="s">
        <v>332</v>
      </c>
      <c r="M40" s="284" t="s">
        <v>66</v>
      </c>
      <c r="N40" s="68" t="s">
        <v>332</v>
      </c>
      <c r="O40" s="284" t="s">
        <v>66</v>
      </c>
      <c r="P40" s="68" t="s">
        <v>332</v>
      </c>
      <c r="Q40" s="284" t="s">
        <v>66</v>
      </c>
      <c r="R40" s="68" t="s">
        <v>332</v>
      </c>
      <c r="S40" s="284" t="s">
        <v>66</v>
      </c>
      <c r="T40" s="68" t="s">
        <v>332</v>
      </c>
      <c r="U40" s="284" t="s">
        <v>66</v>
      </c>
      <c r="V40" s="68" t="s">
        <v>332</v>
      </c>
      <c r="W40" s="284" t="s">
        <v>66</v>
      </c>
      <c r="X40" s="68" t="s">
        <v>332</v>
      </c>
      <c r="Y40" s="162" t="s">
        <v>66</v>
      </c>
    </row>
    <row r="41" spans="1:36">
      <c r="A41" s="284" t="s">
        <v>421</v>
      </c>
      <c r="B41" s="68" t="s">
        <v>332</v>
      </c>
      <c r="C41" s="284" t="s">
        <v>66</v>
      </c>
      <c r="D41" s="68" t="s">
        <v>332</v>
      </c>
      <c r="E41" s="284" t="s">
        <v>66</v>
      </c>
      <c r="F41" s="68" t="s">
        <v>332</v>
      </c>
      <c r="G41" s="284" t="s">
        <v>66</v>
      </c>
      <c r="H41" s="68" t="s">
        <v>332</v>
      </c>
      <c r="I41" s="284" t="s">
        <v>66</v>
      </c>
      <c r="J41" s="68" t="s">
        <v>332</v>
      </c>
      <c r="K41" s="284" t="s">
        <v>66</v>
      </c>
      <c r="L41" s="68" t="s">
        <v>332</v>
      </c>
      <c r="M41" s="284" t="s">
        <v>66</v>
      </c>
      <c r="N41" s="68" t="s">
        <v>332</v>
      </c>
      <c r="O41" s="284" t="s">
        <v>66</v>
      </c>
      <c r="P41" s="68" t="s">
        <v>332</v>
      </c>
      <c r="Q41" s="284" t="s">
        <v>66</v>
      </c>
      <c r="R41" s="68" t="s">
        <v>332</v>
      </c>
      <c r="S41" s="284" t="s">
        <v>66</v>
      </c>
      <c r="T41" s="68" t="s">
        <v>332</v>
      </c>
      <c r="U41" s="284" t="s">
        <v>66</v>
      </c>
      <c r="V41" s="68" t="s">
        <v>332</v>
      </c>
      <c r="W41" s="284" t="s">
        <v>66</v>
      </c>
      <c r="X41" s="68" t="s">
        <v>332</v>
      </c>
      <c r="Y41" s="162" t="s">
        <v>66</v>
      </c>
    </row>
    <row r="42" spans="1:36">
      <c r="A42" s="284" t="s">
        <v>422</v>
      </c>
      <c r="B42" s="68" t="s">
        <v>332</v>
      </c>
      <c r="C42" s="284" t="s">
        <v>66</v>
      </c>
      <c r="D42" s="68" t="s">
        <v>332</v>
      </c>
      <c r="E42" s="284" t="s">
        <v>66</v>
      </c>
      <c r="F42" s="68" t="s">
        <v>332</v>
      </c>
      <c r="G42" s="284" t="s">
        <v>66</v>
      </c>
      <c r="H42" s="68" t="s">
        <v>332</v>
      </c>
      <c r="I42" s="284" t="s">
        <v>66</v>
      </c>
      <c r="J42" s="68" t="s">
        <v>332</v>
      </c>
      <c r="K42" s="284" t="s">
        <v>66</v>
      </c>
      <c r="L42" s="68" t="s">
        <v>332</v>
      </c>
      <c r="M42" s="284" t="s">
        <v>66</v>
      </c>
      <c r="N42" s="68" t="s">
        <v>332</v>
      </c>
      <c r="O42" s="284" t="s">
        <v>66</v>
      </c>
      <c r="P42" s="68" t="s">
        <v>332</v>
      </c>
      <c r="Q42" s="284" t="s">
        <v>66</v>
      </c>
      <c r="R42" s="68" t="s">
        <v>332</v>
      </c>
      <c r="S42" s="284" t="s">
        <v>66</v>
      </c>
      <c r="T42" s="68" t="s">
        <v>332</v>
      </c>
      <c r="U42" s="284" t="s">
        <v>66</v>
      </c>
      <c r="V42" s="68" t="s">
        <v>332</v>
      </c>
      <c r="W42" s="284" t="s">
        <v>66</v>
      </c>
      <c r="X42" s="68" t="s">
        <v>332</v>
      </c>
      <c r="Y42" s="162" t="s">
        <v>66</v>
      </c>
    </row>
    <row r="43" spans="1:36">
      <c r="A43" s="284" t="s">
        <v>38</v>
      </c>
      <c r="B43" s="284">
        <v>2.33</v>
      </c>
      <c r="C43" s="284" t="s">
        <v>66</v>
      </c>
      <c r="D43" s="284">
        <v>2.38</v>
      </c>
      <c r="E43" s="284" t="s">
        <v>66</v>
      </c>
      <c r="F43" s="284">
        <v>2.4700000000000002</v>
      </c>
      <c r="G43" s="284" t="s">
        <v>66</v>
      </c>
      <c r="H43" s="284">
        <v>2.4500000000000002</v>
      </c>
      <c r="I43" s="284" t="s">
        <v>66</v>
      </c>
      <c r="J43" s="284">
        <v>2.2599999999999998</v>
      </c>
      <c r="K43" s="284" t="s">
        <v>66</v>
      </c>
      <c r="L43" s="284">
        <v>2.2200000000000002</v>
      </c>
      <c r="M43" s="284" t="s">
        <v>66</v>
      </c>
      <c r="N43" s="284">
        <v>2.13</v>
      </c>
      <c r="O43" s="284" t="s">
        <v>66</v>
      </c>
      <c r="P43" s="284">
        <v>2.1800000000000002</v>
      </c>
      <c r="Q43" s="284" t="s">
        <v>66</v>
      </c>
      <c r="R43" s="284">
        <v>2.21</v>
      </c>
      <c r="S43" s="284" t="s">
        <v>66</v>
      </c>
      <c r="T43" s="284">
        <v>2.25</v>
      </c>
      <c r="U43" s="284" t="s">
        <v>66</v>
      </c>
      <c r="V43" s="284">
        <v>2.14</v>
      </c>
      <c r="W43" s="284" t="s">
        <v>66</v>
      </c>
      <c r="X43" s="284">
        <v>2.0499999999999998</v>
      </c>
      <c r="Y43" s="162" t="s">
        <v>66</v>
      </c>
    </row>
    <row r="44" spans="1:36">
      <c r="A44" s="284" t="s">
        <v>40</v>
      </c>
      <c r="B44" s="284">
        <v>2.29</v>
      </c>
      <c r="C44" s="284" t="s">
        <v>66</v>
      </c>
      <c r="D44" s="284">
        <v>2.89</v>
      </c>
      <c r="E44" s="284" t="s">
        <v>66</v>
      </c>
      <c r="F44" s="284">
        <v>3.1</v>
      </c>
      <c r="G44" s="284" t="s">
        <v>66</v>
      </c>
      <c r="H44" s="284">
        <v>2.95</v>
      </c>
      <c r="I44" s="284" t="s">
        <v>66</v>
      </c>
      <c r="J44" s="284">
        <v>2.87</v>
      </c>
      <c r="K44" s="284" t="s">
        <v>66</v>
      </c>
      <c r="L44" s="284">
        <v>3.25</v>
      </c>
      <c r="M44" s="284" t="s">
        <v>66</v>
      </c>
      <c r="N44" s="284">
        <v>3.35</v>
      </c>
      <c r="O44" s="284" t="s">
        <v>66</v>
      </c>
      <c r="P44" s="284">
        <v>2.95</v>
      </c>
      <c r="Q44" s="284" t="s">
        <v>66</v>
      </c>
      <c r="R44" s="284">
        <v>2.86</v>
      </c>
      <c r="S44" s="284" t="s">
        <v>66</v>
      </c>
      <c r="T44" s="284">
        <v>2.76</v>
      </c>
      <c r="U44" s="284" t="s">
        <v>66</v>
      </c>
      <c r="V44" s="284">
        <v>2.74</v>
      </c>
      <c r="W44" s="284" t="s">
        <v>66</v>
      </c>
      <c r="X44" s="284">
        <v>2.87</v>
      </c>
      <c r="Y44" s="162" t="s">
        <v>66</v>
      </c>
    </row>
    <row r="45" spans="1:36">
      <c r="A45" s="284" t="s">
        <v>41</v>
      </c>
      <c r="B45" s="284">
        <v>2.2799999999999998</v>
      </c>
      <c r="C45" s="284" t="s">
        <v>66</v>
      </c>
      <c r="D45" s="284">
        <v>2.35</v>
      </c>
      <c r="E45" s="284" t="s">
        <v>66</v>
      </c>
      <c r="F45" s="284">
        <v>2.4300000000000002</v>
      </c>
      <c r="G45" s="284" t="s">
        <v>66</v>
      </c>
      <c r="H45" s="284">
        <v>2.4700000000000002</v>
      </c>
      <c r="I45" s="284" t="s">
        <v>66</v>
      </c>
      <c r="J45" s="284">
        <v>2.37</v>
      </c>
      <c r="K45" s="284" t="s">
        <v>66</v>
      </c>
      <c r="L45" s="284">
        <v>2.31</v>
      </c>
      <c r="M45" s="284" t="s">
        <v>66</v>
      </c>
      <c r="N45" s="284">
        <v>2.25</v>
      </c>
      <c r="O45" s="284" t="s">
        <v>66</v>
      </c>
      <c r="P45" s="284">
        <v>2.29</v>
      </c>
      <c r="Q45" s="284" t="s">
        <v>66</v>
      </c>
      <c r="R45" s="284">
        <v>2.27</v>
      </c>
      <c r="S45" s="284" t="s">
        <v>66</v>
      </c>
      <c r="T45" s="284">
        <v>2.33</v>
      </c>
      <c r="U45" s="284" t="s">
        <v>66</v>
      </c>
      <c r="V45" s="284">
        <v>2.23</v>
      </c>
      <c r="W45" s="284" t="s">
        <v>66</v>
      </c>
      <c r="X45" s="284">
        <v>2.12</v>
      </c>
      <c r="Y45" s="162" t="s">
        <v>66</v>
      </c>
    </row>
    <row r="46" spans="1:36">
      <c r="A46" s="284" t="s">
        <v>42</v>
      </c>
      <c r="B46" s="284">
        <v>5</v>
      </c>
      <c r="C46" s="284" t="s">
        <v>66</v>
      </c>
      <c r="D46" s="284">
        <v>4.8</v>
      </c>
      <c r="E46" s="284" t="s">
        <v>66</v>
      </c>
      <c r="F46" s="284">
        <v>4.99</v>
      </c>
      <c r="G46" s="284" t="s">
        <v>66</v>
      </c>
      <c r="H46" s="284">
        <v>4.92</v>
      </c>
      <c r="I46" s="284" t="s">
        <v>66</v>
      </c>
      <c r="J46" s="284">
        <v>4.68</v>
      </c>
      <c r="K46" s="284" t="s">
        <v>66</v>
      </c>
      <c r="L46" s="284">
        <v>4.74</v>
      </c>
      <c r="M46" s="284" t="s">
        <v>66</v>
      </c>
      <c r="N46" s="284">
        <v>4.18</v>
      </c>
      <c r="O46" s="284" t="s">
        <v>66</v>
      </c>
      <c r="P46" s="284">
        <v>4.01</v>
      </c>
      <c r="Q46" s="284" t="s">
        <v>66</v>
      </c>
      <c r="R46" s="284">
        <v>4.04</v>
      </c>
      <c r="S46" s="284" t="s">
        <v>66</v>
      </c>
      <c r="T46" s="284">
        <v>4.05</v>
      </c>
      <c r="U46" s="284" t="s">
        <v>66</v>
      </c>
      <c r="V46" s="284">
        <v>4.03</v>
      </c>
      <c r="W46" s="284" t="s">
        <v>66</v>
      </c>
      <c r="X46" s="284">
        <v>4.2300000000000004</v>
      </c>
      <c r="Y46" s="162" t="s">
        <v>66</v>
      </c>
    </row>
    <row r="47" spans="1:36">
      <c r="A47" s="284" t="s">
        <v>43</v>
      </c>
      <c r="B47" s="284">
        <v>2.4500000000000002</v>
      </c>
      <c r="C47" s="284" t="s">
        <v>66</v>
      </c>
      <c r="D47" s="284">
        <v>2.59</v>
      </c>
      <c r="E47" s="284" t="s">
        <v>66</v>
      </c>
      <c r="F47" s="284">
        <v>2.4700000000000002</v>
      </c>
      <c r="G47" s="284" t="s">
        <v>66</v>
      </c>
      <c r="H47" s="284">
        <v>2.4</v>
      </c>
      <c r="I47" s="284" t="s">
        <v>66</v>
      </c>
      <c r="J47" s="284">
        <v>2.33</v>
      </c>
      <c r="K47" s="284" t="s">
        <v>66</v>
      </c>
      <c r="L47" s="284">
        <v>2.16</v>
      </c>
      <c r="M47" s="284" t="s">
        <v>66</v>
      </c>
      <c r="N47" s="284">
        <v>2.13</v>
      </c>
      <c r="O47" s="284" t="s">
        <v>66</v>
      </c>
      <c r="P47" s="284">
        <v>2.25</v>
      </c>
      <c r="Q47" s="284" t="s">
        <v>66</v>
      </c>
      <c r="R47" s="284">
        <v>2.12</v>
      </c>
      <c r="S47" s="284" t="s">
        <v>66</v>
      </c>
      <c r="T47" s="284">
        <v>2.16</v>
      </c>
      <c r="U47" s="284" t="s">
        <v>66</v>
      </c>
      <c r="V47" s="284">
        <v>2.11</v>
      </c>
      <c r="W47" s="284" t="s">
        <v>66</v>
      </c>
      <c r="X47" s="284">
        <v>2.04</v>
      </c>
      <c r="Y47" s="162" t="s">
        <v>66</v>
      </c>
    </row>
    <row r="48" spans="1:36">
      <c r="A48" s="284" t="s">
        <v>44</v>
      </c>
      <c r="B48" s="284">
        <v>1.99</v>
      </c>
      <c r="C48" s="284" t="s">
        <v>66</v>
      </c>
      <c r="D48" s="284">
        <v>1.89</v>
      </c>
      <c r="E48" s="284" t="s">
        <v>66</v>
      </c>
      <c r="F48" s="284">
        <v>2.1</v>
      </c>
      <c r="G48" s="284" t="s">
        <v>66</v>
      </c>
      <c r="H48" s="284">
        <v>2.27</v>
      </c>
      <c r="I48" s="284" t="s">
        <v>66</v>
      </c>
      <c r="J48" s="284">
        <v>2.17</v>
      </c>
      <c r="K48" s="284" t="s">
        <v>66</v>
      </c>
      <c r="L48" s="284">
        <v>2.1800000000000002</v>
      </c>
      <c r="M48" s="284" t="s">
        <v>66</v>
      </c>
      <c r="N48" s="284">
        <v>2.2999999999999998</v>
      </c>
      <c r="O48" s="284" t="s">
        <v>66</v>
      </c>
      <c r="P48" s="284">
        <v>2.92</v>
      </c>
      <c r="Q48" s="284" t="s">
        <v>66</v>
      </c>
      <c r="R48" s="284">
        <v>2.9</v>
      </c>
      <c r="S48" s="284" t="s">
        <v>66</v>
      </c>
      <c r="T48" s="284">
        <v>2.74</v>
      </c>
      <c r="U48" s="284" t="s">
        <v>66</v>
      </c>
      <c r="V48" s="284">
        <v>2.75</v>
      </c>
      <c r="W48" s="284" t="s">
        <v>66</v>
      </c>
      <c r="X48" s="284">
        <v>2.56</v>
      </c>
      <c r="Y48" s="162" t="s">
        <v>66</v>
      </c>
    </row>
    <row r="49" spans="1:25">
      <c r="A49" s="284" t="s">
        <v>70</v>
      </c>
      <c r="B49" s="284">
        <v>2.2799999999999998</v>
      </c>
      <c r="C49" s="284" t="s">
        <v>66</v>
      </c>
      <c r="D49" s="284">
        <v>2.2799999999999998</v>
      </c>
      <c r="E49" s="284" t="s">
        <v>66</v>
      </c>
      <c r="F49" s="284">
        <v>2.42</v>
      </c>
      <c r="G49" s="284" t="s">
        <v>66</v>
      </c>
      <c r="H49" s="284">
        <v>2.4300000000000002</v>
      </c>
      <c r="I49" s="284" t="s">
        <v>66</v>
      </c>
      <c r="J49" s="284">
        <v>2.41</v>
      </c>
      <c r="K49" s="284" t="s">
        <v>66</v>
      </c>
      <c r="L49" s="284">
        <v>2.4500000000000002</v>
      </c>
      <c r="M49" s="284" t="s">
        <v>66</v>
      </c>
      <c r="N49" s="284">
        <v>2.31</v>
      </c>
      <c r="O49" s="284" t="s">
        <v>66</v>
      </c>
      <c r="P49" s="284">
        <v>2.29</v>
      </c>
      <c r="Q49" s="284" t="s">
        <v>66</v>
      </c>
      <c r="R49" s="284">
        <v>2.46</v>
      </c>
      <c r="S49" s="284" t="s">
        <v>66</v>
      </c>
      <c r="T49" s="284">
        <v>2.38</v>
      </c>
      <c r="U49" s="284" t="s">
        <v>66</v>
      </c>
      <c r="V49" s="284">
        <v>2.35</v>
      </c>
      <c r="W49" s="284" t="s">
        <v>66</v>
      </c>
      <c r="X49" s="284">
        <v>2.4300000000000002</v>
      </c>
      <c r="Y49" s="162" t="s">
        <v>66</v>
      </c>
    </row>
    <row r="50" spans="1:25">
      <c r="A50" s="284" t="s">
        <v>68</v>
      </c>
      <c r="B50" s="284">
        <v>2.2200000000000002</v>
      </c>
      <c r="C50" s="284" t="s">
        <v>66</v>
      </c>
      <c r="D50" s="284">
        <v>2.08</v>
      </c>
      <c r="E50" s="284" t="s">
        <v>66</v>
      </c>
      <c r="F50" s="284">
        <v>2.0699999999999998</v>
      </c>
      <c r="G50" s="284" t="s">
        <v>66</v>
      </c>
      <c r="H50" s="284">
        <v>2.0499999999999998</v>
      </c>
      <c r="I50" s="284" t="s">
        <v>66</v>
      </c>
      <c r="J50" s="284">
        <v>1.93</v>
      </c>
      <c r="K50" s="284" t="s">
        <v>66</v>
      </c>
      <c r="L50" s="284">
        <v>1.99</v>
      </c>
      <c r="M50" s="284" t="s">
        <v>66</v>
      </c>
      <c r="N50" s="284">
        <v>1.88</v>
      </c>
      <c r="O50" s="284" t="s">
        <v>66</v>
      </c>
      <c r="P50" s="284">
        <v>1.92</v>
      </c>
      <c r="Q50" s="284" t="s">
        <v>66</v>
      </c>
      <c r="R50" s="284">
        <v>2.46</v>
      </c>
      <c r="S50" s="284" t="s">
        <v>66</v>
      </c>
      <c r="T50" s="284">
        <v>2.77</v>
      </c>
      <c r="U50" s="284" t="s">
        <v>66</v>
      </c>
      <c r="V50" s="284">
        <v>2.84</v>
      </c>
      <c r="W50" s="284" t="s">
        <v>66</v>
      </c>
      <c r="X50" s="284">
        <v>3.03</v>
      </c>
      <c r="Y50" s="162" t="s">
        <v>66</v>
      </c>
    </row>
    <row r="51" spans="1:25">
      <c r="A51" s="284" t="s">
        <v>45</v>
      </c>
      <c r="B51" s="284">
        <v>2.0299999999999998</v>
      </c>
      <c r="C51" s="284" t="s">
        <v>66</v>
      </c>
      <c r="D51" s="284">
        <v>2</v>
      </c>
      <c r="E51" s="284" t="s">
        <v>66</v>
      </c>
      <c r="F51" s="284">
        <v>1.96</v>
      </c>
      <c r="G51" s="284" t="s">
        <v>66</v>
      </c>
      <c r="H51" s="284">
        <v>1.9</v>
      </c>
      <c r="I51" s="284" t="s">
        <v>66</v>
      </c>
      <c r="J51" s="284">
        <v>1.83</v>
      </c>
      <c r="K51" s="284" t="s">
        <v>66</v>
      </c>
      <c r="L51" s="284">
        <v>1.77</v>
      </c>
      <c r="M51" s="284" t="s">
        <v>66</v>
      </c>
      <c r="N51" s="284">
        <v>1.63</v>
      </c>
      <c r="O51" s="284" t="s">
        <v>66</v>
      </c>
      <c r="P51" s="284">
        <v>1.61</v>
      </c>
      <c r="Q51" s="284" t="s">
        <v>66</v>
      </c>
      <c r="R51" s="284">
        <v>1.63</v>
      </c>
      <c r="S51" s="284" t="s">
        <v>66</v>
      </c>
      <c r="T51" s="284">
        <v>1.57</v>
      </c>
      <c r="U51" s="284" t="s">
        <v>66</v>
      </c>
      <c r="V51" s="284">
        <v>1.55</v>
      </c>
      <c r="W51" s="284" t="s">
        <v>66</v>
      </c>
      <c r="X51" s="284">
        <v>1.83</v>
      </c>
      <c r="Y51" s="162" t="s">
        <v>66</v>
      </c>
    </row>
    <row r="52" spans="1:25">
      <c r="A52" s="284" t="s">
        <v>46</v>
      </c>
      <c r="B52" s="284">
        <v>2.0499999999999998</v>
      </c>
      <c r="C52" s="284" t="s">
        <v>66</v>
      </c>
      <c r="D52" s="284">
        <v>1.97</v>
      </c>
      <c r="E52" s="284" t="s">
        <v>66</v>
      </c>
      <c r="F52" s="284">
        <v>2.0699999999999998</v>
      </c>
      <c r="G52" s="284" t="s">
        <v>66</v>
      </c>
      <c r="H52" s="284">
        <v>2</v>
      </c>
      <c r="I52" s="284" t="s">
        <v>66</v>
      </c>
      <c r="J52" s="284">
        <v>1.95</v>
      </c>
      <c r="K52" s="284" t="s">
        <v>66</v>
      </c>
      <c r="L52" s="284">
        <v>1.87</v>
      </c>
      <c r="M52" s="284" t="s">
        <v>66</v>
      </c>
      <c r="N52" s="284">
        <v>1.84</v>
      </c>
      <c r="O52" s="284" t="s">
        <v>66</v>
      </c>
      <c r="P52" s="284">
        <v>1.87</v>
      </c>
      <c r="Q52" s="284" t="s">
        <v>66</v>
      </c>
      <c r="R52" s="284">
        <v>1.89</v>
      </c>
      <c r="S52" s="284" t="s">
        <v>66</v>
      </c>
      <c r="T52" s="284">
        <v>1.92</v>
      </c>
      <c r="U52" s="284" t="s">
        <v>66</v>
      </c>
      <c r="V52" s="284">
        <v>1.94</v>
      </c>
      <c r="W52" s="284" t="s">
        <v>66</v>
      </c>
      <c r="X52" s="284">
        <v>2.0299999999999998</v>
      </c>
      <c r="Y52" s="162" t="s">
        <v>66</v>
      </c>
    </row>
    <row r="53" spans="1:25">
      <c r="A53" s="284" t="s">
        <v>96</v>
      </c>
      <c r="B53" s="284">
        <v>4.08</v>
      </c>
      <c r="C53" s="284" t="s">
        <v>66</v>
      </c>
      <c r="D53" s="284">
        <v>4.13</v>
      </c>
      <c r="E53" s="284" t="s">
        <v>66</v>
      </c>
      <c r="F53" s="284">
        <v>3.99</v>
      </c>
      <c r="G53" s="284" t="s">
        <v>66</v>
      </c>
      <c r="H53" s="284">
        <v>3.85</v>
      </c>
      <c r="I53" s="284" t="s">
        <v>66</v>
      </c>
      <c r="J53" s="284">
        <v>3.77</v>
      </c>
      <c r="K53" s="284" t="s">
        <v>66</v>
      </c>
      <c r="L53" s="284">
        <v>3.67</v>
      </c>
      <c r="M53" s="284" t="s">
        <v>66</v>
      </c>
      <c r="N53" s="284">
        <v>3.4</v>
      </c>
      <c r="O53" s="284" t="s">
        <v>66</v>
      </c>
      <c r="P53" s="284">
        <v>3.33</v>
      </c>
      <c r="Q53" s="284" t="s">
        <v>66</v>
      </c>
      <c r="R53" s="284">
        <v>3.63</v>
      </c>
      <c r="S53" s="284" t="s">
        <v>66</v>
      </c>
      <c r="T53" s="284">
        <v>3.28</v>
      </c>
      <c r="U53" s="284" t="s">
        <v>66</v>
      </c>
      <c r="V53" s="284">
        <v>3.16</v>
      </c>
      <c r="W53" s="284" t="s">
        <v>66</v>
      </c>
      <c r="X53" s="284">
        <v>3.45</v>
      </c>
      <c r="Y53" s="162" t="s">
        <v>66</v>
      </c>
    </row>
    <row r="54" spans="1:25">
      <c r="A54" s="284" t="s">
        <v>47</v>
      </c>
      <c r="B54" s="284">
        <v>2.93</v>
      </c>
      <c r="C54" s="284" t="s">
        <v>66</v>
      </c>
      <c r="D54" s="284">
        <v>2.99</v>
      </c>
      <c r="E54" s="284" t="s">
        <v>66</v>
      </c>
      <c r="F54" s="284">
        <v>2.83</v>
      </c>
      <c r="G54" s="284" t="s">
        <v>66</v>
      </c>
      <c r="H54" s="284">
        <v>2.89</v>
      </c>
      <c r="I54" s="284" t="s">
        <v>66</v>
      </c>
      <c r="J54" s="284">
        <v>2.86</v>
      </c>
      <c r="K54" s="284" t="s">
        <v>66</v>
      </c>
      <c r="L54" s="284">
        <v>2.72</v>
      </c>
      <c r="M54" s="284" t="s">
        <v>66</v>
      </c>
      <c r="N54" s="284">
        <v>2.56</v>
      </c>
      <c r="O54" s="284" t="s">
        <v>66</v>
      </c>
      <c r="P54" s="284">
        <v>2.79</v>
      </c>
      <c r="Q54" s="284" t="s">
        <v>66</v>
      </c>
      <c r="R54" s="284">
        <v>2.79</v>
      </c>
      <c r="S54" s="284" t="s">
        <v>66</v>
      </c>
      <c r="T54" s="284">
        <v>3.05</v>
      </c>
      <c r="U54" s="284" t="s">
        <v>66</v>
      </c>
      <c r="V54" s="284">
        <v>3.46</v>
      </c>
      <c r="W54" s="284" t="s">
        <v>66</v>
      </c>
      <c r="X54" s="284">
        <v>3.49</v>
      </c>
      <c r="Y54" s="162" t="s">
        <v>66</v>
      </c>
    </row>
    <row r="55" spans="1:25">
      <c r="A55" s="284" t="s">
        <v>48</v>
      </c>
      <c r="B55" s="284">
        <v>2.73</v>
      </c>
      <c r="C55" s="284" t="s">
        <v>66</v>
      </c>
      <c r="D55" s="284">
        <v>3.46</v>
      </c>
      <c r="E55" s="284" t="s">
        <v>66</v>
      </c>
      <c r="F55" s="284">
        <v>3.67</v>
      </c>
      <c r="G55" s="284" t="s">
        <v>66</v>
      </c>
      <c r="H55" s="284">
        <v>3.23</v>
      </c>
      <c r="I55" s="284" t="s">
        <v>66</v>
      </c>
      <c r="J55" s="284">
        <v>3</v>
      </c>
      <c r="K55" s="284" t="s">
        <v>66</v>
      </c>
      <c r="L55" s="284">
        <v>3.07</v>
      </c>
      <c r="M55" s="284" t="s">
        <v>66</v>
      </c>
      <c r="N55" s="284">
        <v>2.89</v>
      </c>
      <c r="O55" s="284" t="s">
        <v>66</v>
      </c>
      <c r="P55" s="284">
        <v>2.66</v>
      </c>
      <c r="Q55" s="284" t="s">
        <v>66</v>
      </c>
      <c r="R55" s="284">
        <v>2.65</v>
      </c>
      <c r="S55" s="284" t="s">
        <v>66</v>
      </c>
      <c r="T55" s="284">
        <v>2.66</v>
      </c>
      <c r="U55" s="284" t="s">
        <v>66</v>
      </c>
      <c r="V55" s="284">
        <v>2.46</v>
      </c>
      <c r="W55" s="284" t="s">
        <v>66</v>
      </c>
      <c r="X55" s="284">
        <v>2.61</v>
      </c>
      <c r="Y55" s="162" t="s">
        <v>66</v>
      </c>
    </row>
    <row r="56" spans="1:25">
      <c r="A56" s="284" t="s">
        <v>49</v>
      </c>
      <c r="B56" s="284">
        <v>2.14</v>
      </c>
      <c r="C56" s="284" t="s">
        <v>66</v>
      </c>
      <c r="D56" s="284">
        <v>2.27</v>
      </c>
      <c r="E56" s="284" t="s">
        <v>66</v>
      </c>
      <c r="F56" s="284">
        <v>2.44</v>
      </c>
      <c r="G56" s="284" t="s">
        <v>66</v>
      </c>
      <c r="H56" s="284">
        <v>2.52</v>
      </c>
      <c r="I56" s="284" t="s">
        <v>66</v>
      </c>
      <c r="J56" s="284">
        <v>2.23</v>
      </c>
      <c r="K56" s="284" t="s">
        <v>66</v>
      </c>
      <c r="L56" s="284">
        <v>1.93</v>
      </c>
      <c r="M56" s="284" t="s">
        <v>66</v>
      </c>
      <c r="N56" s="284">
        <v>1.84</v>
      </c>
      <c r="O56" s="284" t="s">
        <v>66</v>
      </c>
      <c r="P56" s="284">
        <v>2.29</v>
      </c>
      <c r="Q56" s="284" t="s">
        <v>66</v>
      </c>
      <c r="R56" s="284">
        <v>2.4</v>
      </c>
      <c r="S56" s="284" t="s">
        <v>66</v>
      </c>
      <c r="T56" s="284">
        <v>2.46</v>
      </c>
      <c r="U56" s="284" t="s">
        <v>66</v>
      </c>
      <c r="V56" s="284">
        <v>2.42</v>
      </c>
      <c r="W56" s="284" t="s">
        <v>66</v>
      </c>
      <c r="X56" s="284">
        <v>2.39</v>
      </c>
      <c r="Y56" s="162" t="s">
        <v>66</v>
      </c>
    </row>
    <row r="57" spans="1:25">
      <c r="A57" s="284" t="s">
        <v>50</v>
      </c>
      <c r="B57" s="284">
        <v>2.81</v>
      </c>
      <c r="C57" s="284" t="s">
        <v>66</v>
      </c>
      <c r="D57" s="284">
        <v>2.79</v>
      </c>
      <c r="E57" s="284" t="s">
        <v>66</v>
      </c>
      <c r="F57" s="284">
        <v>2.7</v>
      </c>
      <c r="G57" s="284" t="s">
        <v>66</v>
      </c>
      <c r="H57" s="284">
        <v>2.29</v>
      </c>
      <c r="I57" s="284" t="s">
        <v>66</v>
      </c>
      <c r="J57" s="284">
        <v>1.8</v>
      </c>
      <c r="K57" s="284" t="s">
        <v>66</v>
      </c>
      <c r="L57" s="284">
        <v>1.75</v>
      </c>
      <c r="M57" s="284" t="s">
        <v>66</v>
      </c>
      <c r="N57" s="284">
        <v>1.63</v>
      </c>
      <c r="O57" s="284" t="s">
        <v>66</v>
      </c>
      <c r="P57" s="284">
        <v>2.02</v>
      </c>
      <c r="Q57" s="284" t="s">
        <v>66</v>
      </c>
      <c r="R57" s="284">
        <v>1.83</v>
      </c>
      <c r="S57" s="284" t="s">
        <v>66</v>
      </c>
      <c r="T57" s="284">
        <v>1.69</v>
      </c>
      <c r="U57" s="284" t="s">
        <v>66</v>
      </c>
      <c r="V57" s="284">
        <v>1.65</v>
      </c>
      <c r="W57" s="284" t="s">
        <v>66</v>
      </c>
      <c r="X57" s="284">
        <v>1.64</v>
      </c>
      <c r="Y57" s="162" t="s">
        <v>66</v>
      </c>
    </row>
    <row r="58" spans="1:25">
      <c r="A58" s="284" t="s">
        <v>51</v>
      </c>
      <c r="B58" s="284">
        <v>2.69</v>
      </c>
      <c r="C58" s="284" t="s">
        <v>66</v>
      </c>
      <c r="D58" s="284">
        <v>2.79</v>
      </c>
      <c r="E58" s="284" t="s">
        <v>66</v>
      </c>
      <c r="F58" s="284">
        <v>3.04</v>
      </c>
      <c r="G58" s="284" t="s">
        <v>66</v>
      </c>
      <c r="H58" s="284">
        <v>3</v>
      </c>
      <c r="I58" s="284" t="s">
        <v>66</v>
      </c>
      <c r="J58" s="284">
        <v>2.68</v>
      </c>
      <c r="K58" s="284" t="s">
        <v>66</v>
      </c>
      <c r="L58" s="284">
        <v>2.65</v>
      </c>
      <c r="M58" s="284" t="s">
        <v>66</v>
      </c>
      <c r="N58" s="284">
        <v>2.63</v>
      </c>
      <c r="O58" s="284" t="s">
        <v>66</v>
      </c>
      <c r="P58" s="284">
        <v>2.58</v>
      </c>
      <c r="Q58" s="284" t="s">
        <v>66</v>
      </c>
      <c r="R58" s="284">
        <v>2.4300000000000002</v>
      </c>
      <c r="S58" s="284" t="s">
        <v>66</v>
      </c>
      <c r="T58" s="284">
        <v>2.4</v>
      </c>
      <c r="U58" s="284" t="s">
        <v>66</v>
      </c>
      <c r="V58" s="284">
        <v>2.37</v>
      </c>
      <c r="W58" s="284" t="s">
        <v>66</v>
      </c>
      <c r="X58" s="284">
        <v>2.2200000000000002</v>
      </c>
      <c r="Y58" s="162" t="s">
        <v>66</v>
      </c>
    </row>
    <row r="59" spans="1:25">
      <c r="A59" s="284" t="s">
        <v>52</v>
      </c>
      <c r="B59" s="284">
        <v>2.75</v>
      </c>
      <c r="C59" s="284" t="s">
        <v>66</v>
      </c>
      <c r="D59" s="284">
        <v>2.78</v>
      </c>
      <c r="E59" s="284" t="s">
        <v>66</v>
      </c>
      <c r="F59" s="284">
        <v>2.86</v>
      </c>
      <c r="G59" s="284" t="s">
        <v>66</v>
      </c>
      <c r="H59" s="284">
        <v>2.76</v>
      </c>
      <c r="I59" s="284" t="s">
        <v>66</v>
      </c>
      <c r="J59" s="284">
        <v>2.8</v>
      </c>
      <c r="K59" s="284" t="s">
        <v>66</v>
      </c>
      <c r="L59" s="284">
        <v>2.78</v>
      </c>
      <c r="M59" s="284" t="s">
        <v>66</v>
      </c>
      <c r="N59" s="284">
        <v>2.69</v>
      </c>
      <c r="O59" s="284" t="s">
        <v>66</v>
      </c>
      <c r="P59" s="284">
        <v>2.63</v>
      </c>
      <c r="Q59" s="284" t="s">
        <v>66</v>
      </c>
      <c r="R59" s="284">
        <v>2.77</v>
      </c>
      <c r="S59" s="284" t="s">
        <v>66</v>
      </c>
      <c r="T59" s="284">
        <v>2.65</v>
      </c>
      <c r="U59" s="284" t="s">
        <v>66</v>
      </c>
      <c r="V59" s="284">
        <v>2.63</v>
      </c>
      <c r="W59" s="284" t="s">
        <v>66</v>
      </c>
      <c r="X59" s="284">
        <v>2.4500000000000002</v>
      </c>
      <c r="Y59" s="162" t="s">
        <v>66</v>
      </c>
    </row>
    <row r="60" spans="1:25">
      <c r="A60" s="284" t="s">
        <v>53</v>
      </c>
      <c r="B60" s="284">
        <v>3.27</v>
      </c>
      <c r="C60" s="284" t="s">
        <v>66</v>
      </c>
      <c r="D60" s="284">
        <v>3.15</v>
      </c>
      <c r="E60" s="284" t="s">
        <v>66</v>
      </c>
      <c r="F60" s="284">
        <v>2.84</v>
      </c>
      <c r="G60" s="284" t="s">
        <v>66</v>
      </c>
      <c r="H60" s="284">
        <v>3.08</v>
      </c>
      <c r="I60" s="284" t="s">
        <v>66</v>
      </c>
      <c r="J60" s="284">
        <v>3.19</v>
      </c>
      <c r="K60" s="284" t="s">
        <v>66</v>
      </c>
      <c r="L60" s="284">
        <v>3.57</v>
      </c>
      <c r="M60" s="284" t="s">
        <v>66</v>
      </c>
      <c r="N60" s="284">
        <v>3.27</v>
      </c>
      <c r="O60" s="284" t="s">
        <v>66</v>
      </c>
      <c r="P60" s="284">
        <v>3.17</v>
      </c>
      <c r="Q60" s="284" t="s">
        <v>66</v>
      </c>
      <c r="R60" s="284">
        <v>2.91</v>
      </c>
      <c r="S60" s="284" t="s">
        <v>66</v>
      </c>
      <c r="T60" s="284">
        <v>3.04</v>
      </c>
      <c r="U60" s="284" t="s">
        <v>66</v>
      </c>
      <c r="V60" s="284">
        <v>2.83</v>
      </c>
      <c r="W60" s="284" t="s">
        <v>66</v>
      </c>
      <c r="X60" s="284">
        <v>2.69</v>
      </c>
      <c r="Y60" s="162" t="s">
        <v>66</v>
      </c>
    </row>
    <row r="61" spans="1:25">
      <c r="A61" s="284" t="s">
        <v>54</v>
      </c>
      <c r="B61" s="284">
        <v>3.29</v>
      </c>
      <c r="C61" s="284" t="s">
        <v>66</v>
      </c>
      <c r="D61" s="284">
        <v>3.35</v>
      </c>
      <c r="E61" s="284" t="s">
        <v>66</v>
      </c>
      <c r="F61" s="284">
        <v>3.48</v>
      </c>
      <c r="G61" s="284" t="s">
        <v>66</v>
      </c>
      <c r="H61" s="284">
        <v>3.59</v>
      </c>
      <c r="I61" s="284" t="s">
        <v>66</v>
      </c>
      <c r="J61" s="284">
        <v>3.66</v>
      </c>
      <c r="K61" s="284" t="s">
        <v>66</v>
      </c>
      <c r="L61" s="284">
        <v>3.43</v>
      </c>
      <c r="M61" s="284" t="s">
        <v>66</v>
      </c>
      <c r="N61" s="284">
        <v>3.5</v>
      </c>
      <c r="O61" s="284" t="s">
        <v>66</v>
      </c>
      <c r="P61" s="284">
        <v>3.51</v>
      </c>
      <c r="Q61" s="284" t="s">
        <v>66</v>
      </c>
      <c r="R61" s="284">
        <v>3.53</v>
      </c>
      <c r="S61" s="284" t="s">
        <v>66</v>
      </c>
      <c r="T61" s="284">
        <v>3.46</v>
      </c>
      <c r="U61" s="284" t="s">
        <v>66</v>
      </c>
      <c r="V61" s="284">
        <v>3.31</v>
      </c>
      <c r="W61" s="284" t="s">
        <v>66</v>
      </c>
      <c r="X61" s="284">
        <v>3.35</v>
      </c>
      <c r="Y61" s="162" t="s">
        <v>66</v>
      </c>
    </row>
    <row r="62" spans="1:25">
      <c r="A62" s="284" t="s">
        <v>55</v>
      </c>
      <c r="B62" s="284">
        <v>2.63</v>
      </c>
      <c r="C62" s="284" t="s">
        <v>66</v>
      </c>
      <c r="D62" s="284">
        <v>2.71</v>
      </c>
      <c r="E62" s="284" t="s">
        <v>66</v>
      </c>
      <c r="F62" s="284">
        <v>2.68</v>
      </c>
      <c r="G62" s="284" t="s">
        <v>66</v>
      </c>
      <c r="H62" s="284">
        <v>2.59</v>
      </c>
      <c r="I62" s="284" t="s">
        <v>66</v>
      </c>
      <c r="J62" s="284">
        <v>2.4500000000000002</v>
      </c>
      <c r="K62" s="284" t="s">
        <v>66</v>
      </c>
      <c r="L62" s="284">
        <v>2.39</v>
      </c>
      <c r="M62" s="284" t="s">
        <v>66</v>
      </c>
      <c r="N62" s="284">
        <v>2.37</v>
      </c>
      <c r="O62" s="284" t="s">
        <v>66</v>
      </c>
      <c r="P62" s="284">
        <v>2.37</v>
      </c>
      <c r="Q62" s="284" t="s">
        <v>66</v>
      </c>
      <c r="R62" s="284">
        <v>2.35</v>
      </c>
      <c r="S62" s="284" t="s">
        <v>66</v>
      </c>
      <c r="T62" s="284">
        <v>2.4300000000000002</v>
      </c>
      <c r="U62" s="284" t="s">
        <v>66</v>
      </c>
      <c r="V62" s="284">
        <v>2.41</v>
      </c>
      <c r="W62" s="284" t="s">
        <v>66</v>
      </c>
      <c r="X62" s="284">
        <v>2.38</v>
      </c>
      <c r="Y62" s="162" t="s">
        <v>66</v>
      </c>
    </row>
    <row r="63" spans="1:25">
      <c r="A63" s="284" t="s">
        <v>56</v>
      </c>
      <c r="B63" s="284">
        <v>2.46</v>
      </c>
      <c r="C63" s="284" t="s">
        <v>66</v>
      </c>
      <c r="D63" s="284">
        <v>2.5099999999999998</v>
      </c>
      <c r="E63" s="284" t="s">
        <v>66</v>
      </c>
      <c r="F63" s="284">
        <v>2.74</v>
      </c>
      <c r="G63" s="284" t="s">
        <v>66</v>
      </c>
      <c r="H63" s="284">
        <v>2.69</v>
      </c>
      <c r="I63" s="284" t="s">
        <v>66</v>
      </c>
      <c r="J63" s="284">
        <v>2.66</v>
      </c>
      <c r="K63" s="284" t="s">
        <v>66</v>
      </c>
      <c r="L63" s="284">
        <v>2.73</v>
      </c>
      <c r="M63" s="284" t="s">
        <v>66</v>
      </c>
      <c r="N63" s="284">
        <v>2.66</v>
      </c>
      <c r="O63" s="284" t="s">
        <v>66</v>
      </c>
      <c r="P63" s="284">
        <v>2.5299999999999998</v>
      </c>
      <c r="Q63" s="284" t="s">
        <v>66</v>
      </c>
      <c r="R63" s="284">
        <v>2.5499999999999998</v>
      </c>
      <c r="S63" s="284" t="s">
        <v>66</v>
      </c>
      <c r="T63" s="284">
        <v>2.5099999999999998</v>
      </c>
      <c r="U63" s="284" t="s">
        <v>66</v>
      </c>
      <c r="V63" s="284">
        <v>2.4900000000000002</v>
      </c>
      <c r="W63" s="284" t="s">
        <v>66</v>
      </c>
      <c r="X63" s="284">
        <v>2.36</v>
      </c>
      <c r="Y63" s="162" t="s">
        <v>66</v>
      </c>
    </row>
    <row r="64" spans="1:25">
      <c r="A64" s="284" t="s">
        <v>76</v>
      </c>
      <c r="B64" s="284">
        <v>3.01</v>
      </c>
      <c r="C64" s="284" t="s">
        <v>66</v>
      </c>
      <c r="D64" s="284">
        <v>2.96</v>
      </c>
      <c r="E64" s="284" t="s">
        <v>66</v>
      </c>
      <c r="F64" s="284">
        <v>2.96</v>
      </c>
      <c r="G64" s="284" t="s">
        <v>66</v>
      </c>
      <c r="H64" s="284">
        <v>2.89</v>
      </c>
      <c r="I64" s="284" t="s">
        <v>66</v>
      </c>
      <c r="J64" s="284">
        <v>2.79</v>
      </c>
      <c r="K64" s="284" t="s">
        <v>66</v>
      </c>
      <c r="L64" s="284">
        <v>2.75</v>
      </c>
      <c r="M64" s="284" t="s">
        <v>66</v>
      </c>
      <c r="N64" s="284">
        <v>2.48</v>
      </c>
      <c r="O64" s="284" t="s">
        <v>66</v>
      </c>
      <c r="P64" s="284">
        <v>2.44</v>
      </c>
      <c r="Q64" s="284" t="s">
        <v>66</v>
      </c>
      <c r="R64" s="284">
        <v>2.4300000000000002</v>
      </c>
      <c r="S64" s="284" t="s">
        <v>66</v>
      </c>
      <c r="T64" s="284">
        <v>2.3199999999999998</v>
      </c>
      <c r="U64" s="284" t="s">
        <v>66</v>
      </c>
      <c r="V64" s="284">
        <v>2.15</v>
      </c>
      <c r="W64" s="284" t="s">
        <v>66</v>
      </c>
      <c r="X64" s="284">
        <v>1.84</v>
      </c>
      <c r="Y64" s="162" t="s">
        <v>66</v>
      </c>
    </row>
    <row r="65" spans="1:25">
      <c r="A65" s="284" t="s">
        <v>57</v>
      </c>
      <c r="B65" s="284">
        <v>1.97</v>
      </c>
      <c r="C65" s="284" t="s">
        <v>66</v>
      </c>
      <c r="D65" s="284">
        <v>2.2200000000000002</v>
      </c>
      <c r="E65" s="284" t="s">
        <v>66</v>
      </c>
      <c r="F65" s="284">
        <v>2.33</v>
      </c>
      <c r="G65" s="284" t="s">
        <v>66</v>
      </c>
      <c r="H65" s="284">
        <v>1.98</v>
      </c>
      <c r="I65" s="284" t="s">
        <v>66</v>
      </c>
      <c r="J65" s="284">
        <v>1.92</v>
      </c>
      <c r="K65" s="284" t="s">
        <v>66</v>
      </c>
      <c r="L65" s="284">
        <v>2.04</v>
      </c>
      <c r="M65" s="284" t="s">
        <v>66</v>
      </c>
      <c r="N65" s="284">
        <v>1.74</v>
      </c>
      <c r="O65" s="284" t="s">
        <v>66</v>
      </c>
      <c r="P65" s="284">
        <v>1.84</v>
      </c>
      <c r="Q65" s="284" t="s">
        <v>66</v>
      </c>
      <c r="R65" s="284">
        <v>1.97</v>
      </c>
      <c r="S65" s="284" t="s">
        <v>66</v>
      </c>
      <c r="T65" s="284">
        <v>1.89</v>
      </c>
      <c r="U65" s="284" t="s">
        <v>66</v>
      </c>
      <c r="V65" s="284">
        <v>1.9</v>
      </c>
      <c r="W65" s="284" t="s">
        <v>66</v>
      </c>
      <c r="X65" s="284">
        <v>1.95</v>
      </c>
      <c r="Y65" s="162" t="s">
        <v>66</v>
      </c>
    </row>
    <row r="66" spans="1:25">
      <c r="A66" s="284" t="s">
        <v>58</v>
      </c>
      <c r="B66" s="284">
        <v>3.19</v>
      </c>
      <c r="C66" s="284" t="s">
        <v>66</v>
      </c>
      <c r="D66" s="284">
        <v>3.23</v>
      </c>
      <c r="E66" s="284" t="s">
        <v>66</v>
      </c>
      <c r="F66" s="284">
        <v>3.24</v>
      </c>
      <c r="G66" s="284" t="s">
        <v>66</v>
      </c>
      <c r="H66" s="284">
        <v>3.15</v>
      </c>
      <c r="I66" s="284" t="s">
        <v>66</v>
      </c>
      <c r="J66" s="284">
        <v>2.96</v>
      </c>
      <c r="K66" s="284" t="s">
        <v>66</v>
      </c>
      <c r="L66" s="284">
        <v>2.95</v>
      </c>
      <c r="M66" s="284" t="s">
        <v>66</v>
      </c>
      <c r="N66" s="284">
        <v>2.95</v>
      </c>
      <c r="O66" s="284" t="s">
        <v>66</v>
      </c>
      <c r="P66" s="284">
        <v>3.49</v>
      </c>
      <c r="Q66" s="284" t="s">
        <v>66</v>
      </c>
      <c r="R66" s="284">
        <v>3.56</v>
      </c>
      <c r="S66" s="284" t="s">
        <v>66</v>
      </c>
      <c r="T66" s="284">
        <v>3.38</v>
      </c>
      <c r="U66" s="284" t="s">
        <v>66</v>
      </c>
      <c r="V66" s="284">
        <v>3.74</v>
      </c>
      <c r="W66" s="284" t="s">
        <v>66</v>
      </c>
      <c r="X66" s="284">
        <v>3.87</v>
      </c>
      <c r="Y66" s="162"/>
    </row>
    <row r="67" spans="1:25">
      <c r="A67" s="284" t="s">
        <v>59</v>
      </c>
      <c r="B67" s="284">
        <v>2.15</v>
      </c>
      <c r="C67" s="284" t="s">
        <v>66</v>
      </c>
      <c r="D67" s="284">
        <v>2.39</v>
      </c>
      <c r="E67" s="284" t="s">
        <v>66</v>
      </c>
      <c r="F67" s="284">
        <v>2.4500000000000002</v>
      </c>
      <c r="G67" s="284" t="s">
        <v>66</v>
      </c>
      <c r="H67" s="284">
        <v>2.34</v>
      </c>
      <c r="I67" s="284" t="s">
        <v>66</v>
      </c>
      <c r="J67" s="284">
        <v>2.23</v>
      </c>
      <c r="K67" s="284" t="s">
        <v>66</v>
      </c>
      <c r="L67" s="284">
        <v>2.0699999999999998</v>
      </c>
      <c r="M67" s="284" t="s">
        <v>66</v>
      </c>
      <c r="N67" s="284">
        <v>2.0099999999999998</v>
      </c>
      <c r="O67" s="284" t="s">
        <v>66</v>
      </c>
      <c r="P67" s="284">
        <v>1.92</v>
      </c>
      <c r="Q67" s="284" t="s">
        <v>66</v>
      </c>
      <c r="R67" s="284">
        <v>1.83</v>
      </c>
      <c r="S67" s="284" t="s">
        <v>66</v>
      </c>
      <c r="T67" s="284">
        <v>1.82</v>
      </c>
      <c r="U67" s="284" t="s">
        <v>66</v>
      </c>
      <c r="V67" s="284">
        <v>1.72</v>
      </c>
      <c r="W67" s="284" t="s">
        <v>66</v>
      </c>
      <c r="X67" s="284">
        <v>1.72</v>
      </c>
      <c r="Y67" s="162"/>
    </row>
    <row r="68" spans="1:25">
      <c r="A68" s="284" t="s">
        <v>60</v>
      </c>
      <c r="B68" s="284">
        <v>2.96</v>
      </c>
      <c r="C68" s="284" t="s">
        <v>66</v>
      </c>
      <c r="D68" s="284">
        <v>3.07</v>
      </c>
      <c r="E68" s="284" t="s">
        <v>66</v>
      </c>
      <c r="F68" s="284">
        <v>3.11</v>
      </c>
      <c r="G68" s="284" t="s">
        <v>66</v>
      </c>
      <c r="H68" s="284">
        <v>2.96</v>
      </c>
      <c r="I68" s="284" t="s">
        <v>66</v>
      </c>
      <c r="J68" s="284">
        <v>2.89</v>
      </c>
      <c r="K68" s="284" t="s">
        <v>66</v>
      </c>
      <c r="L68" s="284">
        <v>2.64</v>
      </c>
      <c r="M68" s="284" t="s">
        <v>66</v>
      </c>
      <c r="N68" s="284">
        <v>2.58</v>
      </c>
      <c r="O68" s="284" t="s">
        <v>66</v>
      </c>
      <c r="P68" s="284">
        <v>2.52</v>
      </c>
      <c r="Q68" s="284" t="s">
        <v>66</v>
      </c>
      <c r="R68" s="284">
        <v>2.66</v>
      </c>
      <c r="S68" s="284" t="s">
        <v>66</v>
      </c>
      <c r="T68" s="284">
        <v>3</v>
      </c>
      <c r="U68" s="284" t="s">
        <v>66</v>
      </c>
      <c r="V68" s="284">
        <v>2.96</v>
      </c>
      <c r="W68" s="284" t="s">
        <v>66</v>
      </c>
      <c r="X68" s="284">
        <v>2.92</v>
      </c>
      <c r="Y68" s="162"/>
    </row>
    <row r="69" spans="1:25">
      <c r="A69" s="284" t="s">
        <v>61</v>
      </c>
      <c r="B69" s="284">
        <v>2.74</v>
      </c>
      <c r="C69" s="284" t="s">
        <v>66</v>
      </c>
      <c r="D69" s="284">
        <v>2.75</v>
      </c>
      <c r="E69" s="284" t="s">
        <v>66</v>
      </c>
      <c r="F69" s="284">
        <v>2.69</v>
      </c>
      <c r="G69" s="284" t="s">
        <v>66</v>
      </c>
      <c r="H69" s="284">
        <v>2.72</v>
      </c>
      <c r="I69" s="284" t="s">
        <v>66</v>
      </c>
      <c r="J69" s="284">
        <v>2.61</v>
      </c>
      <c r="K69" s="284" t="s">
        <v>66</v>
      </c>
      <c r="L69" s="284">
        <v>2.52</v>
      </c>
      <c r="M69" s="284" t="s">
        <v>66</v>
      </c>
      <c r="N69" s="284">
        <v>2.57</v>
      </c>
      <c r="O69" s="284" t="s">
        <v>66</v>
      </c>
      <c r="P69" s="284">
        <v>2.68</v>
      </c>
      <c r="Q69" s="284" t="s">
        <v>66</v>
      </c>
      <c r="R69" s="284">
        <v>2.59</v>
      </c>
      <c r="S69" s="284" t="s">
        <v>66</v>
      </c>
      <c r="T69" s="284">
        <v>2.41</v>
      </c>
      <c r="U69" s="284" t="s">
        <v>66</v>
      </c>
      <c r="V69" s="284">
        <v>2.4</v>
      </c>
      <c r="W69" s="284" t="s">
        <v>66</v>
      </c>
      <c r="X69" s="284">
        <v>2.36</v>
      </c>
    </row>
    <row r="70" spans="1:25">
      <c r="A70" s="284" t="s">
        <v>80</v>
      </c>
      <c r="B70" s="284">
        <v>2.61</v>
      </c>
      <c r="C70" s="284" t="s">
        <v>66</v>
      </c>
      <c r="D70" s="284">
        <v>2.5499999999999998</v>
      </c>
      <c r="E70" s="284" t="s">
        <v>66</v>
      </c>
      <c r="F70" s="284">
        <v>2.5099999999999998</v>
      </c>
      <c r="G70" s="284" t="s">
        <v>66</v>
      </c>
      <c r="H70" s="284">
        <v>2.37</v>
      </c>
      <c r="I70" s="284" t="s">
        <v>66</v>
      </c>
      <c r="J70" s="284">
        <v>2.29</v>
      </c>
      <c r="K70" s="284" t="s">
        <v>66</v>
      </c>
      <c r="L70" s="284">
        <v>2.35</v>
      </c>
      <c r="M70" s="284" t="s">
        <v>66</v>
      </c>
      <c r="N70" s="284">
        <v>2.34</v>
      </c>
      <c r="O70" s="284" t="s">
        <v>66</v>
      </c>
      <c r="P70" s="284">
        <v>2.48</v>
      </c>
      <c r="Q70" s="284" t="s">
        <v>66</v>
      </c>
      <c r="R70" s="284">
        <v>2.52</v>
      </c>
      <c r="S70" s="284" t="s">
        <v>66</v>
      </c>
      <c r="T70" s="284">
        <v>2.48</v>
      </c>
      <c r="U70" s="284" t="s">
        <v>66</v>
      </c>
      <c r="V70" s="284">
        <v>2.5</v>
      </c>
      <c r="W70" s="284" t="s">
        <v>66</v>
      </c>
      <c r="X70" s="284">
        <v>2.5099999999999998</v>
      </c>
    </row>
    <row r="71" spans="1:25">
      <c r="A71" s="284" t="s">
        <v>69</v>
      </c>
      <c r="B71" s="284">
        <v>2.15</v>
      </c>
      <c r="C71" s="284" t="s">
        <v>66</v>
      </c>
      <c r="D71" s="284">
        <v>2.4</v>
      </c>
      <c r="E71" s="284" t="s">
        <v>66</v>
      </c>
      <c r="F71" s="284">
        <v>2.48</v>
      </c>
      <c r="G71" s="284" t="s">
        <v>66</v>
      </c>
      <c r="H71" s="284">
        <v>2.68</v>
      </c>
      <c r="I71" s="284" t="s">
        <v>66</v>
      </c>
      <c r="J71" s="284">
        <v>2.4300000000000002</v>
      </c>
      <c r="K71" s="284" t="s">
        <v>66</v>
      </c>
      <c r="L71" s="284">
        <v>2.29</v>
      </c>
      <c r="M71" s="284" t="s">
        <v>66</v>
      </c>
      <c r="N71" s="284">
        <v>1.68</v>
      </c>
      <c r="O71" s="284" t="s">
        <v>66</v>
      </c>
      <c r="P71" s="284">
        <v>1.45</v>
      </c>
      <c r="Q71" s="284" t="s">
        <v>66</v>
      </c>
      <c r="R71" s="284">
        <v>1.72</v>
      </c>
      <c r="S71" s="284" t="s">
        <v>66</v>
      </c>
      <c r="T71" s="284">
        <v>1.73</v>
      </c>
      <c r="U71" s="284" t="s">
        <v>66</v>
      </c>
      <c r="V71" s="284">
        <v>1.83</v>
      </c>
      <c r="W71" s="284" t="s">
        <v>66</v>
      </c>
      <c r="X71" s="284">
        <v>1.72</v>
      </c>
    </row>
    <row r="72" spans="1:25">
      <c r="A72" s="284" t="s">
        <v>103</v>
      </c>
      <c r="B72" s="284">
        <v>0.87</v>
      </c>
      <c r="C72" s="284" t="s">
        <v>66</v>
      </c>
      <c r="D72" s="284">
        <v>0.85</v>
      </c>
      <c r="E72" s="284" t="s">
        <v>66</v>
      </c>
      <c r="F72" s="284">
        <v>0.84</v>
      </c>
      <c r="G72" s="284" t="s">
        <v>66</v>
      </c>
      <c r="H72" s="284">
        <v>0.88</v>
      </c>
      <c r="I72" s="284" t="s">
        <v>66</v>
      </c>
      <c r="J72" s="284">
        <v>0.83</v>
      </c>
      <c r="K72" s="284" t="s">
        <v>66</v>
      </c>
      <c r="L72" s="284">
        <v>0.77</v>
      </c>
      <c r="M72" s="284" t="s">
        <v>66</v>
      </c>
      <c r="N72" s="284">
        <v>0.8</v>
      </c>
      <c r="O72" s="284" t="s">
        <v>66</v>
      </c>
      <c r="P72" s="284">
        <v>0.91</v>
      </c>
      <c r="Q72" s="284" t="s">
        <v>66</v>
      </c>
      <c r="R72" s="284">
        <v>0.88</v>
      </c>
      <c r="S72" s="284" t="s">
        <v>66</v>
      </c>
      <c r="T72" s="284">
        <v>0.94</v>
      </c>
      <c r="U72" s="284" t="s">
        <v>66</v>
      </c>
      <c r="V72" s="284">
        <v>0.91</v>
      </c>
      <c r="W72" s="284" t="s">
        <v>66</v>
      </c>
      <c r="X72" s="68" t="s">
        <v>332</v>
      </c>
    </row>
    <row r="73" spans="1:25">
      <c r="A73" s="284" t="s">
        <v>75</v>
      </c>
      <c r="B73" s="284">
        <v>3.24</v>
      </c>
      <c r="C73" s="284" t="s">
        <v>66</v>
      </c>
      <c r="D73" s="284">
        <v>3.18</v>
      </c>
      <c r="E73" s="284" t="s">
        <v>66</v>
      </c>
      <c r="F73" s="284">
        <v>3.13</v>
      </c>
      <c r="G73" s="284" t="s">
        <v>66</v>
      </c>
      <c r="H73" s="284">
        <v>2.96</v>
      </c>
      <c r="I73" s="284" t="s">
        <v>66</v>
      </c>
      <c r="J73" s="284">
        <v>2.9</v>
      </c>
      <c r="K73" s="284" t="s">
        <v>66</v>
      </c>
      <c r="L73" s="284">
        <v>2.88</v>
      </c>
      <c r="M73" s="284" t="s">
        <v>66</v>
      </c>
      <c r="N73" s="284">
        <v>2.54</v>
      </c>
      <c r="O73" s="284" t="s">
        <v>66</v>
      </c>
      <c r="P73" s="284">
        <v>2.6</v>
      </c>
      <c r="Q73" s="284" t="s">
        <v>66</v>
      </c>
      <c r="R73" s="284">
        <v>2.62</v>
      </c>
      <c r="S73" s="284" t="s">
        <v>66</v>
      </c>
      <c r="T73" s="284">
        <v>2.46</v>
      </c>
      <c r="U73" s="284" t="s">
        <v>66</v>
      </c>
      <c r="V73" s="284">
        <v>2.33</v>
      </c>
      <c r="W73" s="284" t="s">
        <v>66</v>
      </c>
      <c r="X73" s="284">
        <v>2.25</v>
      </c>
    </row>
    <row r="74" spans="1:25">
      <c r="A74" s="284" t="s">
        <v>78</v>
      </c>
      <c r="B74" s="68" t="s">
        <v>332</v>
      </c>
      <c r="C74" s="284" t="s">
        <v>66</v>
      </c>
      <c r="D74" s="68" t="s">
        <v>332</v>
      </c>
      <c r="E74" s="284" t="s">
        <v>66</v>
      </c>
      <c r="F74" s="68" t="s">
        <v>332</v>
      </c>
      <c r="G74" s="284" t="s">
        <v>66</v>
      </c>
      <c r="H74" s="68" t="s">
        <v>332</v>
      </c>
      <c r="I74" s="284" t="s">
        <v>66</v>
      </c>
      <c r="J74" s="68" t="s">
        <v>332</v>
      </c>
      <c r="K74" s="284" t="s">
        <v>66</v>
      </c>
      <c r="L74" s="68" t="s">
        <v>332</v>
      </c>
      <c r="M74" s="284" t="s">
        <v>66</v>
      </c>
      <c r="N74" s="68" t="s">
        <v>332</v>
      </c>
      <c r="O74" s="284" t="s">
        <v>66</v>
      </c>
      <c r="P74" s="68" t="s">
        <v>332</v>
      </c>
      <c r="Q74" s="284" t="s">
        <v>66</v>
      </c>
      <c r="R74" s="68" t="s">
        <v>332</v>
      </c>
      <c r="S74" s="284" t="s">
        <v>66</v>
      </c>
      <c r="T74" s="68" t="s">
        <v>332</v>
      </c>
      <c r="U74" s="284" t="s">
        <v>66</v>
      </c>
      <c r="V74" s="68" t="s">
        <v>332</v>
      </c>
      <c r="W74" s="284" t="s">
        <v>66</v>
      </c>
      <c r="X74" s="68" t="s">
        <v>332</v>
      </c>
    </row>
    <row r="75" spans="1:25">
      <c r="A75" s="284" t="s">
        <v>106</v>
      </c>
      <c r="B75" s="68" t="s">
        <v>332</v>
      </c>
      <c r="C75" s="284" t="s">
        <v>66</v>
      </c>
      <c r="D75" s="68" t="s">
        <v>332</v>
      </c>
      <c r="E75" s="284" t="s">
        <v>66</v>
      </c>
      <c r="F75" s="68" t="s">
        <v>332</v>
      </c>
      <c r="G75" s="284" t="s">
        <v>66</v>
      </c>
      <c r="H75" s="68" t="s">
        <v>332</v>
      </c>
      <c r="I75" s="284" t="s">
        <v>66</v>
      </c>
      <c r="J75" s="68" t="s">
        <v>332</v>
      </c>
      <c r="K75" s="284" t="s">
        <v>66</v>
      </c>
      <c r="L75" s="68" t="s">
        <v>332</v>
      </c>
      <c r="M75" s="284" t="s">
        <v>66</v>
      </c>
      <c r="N75" s="68" t="s">
        <v>332</v>
      </c>
      <c r="O75" s="284" t="s">
        <v>66</v>
      </c>
      <c r="P75" s="68" t="s">
        <v>332</v>
      </c>
      <c r="Q75" s="284" t="s">
        <v>66</v>
      </c>
      <c r="R75" s="68" t="s">
        <v>332</v>
      </c>
      <c r="S75" s="284" t="s">
        <v>66</v>
      </c>
      <c r="T75" s="68" t="s">
        <v>332</v>
      </c>
      <c r="U75" s="284" t="s">
        <v>66</v>
      </c>
      <c r="V75" s="68" t="s">
        <v>332</v>
      </c>
      <c r="W75" s="284" t="s">
        <v>66</v>
      </c>
      <c r="X75" s="68" t="s">
        <v>332</v>
      </c>
    </row>
    <row r="76" spans="1:25">
      <c r="A76" s="284" t="s">
        <v>423</v>
      </c>
      <c r="B76" s="68" t="s">
        <v>332</v>
      </c>
      <c r="C76" s="284" t="s">
        <v>66</v>
      </c>
      <c r="D76" s="68" t="s">
        <v>332</v>
      </c>
      <c r="E76" s="284" t="s">
        <v>66</v>
      </c>
      <c r="F76" s="68" t="s">
        <v>332</v>
      </c>
      <c r="G76" s="284" t="s">
        <v>66</v>
      </c>
      <c r="H76" s="68" t="s">
        <v>332</v>
      </c>
      <c r="I76" s="284" t="s">
        <v>66</v>
      </c>
      <c r="J76" s="68" t="s">
        <v>332</v>
      </c>
      <c r="K76" s="284" t="s">
        <v>66</v>
      </c>
      <c r="L76" s="68" t="s">
        <v>332</v>
      </c>
      <c r="M76" s="284" t="s">
        <v>66</v>
      </c>
      <c r="N76" s="68" t="s">
        <v>332</v>
      </c>
      <c r="O76" s="284" t="s">
        <v>66</v>
      </c>
      <c r="P76" s="68" t="s">
        <v>332</v>
      </c>
      <c r="Q76" s="284" t="s">
        <v>66</v>
      </c>
      <c r="R76" s="68" t="s">
        <v>332</v>
      </c>
      <c r="S76" s="284" t="s">
        <v>66</v>
      </c>
      <c r="T76" s="68" t="s">
        <v>332</v>
      </c>
      <c r="U76" s="284" t="s">
        <v>66</v>
      </c>
      <c r="V76" s="68" t="s">
        <v>332</v>
      </c>
      <c r="W76" s="284" t="s">
        <v>66</v>
      </c>
      <c r="X76" s="68" t="s">
        <v>332</v>
      </c>
    </row>
    <row r="77" spans="1:25">
      <c r="A77" s="284" t="s">
        <v>111</v>
      </c>
      <c r="B77" s="68" t="s">
        <v>332</v>
      </c>
      <c r="C77" s="284" t="s">
        <v>66</v>
      </c>
      <c r="D77" s="68" t="s">
        <v>332</v>
      </c>
      <c r="E77" s="284" t="s">
        <v>66</v>
      </c>
      <c r="F77" s="68" t="s">
        <v>332</v>
      </c>
      <c r="G77" s="284" t="s">
        <v>66</v>
      </c>
      <c r="H77" s="68" t="s">
        <v>332</v>
      </c>
      <c r="I77" s="284" t="s">
        <v>66</v>
      </c>
      <c r="J77" s="68" t="s">
        <v>332</v>
      </c>
      <c r="K77" s="284" t="s">
        <v>66</v>
      </c>
      <c r="L77" s="68" t="s">
        <v>332</v>
      </c>
      <c r="M77" s="284" t="s">
        <v>66</v>
      </c>
      <c r="N77" s="68" t="s">
        <v>332</v>
      </c>
      <c r="O77" s="284" t="s">
        <v>66</v>
      </c>
      <c r="P77" s="68" t="s">
        <v>332</v>
      </c>
      <c r="Q77" s="284" t="s">
        <v>66</v>
      </c>
      <c r="R77" s="68" t="s">
        <v>332</v>
      </c>
      <c r="S77" s="284" t="s">
        <v>66</v>
      </c>
      <c r="T77" s="68" t="s">
        <v>332</v>
      </c>
      <c r="U77" s="284" t="s">
        <v>66</v>
      </c>
      <c r="V77" s="68" t="s">
        <v>332</v>
      </c>
      <c r="W77" s="284" t="s">
        <v>66</v>
      </c>
      <c r="X77" s="68" t="s">
        <v>332</v>
      </c>
    </row>
    <row r="78" spans="1:25">
      <c r="A78" s="284" t="s">
        <v>79</v>
      </c>
      <c r="B78" s="68" t="s">
        <v>332</v>
      </c>
      <c r="C78" s="284" t="s">
        <v>66</v>
      </c>
      <c r="D78" s="68" t="s">
        <v>332</v>
      </c>
      <c r="E78" s="284" t="s">
        <v>66</v>
      </c>
      <c r="F78" s="68" t="s">
        <v>332</v>
      </c>
      <c r="G78" s="284" t="s">
        <v>66</v>
      </c>
      <c r="H78" s="68" t="s">
        <v>332</v>
      </c>
      <c r="I78" s="284" t="s">
        <v>66</v>
      </c>
      <c r="J78" s="68" t="s">
        <v>332</v>
      </c>
      <c r="K78" s="284" t="s">
        <v>66</v>
      </c>
      <c r="L78" s="68" t="s">
        <v>332</v>
      </c>
      <c r="M78" s="284" t="s">
        <v>66</v>
      </c>
      <c r="N78" s="68" t="s">
        <v>332</v>
      </c>
      <c r="O78" s="284" t="s">
        <v>66</v>
      </c>
      <c r="P78" s="68" t="s">
        <v>332</v>
      </c>
      <c r="Q78" s="284" t="s">
        <v>66</v>
      </c>
      <c r="R78" s="68" t="s">
        <v>332</v>
      </c>
      <c r="S78" s="284" t="s">
        <v>66</v>
      </c>
      <c r="T78" s="68" t="s">
        <v>332</v>
      </c>
      <c r="U78" s="284" t="s">
        <v>66</v>
      </c>
      <c r="V78" s="68" t="s">
        <v>332</v>
      </c>
      <c r="W78" s="284" t="s">
        <v>66</v>
      </c>
      <c r="X78" s="68" t="s">
        <v>332</v>
      </c>
    </row>
    <row r="79" spans="1:25">
      <c r="A79" s="284" t="s">
        <v>890</v>
      </c>
      <c r="B79" s="284"/>
      <c r="C79" s="284"/>
      <c r="D79" s="284"/>
      <c r="E79" s="284"/>
      <c r="F79" s="284"/>
      <c r="G79" s="284"/>
      <c r="H79" s="284"/>
      <c r="I79" s="284"/>
      <c r="J79" s="284"/>
      <c r="K79" s="284"/>
      <c r="L79" s="284"/>
      <c r="M79" s="284"/>
      <c r="N79" s="284"/>
      <c r="O79" s="284"/>
      <c r="P79" s="284"/>
      <c r="Q79" s="284"/>
      <c r="R79" s="284"/>
      <c r="S79" s="284"/>
      <c r="T79" s="284"/>
      <c r="U79" s="284"/>
      <c r="V79" s="284"/>
      <c r="W79" s="284"/>
      <c r="X79" s="284"/>
    </row>
    <row r="80" spans="1:25">
      <c r="A80" s="284" t="s">
        <v>332</v>
      </c>
      <c r="B80" s="284" t="s">
        <v>66</v>
      </c>
      <c r="C80" s="284"/>
      <c r="D80" s="284"/>
      <c r="E80" s="284"/>
      <c r="F80" s="284"/>
      <c r="G80" s="284"/>
      <c r="H80" s="284"/>
      <c r="I80" s="284"/>
      <c r="J80" s="284"/>
      <c r="K80" s="284"/>
      <c r="L80" s="284"/>
      <c r="M80" s="284"/>
      <c r="N80" s="284"/>
      <c r="O80" s="284"/>
      <c r="P80" s="284"/>
      <c r="Q80" s="284"/>
      <c r="R80" s="284"/>
      <c r="S80" s="284"/>
      <c r="T80" s="284"/>
      <c r="U80" s="284"/>
      <c r="V80" s="284"/>
      <c r="W80" s="284"/>
      <c r="X80" s="284"/>
    </row>
    <row r="81" spans="1:24">
      <c r="A81" s="284" t="s">
        <v>389</v>
      </c>
      <c r="B81" s="284" t="s">
        <v>4</v>
      </c>
      <c r="C81" s="284"/>
      <c r="D81" s="284"/>
      <c r="E81" s="284"/>
      <c r="F81" s="284"/>
      <c r="G81" s="284"/>
      <c r="H81" s="284"/>
      <c r="I81" s="284"/>
      <c r="J81" s="284"/>
      <c r="K81" s="284"/>
      <c r="L81" s="284"/>
      <c r="M81" s="284"/>
      <c r="N81" s="284"/>
      <c r="O81" s="284"/>
      <c r="P81" s="284"/>
      <c r="Q81" s="284"/>
      <c r="R81" s="284"/>
      <c r="S81" s="284"/>
      <c r="T81" s="284"/>
      <c r="U81" s="284"/>
      <c r="V81" s="284"/>
      <c r="W81" s="284"/>
      <c r="X81" s="284"/>
    </row>
    <row r="82" spans="1:24">
      <c r="A82" s="284" t="s">
        <v>390</v>
      </c>
      <c r="B82" s="284" t="s">
        <v>891</v>
      </c>
      <c r="C82" s="284"/>
      <c r="D82" s="284"/>
      <c r="E82" s="284"/>
      <c r="F82" s="284"/>
      <c r="G82" s="284"/>
      <c r="H82" s="284"/>
      <c r="I82" s="284"/>
      <c r="J82" s="284"/>
      <c r="K82" s="284"/>
      <c r="L82" s="284"/>
      <c r="M82" s="284"/>
      <c r="N82" s="284"/>
      <c r="O82" s="284"/>
      <c r="P82" s="284"/>
      <c r="Q82" s="284"/>
      <c r="R82" s="284"/>
      <c r="S82" s="284"/>
      <c r="T82" s="284"/>
      <c r="U82" s="284"/>
      <c r="V82" s="284"/>
      <c r="W82" s="284"/>
      <c r="X82" s="284"/>
    </row>
    <row r="83" spans="1:24">
      <c r="A83" s="284" t="s">
        <v>392</v>
      </c>
      <c r="B83" s="284" t="s">
        <v>892</v>
      </c>
      <c r="C83" s="284"/>
      <c r="D83" s="284"/>
      <c r="E83" s="284"/>
      <c r="F83" s="284"/>
      <c r="G83" s="284"/>
      <c r="H83" s="284"/>
      <c r="I83" s="284"/>
      <c r="J83" s="284"/>
      <c r="K83" s="284"/>
      <c r="L83" s="284"/>
      <c r="M83" s="284"/>
      <c r="N83" s="284"/>
      <c r="O83" s="284"/>
      <c r="P83" s="284"/>
      <c r="Q83" s="284"/>
      <c r="R83" s="284"/>
      <c r="S83" s="284"/>
      <c r="T83" s="284"/>
      <c r="U83" s="284"/>
      <c r="V83" s="284"/>
      <c r="W83" s="284"/>
      <c r="X83" s="284"/>
    </row>
    <row r="84" spans="1:24">
      <c r="A84" s="284" t="s">
        <v>394</v>
      </c>
      <c r="B84" s="284" t="s">
        <v>461</v>
      </c>
      <c r="C84" s="284"/>
      <c r="D84" s="284"/>
      <c r="E84" s="284"/>
      <c r="F84" s="284"/>
      <c r="G84" s="284"/>
      <c r="H84" s="284"/>
      <c r="I84" s="284"/>
      <c r="J84" s="284"/>
      <c r="K84" s="284"/>
      <c r="L84" s="284"/>
      <c r="M84" s="284"/>
      <c r="N84" s="284"/>
      <c r="O84" s="284"/>
      <c r="P84" s="284"/>
      <c r="Q84" s="284"/>
      <c r="R84" s="284"/>
      <c r="S84" s="284"/>
      <c r="T84" s="284"/>
      <c r="U84" s="284"/>
      <c r="V84" s="284"/>
      <c r="W84" s="284"/>
      <c r="X84" s="284"/>
    </row>
    <row r="85" spans="1:24">
      <c r="A85" s="284" t="s">
        <v>396</v>
      </c>
      <c r="B85" s="284" t="s">
        <v>397</v>
      </c>
      <c r="C85" s="284"/>
      <c r="D85" s="284"/>
      <c r="E85" s="284"/>
      <c r="F85" s="284"/>
      <c r="G85" s="284"/>
      <c r="H85" s="284"/>
      <c r="I85" s="284"/>
      <c r="J85" s="284"/>
      <c r="K85" s="284"/>
      <c r="L85" s="284"/>
      <c r="M85" s="284"/>
      <c r="N85" s="284"/>
      <c r="O85" s="284"/>
      <c r="P85" s="284"/>
      <c r="Q85" s="284"/>
      <c r="R85" s="284"/>
      <c r="S85" s="284"/>
      <c r="T85" s="284"/>
      <c r="U85" s="284"/>
      <c r="V85" s="284"/>
      <c r="W85" s="284"/>
      <c r="X85" s="284"/>
    </row>
    <row r="86" spans="1:24">
      <c r="A86" s="284" t="s">
        <v>398</v>
      </c>
      <c r="B86" s="284" t="s">
        <v>462</v>
      </c>
      <c r="C86" s="284"/>
      <c r="D86" s="284"/>
      <c r="E86" s="284"/>
      <c r="F86" s="284"/>
      <c r="G86" s="284"/>
      <c r="H86" s="284"/>
      <c r="I86" s="284"/>
      <c r="J86" s="284"/>
      <c r="K86" s="284"/>
      <c r="L86" s="284"/>
      <c r="M86" s="284"/>
      <c r="N86" s="284"/>
      <c r="O86" s="284"/>
      <c r="P86" s="284"/>
      <c r="Q86" s="284"/>
      <c r="R86" s="284"/>
      <c r="S86" s="284"/>
      <c r="T86" s="284"/>
      <c r="U86" s="284"/>
      <c r="V86" s="284"/>
      <c r="W86" s="284"/>
      <c r="X86" s="284"/>
    </row>
  </sheetData>
  <pageMargins left="0.7" right="0.7" top="0.75" bottom="0.75" header="0.3" footer="0.3"/>
  <pageSetup paperSize="9" orientation="portrait" horizontalDpi="30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opLeftCell="A37" workbookViewId="0">
      <selection activeCell="A40" sqref="A40"/>
    </sheetView>
  </sheetViews>
  <sheetFormatPr defaultRowHeight="16.5"/>
  <cols>
    <col min="14" max="14" width="16.28515625" bestFit="1" customWidth="1"/>
  </cols>
  <sheetData>
    <row r="1" spans="1:15">
      <c r="A1" t="s">
        <v>447</v>
      </c>
    </row>
    <row r="2" spans="1:15">
      <c r="A2" t="s">
        <v>448</v>
      </c>
    </row>
    <row r="3" spans="1:15">
      <c r="A3" t="s">
        <v>385</v>
      </c>
      <c r="B3" t="s">
        <v>245</v>
      </c>
      <c r="C3" t="s">
        <v>246</v>
      </c>
      <c r="D3" t="s">
        <v>247</v>
      </c>
      <c r="E3" t="s">
        <v>248</v>
      </c>
      <c r="F3" t="s">
        <v>249</v>
      </c>
      <c r="G3" t="s">
        <v>250</v>
      </c>
      <c r="H3" t="s">
        <v>251</v>
      </c>
      <c r="I3" t="s">
        <v>252</v>
      </c>
      <c r="J3" t="s">
        <v>253</v>
      </c>
      <c r="K3" t="s">
        <v>254</v>
      </c>
      <c r="L3" t="s">
        <v>255</v>
      </c>
      <c r="M3" t="s">
        <v>360</v>
      </c>
      <c r="N3" t="s">
        <v>66</v>
      </c>
    </row>
    <row r="4" spans="1:15">
      <c r="A4" t="s">
        <v>38</v>
      </c>
      <c r="B4">
        <v>392248</v>
      </c>
      <c r="C4">
        <v>378224</v>
      </c>
      <c r="D4">
        <v>346746</v>
      </c>
      <c r="E4">
        <v>337913</v>
      </c>
      <c r="F4">
        <v>348527</v>
      </c>
      <c r="G4">
        <v>352202</v>
      </c>
      <c r="H4">
        <v>317637</v>
      </c>
      <c r="I4">
        <v>297879</v>
      </c>
      <c r="J4">
        <v>296189</v>
      </c>
      <c r="K4">
        <v>289203</v>
      </c>
      <c r="L4">
        <v>291380</v>
      </c>
      <c r="M4">
        <v>300608</v>
      </c>
      <c r="N4" s="134">
        <f>L4/K42</f>
        <v>165.27509926262053</v>
      </c>
      <c r="O4">
        <f>-(N4-$N$31)/$N$32</f>
        <v>0.39598266403188531</v>
      </c>
    </row>
    <row r="5" spans="1:15">
      <c r="A5" t="s">
        <v>40</v>
      </c>
      <c r="B5" s="68" t="s">
        <v>332</v>
      </c>
      <c r="C5" s="68" t="s">
        <v>332</v>
      </c>
      <c r="D5" s="68" t="s">
        <v>332</v>
      </c>
      <c r="E5" s="68" t="s">
        <v>332</v>
      </c>
      <c r="F5">
        <v>150672</v>
      </c>
      <c r="G5">
        <v>134779</v>
      </c>
      <c r="H5">
        <v>175484</v>
      </c>
      <c r="I5">
        <v>146563</v>
      </c>
      <c r="J5">
        <v>129922</v>
      </c>
      <c r="K5">
        <v>135328</v>
      </c>
      <c r="L5">
        <v>140274</v>
      </c>
      <c r="M5">
        <v>160127</v>
      </c>
      <c r="N5" s="134">
        <f t="shared" ref="N5:N30" si="0">L5/K43</f>
        <v>259.28650646950092</v>
      </c>
      <c r="O5">
        <f t="shared" ref="O5:O30" si="1">-(N5-$N$31)/$N$32</f>
        <v>-0.12875072492980252</v>
      </c>
    </row>
    <row r="6" spans="1:15">
      <c r="A6" t="s">
        <v>41</v>
      </c>
      <c r="B6">
        <v>474684</v>
      </c>
      <c r="C6">
        <v>447955</v>
      </c>
      <c r="D6">
        <v>466030</v>
      </c>
      <c r="E6">
        <v>461162</v>
      </c>
      <c r="F6">
        <v>444644</v>
      </c>
      <c r="G6">
        <v>453533</v>
      </c>
      <c r="H6">
        <v>431858</v>
      </c>
      <c r="I6">
        <v>370115</v>
      </c>
      <c r="J6">
        <v>355911</v>
      </c>
      <c r="K6">
        <v>349278</v>
      </c>
      <c r="L6">
        <v>339314</v>
      </c>
      <c r="M6">
        <v>351517</v>
      </c>
      <c r="N6" s="134">
        <f t="shared" si="0"/>
        <v>451.81624500665777</v>
      </c>
      <c r="O6">
        <f t="shared" si="1"/>
        <v>-1.2033733178688875</v>
      </c>
    </row>
    <row r="7" spans="1:15">
      <c r="A7" t="s">
        <v>42</v>
      </c>
      <c r="B7">
        <v>209384</v>
      </c>
      <c r="C7">
        <v>205612</v>
      </c>
      <c r="D7">
        <v>191533</v>
      </c>
      <c r="E7">
        <v>206489</v>
      </c>
      <c r="F7">
        <v>193021</v>
      </c>
      <c r="G7">
        <v>197922</v>
      </c>
      <c r="H7">
        <v>193559</v>
      </c>
      <c r="I7">
        <v>149344</v>
      </c>
      <c r="J7">
        <v>165708</v>
      </c>
      <c r="K7">
        <v>178006</v>
      </c>
      <c r="L7">
        <v>176354</v>
      </c>
      <c r="M7">
        <v>173917</v>
      </c>
      <c r="N7" s="134">
        <f t="shared" si="0"/>
        <v>156.3421985815603</v>
      </c>
      <c r="O7">
        <f t="shared" si="1"/>
        <v>0.44584247771721702</v>
      </c>
    </row>
    <row r="8" spans="1:15">
      <c r="A8" t="s">
        <v>43</v>
      </c>
      <c r="B8">
        <v>2720698</v>
      </c>
      <c r="C8">
        <v>2744351</v>
      </c>
      <c r="D8">
        <v>2767666</v>
      </c>
      <c r="E8">
        <v>2765459</v>
      </c>
      <c r="F8">
        <v>2919819</v>
      </c>
      <c r="G8">
        <v>3028466</v>
      </c>
      <c r="H8">
        <v>3078347</v>
      </c>
      <c r="I8">
        <v>2769201</v>
      </c>
      <c r="J8">
        <v>2734605</v>
      </c>
      <c r="K8">
        <v>2986736</v>
      </c>
      <c r="L8">
        <v>2891837</v>
      </c>
      <c r="M8">
        <v>2938702</v>
      </c>
      <c r="N8" s="134">
        <f t="shared" si="0"/>
        <v>224.53893935864585</v>
      </c>
      <c r="O8">
        <f t="shared" si="1"/>
        <v>6.5196043765286607E-2</v>
      </c>
    </row>
    <row r="9" spans="1:15">
      <c r="A9" t="s">
        <v>44</v>
      </c>
      <c r="B9" s="68" t="s">
        <v>332</v>
      </c>
      <c r="C9">
        <v>27972</v>
      </c>
      <c r="D9">
        <v>26103</v>
      </c>
      <c r="E9">
        <v>29880</v>
      </c>
      <c r="F9">
        <v>33780</v>
      </c>
      <c r="G9">
        <v>39988</v>
      </c>
      <c r="H9">
        <v>42312</v>
      </c>
      <c r="I9">
        <v>30088</v>
      </c>
      <c r="J9">
        <v>27315</v>
      </c>
      <c r="K9">
        <v>32913</v>
      </c>
      <c r="L9">
        <v>31321</v>
      </c>
      <c r="M9">
        <v>31080</v>
      </c>
      <c r="N9" s="134">
        <f t="shared" si="0"/>
        <v>252.58870967741936</v>
      </c>
      <c r="O9">
        <f t="shared" si="1"/>
        <v>-9.1366350908556507E-2</v>
      </c>
    </row>
    <row r="10" spans="1:15">
      <c r="A10" t="s">
        <v>70</v>
      </c>
      <c r="B10">
        <v>223305</v>
      </c>
      <c r="C10">
        <v>251552</v>
      </c>
      <c r="D10">
        <v>278037</v>
      </c>
      <c r="E10">
        <v>297413</v>
      </c>
      <c r="F10">
        <v>305916</v>
      </c>
      <c r="G10">
        <v>310237</v>
      </c>
      <c r="H10">
        <v>253115</v>
      </c>
      <c r="I10">
        <v>142126</v>
      </c>
      <c r="J10">
        <v>123116</v>
      </c>
      <c r="K10">
        <v>109661</v>
      </c>
      <c r="L10">
        <v>106465</v>
      </c>
      <c r="M10">
        <v>107222</v>
      </c>
      <c r="N10" s="134">
        <f t="shared" si="0"/>
        <v>118.29444444444445</v>
      </c>
      <c r="O10">
        <f t="shared" si="1"/>
        <v>0.65820954639448181</v>
      </c>
    </row>
    <row r="11" spans="1:15">
      <c r="A11" t="s">
        <v>68</v>
      </c>
      <c r="B11" s="68" t="s">
        <v>332</v>
      </c>
      <c r="C11">
        <v>225499</v>
      </c>
      <c r="D11">
        <v>443941</v>
      </c>
      <c r="E11">
        <v>432846</v>
      </c>
      <c r="F11">
        <v>510741</v>
      </c>
      <c r="G11">
        <v>484775</v>
      </c>
      <c r="H11">
        <v>628560</v>
      </c>
      <c r="I11">
        <v>644528</v>
      </c>
      <c r="J11">
        <v>577442</v>
      </c>
      <c r="K11">
        <v>505986</v>
      </c>
      <c r="L11">
        <v>400124</v>
      </c>
      <c r="M11">
        <v>480794</v>
      </c>
      <c r="N11" s="134"/>
      <c r="O11">
        <f t="shared" si="1"/>
        <v>1.318480959969605</v>
      </c>
    </row>
    <row r="12" spans="1:15">
      <c r="A12" t="s">
        <v>45</v>
      </c>
      <c r="B12">
        <v>1760521</v>
      </c>
      <c r="C12">
        <v>1850093</v>
      </c>
      <c r="D12">
        <v>2012563</v>
      </c>
      <c r="E12">
        <v>2210372</v>
      </c>
      <c r="F12">
        <v>2387159</v>
      </c>
      <c r="G12">
        <v>2408762</v>
      </c>
      <c r="H12">
        <v>2120241</v>
      </c>
      <c r="I12">
        <v>1710946</v>
      </c>
      <c r="J12">
        <v>1566270</v>
      </c>
      <c r="K12">
        <v>1466146</v>
      </c>
      <c r="L12">
        <v>1238703</v>
      </c>
      <c r="M12">
        <v>1124480</v>
      </c>
      <c r="N12" s="134">
        <f t="shared" si="0"/>
        <v>84.259778246377792</v>
      </c>
      <c r="O12">
        <f t="shared" si="1"/>
        <v>0.84817719252268764</v>
      </c>
    </row>
    <row r="13" spans="1:15">
      <c r="A13" t="s">
        <v>46</v>
      </c>
      <c r="B13">
        <v>2037082</v>
      </c>
      <c r="C13">
        <v>1982363</v>
      </c>
      <c r="D13">
        <v>2076659</v>
      </c>
      <c r="E13">
        <v>2059715</v>
      </c>
      <c r="F13">
        <v>2181675</v>
      </c>
      <c r="G13">
        <v>2258028</v>
      </c>
      <c r="H13">
        <v>2203204</v>
      </c>
      <c r="I13">
        <v>1939431</v>
      </c>
      <c r="J13">
        <v>2015493</v>
      </c>
      <c r="K13">
        <v>2090616</v>
      </c>
      <c r="L13">
        <v>2008370</v>
      </c>
      <c r="M13">
        <v>1999869</v>
      </c>
      <c r="N13" s="134">
        <f t="shared" si="0"/>
        <v>175.17400784997818</v>
      </c>
      <c r="O13">
        <f t="shared" si="1"/>
        <v>0.34073098761951498</v>
      </c>
    </row>
    <row r="14" spans="1:15">
      <c r="A14" t="s">
        <v>96</v>
      </c>
      <c r="B14" s="68" t="s">
        <v>332</v>
      </c>
      <c r="C14" s="68" t="s">
        <v>332</v>
      </c>
      <c r="D14" s="68" t="s">
        <v>332</v>
      </c>
      <c r="E14" s="68" t="s">
        <v>332</v>
      </c>
      <c r="F14" s="68" t="s">
        <v>332</v>
      </c>
      <c r="G14" s="68" t="s">
        <v>332</v>
      </c>
      <c r="H14">
        <v>110833</v>
      </c>
      <c r="I14">
        <v>92862</v>
      </c>
      <c r="J14">
        <v>74980</v>
      </c>
      <c r="K14">
        <v>74657</v>
      </c>
      <c r="L14">
        <v>65453</v>
      </c>
      <c r="M14">
        <v>67512</v>
      </c>
      <c r="N14" s="134">
        <f t="shared" si="0"/>
        <v>52.195374800637957</v>
      </c>
      <c r="O14">
        <f t="shared" si="1"/>
        <v>1.0271476343552668</v>
      </c>
    </row>
    <row r="15" spans="1:15">
      <c r="A15" t="s">
        <v>47</v>
      </c>
      <c r="B15">
        <v>1254398</v>
      </c>
      <c r="C15">
        <v>1243073</v>
      </c>
      <c r="D15">
        <v>1424490</v>
      </c>
      <c r="E15">
        <v>1508701</v>
      </c>
      <c r="F15">
        <v>1483800</v>
      </c>
      <c r="G15">
        <v>1496878</v>
      </c>
      <c r="H15">
        <v>1520415</v>
      </c>
      <c r="I15">
        <v>1468954</v>
      </c>
      <c r="J15">
        <v>1527763</v>
      </c>
      <c r="K15">
        <v>1339672</v>
      </c>
      <c r="L15">
        <v>1121313</v>
      </c>
      <c r="M15">
        <v>1023872</v>
      </c>
      <c r="N15" s="134">
        <f t="shared" si="0"/>
        <v>168.16331733653269</v>
      </c>
      <c r="O15">
        <f t="shared" si="1"/>
        <v>0.3798618069677076</v>
      </c>
    </row>
    <row r="16" spans="1:15">
      <c r="A16" t="s">
        <v>48</v>
      </c>
      <c r="B16">
        <v>52428</v>
      </c>
      <c r="C16">
        <v>55413</v>
      </c>
      <c r="D16">
        <v>43150</v>
      </c>
      <c r="E16">
        <v>53726</v>
      </c>
      <c r="F16">
        <v>43634</v>
      </c>
      <c r="G16">
        <v>39945</v>
      </c>
      <c r="H16">
        <v>41619</v>
      </c>
      <c r="I16">
        <v>28523</v>
      </c>
      <c r="J16">
        <v>32247</v>
      </c>
      <c r="K16">
        <v>26050</v>
      </c>
      <c r="L16">
        <v>22964</v>
      </c>
      <c r="M16">
        <v>16122</v>
      </c>
      <c r="N16" s="134">
        <f t="shared" si="0"/>
        <v>89.354085603112836</v>
      </c>
      <c r="O16">
        <f t="shared" si="1"/>
        <v>0.81974284350981175</v>
      </c>
    </row>
    <row r="17" spans="1:15">
      <c r="A17" t="s">
        <v>49</v>
      </c>
      <c r="B17">
        <v>38551</v>
      </c>
      <c r="C17">
        <v>43802</v>
      </c>
      <c r="D17">
        <v>46447</v>
      </c>
      <c r="E17">
        <v>52169</v>
      </c>
      <c r="F17">
        <v>54640</v>
      </c>
      <c r="G17">
        <v>62152</v>
      </c>
      <c r="H17">
        <v>54460</v>
      </c>
      <c r="I17">
        <v>37819</v>
      </c>
      <c r="J17">
        <v>46808</v>
      </c>
      <c r="K17">
        <v>53936</v>
      </c>
      <c r="L17">
        <v>52622</v>
      </c>
      <c r="M17">
        <v>60610</v>
      </c>
      <c r="N17" s="134"/>
      <c r="O17">
        <f t="shared" si="1"/>
        <v>1.318480959969605</v>
      </c>
    </row>
    <row r="18" spans="1:15">
      <c r="A18" t="s">
        <v>50</v>
      </c>
      <c r="B18" s="68" t="s">
        <v>332</v>
      </c>
      <c r="C18">
        <v>52189</v>
      </c>
      <c r="D18">
        <v>51456</v>
      </c>
      <c r="E18">
        <v>55333</v>
      </c>
      <c r="F18">
        <v>56026</v>
      </c>
      <c r="G18">
        <v>62156</v>
      </c>
      <c r="H18">
        <v>59427</v>
      </c>
      <c r="I18">
        <v>44697</v>
      </c>
      <c r="J18">
        <v>44716</v>
      </c>
      <c r="K18">
        <v>46019</v>
      </c>
      <c r="L18">
        <v>48428</v>
      </c>
      <c r="M18">
        <v>52346</v>
      </c>
      <c r="N18" s="134">
        <f t="shared" si="0"/>
        <v>156.72491909385113</v>
      </c>
      <c r="O18">
        <f t="shared" si="1"/>
        <v>0.44370628768021875</v>
      </c>
    </row>
    <row r="19" spans="1:15">
      <c r="A19" t="s">
        <v>51</v>
      </c>
      <c r="B19">
        <v>51473</v>
      </c>
      <c r="C19">
        <v>51722</v>
      </c>
      <c r="D19">
        <v>53001</v>
      </c>
      <c r="E19">
        <v>49991</v>
      </c>
      <c r="F19">
        <v>53016</v>
      </c>
      <c r="G19">
        <v>57874</v>
      </c>
      <c r="H19">
        <v>58529</v>
      </c>
      <c r="I19">
        <v>52649</v>
      </c>
      <c r="J19">
        <v>60725</v>
      </c>
      <c r="K19">
        <v>60687</v>
      </c>
      <c r="L19">
        <v>54482</v>
      </c>
      <c r="M19">
        <v>51480</v>
      </c>
      <c r="N19" s="134">
        <f t="shared" si="0"/>
        <v>358.43421052631578</v>
      </c>
      <c r="O19">
        <f t="shared" si="1"/>
        <v>-0.68215283115521941</v>
      </c>
    </row>
    <row r="20" spans="1:15">
      <c r="A20" t="s">
        <v>52</v>
      </c>
      <c r="B20">
        <v>227693</v>
      </c>
      <c r="C20">
        <v>214235</v>
      </c>
      <c r="D20">
        <v>213153</v>
      </c>
      <c r="E20">
        <v>228891</v>
      </c>
      <c r="F20">
        <v>250989</v>
      </c>
      <c r="G20">
        <v>243299</v>
      </c>
      <c r="H20">
        <v>258475</v>
      </c>
      <c r="I20">
        <v>229808</v>
      </c>
      <c r="J20">
        <v>199848</v>
      </c>
      <c r="K20">
        <v>182839</v>
      </c>
      <c r="L20">
        <v>165514</v>
      </c>
      <c r="M20">
        <v>169211</v>
      </c>
      <c r="N20" s="134">
        <f t="shared" si="0"/>
        <v>109.24295426044486</v>
      </c>
      <c r="O20">
        <f t="shared" si="1"/>
        <v>0.70873127838974492</v>
      </c>
    </row>
    <row r="21" spans="1:15">
      <c r="A21" t="s">
        <v>54</v>
      </c>
      <c r="B21">
        <v>569825</v>
      </c>
      <c r="C21">
        <v>571059</v>
      </c>
      <c r="D21">
        <v>614485</v>
      </c>
      <c r="E21">
        <v>613145</v>
      </c>
      <c r="F21">
        <v>615304</v>
      </c>
      <c r="G21">
        <v>636170</v>
      </c>
      <c r="H21">
        <v>621287</v>
      </c>
      <c r="I21">
        <v>616903</v>
      </c>
      <c r="J21">
        <v>564841</v>
      </c>
      <c r="K21">
        <v>561051</v>
      </c>
      <c r="L21">
        <v>538475</v>
      </c>
      <c r="M21">
        <v>604692</v>
      </c>
      <c r="N21" s="134">
        <f t="shared" si="0"/>
        <v>204.66552641581148</v>
      </c>
      <c r="O21">
        <f t="shared" si="1"/>
        <v>0.17612134138135438</v>
      </c>
    </row>
    <row r="22" spans="1:15">
      <c r="A22" t="s">
        <v>55</v>
      </c>
      <c r="B22">
        <v>285596</v>
      </c>
      <c r="C22">
        <v>297296</v>
      </c>
      <c r="D22">
        <v>283382</v>
      </c>
      <c r="E22">
        <v>288197</v>
      </c>
      <c r="F22">
        <v>358843</v>
      </c>
      <c r="G22">
        <v>354330</v>
      </c>
      <c r="H22">
        <v>369454</v>
      </c>
      <c r="I22">
        <v>336691</v>
      </c>
      <c r="J22">
        <v>331034</v>
      </c>
      <c r="K22">
        <v>344737</v>
      </c>
      <c r="L22">
        <v>333963</v>
      </c>
      <c r="M22">
        <v>325475</v>
      </c>
      <c r="N22" s="134">
        <f t="shared" si="0"/>
        <v>194.27748691099475</v>
      </c>
      <c r="O22">
        <f t="shared" si="1"/>
        <v>0.23410314737682339</v>
      </c>
    </row>
    <row r="23" spans="1:15">
      <c r="A23" t="s">
        <v>56</v>
      </c>
      <c r="B23" s="68" t="s">
        <v>332</v>
      </c>
      <c r="C23" s="68" t="s">
        <v>332</v>
      </c>
      <c r="D23">
        <v>732049</v>
      </c>
      <c r="E23">
        <v>863395</v>
      </c>
      <c r="F23">
        <v>897414</v>
      </c>
      <c r="G23">
        <v>984237</v>
      </c>
      <c r="H23">
        <v>1093406</v>
      </c>
      <c r="I23">
        <v>1170478</v>
      </c>
      <c r="J23">
        <v>1216083</v>
      </c>
      <c r="K23">
        <v>1322237</v>
      </c>
      <c r="L23">
        <v>1245053</v>
      </c>
      <c r="M23">
        <v>1300608</v>
      </c>
      <c r="N23" s="134">
        <f t="shared" si="0"/>
        <v>912.1267399267399</v>
      </c>
      <c r="O23">
        <f t="shared" si="1"/>
        <v>-3.7726390394479274</v>
      </c>
    </row>
    <row r="24" spans="1:15">
      <c r="A24" t="s">
        <v>76</v>
      </c>
      <c r="B24">
        <v>282860</v>
      </c>
      <c r="C24">
        <v>266346</v>
      </c>
      <c r="D24">
        <v>325532</v>
      </c>
      <c r="E24">
        <v>332854</v>
      </c>
      <c r="F24">
        <v>321203</v>
      </c>
      <c r="G24">
        <v>324019</v>
      </c>
      <c r="H24">
        <v>294402</v>
      </c>
      <c r="I24">
        <v>258968</v>
      </c>
      <c r="J24">
        <v>222142</v>
      </c>
      <c r="K24">
        <v>217186</v>
      </c>
      <c r="L24">
        <v>154484</v>
      </c>
      <c r="M24">
        <v>148177</v>
      </c>
      <c r="N24" s="134">
        <f t="shared" si="0"/>
        <v>51.701472556894245</v>
      </c>
      <c r="O24">
        <f t="shared" si="1"/>
        <v>1.0299043955385676</v>
      </c>
    </row>
    <row r="25" spans="1:15">
      <c r="A25" t="s">
        <v>57</v>
      </c>
      <c r="B25" s="68" t="s">
        <v>332</v>
      </c>
      <c r="C25" s="68" t="s">
        <v>332</v>
      </c>
      <c r="D25" s="68" t="s">
        <v>332</v>
      </c>
      <c r="E25" s="68" t="s">
        <v>332</v>
      </c>
      <c r="F25">
        <v>335578</v>
      </c>
      <c r="G25">
        <v>356971</v>
      </c>
      <c r="H25">
        <v>364952</v>
      </c>
      <c r="I25">
        <v>293422</v>
      </c>
      <c r="J25">
        <v>174124</v>
      </c>
      <c r="K25">
        <v>183935</v>
      </c>
      <c r="L25">
        <v>188611</v>
      </c>
      <c r="M25">
        <v>191554</v>
      </c>
      <c r="N25" s="134">
        <f t="shared" si="0"/>
        <v>342.92909090909092</v>
      </c>
      <c r="O25">
        <f t="shared" si="1"/>
        <v>-0.59560956789889297</v>
      </c>
    </row>
    <row r="26" spans="1:15">
      <c r="A26" t="s">
        <v>58</v>
      </c>
      <c r="B26">
        <v>62957</v>
      </c>
      <c r="C26">
        <v>68520</v>
      </c>
      <c r="D26">
        <v>73577</v>
      </c>
      <c r="E26">
        <v>82750</v>
      </c>
      <c r="F26">
        <v>86896</v>
      </c>
      <c r="G26">
        <v>89036</v>
      </c>
      <c r="H26">
        <v>91239</v>
      </c>
      <c r="I26">
        <v>75287</v>
      </c>
      <c r="J26">
        <v>81025</v>
      </c>
      <c r="K26">
        <v>75615</v>
      </c>
      <c r="L26">
        <v>62759</v>
      </c>
      <c r="M26">
        <v>65340</v>
      </c>
      <c r="N26" s="134">
        <f t="shared" si="0"/>
        <v>81.611183355006503</v>
      </c>
      <c r="O26">
        <f t="shared" si="1"/>
        <v>0.86296057056826347</v>
      </c>
    </row>
    <row r="27" spans="1:15">
      <c r="A27" s="66" t="s">
        <v>59</v>
      </c>
      <c r="B27" s="161" t="s">
        <v>332</v>
      </c>
      <c r="C27" s="66">
        <v>174100</v>
      </c>
      <c r="D27" s="66">
        <v>178130</v>
      </c>
      <c r="E27" s="66">
        <v>195488</v>
      </c>
      <c r="F27" s="66">
        <v>181521</v>
      </c>
      <c r="G27" s="66">
        <v>179409</v>
      </c>
      <c r="H27" s="66">
        <v>199429</v>
      </c>
      <c r="I27" s="66">
        <v>163491</v>
      </c>
      <c r="J27" s="66">
        <v>143244</v>
      </c>
      <c r="K27" s="66">
        <v>132690</v>
      </c>
      <c r="L27" s="66">
        <v>132270</v>
      </c>
      <c r="M27" s="66">
        <v>129032</v>
      </c>
      <c r="N27" s="139">
        <f t="shared" si="0"/>
        <v>315.52958015267177</v>
      </c>
      <c r="O27" s="66">
        <f t="shared" si="1"/>
        <v>-0.44267665728444794</v>
      </c>
    </row>
    <row r="28" spans="1:15">
      <c r="A28" t="s">
        <v>60</v>
      </c>
      <c r="B28">
        <v>420267</v>
      </c>
      <c r="C28">
        <v>400007</v>
      </c>
      <c r="D28">
        <v>400191</v>
      </c>
      <c r="E28">
        <v>399759</v>
      </c>
      <c r="F28">
        <v>396800</v>
      </c>
      <c r="G28">
        <v>422161</v>
      </c>
      <c r="H28">
        <v>423613</v>
      </c>
      <c r="I28">
        <v>350588</v>
      </c>
      <c r="J28">
        <v>397813</v>
      </c>
      <c r="K28">
        <v>317740</v>
      </c>
      <c r="L28">
        <v>299397</v>
      </c>
      <c r="M28">
        <v>274637</v>
      </c>
      <c r="N28" s="134">
        <f t="shared" si="0"/>
        <v>383.84230769230771</v>
      </c>
      <c r="O28">
        <f t="shared" si="1"/>
        <v>-0.82397048210942236</v>
      </c>
    </row>
    <row r="29" spans="1:15">
      <c r="A29" t="s">
        <v>61</v>
      </c>
      <c r="B29">
        <v>326215</v>
      </c>
      <c r="C29">
        <v>311983</v>
      </c>
      <c r="D29">
        <v>325225</v>
      </c>
      <c r="E29">
        <v>354982</v>
      </c>
      <c r="F29">
        <v>342309</v>
      </c>
      <c r="G29">
        <v>360151</v>
      </c>
      <c r="H29">
        <v>366831</v>
      </c>
      <c r="I29">
        <v>333837</v>
      </c>
      <c r="J29">
        <v>322107</v>
      </c>
      <c r="K29">
        <v>330992</v>
      </c>
      <c r="L29">
        <v>294939</v>
      </c>
      <c r="M29">
        <v>281177</v>
      </c>
      <c r="N29" s="134">
        <f t="shared" si="0"/>
        <v>155.96985721840295</v>
      </c>
      <c r="O29">
        <f t="shared" si="1"/>
        <v>0.44792073557065193</v>
      </c>
    </row>
    <row r="30" spans="1:15">
      <c r="A30" t="s">
        <v>80</v>
      </c>
      <c r="B30">
        <v>1691418</v>
      </c>
      <c r="C30">
        <v>1724390</v>
      </c>
      <c r="D30">
        <v>1779742</v>
      </c>
      <c r="E30">
        <v>1780839</v>
      </c>
      <c r="F30">
        <v>1854275</v>
      </c>
      <c r="G30">
        <v>1918963</v>
      </c>
      <c r="H30">
        <v>1776203</v>
      </c>
      <c r="I30">
        <v>1460797</v>
      </c>
      <c r="J30">
        <v>1521135</v>
      </c>
      <c r="K30">
        <v>1588905</v>
      </c>
      <c r="L30">
        <v>1625921</v>
      </c>
      <c r="M30">
        <v>1511284</v>
      </c>
      <c r="N30" s="134">
        <f t="shared" si="0"/>
        <v>441.14306644599401</v>
      </c>
      <c r="O30">
        <f t="shared" si="1"/>
        <v>-1.1437999817863229</v>
      </c>
    </row>
    <row r="31" spans="1:15">
      <c r="A31" t="s">
        <v>332</v>
      </c>
      <c r="B31" t="s">
        <v>66</v>
      </c>
      <c r="N31" s="134">
        <f>AVERAGE(N4:N30)</f>
        <v>236.21948408408062</v>
      </c>
    </row>
    <row r="32" spans="1:15">
      <c r="A32" t="s">
        <v>389</v>
      </c>
      <c r="B32" t="s">
        <v>4</v>
      </c>
      <c r="N32" s="134">
        <f>_xlfn.STDEV.P(N4:N30)</f>
        <v>179.16033014957318</v>
      </c>
    </row>
    <row r="33" spans="1:11">
      <c r="A33" t="s">
        <v>390</v>
      </c>
      <c r="B33" t="s">
        <v>449</v>
      </c>
    </row>
    <row r="34" spans="1:11">
      <c r="A34" t="s">
        <v>392</v>
      </c>
      <c r="B34" t="s">
        <v>450</v>
      </c>
    </row>
    <row r="35" spans="1:11">
      <c r="A35" t="s">
        <v>394</v>
      </c>
      <c r="B35" t="s">
        <v>451</v>
      </c>
    </row>
    <row r="36" spans="1:11">
      <c r="A36" t="s">
        <v>396</v>
      </c>
      <c r="B36" t="s">
        <v>397</v>
      </c>
    </row>
    <row r="37" spans="1:11">
      <c r="A37" t="s">
        <v>398</v>
      </c>
      <c r="B37" t="s">
        <v>452</v>
      </c>
    </row>
    <row r="38" spans="1:11">
      <c r="A38" t="s">
        <v>400</v>
      </c>
      <c r="B38" t="s">
        <v>23</v>
      </c>
    </row>
    <row r="40" spans="1:11">
      <c r="A40" s="688" t="s">
        <v>453</v>
      </c>
    </row>
    <row r="41" spans="1:11">
      <c r="A41" s="81" t="s">
        <v>358</v>
      </c>
      <c r="B41" s="81" t="s">
        <v>246</v>
      </c>
      <c r="C41" s="81" t="s">
        <v>247</v>
      </c>
      <c r="D41" s="81" t="s">
        <v>248</v>
      </c>
      <c r="E41" s="81" t="s">
        <v>249</v>
      </c>
      <c r="F41" s="81" t="s">
        <v>250</v>
      </c>
      <c r="G41" s="81" t="s">
        <v>251</v>
      </c>
      <c r="H41" s="81" t="s">
        <v>252</v>
      </c>
      <c r="I41" s="81" t="s">
        <v>253</v>
      </c>
      <c r="J41" s="81" t="s">
        <v>254</v>
      </c>
      <c r="K41" s="81" t="s">
        <v>255</v>
      </c>
    </row>
    <row r="42" spans="1:11">
      <c r="A42" s="81" t="s">
        <v>38</v>
      </c>
      <c r="B42" s="82">
        <v>1729</v>
      </c>
      <c r="C42" s="82">
        <v>1747</v>
      </c>
      <c r="D42" s="82">
        <v>1747</v>
      </c>
      <c r="E42" s="82">
        <v>1763</v>
      </c>
      <c r="F42" s="82">
        <v>1763</v>
      </c>
      <c r="G42" s="82">
        <v>1763</v>
      </c>
      <c r="H42" s="82">
        <v>1763</v>
      </c>
      <c r="I42" s="82">
        <v>1763</v>
      </c>
      <c r="J42" s="83" t="s">
        <v>332</v>
      </c>
      <c r="K42" s="159">
        <f>I42</f>
        <v>1763</v>
      </c>
    </row>
    <row r="43" spans="1:11">
      <c r="A43" s="81" t="s">
        <v>40</v>
      </c>
      <c r="B43" s="82">
        <v>328</v>
      </c>
      <c r="C43" s="82">
        <v>331</v>
      </c>
      <c r="D43" s="82">
        <v>331</v>
      </c>
      <c r="E43" s="82">
        <v>394</v>
      </c>
      <c r="F43" s="82">
        <v>418</v>
      </c>
      <c r="G43" s="82">
        <v>418</v>
      </c>
      <c r="H43" s="82">
        <v>418</v>
      </c>
      <c r="I43" s="82">
        <v>437</v>
      </c>
      <c r="J43" s="82">
        <v>458</v>
      </c>
      <c r="K43" s="82">
        <v>541</v>
      </c>
    </row>
    <row r="44" spans="1:11">
      <c r="A44" s="81" t="s">
        <v>41</v>
      </c>
      <c r="B44" s="82">
        <v>518</v>
      </c>
      <c r="C44" s="82">
        <v>546</v>
      </c>
      <c r="D44" s="82">
        <v>564</v>
      </c>
      <c r="E44" s="82">
        <v>633</v>
      </c>
      <c r="F44" s="82">
        <v>657</v>
      </c>
      <c r="G44" s="82">
        <v>691</v>
      </c>
      <c r="H44" s="82">
        <v>729</v>
      </c>
      <c r="I44" s="82">
        <v>734</v>
      </c>
      <c r="J44" s="82">
        <v>745</v>
      </c>
      <c r="K44" s="82">
        <v>751</v>
      </c>
    </row>
    <row r="45" spans="1:11">
      <c r="A45" s="81" t="s">
        <v>42</v>
      </c>
      <c r="B45" s="83" t="s">
        <v>332</v>
      </c>
      <c r="C45" s="83" t="s">
        <v>332</v>
      </c>
      <c r="D45" s="83" t="s">
        <v>332</v>
      </c>
      <c r="E45" s="82">
        <v>1071</v>
      </c>
      <c r="F45" s="82">
        <v>1111</v>
      </c>
      <c r="G45" s="82">
        <v>1128</v>
      </c>
      <c r="H45" s="83" t="s">
        <v>332</v>
      </c>
      <c r="I45" s="83" t="s">
        <v>332</v>
      </c>
      <c r="J45" s="83" t="s">
        <v>332</v>
      </c>
      <c r="K45" s="159">
        <f>G45</f>
        <v>1128</v>
      </c>
    </row>
    <row r="46" spans="1:11">
      <c r="A46" s="81" t="s">
        <v>359</v>
      </c>
      <c r="B46" s="82">
        <v>12044</v>
      </c>
      <c r="C46" s="82">
        <v>12174</v>
      </c>
      <c r="D46" s="82">
        <v>12363</v>
      </c>
      <c r="E46" s="82">
        <v>12531</v>
      </c>
      <c r="F46" s="82">
        <v>12594</v>
      </c>
      <c r="G46" s="82">
        <v>12645</v>
      </c>
      <c r="H46" s="82">
        <v>12813</v>
      </c>
      <c r="I46" s="82">
        <v>12819</v>
      </c>
      <c r="J46" s="82">
        <v>12845</v>
      </c>
      <c r="K46" s="82">
        <v>12879</v>
      </c>
    </row>
    <row r="47" spans="1:11">
      <c r="A47" s="81" t="s">
        <v>44</v>
      </c>
      <c r="B47" s="82">
        <v>98</v>
      </c>
      <c r="C47" s="82">
        <v>96</v>
      </c>
      <c r="D47" s="82">
        <v>99</v>
      </c>
      <c r="E47" s="82">
        <v>99</v>
      </c>
      <c r="F47" s="82">
        <v>96</v>
      </c>
      <c r="G47" s="82">
        <v>104</v>
      </c>
      <c r="H47" s="82">
        <v>100</v>
      </c>
      <c r="I47" s="82">
        <v>115</v>
      </c>
      <c r="J47" s="82">
        <v>115</v>
      </c>
      <c r="K47" s="82">
        <v>124</v>
      </c>
    </row>
    <row r="48" spans="1:11">
      <c r="A48" s="81" t="s">
        <v>70</v>
      </c>
      <c r="B48" s="82">
        <v>176</v>
      </c>
      <c r="C48" s="82">
        <v>192</v>
      </c>
      <c r="D48" s="82">
        <v>247</v>
      </c>
      <c r="E48" s="83" t="s">
        <v>332</v>
      </c>
      <c r="F48" s="82">
        <v>269</v>
      </c>
      <c r="G48" s="82">
        <v>423</v>
      </c>
      <c r="H48" s="82">
        <v>663</v>
      </c>
      <c r="I48" s="152">
        <v>900.27</v>
      </c>
      <c r="J48" s="82">
        <v>900</v>
      </c>
      <c r="K48" s="82">
        <v>900</v>
      </c>
    </row>
    <row r="49" spans="1:11">
      <c r="A49" s="81" t="s">
        <v>68</v>
      </c>
      <c r="B49" s="83" t="s">
        <v>332</v>
      </c>
      <c r="C49" s="83" t="s">
        <v>332</v>
      </c>
      <c r="D49" s="83" t="s">
        <v>332</v>
      </c>
      <c r="E49" s="83" t="s">
        <v>332</v>
      </c>
      <c r="F49" s="83" t="s">
        <v>332</v>
      </c>
      <c r="G49" s="83" t="s">
        <v>332</v>
      </c>
      <c r="H49" s="83" t="s">
        <v>332</v>
      </c>
      <c r="I49" s="83" t="s">
        <v>332</v>
      </c>
      <c r="J49" s="83" t="s">
        <v>332</v>
      </c>
      <c r="K49" s="83"/>
    </row>
    <row r="50" spans="1:11">
      <c r="A50" s="81" t="s">
        <v>45</v>
      </c>
      <c r="B50" s="82">
        <v>10296</v>
      </c>
      <c r="C50" s="82">
        <v>10747</v>
      </c>
      <c r="D50" s="82">
        <v>11432</v>
      </c>
      <c r="E50" s="82">
        <v>12073</v>
      </c>
      <c r="F50" s="82">
        <v>13013</v>
      </c>
      <c r="G50" s="82">
        <v>13518</v>
      </c>
      <c r="H50" s="82">
        <v>14021</v>
      </c>
      <c r="I50" s="82">
        <v>14262</v>
      </c>
      <c r="J50" s="82">
        <v>14531</v>
      </c>
      <c r="K50" s="82">
        <v>14701</v>
      </c>
    </row>
    <row r="51" spans="1:11">
      <c r="A51" s="81" t="s">
        <v>46</v>
      </c>
      <c r="B51" s="82">
        <v>10379</v>
      </c>
      <c r="C51" s="82">
        <v>10486</v>
      </c>
      <c r="D51" s="82">
        <v>10800</v>
      </c>
      <c r="E51" s="82">
        <v>10848</v>
      </c>
      <c r="F51" s="82">
        <v>10958</v>
      </c>
      <c r="G51" s="82">
        <v>11042</v>
      </c>
      <c r="H51" s="82">
        <v>11163</v>
      </c>
      <c r="I51" s="82">
        <v>11392</v>
      </c>
      <c r="J51" s="82">
        <v>11412</v>
      </c>
      <c r="K51" s="82">
        <v>11465</v>
      </c>
    </row>
    <row r="52" spans="1:11">
      <c r="A52" s="81" t="s">
        <v>96</v>
      </c>
      <c r="B52" s="82">
        <v>754</v>
      </c>
      <c r="C52" s="82">
        <v>925</v>
      </c>
      <c r="D52" s="82">
        <v>1016</v>
      </c>
      <c r="E52" s="82">
        <v>1081</v>
      </c>
      <c r="F52" s="82">
        <v>1156</v>
      </c>
      <c r="G52" s="82">
        <v>1199</v>
      </c>
      <c r="H52" s="82">
        <v>1244</v>
      </c>
      <c r="I52" s="82">
        <v>1244</v>
      </c>
      <c r="J52" s="82">
        <v>1254</v>
      </c>
      <c r="K52" s="82">
        <v>1254</v>
      </c>
    </row>
    <row r="53" spans="1:11">
      <c r="A53" s="81" t="s">
        <v>47</v>
      </c>
      <c r="B53" s="82">
        <v>6487</v>
      </c>
      <c r="C53" s="82">
        <v>6532</v>
      </c>
      <c r="D53" s="82">
        <v>6542</v>
      </c>
      <c r="E53" s="82">
        <v>6554</v>
      </c>
      <c r="F53" s="82">
        <v>6588</v>
      </c>
      <c r="G53" s="82">
        <v>6629</v>
      </c>
      <c r="H53" s="82">
        <v>6661</v>
      </c>
      <c r="I53" s="82">
        <v>6668</v>
      </c>
      <c r="J53" s="82">
        <v>6668</v>
      </c>
      <c r="K53" s="159">
        <f>J53</f>
        <v>6668</v>
      </c>
    </row>
    <row r="54" spans="1:11">
      <c r="A54" s="81" t="s">
        <v>48</v>
      </c>
      <c r="B54" s="82">
        <v>268</v>
      </c>
      <c r="C54" s="82">
        <v>268</v>
      </c>
      <c r="D54" s="82">
        <v>276</v>
      </c>
      <c r="E54" s="82">
        <v>257</v>
      </c>
      <c r="F54" s="82">
        <v>257</v>
      </c>
      <c r="G54" s="82">
        <v>257</v>
      </c>
      <c r="H54" s="82">
        <v>257</v>
      </c>
      <c r="I54" s="82">
        <v>257</v>
      </c>
      <c r="J54" s="82">
        <v>257</v>
      </c>
      <c r="K54" s="82">
        <v>257</v>
      </c>
    </row>
    <row r="55" spans="1:11">
      <c r="A55" s="81" t="s">
        <v>49</v>
      </c>
      <c r="B55" s="82">
        <v>0</v>
      </c>
      <c r="C55" s="82">
        <v>0</v>
      </c>
      <c r="D55" s="82">
        <v>0</v>
      </c>
      <c r="E55" s="82">
        <v>0</v>
      </c>
      <c r="F55" s="82">
        <v>0</v>
      </c>
      <c r="G55" s="82">
        <v>0</v>
      </c>
      <c r="H55" s="82">
        <v>0</v>
      </c>
      <c r="I55" s="82">
        <v>0</v>
      </c>
      <c r="J55" s="82">
        <v>0</v>
      </c>
      <c r="K55" s="82">
        <v>0</v>
      </c>
    </row>
    <row r="56" spans="1:11">
      <c r="A56" s="81" t="s">
        <v>50</v>
      </c>
      <c r="B56" s="82">
        <v>417</v>
      </c>
      <c r="C56" s="82">
        <v>417</v>
      </c>
      <c r="D56" s="82">
        <v>417</v>
      </c>
      <c r="E56" s="82">
        <v>309</v>
      </c>
      <c r="F56" s="82">
        <v>309</v>
      </c>
      <c r="G56" s="82">
        <v>309</v>
      </c>
      <c r="H56" s="82">
        <v>309</v>
      </c>
      <c r="I56" s="82">
        <v>309</v>
      </c>
      <c r="J56" s="82">
        <v>309</v>
      </c>
      <c r="K56" s="159">
        <f>J56</f>
        <v>309</v>
      </c>
    </row>
    <row r="57" spans="1:11">
      <c r="A57" s="81" t="s">
        <v>51</v>
      </c>
      <c r="B57" s="82">
        <v>147</v>
      </c>
      <c r="C57" s="82">
        <v>146</v>
      </c>
      <c r="D57" s="82">
        <v>147</v>
      </c>
      <c r="E57" s="82">
        <v>147</v>
      </c>
      <c r="F57" s="82">
        <v>147</v>
      </c>
      <c r="G57" s="82">
        <v>147</v>
      </c>
      <c r="H57" s="82">
        <v>152</v>
      </c>
      <c r="I57" s="83" t="s">
        <v>332</v>
      </c>
      <c r="J57" s="83" t="s">
        <v>332</v>
      </c>
      <c r="K57" s="159">
        <f>H57</f>
        <v>152</v>
      </c>
    </row>
    <row r="58" spans="1:11">
      <c r="A58" s="81" t="s">
        <v>52</v>
      </c>
      <c r="B58" s="82">
        <v>542</v>
      </c>
      <c r="C58" s="82">
        <v>569</v>
      </c>
      <c r="D58" s="82">
        <v>636</v>
      </c>
      <c r="E58" s="82">
        <v>785</v>
      </c>
      <c r="F58" s="82">
        <v>858</v>
      </c>
      <c r="G58" s="85">
        <v>1273.7</v>
      </c>
      <c r="H58" s="82">
        <v>1273</v>
      </c>
      <c r="I58" s="82">
        <v>1477</v>
      </c>
      <c r="J58" s="85">
        <v>1515.5</v>
      </c>
      <c r="K58" s="85">
        <v>1515.1</v>
      </c>
    </row>
    <row r="59" spans="1:11">
      <c r="A59" s="81" t="s">
        <v>54</v>
      </c>
      <c r="B59" s="82">
        <v>2542</v>
      </c>
      <c r="C59" s="82">
        <v>2585</v>
      </c>
      <c r="D59" s="82">
        <v>2600</v>
      </c>
      <c r="E59" s="82">
        <v>2604</v>
      </c>
      <c r="F59" s="82">
        <v>2582</v>
      </c>
      <c r="G59" s="82">
        <v>2637</v>
      </c>
      <c r="H59" s="82">
        <v>2631</v>
      </c>
      <c r="I59" s="83" t="s">
        <v>332</v>
      </c>
      <c r="J59" s="83" t="s">
        <v>332</v>
      </c>
      <c r="K59" s="159">
        <f>H59</f>
        <v>2631</v>
      </c>
    </row>
    <row r="60" spans="1:11">
      <c r="A60" s="81" t="s">
        <v>55</v>
      </c>
      <c r="B60" s="82">
        <v>1670</v>
      </c>
      <c r="C60" s="82">
        <v>1677</v>
      </c>
      <c r="D60" s="82">
        <v>1677</v>
      </c>
      <c r="E60" s="82">
        <v>1678</v>
      </c>
      <c r="F60" s="82">
        <v>1696</v>
      </c>
      <c r="G60" s="82">
        <v>1696</v>
      </c>
      <c r="H60" s="82">
        <v>1696</v>
      </c>
      <c r="I60" s="82">
        <v>1719</v>
      </c>
      <c r="J60" s="82">
        <v>1719</v>
      </c>
      <c r="K60" s="82">
        <v>1719</v>
      </c>
    </row>
    <row r="61" spans="1:11">
      <c r="A61" s="81" t="s">
        <v>56</v>
      </c>
      <c r="B61" s="82">
        <v>405</v>
      </c>
      <c r="C61" s="82">
        <v>552</v>
      </c>
      <c r="D61" s="82">
        <v>552</v>
      </c>
      <c r="E61" s="82">
        <v>663</v>
      </c>
      <c r="F61" s="82">
        <v>663</v>
      </c>
      <c r="G61" s="82">
        <v>765</v>
      </c>
      <c r="H61" s="82">
        <v>849</v>
      </c>
      <c r="I61" s="82">
        <v>857</v>
      </c>
      <c r="J61" s="82">
        <v>1070</v>
      </c>
      <c r="K61" s="82">
        <v>1365</v>
      </c>
    </row>
    <row r="62" spans="1:11">
      <c r="A62" s="81" t="s">
        <v>76</v>
      </c>
      <c r="B62" s="83" t="s">
        <v>332</v>
      </c>
      <c r="C62" s="83" t="s">
        <v>332</v>
      </c>
      <c r="D62" s="83" t="s">
        <v>332</v>
      </c>
      <c r="E62" s="82">
        <v>2545</v>
      </c>
      <c r="F62" s="82">
        <v>2613</v>
      </c>
      <c r="G62" s="82">
        <v>2673</v>
      </c>
      <c r="H62" s="82">
        <v>2705</v>
      </c>
      <c r="I62" s="82">
        <v>2737</v>
      </c>
      <c r="J62" s="82">
        <v>2737</v>
      </c>
      <c r="K62" s="82">
        <v>2988</v>
      </c>
    </row>
    <row r="63" spans="1:11">
      <c r="A63" s="81" t="s">
        <v>57</v>
      </c>
      <c r="B63" s="82">
        <v>113</v>
      </c>
      <c r="C63" s="82">
        <v>228</v>
      </c>
      <c r="D63" s="82">
        <v>228</v>
      </c>
      <c r="E63" s="82">
        <v>228</v>
      </c>
      <c r="F63" s="82">
        <v>281</v>
      </c>
      <c r="G63" s="82">
        <v>281</v>
      </c>
      <c r="H63" s="82">
        <v>321</v>
      </c>
      <c r="I63" s="82">
        <v>332</v>
      </c>
      <c r="J63" s="82">
        <v>350</v>
      </c>
      <c r="K63" s="82">
        <v>550</v>
      </c>
    </row>
    <row r="64" spans="1:11">
      <c r="A64" s="81" t="s">
        <v>58</v>
      </c>
      <c r="B64" s="82">
        <v>477</v>
      </c>
      <c r="C64" s="82">
        <v>483</v>
      </c>
      <c r="D64" s="82">
        <v>569</v>
      </c>
      <c r="E64" s="82">
        <v>579</v>
      </c>
      <c r="F64" s="82">
        <v>579</v>
      </c>
      <c r="G64" s="82">
        <v>696</v>
      </c>
      <c r="H64" s="82">
        <v>747</v>
      </c>
      <c r="I64" s="82">
        <v>771</v>
      </c>
      <c r="J64" s="82">
        <v>768</v>
      </c>
      <c r="K64" s="82">
        <v>769</v>
      </c>
    </row>
    <row r="65" spans="1:11">
      <c r="A65" s="81" t="s">
        <v>59</v>
      </c>
      <c r="B65" s="85">
        <v>312.8</v>
      </c>
      <c r="C65" s="85">
        <v>316.2</v>
      </c>
      <c r="D65" s="85">
        <v>327.5</v>
      </c>
      <c r="E65" s="85">
        <v>327.5</v>
      </c>
      <c r="F65" s="85">
        <v>364.5</v>
      </c>
      <c r="G65" s="82">
        <v>384</v>
      </c>
      <c r="H65" s="82">
        <v>391</v>
      </c>
      <c r="I65" s="85">
        <v>415.7</v>
      </c>
      <c r="J65" s="85">
        <v>419.2</v>
      </c>
      <c r="K65" s="85">
        <v>419.2</v>
      </c>
    </row>
    <row r="66" spans="1:11">
      <c r="A66" s="81" t="s">
        <v>60</v>
      </c>
      <c r="B66" s="82">
        <v>653</v>
      </c>
      <c r="C66" s="82">
        <v>653</v>
      </c>
      <c r="D66" s="82">
        <v>693</v>
      </c>
      <c r="E66" s="82">
        <v>700</v>
      </c>
      <c r="F66" s="82">
        <v>700</v>
      </c>
      <c r="G66" s="82">
        <v>739</v>
      </c>
      <c r="H66" s="82">
        <v>765</v>
      </c>
      <c r="I66" s="82">
        <v>779</v>
      </c>
      <c r="J66" s="82">
        <v>790</v>
      </c>
      <c r="K66" s="82">
        <v>780</v>
      </c>
    </row>
    <row r="67" spans="1:11">
      <c r="A67" s="81" t="s">
        <v>61</v>
      </c>
      <c r="B67" s="82">
        <v>1591</v>
      </c>
      <c r="C67" s="82">
        <v>1684</v>
      </c>
      <c r="D67" s="82">
        <v>1677</v>
      </c>
      <c r="E67" s="82">
        <v>1744</v>
      </c>
      <c r="F67" s="82">
        <v>1806</v>
      </c>
      <c r="G67" s="82">
        <v>1855</v>
      </c>
      <c r="H67" s="82">
        <v>1891</v>
      </c>
      <c r="I67" s="83" t="s">
        <v>332</v>
      </c>
      <c r="J67" s="83" t="s">
        <v>332</v>
      </c>
      <c r="K67" s="159">
        <f>H67</f>
        <v>1891</v>
      </c>
    </row>
    <row r="68" spans="1:11">
      <c r="A68" s="81" t="s">
        <v>80</v>
      </c>
      <c r="B68" s="82">
        <v>3611</v>
      </c>
      <c r="C68" s="82">
        <v>3657</v>
      </c>
      <c r="D68" s="82">
        <v>3629</v>
      </c>
      <c r="E68" s="82">
        <v>3665</v>
      </c>
      <c r="F68" s="82">
        <v>3669</v>
      </c>
      <c r="G68" s="82">
        <v>3673</v>
      </c>
      <c r="H68" s="85">
        <v>3673.9</v>
      </c>
      <c r="I68" s="82">
        <v>3673</v>
      </c>
      <c r="J68" s="85">
        <v>3685.7</v>
      </c>
      <c r="K68" s="160">
        <f>J68</f>
        <v>3685.7</v>
      </c>
    </row>
  </sheetData>
  <pageMargins left="0.7" right="0.7" top="0.75" bottom="0.75" header="0.3" footer="0.3"/>
  <pageSetup paperSize="9" orientation="portrait" horizontalDpi="30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heetViews>
  <sheetFormatPr defaultRowHeight="16.5"/>
  <cols>
    <col min="12" max="12" width="11.42578125" bestFit="1" customWidth="1"/>
  </cols>
  <sheetData>
    <row r="1" spans="1:12">
      <c r="A1" s="54" t="s">
        <v>455</v>
      </c>
    </row>
    <row r="2" spans="1:12">
      <c r="A2" s="96" t="s">
        <v>358</v>
      </c>
      <c r="B2" s="96" t="s">
        <v>246</v>
      </c>
      <c r="C2" s="96" t="s">
        <v>247</v>
      </c>
      <c r="D2" s="96" t="s">
        <v>248</v>
      </c>
      <c r="E2" s="96" t="s">
        <v>249</v>
      </c>
      <c r="F2" s="96" t="s">
        <v>250</v>
      </c>
      <c r="G2" s="96" t="s">
        <v>251</v>
      </c>
      <c r="H2" s="96" t="s">
        <v>252</v>
      </c>
      <c r="I2" s="96" t="s">
        <v>253</v>
      </c>
      <c r="J2" s="96" t="s">
        <v>254</v>
      </c>
      <c r="K2" s="96" t="s">
        <v>255</v>
      </c>
    </row>
    <row r="3" spans="1:12">
      <c r="A3" s="96" t="s">
        <v>38</v>
      </c>
      <c r="B3" s="129">
        <v>464</v>
      </c>
      <c r="C3" s="129">
        <v>467</v>
      </c>
      <c r="D3" s="129">
        <v>468</v>
      </c>
      <c r="E3" s="129">
        <v>470</v>
      </c>
      <c r="F3" s="129">
        <v>473</v>
      </c>
      <c r="G3" s="129">
        <v>477</v>
      </c>
      <c r="H3" s="129">
        <v>479</v>
      </c>
      <c r="I3" s="129">
        <v>480</v>
      </c>
      <c r="J3" s="129">
        <v>487</v>
      </c>
      <c r="K3" s="130"/>
    </row>
    <row r="4" spans="1:12">
      <c r="A4" s="96" t="s">
        <v>40</v>
      </c>
      <c r="B4" s="129">
        <v>296</v>
      </c>
      <c r="C4" s="129">
        <v>314</v>
      </c>
      <c r="D4" s="129">
        <v>329</v>
      </c>
      <c r="E4" s="129">
        <v>233</v>
      </c>
      <c r="F4" s="129">
        <v>277</v>
      </c>
      <c r="G4" s="129">
        <v>317</v>
      </c>
      <c r="H4" s="129">
        <v>337</v>
      </c>
      <c r="I4" s="129">
        <v>353</v>
      </c>
      <c r="J4" s="129">
        <v>368</v>
      </c>
      <c r="K4" s="129">
        <v>385</v>
      </c>
      <c r="L4">
        <f>-(K4-$K$31)/$K$32</f>
        <v>0.56731522110352506</v>
      </c>
    </row>
    <row r="5" spans="1:12">
      <c r="A5" s="96" t="s">
        <v>41</v>
      </c>
      <c r="B5" s="129">
        <v>364</v>
      </c>
      <c r="C5" s="129">
        <v>374</v>
      </c>
      <c r="D5" s="129">
        <v>387</v>
      </c>
      <c r="E5" s="129">
        <v>401</v>
      </c>
      <c r="F5" s="129">
        <v>414</v>
      </c>
      <c r="G5" s="129">
        <v>424</v>
      </c>
      <c r="H5" s="129">
        <v>424</v>
      </c>
      <c r="I5" s="129">
        <v>429</v>
      </c>
      <c r="J5" s="129">
        <v>436</v>
      </c>
      <c r="K5" s="129">
        <v>448</v>
      </c>
      <c r="L5">
        <f t="shared" ref="L5:L30" si="0">-(K5-$K$31)/$K$32</f>
        <v>-2.888874699210197E-2</v>
      </c>
    </row>
    <row r="6" spans="1:12">
      <c r="A6" s="96" t="s">
        <v>42</v>
      </c>
      <c r="B6" s="130" t="s">
        <v>332</v>
      </c>
      <c r="C6" s="130" t="s">
        <v>332</v>
      </c>
      <c r="D6" s="130" t="s">
        <v>332</v>
      </c>
      <c r="E6" s="129">
        <v>455</v>
      </c>
      <c r="F6" s="129">
        <v>466</v>
      </c>
      <c r="G6" s="129">
        <v>468</v>
      </c>
      <c r="H6" s="130" t="s">
        <v>332</v>
      </c>
      <c r="I6" s="130" t="s">
        <v>332</v>
      </c>
      <c r="J6" s="130" t="s">
        <v>332</v>
      </c>
      <c r="K6" s="130"/>
      <c r="L6">
        <f t="shared" si="0"/>
        <v>4.2107839150212456</v>
      </c>
    </row>
    <row r="7" spans="1:12">
      <c r="A7" s="96" t="s">
        <v>359</v>
      </c>
      <c r="B7" s="129">
        <v>546</v>
      </c>
      <c r="C7" s="129">
        <v>550</v>
      </c>
      <c r="D7" s="129">
        <v>559</v>
      </c>
      <c r="E7" s="129">
        <v>566</v>
      </c>
      <c r="F7" s="130" t="s">
        <v>332</v>
      </c>
      <c r="G7" s="129">
        <v>504</v>
      </c>
      <c r="H7" s="129">
        <v>510</v>
      </c>
      <c r="I7" s="129">
        <v>517</v>
      </c>
      <c r="J7" s="129">
        <v>525</v>
      </c>
      <c r="K7" s="129">
        <v>530</v>
      </c>
      <c r="L7">
        <f t="shared" si="0"/>
        <v>-0.80490026102133072</v>
      </c>
    </row>
    <row r="8" spans="1:12">
      <c r="A8" s="96" t="s">
        <v>44</v>
      </c>
      <c r="B8" s="129">
        <v>318</v>
      </c>
      <c r="C8" s="129">
        <v>347</v>
      </c>
      <c r="D8" s="129">
        <v>366</v>
      </c>
      <c r="E8" s="129">
        <v>413</v>
      </c>
      <c r="F8" s="129">
        <v>391</v>
      </c>
      <c r="G8" s="129">
        <v>413</v>
      </c>
      <c r="H8" s="129">
        <v>409</v>
      </c>
      <c r="I8" s="129">
        <v>416</v>
      </c>
      <c r="J8" s="129">
        <v>433</v>
      </c>
      <c r="K8" s="129">
        <v>456</v>
      </c>
      <c r="L8">
        <f t="shared" si="0"/>
        <v>-0.10459718738519747</v>
      </c>
    </row>
    <row r="9" spans="1:12">
      <c r="A9" s="96" t="s">
        <v>70</v>
      </c>
      <c r="B9" s="129">
        <v>380</v>
      </c>
      <c r="C9" s="129">
        <v>385</v>
      </c>
      <c r="D9" s="129">
        <v>395</v>
      </c>
      <c r="E9" s="130" t="s">
        <v>332</v>
      </c>
      <c r="F9" s="129">
        <v>422</v>
      </c>
      <c r="G9" s="130" t="s">
        <v>332</v>
      </c>
      <c r="H9" s="130" t="s">
        <v>332</v>
      </c>
      <c r="I9" s="130" t="s">
        <v>332</v>
      </c>
      <c r="J9" s="129">
        <v>428</v>
      </c>
      <c r="K9" s="129">
        <v>425</v>
      </c>
      <c r="L9">
        <f t="shared" si="0"/>
        <v>0.18877301913804756</v>
      </c>
    </row>
    <row r="10" spans="1:12">
      <c r="A10" s="96" t="s">
        <v>68</v>
      </c>
      <c r="B10" s="129">
        <v>348</v>
      </c>
      <c r="C10" s="130" t="s">
        <v>332</v>
      </c>
      <c r="D10" s="130" t="s">
        <v>332</v>
      </c>
      <c r="E10" s="130" t="s">
        <v>332</v>
      </c>
      <c r="F10" s="130" t="s">
        <v>332</v>
      </c>
      <c r="G10" s="130" t="s">
        <v>332</v>
      </c>
      <c r="H10" s="130" t="s">
        <v>332</v>
      </c>
      <c r="I10" s="130" t="s">
        <v>332</v>
      </c>
      <c r="J10" s="130" t="s">
        <v>332</v>
      </c>
      <c r="K10" s="130"/>
      <c r="L10">
        <f t="shared" si="0"/>
        <v>4.2107839150212456</v>
      </c>
    </row>
    <row r="11" spans="1:12">
      <c r="A11" s="96" t="s">
        <v>45</v>
      </c>
      <c r="B11" s="129">
        <v>439</v>
      </c>
      <c r="C11" s="129">
        <v>451</v>
      </c>
      <c r="D11" s="130" t="s">
        <v>332</v>
      </c>
      <c r="E11" s="129">
        <v>470</v>
      </c>
      <c r="F11" s="129">
        <v>476</v>
      </c>
      <c r="G11" s="129">
        <v>479</v>
      </c>
      <c r="H11" s="129">
        <v>473</v>
      </c>
      <c r="I11" s="129">
        <v>475</v>
      </c>
      <c r="J11" s="129">
        <v>476</v>
      </c>
      <c r="K11" s="129">
        <v>476</v>
      </c>
      <c r="L11">
        <f t="shared" si="0"/>
        <v>-0.29386828836793616</v>
      </c>
    </row>
    <row r="12" spans="1:12">
      <c r="A12" s="96" t="s">
        <v>46</v>
      </c>
      <c r="B12" s="129">
        <v>475</v>
      </c>
      <c r="C12" s="129">
        <v>476</v>
      </c>
      <c r="D12" s="129">
        <v>476</v>
      </c>
      <c r="E12" s="129">
        <v>478</v>
      </c>
      <c r="F12" s="129">
        <v>480</v>
      </c>
      <c r="G12" s="130" t="s">
        <v>332</v>
      </c>
      <c r="H12" s="130" t="s">
        <v>332</v>
      </c>
      <c r="I12" s="130" t="s">
        <v>332</v>
      </c>
      <c r="J12" s="130" t="s">
        <v>332</v>
      </c>
      <c r="K12" s="129">
        <v>496</v>
      </c>
      <c r="L12">
        <f t="shared" si="0"/>
        <v>-0.48313938935067491</v>
      </c>
    </row>
    <row r="13" spans="1:12">
      <c r="A13" s="96" t="s">
        <v>96</v>
      </c>
      <c r="B13" s="129">
        <v>298</v>
      </c>
      <c r="C13" s="129">
        <v>308</v>
      </c>
      <c r="D13" s="129">
        <v>319</v>
      </c>
      <c r="E13" s="129">
        <v>331</v>
      </c>
      <c r="F13" s="129">
        <v>350</v>
      </c>
      <c r="G13" s="129">
        <v>360</v>
      </c>
      <c r="H13" s="129">
        <v>358</v>
      </c>
      <c r="I13" s="129">
        <v>355</v>
      </c>
      <c r="J13" s="129">
        <v>355</v>
      </c>
      <c r="K13" s="129">
        <v>339</v>
      </c>
      <c r="L13">
        <f t="shared" si="0"/>
        <v>1.0026387533638241</v>
      </c>
    </row>
    <row r="14" spans="1:12">
      <c r="A14" s="96" t="s">
        <v>47</v>
      </c>
      <c r="B14" s="130" t="s">
        <v>332</v>
      </c>
      <c r="C14" s="129">
        <v>587</v>
      </c>
      <c r="D14" s="129">
        <v>597</v>
      </c>
      <c r="E14" s="129">
        <v>606</v>
      </c>
      <c r="F14" s="129">
        <v>608</v>
      </c>
      <c r="G14" s="129">
        <v>612</v>
      </c>
      <c r="H14" s="129">
        <v>614</v>
      </c>
      <c r="I14" s="129">
        <v>619</v>
      </c>
      <c r="J14" s="129">
        <v>625</v>
      </c>
      <c r="K14" s="129">
        <v>621</v>
      </c>
      <c r="L14">
        <f t="shared" si="0"/>
        <v>-1.666083770492792</v>
      </c>
    </row>
    <row r="15" spans="1:12">
      <c r="A15" s="96" t="s">
        <v>48</v>
      </c>
      <c r="B15" s="129">
        <v>419</v>
      </c>
      <c r="C15" s="129">
        <v>457</v>
      </c>
      <c r="D15" s="129">
        <v>477</v>
      </c>
      <c r="E15" s="129">
        <v>492</v>
      </c>
      <c r="F15" s="129">
        <v>529</v>
      </c>
      <c r="G15" s="129">
        <v>557</v>
      </c>
      <c r="H15" s="129">
        <v>563</v>
      </c>
      <c r="I15" s="129">
        <v>551</v>
      </c>
      <c r="J15" s="129">
        <v>545</v>
      </c>
      <c r="K15" s="129">
        <v>549</v>
      </c>
      <c r="L15">
        <f t="shared" si="0"/>
        <v>-0.98470780695493254</v>
      </c>
    </row>
    <row r="16" spans="1:12">
      <c r="A16" s="96" t="s">
        <v>49</v>
      </c>
      <c r="B16" s="129">
        <v>285</v>
      </c>
      <c r="C16" s="129">
        <v>305</v>
      </c>
      <c r="D16" s="129">
        <v>333</v>
      </c>
      <c r="E16" s="129">
        <v>372</v>
      </c>
      <c r="F16" s="129">
        <v>413</v>
      </c>
      <c r="G16" s="129">
        <v>431</v>
      </c>
      <c r="H16" s="129">
        <v>426</v>
      </c>
      <c r="I16" s="129">
        <v>307</v>
      </c>
      <c r="J16" s="129">
        <v>299</v>
      </c>
      <c r="K16" s="129">
        <v>305</v>
      </c>
      <c r="L16">
        <f t="shared" si="0"/>
        <v>1.3243996250344798</v>
      </c>
    </row>
    <row r="17" spans="1:12">
      <c r="A17" s="96" t="s">
        <v>50</v>
      </c>
      <c r="B17" s="129">
        <v>370</v>
      </c>
      <c r="C17" s="129">
        <v>392</v>
      </c>
      <c r="D17" s="129">
        <v>442</v>
      </c>
      <c r="E17" s="129">
        <v>490</v>
      </c>
      <c r="F17" s="129">
        <v>494</v>
      </c>
      <c r="G17" s="129">
        <v>525</v>
      </c>
      <c r="H17" s="129">
        <v>540</v>
      </c>
      <c r="I17" s="129">
        <v>554</v>
      </c>
      <c r="J17" s="129">
        <v>570</v>
      </c>
      <c r="K17" s="130"/>
      <c r="L17">
        <f t="shared" si="0"/>
        <v>4.2107839150212456</v>
      </c>
    </row>
    <row r="18" spans="1:12">
      <c r="A18" s="96" t="s">
        <v>51</v>
      </c>
      <c r="B18" s="129">
        <v>644</v>
      </c>
      <c r="C18" s="129">
        <v>648</v>
      </c>
      <c r="D18" s="129">
        <v>654</v>
      </c>
      <c r="E18" s="129">
        <v>662</v>
      </c>
      <c r="F18" s="129">
        <v>666</v>
      </c>
      <c r="G18" s="129">
        <v>665</v>
      </c>
      <c r="H18" s="129">
        <v>660</v>
      </c>
      <c r="I18" s="130" t="s">
        <v>332</v>
      </c>
      <c r="J18" s="130" t="s">
        <v>332</v>
      </c>
      <c r="K18" s="130"/>
      <c r="L18">
        <f t="shared" si="0"/>
        <v>4.2107839150212456</v>
      </c>
    </row>
    <row r="19" spans="1:12">
      <c r="A19" s="96" t="s">
        <v>52</v>
      </c>
      <c r="B19" s="129">
        <v>274</v>
      </c>
      <c r="C19" s="129">
        <v>280</v>
      </c>
      <c r="D19" s="129">
        <v>287</v>
      </c>
      <c r="E19" s="129">
        <v>319</v>
      </c>
      <c r="F19" s="129">
        <v>325</v>
      </c>
      <c r="G19" s="129">
        <v>305</v>
      </c>
      <c r="H19" s="129">
        <v>301</v>
      </c>
      <c r="I19" s="129">
        <v>299</v>
      </c>
      <c r="J19" s="129">
        <v>299</v>
      </c>
      <c r="K19" s="129">
        <v>301</v>
      </c>
      <c r="L19">
        <f t="shared" si="0"/>
        <v>1.3622538452310275</v>
      </c>
    </row>
    <row r="20" spans="1:12">
      <c r="A20" s="96" t="s">
        <v>53</v>
      </c>
      <c r="B20" s="130" t="s">
        <v>332</v>
      </c>
      <c r="C20" s="130" t="s">
        <v>332</v>
      </c>
      <c r="D20" s="130" t="s">
        <v>332</v>
      </c>
      <c r="E20" s="130" t="s">
        <v>332</v>
      </c>
      <c r="F20" s="130" t="s">
        <v>332</v>
      </c>
      <c r="G20" s="130" t="s">
        <v>332</v>
      </c>
      <c r="H20" s="129">
        <v>567</v>
      </c>
      <c r="I20" s="129">
        <v>581</v>
      </c>
      <c r="J20" s="129">
        <v>592</v>
      </c>
      <c r="K20" s="129">
        <v>592</v>
      </c>
      <c r="L20">
        <f t="shared" si="0"/>
        <v>-1.3916406740678209</v>
      </c>
    </row>
    <row r="21" spans="1:12">
      <c r="A21" s="96" t="s">
        <v>54</v>
      </c>
      <c r="B21" s="129">
        <v>425</v>
      </c>
      <c r="C21" s="129">
        <v>429</v>
      </c>
      <c r="D21" s="129">
        <v>434</v>
      </c>
      <c r="E21" s="129">
        <v>442</v>
      </c>
      <c r="F21" s="129">
        <v>451</v>
      </c>
      <c r="G21" s="129">
        <v>457</v>
      </c>
      <c r="H21" s="129">
        <v>460</v>
      </c>
      <c r="I21" s="129">
        <v>464</v>
      </c>
      <c r="J21" s="129">
        <v>470</v>
      </c>
      <c r="K21" s="130"/>
      <c r="L21">
        <f t="shared" si="0"/>
        <v>4.2107839150212456</v>
      </c>
    </row>
    <row r="22" spans="1:12">
      <c r="A22" s="96" t="s">
        <v>55</v>
      </c>
      <c r="B22" s="129">
        <v>498</v>
      </c>
      <c r="C22" s="129">
        <v>501</v>
      </c>
      <c r="D22" s="129">
        <v>504</v>
      </c>
      <c r="E22" s="129">
        <v>508</v>
      </c>
      <c r="F22" s="129">
        <v>510</v>
      </c>
      <c r="G22" s="129">
        <v>513</v>
      </c>
      <c r="H22" s="129">
        <v>521</v>
      </c>
      <c r="I22" s="129">
        <v>528</v>
      </c>
      <c r="J22" s="130" t="s">
        <v>332</v>
      </c>
      <c r="K22" s="130"/>
      <c r="L22">
        <f t="shared" si="0"/>
        <v>4.2107839150212456</v>
      </c>
    </row>
    <row r="23" spans="1:12">
      <c r="A23" s="96" t="s">
        <v>56</v>
      </c>
      <c r="B23" s="129">
        <v>294</v>
      </c>
      <c r="C23" s="129">
        <v>314</v>
      </c>
      <c r="D23" s="129">
        <v>323</v>
      </c>
      <c r="E23" s="129">
        <v>351</v>
      </c>
      <c r="F23" s="129">
        <v>383</v>
      </c>
      <c r="G23" s="129">
        <v>422</v>
      </c>
      <c r="H23" s="129">
        <v>432</v>
      </c>
      <c r="I23" s="129">
        <v>447</v>
      </c>
      <c r="J23" s="129">
        <v>470</v>
      </c>
      <c r="K23" s="129">
        <v>486</v>
      </c>
      <c r="L23">
        <f t="shared" si="0"/>
        <v>-0.38850383885930556</v>
      </c>
    </row>
    <row r="24" spans="1:12">
      <c r="A24" s="96" t="s">
        <v>76</v>
      </c>
      <c r="B24" s="130" t="s">
        <v>332</v>
      </c>
      <c r="C24" s="130" t="s">
        <v>332</v>
      </c>
      <c r="D24" s="130" t="s">
        <v>332</v>
      </c>
      <c r="E24" s="130" t="s">
        <v>332</v>
      </c>
      <c r="F24" s="130" t="s">
        <v>332</v>
      </c>
      <c r="G24" s="130" t="s">
        <v>332</v>
      </c>
      <c r="H24" s="130" t="s">
        <v>332</v>
      </c>
      <c r="I24" s="129">
        <v>444</v>
      </c>
      <c r="J24" s="129">
        <v>447</v>
      </c>
      <c r="K24" s="129">
        <v>406</v>
      </c>
      <c r="L24">
        <f t="shared" si="0"/>
        <v>0.36858056507164932</v>
      </c>
    </row>
    <row r="25" spans="1:12">
      <c r="A25" s="96" t="s">
        <v>57</v>
      </c>
      <c r="B25" s="130" t="s">
        <v>332</v>
      </c>
      <c r="C25" s="129">
        <v>151</v>
      </c>
      <c r="D25" s="130" t="s">
        <v>332</v>
      </c>
      <c r="E25" s="129">
        <v>152</v>
      </c>
      <c r="F25" s="129">
        <v>172</v>
      </c>
      <c r="G25" s="129">
        <v>197</v>
      </c>
      <c r="H25" s="129">
        <v>209</v>
      </c>
      <c r="I25" s="129">
        <v>214</v>
      </c>
      <c r="J25" s="129">
        <v>216</v>
      </c>
      <c r="K25" s="129">
        <v>224</v>
      </c>
      <c r="L25">
        <f t="shared" si="0"/>
        <v>2.0909475840145717</v>
      </c>
    </row>
    <row r="26" spans="1:12">
      <c r="A26" s="96" t="s">
        <v>58</v>
      </c>
      <c r="B26" s="129">
        <v>446</v>
      </c>
      <c r="C26" s="129">
        <v>456</v>
      </c>
      <c r="D26" s="129">
        <v>479</v>
      </c>
      <c r="E26" s="129">
        <v>487</v>
      </c>
      <c r="F26" s="129">
        <v>504</v>
      </c>
      <c r="G26" s="129">
        <v>514</v>
      </c>
      <c r="H26" s="129">
        <v>517</v>
      </c>
      <c r="I26" s="129">
        <v>518</v>
      </c>
      <c r="J26" s="129">
        <v>519</v>
      </c>
      <c r="K26" s="129">
        <v>518</v>
      </c>
      <c r="L26">
        <f t="shared" si="0"/>
        <v>-0.69133760043168746</v>
      </c>
    </row>
    <row r="27" spans="1:12">
      <c r="A27" s="137" t="s">
        <v>59</v>
      </c>
      <c r="B27" s="138">
        <v>252</v>
      </c>
      <c r="C27" s="138">
        <v>223</v>
      </c>
      <c r="D27" s="138">
        <v>243</v>
      </c>
      <c r="E27" s="138">
        <v>248</v>
      </c>
      <c r="F27" s="138">
        <v>267</v>
      </c>
      <c r="G27" s="138">
        <v>287</v>
      </c>
      <c r="H27" s="138">
        <v>295</v>
      </c>
      <c r="I27" s="138">
        <v>310</v>
      </c>
      <c r="J27" s="138">
        <v>324</v>
      </c>
      <c r="K27" s="138">
        <v>337</v>
      </c>
      <c r="L27" s="66">
        <f t="shared" si="0"/>
        <v>1.0215658634620979</v>
      </c>
    </row>
    <row r="28" spans="1:12">
      <c r="A28" s="96" t="s">
        <v>60</v>
      </c>
      <c r="B28" s="129">
        <v>436</v>
      </c>
      <c r="C28" s="129">
        <v>448</v>
      </c>
      <c r="D28" s="129">
        <v>462</v>
      </c>
      <c r="E28" s="129">
        <v>475</v>
      </c>
      <c r="F28" s="129">
        <v>485</v>
      </c>
      <c r="G28" s="129">
        <v>507</v>
      </c>
      <c r="H28" s="129">
        <v>519</v>
      </c>
      <c r="I28" s="129">
        <v>535</v>
      </c>
      <c r="J28" s="129">
        <v>551</v>
      </c>
      <c r="K28" s="129">
        <v>560</v>
      </c>
      <c r="L28">
        <f t="shared" si="0"/>
        <v>-1.0888069124954389</v>
      </c>
    </row>
    <row r="29" spans="1:12">
      <c r="A29" s="96" t="s">
        <v>61</v>
      </c>
      <c r="B29" s="129">
        <v>454</v>
      </c>
      <c r="C29" s="129">
        <v>456</v>
      </c>
      <c r="D29" s="129">
        <v>459</v>
      </c>
      <c r="E29" s="129">
        <v>461</v>
      </c>
      <c r="F29" s="129">
        <v>464</v>
      </c>
      <c r="G29" s="129">
        <v>462</v>
      </c>
      <c r="H29" s="129">
        <v>460</v>
      </c>
      <c r="I29" s="129">
        <v>460</v>
      </c>
      <c r="J29" s="129">
        <v>464</v>
      </c>
      <c r="K29" s="130" t="s">
        <v>332</v>
      </c>
      <c r="L29" t="e">
        <f t="shared" si="0"/>
        <v>#VALUE!</v>
      </c>
    </row>
    <row r="30" spans="1:12">
      <c r="A30" s="96" t="s">
        <v>80</v>
      </c>
      <c r="B30" s="129">
        <v>451</v>
      </c>
      <c r="C30" s="129">
        <v>461</v>
      </c>
      <c r="D30" s="129">
        <v>467</v>
      </c>
      <c r="E30" s="130" t="s">
        <v>332</v>
      </c>
      <c r="F30" s="130" t="s">
        <v>332</v>
      </c>
      <c r="G30" s="129">
        <v>458</v>
      </c>
      <c r="H30" s="129">
        <v>452</v>
      </c>
      <c r="I30" s="129">
        <v>451</v>
      </c>
      <c r="J30" s="129">
        <v>448</v>
      </c>
      <c r="K30" s="130" t="s">
        <v>332</v>
      </c>
      <c r="L30" t="e">
        <f t="shared" si="0"/>
        <v>#VALUE!</v>
      </c>
    </row>
    <row r="31" spans="1:12">
      <c r="K31">
        <f>AVERAGE(K3:K30)</f>
        <v>444.94736842105266</v>
      </c>
    </row>
    <row r="32" spans="1:12">
      <c r="K32">
        <f>_xlfn.STDEV.P(K3:K30)</f>
        <v>105.66853521829502</v>
      </c>
    </row>
  </sheetData>
  <pageMargins left="0.7" right="0.7" top="0.75" bottom="0.75" header="0.3" footer="0.3"/>
  <pageSetup paperSize="9" orientation="portrait" horizontalDpi="30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topLeftCell="A16" workbookViewId="0">
      <selection activeCell="L32" sqref="L32"/>
    </sheetView>
  </sheetViews>
  <sheetFormatPr defaultRowHeight="16.5"/>
  <cols>
    <col min="13" max="13" width="11" bestFit="1" customWidth="1"/>
  </cols>
  <sheetData>
    <row r="1" spans="1:26" s="284" customFormat="1">
      <c r="A1" t="s">
        <v>431</v>
      </c>
    </row>
    <row r="2" spans="1:26">
      <c r="A2" s="284" t="s">
        <v>432</v>
      </c>
      <c r="B2" s="284" t="s">
        <v>897</v>
      </c>
    </row>
    <row r="3" spans="1:26">
      <c r="A3" s="284" t="s">
        <v>433</v>
      </c>
      <c r="B3" s="284" t="s">
        <v>434</v>
      </c>
    </row>
    <row r="4" spans="1:26">
      <c r="A4" s="284" t="s">
        <v>435</v>
      </c>
      <c r="B4" s="284" t="s">
        <v>898</v>
      </c>
      <c r="Q4" s="689"/>
    </row>
    <row r="5" spans="1:26">
      <c r="A5" s="284" t="s">
        <v>352</v>
      </c>
      <c r="B5" s="284" t="s">
        <v>436</v>
      </c>
      <c r="Q5" s="689"/>
    </row>
    <row r="7" spans="1:26">
      <c r="A7" s="284" t="s">
        <v>358</v>
      </c>
      <c r="B7" s="284">
        <v>2003</v>
      </c>
      <c r="C7" s="284">
        <v>2004</v>
      </c>
      <c r="D7" s="284">
        <v>2005</v>
      </c>
      <c r="E7" s="284">
        <v>2006</v>
      </c>
      <c r="F7" s="284">
        <v>2007</v>
      </c>
      <c r="G7" s="284">
        <v>2008</v>
      </c>
      <c r="H7" s="284">
        <v>2009</v>
      </c>
      <c r="I7" s="284">
        <v>2010</v>
      </c>
      <c r="J7" s="284">
        <v>2011</v>
      </c>
      <c r="K7" s="284">
        <v>2012</v>
      </c>
      <c r="L7" s="153" t="s">
        <v>437</v>
      </c>
      <c r="M7" s="153" t="s">
        <v>439</v>
      </c>
      <c r="N7" s="154"/>
    </row>
    <row r="8" spans="1:26">
      <c r="A8" s="284" t="s">
        <v>38</v>
      </c>
      <c r="B8" s="284">
        <v>181.76</v>
      </c>
      <c r="C8" s="284">
        <v>197.43</v>
      </c>
      <c r="D8" s="284">
        <v>-12.88</v>
      </c>
      <c r="E8" s="284">
        <v>240.91</v>
      </c>
      <c r="F8" s="284">
        <v>215.83</v>
      </c>
      <c r="G8" s="284">
        <v>211.48</v>
      </c>
      <c r="H8" s="284">
        <v>247.14</v>
      </c>
      <c r="I8" s="284">
        <v>204.24</v>
      </c>
      <c r="J8" s="284">
        <v>239.12</v>
      </c>
      <c r="K8" s="284">
        <v>326.26</v>
      </c>
      <c r="L8" s="142">
        <f t="shared" ref="L8:L35" si="0">AVERAGE(C8:J8)</f>
        <v>192.90875</v>
      </c>
      <c r="M8" s="155">
        <f>L8/L47*1000</f>
        <v>0.57985864144441079</v>
      </c>
      <c r="N8" s="142">
        <f>(M8-$M$35)/$M$37</f>
        <v>0.31871660145274061</v>
      </c>
    </row>
    <row r="9" spans="1:26">
      <c r="A9" s="284" t="s">
        <v>40</v>
      </c>
      <c r="B9" s="284">
        <v>14.77</v>
      </c>
      <c r="C9" s="284">
        <v>18.84</v>
      </c>
      <c r="D9" s="284">
        <v>28.11</v>
      </c>
      <c r="E9" s="284">
        <v>37.119999999999997</v>
      </c>
      <c r="F9" s="284">
        <v>57.61</v>
      </c>
      <c r="G9" s="284">
        <v>85.32</v>
      </c>
      <c r="H9" s="284">
        <v>72.28</v>
      </c>
      <c r="I9" s="284">
        <v>52.84</v>
      </c>
      <c r="J9" s="284">
        <v>69.78</v>
      </c>
      <c r="K9" s="284">
        <v>39.520000000000003</v>
      </c>
      <c r="L9" s="142">
        <f t="shared" si="0"/>
        <v>52.737499999999997</v>
      </c>
      <c r="M9" s="155">
        <f t="shared" ref="M9:M35" si="1">L9/L48*1000</f>
        <v>1.7163425590305492</v>
      </c>
      <c r="N9" s="142">
        <f t="shared" ref="N9:N35" si="2">(M9-$M$35)/$M$37</f>
        <v>1.0052070158462059</v>
      </c>
    </row>
    <row r="10" spans="1:26">
      <c r="A10" s="284" t="s">
        <v>41</v>
      </c>
      <c r="B10" s="284" t="s">
        <v>332</v>
      </c>
      <c r="C10" s="284" t="s">
        <v>332</v>
      </c>
      <c r="D10" s="284" t="s">
        <v>332</v>
      </c>
      <c r="E10" s="284">
        <v>193.37</v>
      </c>
      <c r="F10" s="284">
        <v>147.6</v>
      </c>
      <c r="G10" s="284">
        <v>183.59</v>
      </c>
      <c r="H10" s="284">
        <v>213.11</v>
      </c>
      <c r="I10" s="284">
        <v>327.18</v>
      </c>
      <c r="J10" s="284">
        <v>347.57</v>
      </c>
      <c r="K10" s="284">
        <v>409.66</v>
      </c>
      <c r="L10" s="142">
        <f t="shared" si="0"/>
        <v>235.40333333333334</v>
      </c>
      <c r="M10" s="155">
        <f t="shared" si="1"/>
        <v>1.7960081981450668</v>
      </c>
      <c r="N10" s="142">
        <f t="shared" si="2"/>
        <v>1.0533288561664851</v>
      </c>
    </row>
    <row r="11" spans="1:26">
      <c r="A11" s="284" t="s">
        <v>42</v>
      </c>
      <c r="B11" s="284" t="s">
        <v>332</v>
      </c>
      <c r="C11" s="284" t="s">
        <v>332</v>
      </c>
      <c r="D11" s="284" t="s">
        <v>332</v>
      </c>
      <c r="E11" s="284" t="s">
        <v>332</v>
      </c>
      <c r="F11" s="284">
        <v>0</v>
      </c>
      <c r="G11" s="284">
        <v>0</v>
      </c>
      <c r="H11" s="284">
        <v>0</v>
      </c>
      <c r="I11" s="284">
        <v>0</v>
      </c>
      <c r="J11" s="284">
        <v>0</v>
      </c>
      <c r="K11" s="284">
        <v>0</v>
      </c>
      <c r="L11" s="142"/>
      <c r="M11" s="155"/>
      <c r="N11" s="142"/>
    </row>
    <row r="12" spans="1:26">
      <c r="A12" s="284" t="s">
        <v>359</v>
      </c>
      <c r="B12" s="87">
        <v>3840</v>
      </c>
      <c r="C12" s="87">
        <v>3620</v>
      </c>
      <c r="D12" s="87">
        <v>3360</v>
      </c>
      <c r="E12" s="87">
        <v>3440</v>
      </c>
      <c r="F12" s="87">
        <v>3450</v>
      </c>
      <c r="G12" s="87">
        <v>3440</v>
      </c>
      <c r="H12" s="87">
        <v>3380</v>
      </c>
      <c r="I12" s="87">
        <v>3280</v>
      </c>
      <c r="J12" s="284" t="s">
        <v>332</v>
      </c>
      <c r="K12" s="284" t="s">
        <v>332</v>
      </c>
      <c r="L12" s="142">
        <f t="shared" si="0"/>
        <v>3424.2857142857142</v>
      </c>
      <c r="M12" s="155">
        <f t="shared" si="1"/>
        <v>1.4331003125378341</v>
      </c>
      <c r="N12" s="142">
        <f t="shared" si="2"/>
        <v>0.83411520877381717</v>
      </c>
      <c r="Q12" s="142"/>
      <c r="R12" s="142"/>
      <c r="S12" s="142"/>
      <c r="T12" s="142"/>
      <c r="U12" s="142"/>
      <c r="V12" s="142"/>
      <c r="W12" s="142"/>
      <c r="X12" s="142"/>
      <c r="Y12" s="142"/>
      <c r="Z12" s="142"/>
    </row>
    <row r="13" spans="1:26">
      <c r="A13" s="284" t="s">
        <v>44</v>
      </c>
      <c r="B13" s="284">
        <v>8.6999999999999993</v>
      </c>
      <c r="C13" s="284">
        <v>5.55</v>
      </c>
      <c r="D13" s="284">
        <v>5.85</v>
      </c>
      <c r="E13" s="284">
        <v>7.34</v>
      </c>
      <c r="F13" s="284">
        <v>11.17</v>
      </c>
      <c r="G13" s="284">
        <v>10.130000000000001</v>
      </c>
      <c r="H13" s="284">
        <v>24.73</v>
      </c>
      <c r="I13" s="284">
        <v>9.6300000000000008</v>
      </c>
      <c r="J13" s="284">
        <v>37.92</v>
      </c>
      <c r="K13" s="284" t="s">
        <v>332</v>
      </c>
      <c r="L13" s="142">
        <f t="shared" si="0"/>
        <v>14.04</v>
      </c>
      <c r="M13" s="155">
        <f t="shared" si="1"/>
        <v>1.0092587267812987</v>
      </c>
      <c r="N13" s="142">
        <f t="shared" si="2"/>
        <v>0.57809470435595844</v>
      </c>
      <c r="Q13" s="142"/>
      <c r="R13" s="142"/>
      <c r="S13" s="142"/>
      <c r="T13" s="142"/>
      <c r="U13" s="142"/>
      <c r="V13" s="142"/>
      <c r="W13" s="142"/>
      <c r="X13" s="142"/>
      <c r="Y13" s="142"/>
      <c r="Z13" s="142"/>
    </row>
    <row r="14" spans="1:26">
      <c r="A14" s="284" t="s">
        <v>70</v>
      </c>
      <c r="B14" s="284" t="s">
        <v>332</v>
      </c>
      <c r="C14" s="284" t="s">
        <v>332</v>
      </c>
      <c r="D14" s="284" t="s">
        <v>332</v>
      </c>
      <c r="E14" s="284" t="s">
        <v>332</v>
      </c>
      <c r="F14" s="284" t="s">
        <v>332</v>
      </c>
      <c r="G14" s="284" t="s">
        <v>332</v>
      </c>
      <c r="H14" s="284" t="s">
        <v>332</v>
      </c>
      <c r="I14" s="284" t="s">
        <v>332</v>
      </c>
      <c r="J14" s="284" t="s">
        <v>332</v>
      </c>
      <c r="K14" s="284" t="s">
        <v>332</v>
      </c>
      <c r="L14" s="142"/>
      <c r="M14" s="155"/>
      <c r="N14" s="142"/>
    </row>
    <row r="15" spans="1:26">
      <c r="A15" s="284" t="s">
        <v>68</v>
      </c>
      <c r="B15" s="284" t="s">
        <v>332</v>
      </c>
      <c r="C15" s="284" t="s">
        <v>332</v>
      </c>
      <c r="D15" s="284" t="s">
        <v>332</v>
      </c>
      <c r="E15" s="284" t="s">
        <v>332</v>
      </c>
      <c r="F15" s="284" t="s">
        <v>332</v>
      </c>
      <c r="G15" s="284" t="s">
        <v>332</v>
      </c>
      <c r="H15" s="284" t="s">
        <v>332</v>
      </c>
      <c r="I15" s="284" t="s">
        <v>332</v>
      </c>
      <c r="J15" s="284" t="s">
        <v>332</v>
      </c>
      <c r="K15" s="284" t="s">
        <v>332</v>
      </c>
      <c r="L15" s="142"/>
      <c r="M15" s="155"/>
      <c r="N15" s="142"/>
    </row>
    <row r="16" spans="1:26">
      <c r="A16" s="284" t="s">
        <v>45</v>
      </c>
      <c r="B16" s="284" t="s">
        <v>332</v>
      </c>
      <c r="C16" s="284" t="s">
        <v>332</v>
      </c>
      <c r="D16" s="284" t="s">
        <v>332</v>
      </c>
      <c r="E16" s="284" t="s">
        <v>332</v>
      </c>
      <c r="F16" s="284" t="s">
        <v>332</v>
      </c>
      <c r="G16" s="284" t="s">
        <v>332</v>
      </c>
      <c r="H16" s="284" t="s">
        <v>332</v>
      </c>
      <c r="I16" s="284" t="s">
        <v>332</v>
      </c>
      <c r="J16" s="284" t="s">
        <v>332</v>
      </c>
      <c r="K16" s="284" t="s">
        <v>332</v>
      </c>
      <c r="L16" s="142"/>
      <c r="M16" s="155"/>
      <c r="N16" s="142"/>
    </row>
    <row r="17" spans="1:25">
      <c r="A17" s="284" t="s">
        <v>46</v>
      </c>
      <c r="B17" s="142">
        <v>1397.65</v>
      </c>
      <c r="C17" s="142">
        <v>1467.11</v>
      </c>
      <c r="D17" s="142">
        <v>1418.2</v>
      </c>
      <c r="E17" s="142">
        <v>1485.29</v>
      </c>
      <c r="F17" s="142">
        <v>1599.35</v>
      </c>
      <c r="G17" s="142">
        <v>1644.69</v>
      </c>
      <c r="H17" s="142">
        <v>1742.72</v>
      </c>
      <c r="I17" s="142">
        <v>1815.55</v>
      </c>
      <c r="J17" s="142">
        <v>1718.48</v>
      </c>
      <c r="K17" s="284" t="s">
        <v>332</v>
      </c>
      <c r="L17" s="142">
        <f t="shared" si="0"/>
        <v>1611.4237499999999</v>
      </c>
      <c r="M17" s="155">
        <f t="shared" si="1"/>
        <v>0.8701226615123161</v>
      </c>
      <c r="N17" s="142">
        <f t="shared" si="2"/>
        <v>0.49404989419581768</v>
      </c>
    </row>
    <row r="18" spans="1:25">
      <c r="A18" s="284" t="s">
        <v>96</v>
      </c>
      <c r="B18" s="284" t="s">
        <v>332</v>
      </c>
      <c r="C18" s="284" t="s">
        <v>332</v>
      </c>
      <c r="D18" s="284">
        <v>0</v>
      </c>
      <c r="E18" s="284">
        <v>6.91</v>
      </c>
      <c r="F18" s="284">
        <v>2.12</v>
      </c>
      <c r="G18" s="284">
        <v>0.96</v>
      </c>
      <c r="H18" s="284">
        <v>2.66</v>
      </c>
      <c r="I18" s="284">
        <v>0.77</v>
      </c>
      <c r="J18" s="284">
        <v>24.42</v>
      </c>
      <c r="K18" s="284">
        <v>0.28000000000000003</v>
      </c>
      <c r="L18" s="142">
        <f t="shared" si="0"/>
        <v>5.4057142857142866</v>
      </c>
      <c r="M18" s="155">
        <f t="shared" si="1"/>
        <v>0.12983542827634809</v>
      </c>
      <c r="N18" s="142">
        <f t="shared" si="2"/>
        <v>4.6881147106325127E-2</v>
      </c>
      <c r="Q18" s="87"/>
      <c r="R18" s="87"/>
      <c r="S18" s="87"/>
      <c r="T18" s="87"/>
      <c r="U18" s="87"/>
      <c r="V18" s="87"/>
      <c r="W18" s="87"/>
      <c r="X18" s="87"/>
    </row>
    <row r="19" spans="1:25">
      <c r="A19" s="284" t="s">
        <v>47</v>
      </c>
      <c r="B19" s="284">
        <v>596.33000000000004</v>
      </c>
      <c r="C19" s="284">
        <v>516.97</v>
      </c>
      <c r="D19" s="284">
        <v>512.04</v>
      </c>
      <c r="E19" s="284">
        <v>530.85</v>
      </c>
      <c r="F19" s="284">
        <v>493.8</v>
      </c>
      <c r="G19" s="284">
        <v>862.78</v>
      </c>
      <c r="H19" s="284">
        <v>865.58</v>
      </c>
      <c r="I19" s="284">
        <v>757.48</v>
      </c>
      <c r="J19" s="284">
        <v>732.38</v>
      </c>
      <c r="K19" s="284" t="s">
        <v>332</v>
      </c>
      <c r="L19" s="142">
        <f t="shared" si="0"/>
        <v>658.98500000000001</v>
      </c>
      <c r="M19" s="155">
        <f t="shared" si="1"/>
        <v>0.43540436747280253</v>
      </c>
      <c r="N19" s="142">
        <f t="shared" si="2"/>
        <v>0.23145933994190157</v>
      </c>
    </row>
    <row r="20" spans="1:25">
      <c r="A20" s="284" t="s">
        <v>48</v>
      </c>
      <c r="B20" s="284" t="s">
        <v>332</v>
      </c>
      <c r="C20" s="284">
        <v>7.19</v>
      </c>
      <c r="D20" s="284" t="s">
        <v>332</v>
      </c>
      <c r="E20" s="284" t="s">
        <v>332</v>
      </c>
      <c r="F20" s="284" t="s">
        <v>332</v>
      </c>
      <c r="G20" s="284" t="s">
        <v>332</v>
      </c>
      <c r="H20" s="284" t="s">
        <v>332</v>
      </c>
      <c r="I20" s="284" t="s">
        <v>332</v>
      </c>
      <c r="J20" s="284" t="s">
        <v>332</v>
      </c>
      <c r="K20" s="284" t="s">
        <v>332</v>
      </c>
      <c r="L20" s="142"/>
      <c r="M20" s="155"/>
      <c r="N20" s="142"/>
    </row>
    <row r="21" spans="1:25">
      <c r="A21" s="284" t="s">
        <v>49</v>
      </c>
      <c r="B21" s="284">
        <v>3.59</v>
      </c>
      <c r="C21" s="284">
        <v>3.3</v>
      </c>
      <c r="D21" s="284" t="s">
        <v>332</v>
      </c>
      <c r="E21" s="284" t="s">
        <v>332</v>
      </c>
      <c r="F21" s="284">
        <v>83.42</v>
      </c>
      <c r="G21" s="284">
        <v>86.81</v>
      </c>
      <c r="H21" s="284">
        <v>48.75</v>
      </c>
      <c r="I21" s="284">
        <v>10.02</v>
      </c>
      <c r="J21" s="284">
        <v>11.89</v>
      </c>
      <c r="K21" s="284" t="s">
        <v>332</v>
      </c>
      <c r="L21" s="142">
        <f t="shared" si="0"/>
        <v>40.698333333333331</v>
      </c>
      <c r="M21" s="155">
        <f t="shared" si="1"/>
        <v>2.3131922484045826</v>
      </c>
      <c r="N21" s="142">
        <f t="shared" si="2"/>
        <v>1.3657326548356694</v>
      </c>
    </row>
    <row r="22" spans="1:25">
      <c r="A22" s="284" t="s">
        <v>50</v>
      </c>
      <c r="B22" s="284" t="s">
        <v>332</v>
      </c>
      <c r="C22" s="284">
        <v>15.17</v>
      </c>
      <c r="D22" s="284">
        <v>40.590000000000003</v>
      </c>
      <c r="E22" s="284">
        <v>68.67</v>
      </c>
      <c r="F22" s="284">
        <v>107.59</v>
      </c>
      <c r="G22" s="284">
        <v>105.16</v>
      </c>
      <c r="H22" s="284">
        <v>153.44</v>
      </c>
      <c r="I22" s="284">
        <v>190</v>
      </c>
      <c r="J22" s="284">
        <v>138.12</v>
      </c>
      <c r="K22" s="284">
        <v>140.69</v>
      </c>
      <c r="L22" s="142">
        <f t="shared" si="0"/>
        <v>102.3425</v>
      </c>
      <c r="M22" s="155">
        <f t="shared" si="1"/>
        <v>3.9025938802767284</v>
      </c>
      <c r="N22" s="142">
        <f t="shared" si="2"/>
        <v>2.3258069401093633</v>
      </c>
    </row>
    <row r="23" spans="1:25">
      <c r="A23" s="284" t="s">
        <v>51</v>
      </c>
      <c r="B23" s="284">
        <v>165.7</v>
      </c>
      <c r="C23" s="284">
        <v>158.47999999999999</v>
      </c>
      <c r="D23" s="284">
        <v>180.25</v>
      </c>
      <c r="E23" s="284">
        <v>180.85</v>
      </c>
      <c r="F23" s="284">
        <v>202.93</v>
      </c>
      <c r="G23" s="284">
        <v>216.91</v>
      </c>
      <c r="H23" s="284">
        <v>234.93</v>
      </c>
      <c r="I23" s="284">
        <v>221.56</v>
      </c>
      <c r="J23" s="284">
        <v>246.28</v>
      </c>
      <c r="K23" s="284">
        <v>319.70999999999998</v>
      </c>
      <c r="L23" s="142">
        <f t="shared" si="0"/>
        <v>205.27374999999998</v>
      </c>
      <c r="M23" s="155">
        <f t="shared" si="1"/>
        <v>5.8006618771412182</v>
      </c>
      <c r="N23" s="142">
        <f t="shared" si="2"/>
        <v>3.4723304109227708</v>
      </c>
      <c r="Q23" s="142"/>
      <c r="R23" s="142"/>
      <c r="S23" s="142"/>
      <c r="T23" s="142"/>
      <c r="U23" s="142"/>
      <c r="V23" s="142"/>
      <c r="W23" s="142"/>
      <c r="X23" s="142"/>
      <c r="Y23" s="142"/>
    </row>
    <row r="24" spans="1:25">
      <c r="A24" s="284" t="s">
        <v>52</v>
      </c>
      <c r="B24" s="284">
        <v>260.13</v>
      </c>
      <c r="C24" s="284">
        <v>199.3</v>
      </c>
      <c r="D24" s="284">
        <v>328.47</v>
      </c>
      <c r="E24" s="284">
        <v>263.73</v>
      </c>
      <c r="F24" s="284">
        <v>129.19</v>
      </c>
      <c r="G24" s="284">
        <v>75.36</v>
      </c>
      <c r="H24" s="284">
        <v>39.29</v>
      </c>
      <c r="I24" s="284">
        <v>179.32</v>
      </c>
      <c r="J24" s="284">
        <v>98.9</v>
      </c>
      <c r="K24" s="284">
        <v>227.3</v>
      </c>
      <c r="L24" s="142">
        <f t="shared" si="0"/>
        <v>164.19500000000002</v>
      </c>
      <c r="M24" s="155">
        <f t="shared" si="1"/>
        <v>1.7467372013960498</v>
      </c>
      <c r="N24" s="142">
        <f t="shared" si="2"/>
        <v>1.0235668274633836</v>
      </c>
    </row>
    <row r="25" spans="1:25">
      <c r="A25" s="284" t="s">
        <v>53</v>
      </c>
      <c r="B25" s="284">
        <v>19.690000000000001</v>
      </c>
      <c r="C25" s="284">
        <v>16.649999999999999</v>
      </c>
      <c r="D25" s="284">
        <v>20.51</v>
      </c>
      <c r="E25" s="284">
        <v>19.89</v>
      </c>
      <c r="F25" s="284">
        <v>24.88</v>
      </c>
      <c r="G25" s="284">
        <v>20.5</v>
      </c>
      <c r="H25" s="284">
        <v>42.7</v>
      </c>
      <c r="I25" s="284">
        <v>57.6</v>
      </c>
      <c r="J25" s="284">
        <v>18.7</v>
      </c>
      <c r="K25" s="284">
        <v>27.4</v>
      </c>
      <c r="L25" s="142">
        <f t="shared" si="0"/>
        <v>27.678749999999997</v>
      </c>
      <c r="M25" s="155">
        <f t="shared" si="1"/>
        <v>4.8716470712475353</v>
      </c>
      <c r="N25" s="142">
        <f t="shared" si="2"/>
        <v>2.9111612212784479</v>
      </c>
    </row>
    <row r="26" spans="1:25">
      <c r="A26" s="284" t="s">
        <v>54</v>
      </c>
      <c r="B26" s="142">
        <v>2298.37</v>
      </c>
      <c r="C26" s="284" t="s">
        <v>332</v>
      </c>
      <c r="D26" s="142">
        <v>2659.39</v>
      </c>
      <c r="E26" s="284" t="s">
        <v>332</v>
      </c>
      <c r="F26" s="142">
        <v>3027.65</v>
      </c>
      <c r="G26" s="284" t="s">
        <v>332</v>
      </c>
      <c r="H26" s="142">
        <v>2825.73</v>
      </c>
      <c r="I26" s="284" t="s">
        <v>332</v>
      </c>
      <c r="J26" s="142">
        <v>2945.75</v>
      </c>
      <c r="K26" s="284" t="s">
        <v>332</v>
      </c>
      <c r="L26" s="142">
        <f t="shared" si="0"/>
        <v>2864.63</v>
      </c>
      <c r="M26" s="155">
        <f t="shared" si="1"/>
        <v>5.1267031935522258</v>
      </c>
      <c r="N26" s="142">
        <f t="shared" si="2"/>
        <v>3.0652272668996048</v>
      </c>
    </row>
    <row r="27" spans="1:25">
      <c r="A27" s="284" t="s">
        <v>55</v>
      </c>
      <c r="B27" s="284">
        <v>480.82</v>
      </c>
      <c r="C27" s="284">
        <v>539.58000000000004</v>
      </c>
      <c r="D27" s="284">
        <v>507.7</v>
      </c>
      <c r="E27" s="284">
        <v>786.08</v>
      </c>
      <c r="F27" s="284">
        <v>664.34</v>
      </c>
      <c r="G27" s="284">
        <v>593.95000000000005</v>
      </c>
      <c r="H27" s="284">
        <v>473.99</v>
      </c>
      <c r="I27" s="284">
        <v>261.60000000000002</v>
      </c>
      <c r="J27" s="284" t="s">
        <v>332</v>
      </c>
      <c r="K27" s="284" t="s">
        <v>332</v>
      </c>
      <c r="L27" s="142">
        <f t="shared" si="0"/>
        <v>546.74857142857149</v>
      </c>
      <c r="M27" s="155">
        <f t="shared" si="1"/>
        <v>2.0283909491366758</v>
      </c>
      <c r="N27" s="142">
        <f t="shared" si="2"/>
        <v>1.1936991056328898</v>
      </c>
    </row>
    <row r="28" spans="1:25">
      <c r="A28" s="284" t="s">
        <v>56</v>
      </c>
      <c r="B28" s="284">
        <v>529.65</v>
      </c>
      <c r="C28" s="284">
        <v>550.26</v>
      </c>
      <c r="D28" s="284">
        <v>774.45</v>
      </c>
      <c r="E28" s="284">
        <v>836.47</v>
      </c>
      <c r="F28" s="284">
        <v>874.63</v>
      </c>
      <c r="G28" s="284">
        <v>974.34</v>
      </c>
      <c r="H28" s="142">
        <v>1005.36</v>
      </c>
      <c r="I28" s="142">
        <v>1177.6600000000001</v>
      </c>
      <c r="J28" s="142">
        <v>1215.03</v>
      </c>
      <c r="K28" s="284">
        <v>985.05</v>
      </c>
      <c r="L28" s="142">
        <f t="shared" si="0"/>
        <v>926.02499999999998</v>
      </c>
      <c r="M28" s="155">
        <f t="shared" si="1"/>
        <v>3.0472994079234064</v>
      </c>
      <c r="N28" s="142">
        <f t="shared" si="2"/>
        <v>1.8091683430570034</v>
      </c>
    </row>
    <row r="29" spans="1:25">
      <c r="A29" s="284" t="s">
        <v>76</v>
      </c>
      <c r="B29" s="284">
        <v>165.96</v>
      </c>
      <c r="C29" s="284">
        <v>167.36</v>
      </c>
      <c r="D29" s="284">
        <v>183.45</v>
      </c>
      <c r="E29" s="284">
        <v>145.72</v>
      </c>
      <c r="F29" s="284">
        <v>135.4</v>
      </c>
      <c r="G29" s="284">
        <v>174.93</v>
      </c>
      <c r="H29" s="284">
        <v>178.68</v>
      </c>
      <c r="I29" s="284">
        <v>3.72</v>
      </c>
      <c r="J29" s="284">
        <v>1.02</v>
      </c>
      <c r="K29" s="284">
        <v>0.42</v>
      </c>
      <c r="L29" s="142">
        <f t="shared" si="0"/>
        <v>123.785</v>
      </c>
      <c r="M29" s="155">
        <f t="shared" si="1"/>
        <v>0.75120587553018991</v>
      </c>
      <c r="N29" s="142">
        <f t="shared" si="2"/>
        <v>0.42221849172370884</v>
      </c>
    </row>
    <row r="30" spans="1:25">
      <c r="A30" s="284" t="s">
        <v>57</v>
      </c>
      <c r="B30" s="284">
        <v>22.12</v>
      </c>
      <c r="C30" s="284">
        <v>69.430000000000007</v>
      </c>
      <c r="D30" s="284">
        <v>77.14</v>
      </c>
      <c r="E30" s="284">
        <v>172.76</v>
      </c>
      <c r="F30" s="284">
        <v>292.33999999999997</v>
      </c>
      <c r="G30" s="284">
        <v>342.58</v>
      </c>
      <c r="H30" s="284">
        <v>145.30000000000001</v>
      </c>
      <c r="I30" s="284">
        <v>246.56</v>
      </c>
      <c r="J30" s="284">
        <v>610.16</v>
      </c>
      <c r="K30" s="284">
        <v>330.02</v>
      </c>
      <c r="L30" s="690">
        <f t="shared" si="0"/>
        <v>244.53375</v>
      </c>
      <c r="M30" s="155">
        <f t="shared" si="1"/>
        <v>2.2303526891194334</v>
      </c>
      <c r="N30" s="142">
        <f t="shared" si="2"/>
        <v>1.3156936155656538</v>
      </c>
    </row>
    <row r="31" spans="1:25">
      <c r="A31" s="284" t="s">
        <v>58</v>
      </c>
      <c r="B31" s="284">
        <v>138.24</v>
      </c>
      <c r="C31" s="284">
        <v>115.57</v>
      </c>
      <c r="D31" s="284">
        <v>101.33</v>
      </c>
      <c r="E31" s="284">
        <v>102.32</v>
      </c>
      <c r="F31" s="284">
        <v>103.2</v>
      </c>
      <c r="G31" s="284">
        <v>140.19999999999999</v>
      </c>
      <c r="H31" s="284">
        <v>229.2</v>
      </c>
      <c r="I31" s="284">
        <v>181.3</v>
      </c>
      <c r="J31" s="284">
        <v>209</v>
      </c>
      <c r="K31" s="284" t="s">
        <v>332</v>
      </c>
      <c r="L31" s="142">
        <f t="shared" si="0"/>
        <v>147.76499999999999</v>
      </c>
      <c r="M31" s="155">
        <f t="shared" si="1"/>
        <v>4.4456997110588521</v>
      </c>
      <c r="N31" s="142">
        <f t="shared" si="2"/>
        <v>2.6538687288102745</v>
      </c>
    </row>
    <row r="32" spans="1:25">
      <c r="A32" s="66" t="s">
        <v>59</v>
      </c>
      <c r="B32" s="66">
        <v>12.8</v>
      </c>
      <c r="C32" s="66">
        <v>7.55</v>
      </c>
      <c r="D32" s="66">
        <v>12.51</v>
      </c>
      <c r="E32" s="66">
        <v>13.84</v>
      </c>
      <c r="F32" s="66">
        <v>16.45</v>
      </c>
      <c r="G32" s="66">
        <v>17.34</v>
      </c>
      <c r="H32" s="66">
        <v>11.59</v>
      </c>
      <c r="I32" s="66">
        <v>19.239999999999998</v>
      </c>
      <c r="J32" s="66">
        <v>21.91</v>
      </c>
      <c r="K32" s="66">
        <v>31.31</v>
      </c>
      <c r="L32" s="157">
        <f t="shared" si="0"/>
        <v>15.053749999999999</v>
      </c>
      <c r="M32" s="158">
        <f t="shared" si="1"/>
        <v>0.2775682321625591</v>
      </c>
      <c r="N32" s="157">
        <f t="shared" si="2"/>
        <v>0.13611879683458603</v>
      </c>
      <c r="Q32" s="142"/>
      <c r="S32" s="142"/>
      <c r="U32" s="142"/>
      <c r="W32" s="142"/>
      <c r="Y32" s="142"/>
    </row>
    <row r="33" spans="1:26">
      <c r="A33" s="284" t="s">
        <v>60</v>
      </c>
      <c r="B33" s="284">
        <v>297.77</v>
      </c>
      <c r="C33" s="284">
        <v>301.25</v>
      </c>
      <c r="D33" s="284">
        <v>199.2</v>
      </c>
      <c r="E33" s="284">
        <v>302.89999999999998</v>
      </c>
      <c r="F33" s="284">
        <v>405.77</v>
      </c>
      <c r="G33" s="284">
        <v>458.55</v>
      </c>
      <c r="H33" s="284">
        <v>389.26</v>
      </c>
      <c r="I33" s="284">
        <v>523.39</v>
      </c>
      <c r="J33" s="284">
        <v>495.96</v>
      </c>
      <c r="K33" s="284" t="s">
        <v>332</v>
      </c>
      <c r="L33" s="142">
        <f t="shared" si="0"/>
        <v>384.53499999999997</v>
      </c>
      <c r="M33" s="155">
        <f t="shared" si="1"/>
        <v>2.2279840028506328</v>
      </c>
      <c r="N33" s="142">
        <f t="shared" si="2"/>
        <v>1.3142628162441017</v>
      </c>
    </row>
    <row r="34" spans="1:26">
      <c r="A34" s="284" t="s">
        <v>61</v>
      </c>
      <c r="B34" s="284">
        <v>0.88</v>
      </c>
      <c r="C34" s="284">
        <v>0.77</v>
      </c>
      <c r="D34" s="284">
        <v>0.75</v>
      </c>
      <c r="E34" s="284">
        <v>0.86</v>
      </c>
      <c r="F34" s="284">
        <v>0.86</v>
      </c>
      <c r="G34" s="284">
        <v>0.94</v>
      </c>
      <c r="H34" s="284">
        <v>0.56999999999999995</v>
      </c>
      <c r="I34" s="284">
        <v>0.52</v>
      </c>
      <c r="J34" s="284">
        <v>0.44</v>
      </c>
      <c r="K34" s="284">
        <v>0.56999999999999995</v>
      </c>
      <c r="L34" s="142">
        <f t="shared" si="0"/>
        <v>0.71375</v>
      </c>
      <c r="M34" s="155">
        <f t="shared" si="1"/>
        <v>2.1900671441601148E-3</v>
      </c>
      <c r="N34" s="142">
        <f t="shared" si="2"/>
        <v>-3.0222730478812507E-2</v>
      </c>
      <c r="W34" s="142"/>
      <c r="X34" s="142"/>
      <c r="Y34" s="142"/>
    </row>
    <row r="35" spans="1:26">
      <c r="A35" s="284" t="s">
        <v>80</v>
      </c>
      <c r="B35" s="284">
        <v>391.19</v>
      </c>
      <c r="C35" s="284">
        <v>489.05</v>
      </c>
      <c r="D35" s="284" t="s">
        <v>332</v>
      </c>
      <c r="E35" s="284">
        <v>68.94</v>
      </c>
      <c r="F35" s="284">
        <v>17.54</v>
      </c>
      <c r="G35" s="284">
        <v>28.88</v>
      </c>
      <c r="H35" s="284">
        <v>32.549999999999997</v>
      </c>
      <c r="I35" s="284">
        <v>19.82</v>
      </c>
      <c r="J35" s="284">
        <v>12.67</v>
      </c>
      <c r="K35" s="284">
        <v>17.27</v>
      </c>
      <c r="L35" s="142">
        <f t="shared" si="0"/>
        <v>95.635714285714272</v>
      </c>
      <c r="M35" s="155">
        <f t="shared" si="1"/>
        <v>5.2223755036303506E-2</v>
      </c>
      <c r="N35" s="142">
        <f t="shared" si="2"/>
        <v>0</v>
      </c>
    </row>
    <row r="36" spans="1:26" s="284" customFormat="1">
      <c r="M36" s="155">
        <f>AVERAGE(M8:M35)</f>
        <v>2.0345383068339644</v>
      </c>
    </row>
    <row r="37" spans="1:26">
      <c r="A37" s="688" t="s">
        <v>362</v>
      </c>
      <c r="M37">
        <f>_xlfn.STDEV.P(M8:M33)</f>
        <v>1.6554985965685416</v>
      </c>
    </row>
    <row r="39" spans="1:26">
      <c r="A39" s="79" t="s">
        <v>348</v>
      </c>
      <c r="B39" s="80">
        <v>41981.83803240741</v>
      </c>
    </row>
    <row r="40" spans="1:26">
      <c r="A40" s="79" t="s">
        <v>349</v>
      </c>
      <c r="B40" s="80">
        <v>42027.456790462966</v>
      </c>
    </row>
    <row r="41" spans="1:26">
      <c r="A41" s="79" t="s">
        <v>350</v>
      </c>
      <c r="B41" s="79" t="s">
        <v>4</v>
      </c>
    </row>
    <row r="43" spans="1:26">
      <c r="A43" s="79" t="s">
        <v>352</v>
      </c>
      <c r="B43" s="79" t="s">
        <v>436</v>
      </c>
    </row>
    <row r="44" spans="1:26">
      <c r="A44" s="79" t="s">
        <v>364</v>
      </c>
      <c r="B44" s="79" t="s">
        <v>365</v>
      </c>
      <c r="Y44" s="142"/>
      <c r="Z44" s="142"/>
    </row>
    <row r="45" spans="1:26">
      <c r="Q45" s="142"/>
    </row>
    <row r="46" spans="1:26">
      <c r="A46" s="81" t="s">
        <v>358</v>
      </c>
      <c r="B46" s="81" t="s">
        <v>247</v>
      </c>
      <c r="C46" s="81" t="s">
        <v>248</v>
      </c>
      <c r="D46" s="81" t="s">
        <v>249</v>
      </c>
      <c r="E46" s="81" t="s">
        <v>250</v>
      </c>
      <c r="F46" s="81" t="s">
        <v>251</v>
      </c>
      <c r="G46" s="81" t="s">
        <v>252</v>
      </c>
      <c r="H46" s="81" t="s">
        <v>253</v>
      </c>
      <c r="I46" s="81" t="s">
        <v>254</v>
      </c>
      <c r="J46" s="81" t="s">
        <v>255</v>
      </c>
      <c r="K46" s="81" t="s">
        <v>360</v>
      </c>
      <c r="L46" s="153" t="s">
        <v>438</v>
      </c>
    </row>
    <row r="47" spans="1:26">
      <c r="A47" s="81" t="s">
        <v>38</v>
      </c>
      <c r="B47" s="85">
        <v>291287</v>
      </c>
      <c r="C47" s="85">
        <v>303435</v>
      </c>
      <c r="D47" s="85">
        <v>318829</v>
      </c>
      <c r="E47" s="85">
        <v>335815</v>
      </c>
      <c r="F47" s="85">
        <v>346375</v>
      </c>
      <c r="G47" s="85">
        <v>340669</v>
      </c>
      <c r="H47" s="85">
        <v>355791</v>
      </c>
      <c r="I47" s="85">
        <v>369258</v>
      </c>
      <c r="J47" s="85">
        <v>375852</v>
      </c>
      <c r="K47" s="85">
        <v>382692</v>
      </c>
      <c r="L47" s="69">
        <f>AVERAGE(B47:I47)</f>
        <v>332682.375</v>
      </c>
    </row>
    <row r="48" spans="1:26">
      <c r="A48" s="81" t="s">
        <v>40</v>
      </c>
      <c r="B48" s="85">
        <v>20387.900000000001</v>
      </c>
      <c r="C48" s="85">
        <v>23255.8</v>
      </c>
      <c r="D48" s="85">
        <v>26476.7</v>
      </c>
      <c r="E48" s="85">
        <v>30772.400000000001</v>
      </c>
      <c r="F48" s="85">
        <v>35430.5</v>
      </c>
      <c r="G48" s="85">
        <v>34932.800000000003</v>
      </c>
      <c r="H48" s="85">
        <v>36052.400000000001</v>
      </c>
      <c r="I48" s="85">
        <v>38504.9</v>
      </c>
      <c r="J48" s="85">
        <v>39927</v>
      </c>
      <c r="K48" s="85">
        <v>39940.300000000003</v>
      </c>
      <c r="L48" s="69">
        <f t="shared" ref="L48:L74" si="3">AVERAGE(B48:I48)</f>
        <v>30726.674999999996</v>
      </c>
    </row>
    <row r="49" spans="1:12">
      <c r="A49" s="81" t="s">
        <v>41</v>
      </c>
      <c r="B49" s="85">
        <v>91849.5</v>
      </c>
      <c r="C49" s="85">
        <v>104628.8</v>
      </c>
      <c r="D49" s="85">
        <v>118290.8</v>
      </c>
      <c r="E49" s="85">
        <v>131908.6</v>
      </c>
      <c r="F49" s="85">
        <v>154269.70000000001</v>
      </c>
      <c r="G49" s="85">
        <v>142197</v>
      </c>
      <c r="H49" s="85">
        <v>149932</v>
      </c>
      <c r="I49" s="85">
        <v>155486</v>
      </c>
      <c r="J49" s="85">
        <v>152925.6</v>
      </c>
      <c r="K49" s="85">
        <v>149491.1</v>
      </c>
      <c r="L49" s="69">
        <f t="shared" si="3"/>
        <v>131070.29999999999</v>
      </c>
    </row>
    <row r="50" spans="1:12">
      <c r="A50" s="81" t="s">
        <v>42</v>
      </c>
      <c r="B50" s="85">
        <v>197069.9</v>
      </c>
      <c r="C50" s="85">
        <v>207366.9</v>
      </c>
      <c r="D50" s="85">
        <v>218747.4</v>
      </c>
      <c r="E50" s="85">
        <v>227533.9</v>
      </c>
      <c r="F50" s="85">
        <v>235133</v>
      </c>
      <c r="G50" s="85">
        <v>223575.8</v>
      </c>
      <c r="H50" s="85">
        <v>236334.1</v>
      </c>
      <c r="I50" s="85">
        <v>240487.1</v>
      </c>
      <c r="J50" s="85">
        <v>245252</v>
      </c>
      <c r="K50" s="85">
        <v>248974.8</v>
      </c>
      <c r="L50" s="69">
        <f t="shared" si="3"/>
        <v>223281.01250000004</v>
      </c>
    </row>
    <row r="51" spans="1:12">
      <c r="A51" s="81" t="s">
        <v>359</v>
      </c>
      <c r="B51" s="85">
        <v>2195700</v>
      </c>
      <c r="C51" s="85">
        <v>2224400</v>
      </c>
      <c r="D51" s="85">
        <v>2313900</v>
      </c>
      <c r="E51" s="85">
        <v>2428500</v>
      </c>
      <c r="F51" s="85">
        <v>2473800</v>
      </c>
      <c r="G51" s="85">
        <v>2374200</v>
      </c>
      <c r="H51" s="85">
        <v>2495000</v>
      </c>
      <c r="I51" s="85">
        <v>2609900</v>
      </c>
      <c r="J51" s="85">
        <v>2666400</v>
      </c>
      <c r="K51" s="85">
        <v>2737600</v>
      </c>
      <c r="L51" s="69">
        <f t="shared" si="3"/>
        <v>2389425</v>
      </c>
    </row>
    <row r="52" spans="1:12">
      <c r="A52" s="81" t="s">
        <v>44</v>
      </c>
      <c r="B52" s="85">
        <v>9692.2000000000007</v>
      </c>
      <c r="C52" s="85">
        <v>11189.1</v>
      </c>
      <c r="D52" s="85">
        <v>13396.2</v>
      </c>
      <c r="E52" s="85">
        <v>16071.3</v>
      </c>
      <c r="F52" s="85">
        <v>16239.5</v>
      </c>
      <c r="G52" s="85">
        <v>13973.4</v>
      </c>
      <c r="H52" s="85">
        <v>14530.4</v>
      </c>
      <c r="I52" s="85">
        <v>16197.5</v>
      </c>
      <c r="J52" s="85">
        <v>17460.099999999999</v>
      </c>
      <c r="K52" s="85">
        <v>18613.400000000001</v>
      </c>
      <c r="L52" s="69">
        <f t="shared" si="3"/>
        <v>13911.199999999999</v>
      </c>
    </row>
    <row r="53" spans="1:12">
      <c r="A53" s="81" t="s">
        <v>70</v>
      </c>
      <c r="B53" s="85">
        <v>150024.5</v>
      </c>
      <c r="C53" s="85">
        <v>162896.79999999999</v>
      </c>
      <c r="D53" s="85">
        <v>177573.5</v>
      </c>
      <c r="E53" s="85">
        <v>189654.7</v>
      </c>
      <c r="F53" s="85">
        <v>180249.5</v>
      </c>
      <c r="G53" s="85">
        <v>162283.5</v>
      </c>
      <c r="H53" s="85">
        <v>158096.70000000001</v>
      </c>
      <c r="I53" s="85">
        <v>162599.70000000001</v>
      </c>
      <c r="J53" s="85">
        <v>163938.70000000001</v>
      </c>
      <c r="K53" s="85">
        <v>164049.79999999999</v>
      </c>
      <c r="L53" s="69">
        <f t="shared" si="3"/>
        <v>167922.36249999999</v>
      </c>
    </row>
    <row r="54" spans="1:12">
      <c r="A54" s="81" t="s">
        <v>68</v>
      </c>
      <c r="B54" s="85">
        <v>185265.6</v>
      </c>
      <c r="C54" s="85">
        <v>193049.7</v>
      </c>
      <c r="D54" s="85">
        <v>208621.8</v>
      </c>
      <c r="E54" s="85">
        <v>223160.1</v>
      </c>
      <c r="F54" s="85">
        <v>233197.7</v>
      </c>
      <c r="G54" s="85">
        <v>231081.2</v>
      </c>
      <c r="H54" s="85">
        <v>222151.5</v>
      </c>
      <c r="I54" s="85">
        <v>208531.7</v>
      </c>
      <c r="J54" s="85">
        <v>193347</v>
      </c>
      <c r="K54" s="85">
        <v>182054.2</v>
      </c>
      <c r="L54" s="69">
        <f t="shared" si="3"/>
        <v>213132.41250000001</v>
      </c>
    </row>
    <row r="55" spans="1:12">
      <c r="A55" s="81" t="s">
        <v>45</v>
      </c>
      <c r="B55" s="85">
        <v>841294</v>
      </c>
      <c r="C55" s="85">
        <v>909298</v>
      </c>
      <c r="D55" s="85">
        <v>985547</v>
      </c>
      <c r="E55" s="85">
        <v>1053161</v>
      </c>
      <c r="F55" s="85">
        <v>1087788</v>
      </c>
      <c r="G55" s="85">
        <v>1046894</v>
      </c>
      <c r="H55" s="85">
        <v>1045620</v>
      </c>
      <c r="I55" s="85">
        <v>1046327</v>
      </c>
      <c r="J55" s="85">
        <v>1029002</v>
      </c>
      <c r="K55" s="85">
        <v>1022988</v>
      </c>
      <c r="L55" s="69">
        <f t="shared" si="3"/>
        <v>1001991.125</v>
      </c>
    </row>
    <row r="56" spans="1:12">
      <c r="A56" s="81" t="s">
        <v>46</v>
      </c>
      <c r="B56" s="85">
        <v>1655571.8</v>
      </c>
      <c r="C56" s="85">
        <v>1718047</v>
      </c>
      <c r="D56" s="85">
        <v>1798115.3</v>
      </c>
      <c r="E56" s="85">
        <v>1886792.1</v>
      </c>
      <c r="F56" s="85">
        <v>1933195</v>
      </c>
      <c r="G56" s="85">
        <v>1885761.9</v>
      </c>
      <c r="H56" s="85">
        <v>1936719.7</v>
      </c>
      <c r="I56" s="85">
        <v>2001398</v>
      </c>
      <c r="J56" s="85">
        <v>2032296.8</v>
      </c>
      <c r="K56" s="85">
        <v>2059852</v>
      </c>
      <c r="L56" s="69">
        <f t="shared" si="3"/>
        <v>1851950.0999999999</v>
      </c>
    </row>
    <row r="57" spans="1:12">
      <c r="A57" s="81" t="s">
        <v>96</v>
      </c>
      <c r="B57" s="85">
        <v>33004.9</v>
      </c>
      <c r="C57" s="85">
        <v>36030.1</v>
      </c>
      <c r="D57" s="85">
        <v>39734.6</v>
      </c>
      <c r="E57" s="85">
        <v>43380.4</v>
      </c>
      <c r="F57" s="85">
        <v>47538.3</v>
      </c>
      <c r="G57" s="85">
        <v>44778.3</v>
      </c>
      <c r="H57" s="85">
        <v>44423.4</v>
      </c>
      <c r="I57" s="85">
        <v>44191</v>
      </c>
      <c r="J57" s="85">
        <v>43477</v>
      </c>
      <c r="K57" s="85">
        <v>43127.9</v>
      </c>
      <c r="L57" s="69">
        <f t="shared" si="3"/>
        <v>41635.125</v>
      </c>
    </row>
    <row r="58" spans="1:12">
      <c r="A58" s="81" t="s">
        <v>47</v>
      </c>
      <c r="B58" s="85">
        <v>1397728.3</v>
      </c>
      <c r="C58" s="85">
        <v>1436379.5</v>
      </c>
      <c r="D58" s="85">
        <v>1493031.3</v>
      </c>
      <c r="E58" s="85">
        <v>1554198.9</v>
      </c>
      <c r="F58" s="85">
        <v>1575143.9</v>
      </c>
      <c r="G58" s="85">
        <v>1519695.1</v>
      </c>
      <c r="H58" s="85">
        <v>1551885.6</v>
      </c>
      <c r="I58" s="85">
        <v>1579946.4</v>
      </c>
      <c r="J58" s="85">
        <v>1566911.6</v>
      </c>
      <c r="K58" s="85">
        <v>1560023.8</v>
      </c>
      <c r="L58" s="69">
        <f t="shared" si="3"/>
        <v>1513501.125</v>
      </c>
    </row>
    <row r="59" spans="1:12">
      <c r="A59" s="81" t="s">
        <v>48</v>
      </c>
      <c r="B59" s="85">
        <v>12596</v>
      </c>
      <c r="C59" s="85">
        <v>13598.2</v>
      </c>
      <c r="D59" s="85">
        <v>14670.5</v>
      </c>
      <c r="E59" s="85">
        <v>15901.5</v>
      </c>
      <c r="F59" s="85">
        <v>17157.099999999999</v>
      </c>
      <c r="G59" s="85">
        <v>16853.5</v>
      </c>
      <c r="H59" s="85">
        <v>17406</v>
      </c>
      <c r="I59" s="85">
        <v>17878</v>
      </c>
      <c r="J59" s="85">
        <v>17720.2</v>
      </c>
      <c r="K59" s="85">
        <v>16503.7</v>
      </c>
      <c r="L59" s="69">
        <f t="shared" si="3"/>
        <v>15757.599999999999</v>
      </c>
    </row>
    <row r="60" spans="1:12">
      <c r="A60" s="81" t="s">
        <v>49</v>
      </c>
      <c r="B60" s="85">
        <v>11154.6</v>
      </c>
      <c r="C60" s="85">
        <v>12927.8</v>
      </c>
      <c r="D60" s="85">
        <v>15981.9</v>
      </c>
      <c r="E60" s="85">
        <v>21026.5</v>
      </c>
      <c r="F60" s="85">
        <v>22889.8</v>
      </c>
      <c r="G60" s="85">
        <v>18521.3</v>
      </c>
      <c r="H60" s="85">
        <v>18038.900000000001</v>
      </c>
      <c r="I60" s="85">
        <v>20211.3</v>
      </c>
      <c r="J60" s="85">
        <v>22257</v>
      </c>
      <c r="K60" s="85">
        <v>23372.1</v>
      </c>
      <c r="L60" s="69">
        <f t="shared" si="3"/>
        <v>17594.012500000001</v>
      </c>
    </row>
    <row r="61" spans="1:12">
      <c r="A61" s="81" t="s">
        <v>50</v>
      </c>
      <c r="B61" s="85">
        <v>18244.8</v>
      </c>
      <c r="C61" s="85">
        <v>20969.099999999999</v>
      </c>
      <c r="D61" s="85">
        <v>24104.2</v>
      </c>
      <c r="E61" s="85">
        <v>28738.799999999999</v>
      </c>
      <c r="F61" s="85">
        <v>32414.3</v>
      </c>
      <c r="G61" s="85">
        <v>26654.400000000001</v>
      </c>
      <c r="H61" s="85">
        <v>27709.7</v>
      </c>
      <c r="I61" s="85">
        <v>30958.5</v>
      </c>
      <c r="J61" s="85">
        <v>32939.800000000003</v>
      </c>
      <c r="K61" s="85">
        <v>34631.199999999997</v>
      </c>
      <c r="L61" s="69">
        <f t="shared" si="3"/>
        <v>26224.225000000002</v>
      </c>
    </row>
    <row r="62" spans="1:12">
      <c r="A62" s="81" t="s">
        <v>51</v>
      </c>
      <c r="B62" s="85">
        <v>27444.5</v>
      </c>
      <c r="C62" s="85">
        <v>30269.5</v>
      </c>
      <c r="D62" s="85">
        <v>33914.1</v>
      </c>
      <c r="E62" s="85">
        <v>37496.800000000003</v>
      </c>
      <c r="F62" s="85">
        <v>37371.5</v>
      </c>
      <c r="G62" s="85">
        <v>35575.199999999997</v>
      </c>
      <c r="H62" s="85">
        <v>39302.6</v>
      </c>
      <c r="I62" s="85">
        <v>41729.699999999997</v>
      </c>
      <c r="J62" s="85">
        <v>42917.8</v>
      </c>
      <c r="K62" s="85">
        <v>45478.2</v>
      </c>
      <c r="L62" s="69">
        <f t="shared" si="3"/>
        <v>35387.987500000003</v>
      </c>
    </row>
    <row r="63" spans="1:12">
      <c r="A63" s="81" t="s">
        <v>52</v>
      </c>
      <c r="B63" s="85">
        <v>82114.8</v>
      </c>
      <c r="C63" s="85">
        <v>88765.5</v>
      </c>
      <c r="D63" s="85">
        <v>89589.9</v>
      </c>
      <c r="E63" s="85">
        <v>99422.8</v>
      </c>
      <c r="F63" s="85">
        <v>105535.8</v>
      </c>
      <c r="G63" s="85">
        <v>91415.4</v>
      </c>
      <c r="H63" s="85">
        <v>96243</v>
      </c>
      <c r="I63" s="85">
        <v>98920.6</v>
      </c>
      <c r="J63" s="85">
        <v>96968.3</v>
      </c>
      <c r="K63" s="85">
        <v>97948</v>
      </c>
      <c r="L63" s="69">
        <f t="shared" si="3"/>
        <v>94000.974999999991</v>
      </c>
    </row>
    <row r="64" spans="1:12">
      <c r="A64" s="81" t="s">
        <v>53</v>
      </c>
      <c r="B64" s="85">
        <v>4669.8999999999996</v>
      </c>
      <c r="C64" s="85">
        <v>4930.8999999999996</v>
      </c>
      <c r="D64" s="85">
        <v>5206.7</v>
      </c>
      <c r="E64" s="85">
        <v>5575.4</v>
      </c>
      <c r="F64" s="85">
        <v>5963.5</v>
      </c>
      <c r="G64" s="85">
        <v>5956</v>
      </c>
      <c r="H64" s="85">
        <v>6458.5</v>
      </c>
      <c r="I64" s="85">
        <v>6691.9</v>
      </c>
      <c r="J64" s="85">
        <v>6913.2</v>
      </c>
      <c r="K64" s="85">
        <v>7262.6</v>
      </c>
      <c r="L64" s="69">
        <f t="shared" si="3"/>
        <v>5681.6</v>
      </c>
    </row>
    <row r="65" spans="1:12">
      <c r="A65" s="81" t="s">
        <v>54</v>
      </c>
      <c r="B65" s="85">
        <v>491184</v>
      </c>
      <c r="C65" s="85">
        <v>513407</v>
      </c>
      <c r="D65" s="85">
        <v>540216</v>
      </c>
      <c r="E65" s="85">
        <v>571773</v>
      </c>
      <c r="F65" s="85">
        <v>594481</v>
      </c>
      <c r="G65" s="85">
        <v>573235</v>
      </c>
      <c r="H65" s="85">
        <v>586789</v>
      </c>
      <c r="I65" s="85">
        <v>599047</v>
      </c>
      <c r="J65" s="85">
        <v>599338</v>
      </c>
      <c r="K65" s="85">
        <v>602658</v>
      </c>
      <c r="L65" s="69">
        <f t="shared" si="3"/>
        <v>558766.5</v>
      </c>
    </row>
    <row r="66" spans="1:12">
      <c r="A66" s="81" t="s">
        <v>55</v>
      </c>
      <c r="B66" s="85">
        <v>234707.8</v>
      </c>
      <c r="C66" s="85">
        <v>245243.4</v>
      </c>
      <c r="D66" s="85">
        <v>259034.5</v>
      </c>
      <c r="E66" s="85">
        <v>274019.8</v>
      </c>
      <c r="F66" s="85">
        <v>282744.2</v>
      </c>
      <c r="G66" s="85">
        <v>276228</v>
      </c>
      <c r="H66" s="85">
        <v>285165.3</v>
      </c>
      <c r="I66" s="85">
        <v>299240.40000000002</v>
      </c>
      <c r="J66" s="85">
        <v>307003.8</v>
      </c>
      <c r="K66" s="85">
        <v>313066.90000000002</v>
      </c>
      <c r="L66" s="69">
        <f t="shared" si="3"/>
        <v>269547.92499999999</v>
      </c>
    </row>
    <row r="67" spans="1:12">
      <c r="A67" s="81" t="s">
        <v>56</v>
      </c>
      <c r="B67" s="85">
        <v>204236.5</v>
      </c>
      <c r="C67" s="85">
        <v>244420.1</v>
      </c>
      <c r="D67" s="85">
        <v>272088.90000000002</v>
      </c>
      <c r="E67" s="85">
        <v>311001.7</v>
      </c>
      <c r="F67" s="85">
        <v>363175.3</v>
      </c>
      <c r="G67" s="85">
        <v>310681.40000000002</v>
      </c>
      <c r="H67" s="85">
        <v>354616.1</v>
      </c>
      <c r="I67" s="85">
        <v>370850.6</v>
      </c>
      <c r="J67" s="85">
        <v>381479.7</v>
      </c>
      <c r="K67" s="85">
        <v>389695.1</v>
      </c>
      <c r="L67" s="69">
        <f t="shared" si="3"/>
        <v>303883.82500000001</v>
      </c>
    </row>
    <row r="68" spans="1:12">
      <c r="A68" s="81" t="s">
        <v>76</v>
      </c>
      <c r="B68" s="85">
        <v>149312.5</v>
      </c>
      <c r="C68" s="85">
        <v>154268.70000000001</v>
      </c>
      <c r="D68" s="85">
        <v>160855.4</v>
      </c>
      <c r="E68" s="85">
        <v>169319.2</v>
      </c>
      <c r="F68" s="85">
        <v>171983.1</v>
      </c>
      <c r="G68" s="85">
        <v>168529.2</v>
      </c>
      <c r="H68" s="85">
        <v>172859.5</v>
      </c>
      <c r="I68" s="85">
        <v>171126.2</v>
      </c>
      <c r="J68" s="85">
        <v>165107.4</v>
      </c>
      <c r="K68" s="85">
        <v>165690</v>
      </c>
      <c r="L68" s="69">
        <f t="shared" si="3"/>
        <v>164781.72500000001</v>
      </c>
    </row>
    <row r="69" spans="1:12">
      <c r="A69" s="81" t="s">
        <v>57</v>
      </c>
      <c r="B69" s="85">
        <v>61063.9</v>
      </c>
      <c r="C69" s="85">
        <v>79801.899999999994</v>
      </c>
      <c r="D69" s="85">
        <v>97751</v>
      </c>
      <c r="E69" s="85">
        <v>124728.5</v>
      </c>
      <c r="F69" s="85">
        <v>139765.4</v>
      </c>
      <c r="G69" s="85">
        <v>118196</v>
      </c>
      <c r="H69" s="85">
        <v>124327.7</v>
      </c>
      <c r="I69" s="85">
        <v>131478</v>
      </c>
      <c r="J69" s="85">
        <v>131578.9</v>
      </c>
      <c r="K69" s="85">
        <v>142245.1</v>
      </c>
      <c r="L69" s="69">
        <f t="shared" si="3"/>
        <v>109639.04999999999</v>
      </c>
    </row>
    <row r="70" spans="1:12">
      <c r="A70" s="81" t="s">
        <v>58</v>
      </c>
      <c r="B70" s="85">
        <v>27227.5</v>
      </c>
      <c r="C70" s="85">
        <v>28730.9</v>
      </c>
      <c r="D70" s="85">
        <v>31050.7</v>
      </c>
      <c r="E70" s="85">
        <v>34593.599999999999</v>
      </c>
      <c r="F70" s="85">
        <v>37244.400000000001</v>
      </c>
      <c r="G70" s="85">
        <v>35420.199999999997</v>
      </c>
      <c r="H70" s="85">
        <v>35484.6</v>
      </c>
      <c r="I70" s="85">
        <v>36150</v>
      </c>
      <c r="J70" s="85">
        <v>35318.6</v>
      </c>
      <c r="K70" s="85">
        <v>35274.9</v>
      </c>
      <c r="L70" s="69">
        <f t="shared" si="3"/>
        <v>33237.737500000003</v>
      </c>
    </row>
    <row r="71" spans="1:12">
      <c r="A71" s="81" t="s">
        <v>59</v>
      </c>
      <c r="B71" s="85">
        <v>33994.6</v>
      </c>
      <c r="C71" s="85">
        <v>38489.1</v>
      </c>
      <c r="D71" s="85">
        <v>44501.7</v>
      </c>
      <c r="E71" s="85">
        <v>54810.8</v>
      </c>
      <c r="F71" s="85">
        <v>64413.5</v>
      </c>
      <c r="G71" s="85">
        <v>62794.400000000001</v>
      </c>
      <c r="H71" s="85">
        <v>65897</v>
      </c>
      <c r="I71" s="85">
        <v>68974.2</v>
      </c>
      <c r="J71" s="85">
        <v>71096</v>
      </c>
      <c r="K71" s="85">
        <v>72134.100000000006</v>
      </c>
      <c r="L71" s="69">
        <f t="shared" si="3"/>
        <v>54234.412500000006</v>
      </c>
    </row>
    <row r="72" spans="1:12">
      <c r="A72" s="81" t="s">
        <v>60</v>
      </c>
      <c r="B72" s="85">
        <v>152266</v>
      </c>
      <c r="C72" s="85">
        <v>157429</v>
      </c>
      <c r="D72" s="85">
        <v>165765</v>
      </c>
      <c r="E72" s="85">
        <v>179830</v>
      </c>
      <c r="F72" s="85">
        <v>185670</v>
      </c>
      <c r="G72" s="85">
        <v>172318</v>
      </c>
      <c r="H72" s="85">
        <v>178724</v>
      </c>
      <c r="I72" s="85">
        <v>188744</v>
      </c>
      <c r="J72" s="85">
        <v>192350</v>
      </c>
      <c r="K72" s="85">
        <v>193443</v>
      </c>
      <c r="L72" s="69">
        <f t="shared" si="3"/>
        <v>172593.25</v>
      </c>
    </row>
    <row r="73" spans="1:12">
      <c r="A73" s="81" t="s">
        <v>61</v>
      </c>
      <c r="B73" s="85">
        <v>291634.09999999998</v>
      </c>
      <c r="C73" s="85">
        <v>298353.3</v>
      </c>
      <c r="D73" s="85">
        <v>318170.8</v>
      </c>
      <c r="E73" s="85">
        <v>337944.2</v>
      </c>
      <c r="F73" s="85">
        <v>333255.7</v>
      </c>
      <c r="G73" s="85">
        <v>292472.09999999998</v>
      </c>
      <c r="H73" s="85">
        <v>349945.1</v>
      </c>
      <c r="I73" s="85">
        <v>385450.7</v>
      </c>
      <c r="J73" s="85">
        <v>407820.3</v>
      </c>
      <c r="K73" s="85">
        <v>420849.1</v>
      </c>
      <c r="L73" s="69">
        <f t="shared" si="3"/>
        <v>325903.25</v>
      </c>
    </row>
    <row r="74" spans="1:12">
      <c r="A74" s="81" t="s">
        <v>80</v>
      </c>
      <c r="B74" s="85">
        <v>1787298.5</v>
      </c>
      <c r="C74" s="85">
        <v>1867129.3</v>
      </c>
      <c r="D74" s="85">
        <v>1979497.7</v>
      </c>
      <c r="E74" s="85">
        <v>2086519.9</v>
      </c>
      <c r="F74" s="85">
        <v>1836125.5</v>
      </c>
      <c r="G74" s="85">
        <v>1590858</v>
      </c>
      <c r="H74" s="85">
        <v>1731809</v>
      </c>
      <c r="I74" s="85">
        <v>1770909.6</v>
      </c>
      <c r="J74" s="85">
        <v>1921904.9</v>
      </c>
      <c r="K74" s="85">
        <v>1899098</v>
      </c>
      <c r="L74" s="69">
        <f t="shared" si="3"/>
        <v>1831268.4375</v>
      </c>
    </row>
  </sheetData>
  <pageMargins left="0.7" right="0.7" top="0.75" bottom="0.75" header="0.3" footer="0.3"/>
  <pageSetup paperSize="9" orientation="portrait" horizontalDpi="30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8"/>
  <sheetViews>
    <sheetView topLeftCell="A97" workbookViewId="0">
      <selection activeCell="A107" sqref="A107"/>
    </sheetView>
  </sheetViews>
  <sheetFormatPr defaultRowHeight="16.5"/>
  <cols>
    <col min="1" max="14" width="9.140625" style="284"/>
    <col min="15" max="16" width="14.28515625" style="284" customWidth="1"/>
    <col min="17" max="18" width="19.28515625" style="284" customWidth="1"/>
    <col min="19" max="19" width="16" style="284" customWidth="1"/>
    <col min="20" max="16384" width="9.140625" style="284"/>
  </cols>
  <sheetData>
    <row r="1" spans="1:26">
      <c r="A1" s="54" t="s">
        <v>700</v>
      </c>
    </row>
    <row r="3" spans="1:26">
      <c r="A3" s="54" t="s">
        <v>348</v>
      </c>
      <c r="B3" s="209">
        <v>42013.607951388884</v>
      </c>
    </row>
    <row r="4" spans="1:26">
      <c r="A4" s="54" t="s">
        <v>349</v>
      </c>
      <c r="B4" s="209">
        <v>42047.550566724538</v>
      </c>
    </row>
    <row r="5" spans="1:26">
      <c r="A5" s="54" t="s">
        <v>350</v>
      </c>
      <c r="B5" s="54" t="s">
        <v>4</v>
      </c>
    </row>
    <row r="7" spans="1:26">
      <c r="A7" s="54" t="s">
        <v>416</v>
      </c>
      <c r="B7" s="54" t="s">
        <v>417</v>
      </c>
    </row>
    <row r="8" spans="1:26">
      <c r="A8" s="54" t="s">
        <v>418</v>
      </c>
      <c r="B8" s="54" t="s">
        <v>502</v>
      </c>
    </row>
    <row r="9" spans="1:26">
      <c r="A9" s="54" t="s">
        <v>701</v>
      </c>
      <c r="B9" s="54" t="s">
        <v>417</v>
      </c>
    </row>
    <row r="10" spans="1:26" ht="38.25" customHeight="1">
      <c r="A10" s="54" t="s">
        <v>352</v>
      </c>
      <c r="B10" s="54" t="s">
        <v>702</v>
      </c>
      <c r="N10" s="495"/>
      <c r="Q10" s="865" t="s">
        <v>718</v>
      </c>
      <c r="R10" s="865"/>
      <c r="S10" s="865"/>
    </row>
    <row r="11" spans="1:26">
      <c r="N11" s="495"/>
      <c r="O11" s="68" t="s">
        <v>715</v>
      </c>
      <c r="P11" s="68"/>
      <c r="Q11" s="68" t="s">
        <v>717</v>
      </c>
      <c r="R11" s="68"/>
      <c r="S11" s="284" t="s">
        <v>719</v>
      </c>
    </row>
    <row r="12" spans="1:26">
      <c r="A12" s="497" t="s">
        <v>358</v>
      </c>
      <c r="B12" s="497" t="s">
        <v>247</v>
      </c>
      <c r="C12" s="497" t="s">
        <v>248</v>
      </c>
      <c r="D12" s="497" t="s">
        <v>249</v>
      </c>
      <c r="E12" s="497" t="s">
        <v>250</v>
      </c>
      <c r="F12" s="497" t="s">
        <v>251</v>
      </c>
      <c r="G12" s="497" t="s">
        <v>252</v>
      </c>
      <c r="H12" s="497" t="s">
        <v>253</v>
      </c>
      <c r="I12" s="497" t="s">
        <v>254</v>
      </c>
      <c r="J12" s="497" t="s">
        <v>255</v>
      </c>
      <c r="K12" s="497" t="s">
        <v>360</v>
      </c>
      <c r="O12" s="68" t="s">
        <v>714</v>
      </c>
      <c r="P12" s="68"/>
      <c r="Q12" s="68" t="s">
        <v>716</v>
      </c>
      <c r="R12" s="68"/>
      <c r="S12" s="68" t="s">
        <v>720</v>
      </c>
    </row>
    <row r="13" spans="1:26">
      <c r="A13" s="497" t="s">
        <v>419</v>
      </c>
      <c r="B13" s="498">
        <v>229373.4</v>
      </c>
      <c r="C13" s="498">
        <v>233025.6</v>
      </c>
      <c r="D13" s="498">
        <v>235632.5</v>
      </c>
      <c r="E13" s="498">
        <v>237466</v>
      </c>
      <c r="F13" s="498">
        <v>239701.4</v>
      </c>
      <c r="G13" s="498">
        <v>240496.5</v>
      </c>
      <c r="H13" s="498">
        <v>240502.5</v>
      </c>
      <c r="I13" s="498">
        <v>240148.7</v>
      </c>
      <c r="J13" s="498">
        <v>241925.4</v>
      </c>
      <c r="K13" s="498">
        <v>242672.2</v>
      </c>
      <c r="N13" s="96" t="s">
        <v>38</v>
      </c>
      <c r="O13" s="155">
        <f>J69/J175</f>
        <v>87.012305727997173</v>
      </c>
      <c r="P13" s="155">
        <f>(O13-O$41)/O$42</f>
        <v>1.1802335623925706</v>
      </c>
      <c r="Q13" s="155">
        <f>J175/K19</f>
        <v>0.9182349255119161</v>
      </c>
      <c r="R13" s="155">
        <f>(Q13-Q$41)/Q$42</f>
        <v>-6.2861326338643428E-2</v>
      </c>
      <c r="S13" s="155">
        <f>K19/J123</f>
        <v>0.44548401620891492</v>
      </c>
      <c r="T13" s="155">
        <f>(S13-S$41)/S$42</f>
        <v>-1.1591980869732648</v>
      </c>
      <c r="Y13" s="284">
        <f>S13*Q13*O13</f>
        <v>35.593165240882485</v>
      </c>
      <c r="Z13" s="284">
        <f>J69/J123</f>
        <v>35.593165240882485</v>
      </c>
    </row>
    <row r="14" spans="1:26">
      <c r="A14" s="497" t="s">
        <v>703</v>
      </c>
      <c r="B14" s="498">
        <v>227539.9</v>
      </c>
      <c r="C14" s="498">
        <v>231226</v>
      </c>
      <c r="D14" s="498">
        <v>233847.5</v>
      </c>
      <c r="E14" s="498">
        <v>235680.9</v>
      </c>
      <c r="F14" s="498">
        <v>237916.7</v>
      </c>
      <c r="G14" s="498">
        <v>238731.5</v>
      </c>
      <c r="H14" s="498">
        <v>238755.6</v>
      </c>
      <c r="I14" s="498">
        <v>238424.4</v>
      </c>
      <c r="J14" s="498">
        <v>240207.5</v>
      </c>
      <c r="K14" s="498">
        <v>240830.5</v>
      </c>
      <c r="N14" s="96" t="s">
        <v>40</v>
      </c>
      <c r="O14" s="155">
        <f t="shared" ref="O14:O40" si="0">J70/J176</f>
        <v>11.996767575213791</v>
      </c>
      <c r="P14" s="155">
        <f t="shared" ref="P14:P42" si="1">(O14-O$41)/O$42</f>
        <v>-1.5355443721962705</v>
      </c>
      <c r="Q14" s="155">
        <f t="shared" ref="Q14:Q40" si="2">J176/K20</f>
        <v>1.0149442335073564</v>
      </c>
      <c r="R14" s="155">
        <f t="shared" ref="R14:R42" si="3">(Q14-Q$41)/Q$42</f>
        <v>0.6783923265522489</v>
      </c>
      <c r="S14" s="155">
        <f t="shared" ref="S14:S40" si="4">K20/J124</f>
        <v>0.46367753834981301</v>
      </c>
      <c r="T14" s="155">
        <f t="shared" ref="T14:T42" si="5">(S14-S$41)/S$42</f>
        <v>-0.59951447444535078</v>
      </c>
    </row>
    <row r="15" spans="1:26">
      <c r="A15" s="497" t="s">
        <v>420</v>
      </c>
      <c r="B15" s="498">
        <v>180445.3</v>
      </c>
      <c r="C15" s="498">
        <v>184048.5</v>
      </c>
      <c r="D15" s="498">
        <v>186493.5</v>
      </c>
      <c r="E15" s="498">
        <v>188319.1</v>
      </c>
      <c r="F15" s="498">
        <v>190310.3</v>
      </c>
      <c r="G15" s="498">
        <v>190923.8</v>
      </c>
      <c r="H15" s="498">
        <v>191141.4</v>
      </c>
      <c r="I15" s="498">
        <v>190983.6</v>
      </c>
      <c r="J15" s="498">
        <v>192423.6</v>
      </c>
      <c r="K15" s="498">
        <v>192923.8</v>
      </c>
      <c r="N15" s="96" t="s">
        <v>41</v>
      </c>
      <c r="O15" s="155">
        <f t="shared" si="0"/>
        <v>30.938249312034429</v>
      </c>
      <c r="P15" s="155">
        <f t="shared" si="1"/>
        <v>-0.84980833115760002</v>
      </c>
      <c r="Q15" s="155">
        <f t="shared" si="2"/>
        <v>0.95812853373539386</v>
      </c>
      <c r="R15" s="155">
        <f t="shared" si="3"/>
        <v>0.24291361338117418</v>
      </c>
      <c r="S15" s="155">
        <f t="shared" si="4"/>
        <v>0.50481793825732213</v>
      </c>
      <c r="T15" s="155">
        <f t="shared" si="5"/>
        <v>0.66607926066311351</v>
      </c>
    </row>
    <row r="16" spans="1:26">
      <c r="A16" s="497" t="s">
        <v>704</v>
      </c>
      <c r="B16" s="498">
        <v>150824.5</v>
      </c>
      <c r="C16" s="498">
        <v>153844.79999999999</v>
      </c>
      <c r="D16" s="498">
        <v>155769.5</v>
      </c>
      <c r="E16" s="498">
        <v>157403.9</v>
      </c>
      <c r="F16" s="498">
        <v>158991.1</v>
      </c>
      <c r="G16" s="498">
        <v>159405</v>
      </c>
      <c r="H16" s="498">
        <v>159486</v>
      </c>
      <c r="I16" s="498">
        <v>158938.1</v>
      </c>
      <c r="J16" s="498">
        <v>160041.9</v>
      </c>
      <c r="K16" s="498">
        <v>160028.9</v>
      </c>
      <c r="N16" s="96" t="s">
        <v>42</v>
      </c>
      <c r="O16" s="155">
        <f t="shared" si="0"/>
        <v>92.011240451073121</v>
      </c>
      <c r="P16" s="155">
        <f t="shared" si="1"/>
        <v>1.3612093568970309</v>
      </c>
      <c r="Q16" s="155">
        <f t="shared" si="2"/>
        <v>0.95127690497612283</v>
      </c>
      <c r="R16" s="155">
        <f t="shared" si="3"/>
        <v>0.1903975221037823</v>
      </c>
      <c r="S16" s="155">
        <f t="shared" si="4"/>
        <v>0.51484054872617147</v>
      </c>
      <c r="T16" s="155">
        <f t="shared" si="5"/>
        <v>0.97440278321820151</v>
      </c>
    </row>
    <row r="17" spans="1:20">
      <c r="A17" s="497" t="s">
        <v>421</v>
      </c>
      <c r="B17" s="498">
        <v>149225.29999999999</v>
      </c>
      <c r="C17" s="498">
        <v>152280.1</v>
      </c>
      <c r="D17" s="498">
        <v>154252.9</v>
      </c>
      <c r="E17" s="498">
        <v>155887.9</v>
      </c>
      <c r="F17" s="498">
        <v>157475.70000000001</v>
      </c>
      <c r="G17" s="498">
        <v>157876.9</v>
      </c>
      <c r="H17" s="498">
        <v>157968</v>
      </c>
      <c r="I17" s="498">
        <v>157456.5</v>
      </c>
      <c r="J17" s="498">
        <v>158569.4</v>
      </c>
      <c r="K17" s="498">
        <v>158563.6</v>
      </c>
      <c r="N17" s="96" t="s">
        <v>43</v>
      </c>
      <c r="O17" s="155">
        <f t="shared" si="0"/>
        <v>66.44781343866039</v>
      </c>
      <c r="P17" s="155">
        <f t="shared" si="1"/>
        <v>0.43573987787541185</v>
      </c>
      <c r="Q17" s="155">
        <f t="shared" si="2"/>
        <v>1.0136119981204992</v>
      </c>
      <c r="R17" s="155">
        <f t="shared" si="3"/>
        <v>0.66818106180961434</v>
      </c>
      <c r="S17" s="155">
        <f t="shared" si="4"/>
        <v>0.5080593888164866</v>
      </c>
      <c r="T17" s="155">
        <f t="shared" si="5"/>
        <v>0.76579534338387489</v>
      </c>
    </row>
    <row r="18" spans="1:20">
      <c r="A18" s="497" t="s">
        <v>422</v>
      </c>
      <c r="B18" s="498">
        <v>148137.4</v>
      </c>
      <c r="C18" s="498">
        <v>151199.29999999999</v>
      </c>
      <c r="D18" s="498">
        <v>153144</v>
      </c>
      <c r="E18" s="498">
        <v>154762.4</v>
      </c>
      <c r="F18" s="498">
        <v>156332.29999999999</v>
      </c>
      <c r="G18" s="498">
        <v>156775.5</v>
      </c>
      <c r="H18" s="498">
        <v>156911.5</v>
      </c>
      <c r="I18" s="498">
        <v>156428.29999999999</v>
      </c>
      <c r="J18" s="498">
        <v>157538.70000000001</v>
      </c>
      <c r="K18" s="498">
        <v>157549.4</v>
      </c>
      <c r="N18" s="96" t="s">
        <v>44</v>
      </c>
      <c r="O18" s="155">
        <f t="shared" si="0"/>
        <v>31.184556498585454</v>
      </c>
      <c r="P18" s="155">
        <f t="shared" si="1"/>
        <v>-0.84089130358121233</v>
      </c>
      <c r="Q18" s="155">
        <f t="shared" si="2"/>
        <v>0.88367647058823529</v>
      </c>
      <c r="R18" s="155">
        <f t="shared" si="3"/>
        <v>-0.3277435954957284</v>
      </c>
      <c r="S18" s="155">
        <f t="shared" si="4"/>
        <v>0.51507347371610357</v>
      </c>
      <c r="T18" s="155">
        <f t="shared" si="5"/>
        <v>0.98156820719733173</v>
      </c>
    </row>
    <row r="19" spans="1:20">
      <c r="A19" s="497" t="s">
        <v>38</v>
      </c>
      <c r="B19" s="498">
        <v>4473.3999999999996</v>
      </c>
      <c r="C19" s="498">
        <v>4625.8</v>
      </c>
      <c r="D19" s="498">
        <v>4647.2</v>
      </c>
      <c r="E19" s="498">
        <v>4733.3</v>
      </c>
      <c r="F19" s="498">
        <v>4779.3</v>
      </c>
      <c r="G19" s="498">
        <v>4800.3</v>
      </c>
      <c r="H19" s="498">
        <v>4894.6000000000004</v>
      </c>
      <c r="I19" s="498">
        <v>4856</v>
      </c>
      <c r="J19" s="498">
        <v>4892.8999999999996</v>
      </c>
      <c r="K19" s="498">
        <v>4947.1000000000004</v>
      </c>
      <c r="N19" s="96" t="s">
        <v>70</v>
      </c>
      <c r="O19" s="155">
        <f t="shared" si="0"/>
        <v>92.880227429725267</v>
      </c>
      <c r="P19" s="155">
        <f t="shared" si="1"/>
        <v>1.3926691813571579</v>
      </c>
      <c r="Q19" s="155">
        <f t="shared" si="2"/>
        <v>0.86992095409790593</v>
      </c>
      <c r="R19" s="155">
        <f t="shared" si="3"/>
        <v>-0.43317633053647836</v>
      </c>
      <c r="S19" s="155">
        <f t="shared" si="4"/>
        <v>0.47009559240562998</v>
      </c>
      <c r="T19" s="155">
        <f t="shared" si="5"/>
        <v>-0.40207718596758746</v>
      </c>
    </row>
    <row r="20" spans="1:20">
      <c r="A20" s="497" t="s">
        <v>40</v>
      </c>
      <c r="B20" s="498">
        <v>3376.3</v>
      </c>
      <c r="C20" s="498">
        <v>3316.3</v>
      </c>
      <c r="D20" s="498">
        <v>3415.7</v>
      </c>
      <c r="E20" s="498">
        <v>3492.8</v>
      </c>
      <c r="F20" s="498">
        <v>3560.4</v>
      </c>
      <c r="G20" s="498">
        <v>3491.6</v>
      </c>
      <c r="H20" s="498">
        <v>3400.9</v>
      </c>
      <c r="I20" s="498">
        <v>3341.4</v>
      </c>
      <c r="J20" s="498">
        <v>3344.3</v>
      </c>
      <c r="K20" s="498">
        <v>3371.2</v>
      </c>
      <c r="N20" s="96" t="s">
        <v>68</v>
      </c>
      <c r="O20" s="155">
        <f t="shared" si="0"/>
        <v>47.050176401411214</v>
      </c>
      <c r="P20" s="155">
        <f t="shared" si="1"/>
        <v>-0.26651029517050318</v>
      </c>
      <c r="Q20" s="155">
        <f t="shared" si="2"/>
        <v>0.80056157737173528</v>
      </c>
      <c r="R20" s="155">
        <f t="shared" si="3"/>
        <v>-0.96479931932814234</v>
      </c>
      <c r="S20" s="155">
        <f t="shared" si="4"/>
        <v>0.4378301126959433</v>
      </c>
      <c r="T20" s="155">
        <f t="shared" si="5"/>
        <v>-1.3946535603502626</v>
      </c>
    </row>
    <row r="21" spans="1:20">
      <c r="A21" s="497" t="s">
        <v>41</v>
      </c>
      <c r="B21" s="498">
        <v>5101</v>
      </c>
      <c r="C21" s="498">
        <v>5174.2</v>
      </c>
      <c r="D21" s="498">
        <v>5199.7</v>
      </c>
      <c r="E21" s="498">
        <v>5198.6000000000004</v>
      </c>
      <c r="F21" s="498">
        <v>5232.3</v>
      </c>
      <c r="G21" s="498">
        <v>5286.5</v>
      </c>
      <c r="H21" s="498">
        <v>5268.8</v>
      </c>
      <c r="I21" s="498">
        <v>5223.2</v>
      </c>
      <c r="J21" s="498">
        <v>5256.8</v>
      </c>
      <c r="K21" s="498">
        <v>5306</v>
      </c>
      <c r="N21" s="96" t="s">
        <v>45</v>
      </c>
      <c r="O21" s="155">
        <f t="shared" si="0"/>
        <v>58.45735967639488</v>
      </c>
      <c r="P21" s="155">
        <f t="shared" si="1"/>
        <v>0.14646250215738016</v>
      </c>
      <c r="Q21" s="155">
        <f t="shared" si="2"/>
        <v>0.77394232883859926</v>
      </c>
      <c r="R21" s="155">
        <f t="shared" si="3"/>
        <v>-1.1688294754877533</v>
      </c>
      <c r="S21" s="155">
        <f t="shared" si="4"/>
        <v>0.49772814587943393</v>
      </c>
      <c r="T21" s="155">
        <f t="shared" si="5"/>
        <v>0.44797742312999561</v>
      </c>
    </row>
    <row r="22" spans="1:20">
      <c r="A22" s="497" t="s">
        <v>42</v>
      </c>
      <c r="B22" s="498">
        <v>2892.7</v>
      </c>
      <c r="C22" s="498">
        <v>2892</v>
      </c>
      <c r="D22" s="498">
        <v>2919.1</v>
      </c>
      <c r="E22" s="498">
        <v>2914.5</v>
      </c>
      <c r="F22" s="498">
        <v>2954.2</v>
      </c>
      <c r="G22" s="498">
        <v>2947.5</v>
      </c>
      <c r="H22" s="498">
        <v>2924.4</v>
      </c>
      <c r="I22" s="498">
        <v>2924.1</v>
      </c>
      <c r="J22" s="498">
        <v>2907.4</v>
      </c>
      <c r="K22" s="498">
        <v>2889.8</v>
      </c>
      <c r="N22" s="96" t="s">
        <v>46</v>
      </c>
      <c r="O22" s="155">
        <f t="shared" si="0"/>
        <v>78.163116633385101</v>
      </c>
      <c r="P22" s="155">
        <f t="shared" si="1"/>
        <v>0.8598675012546092</v>
      </c>
      <c r="Q22" s="155">
        <f t="shared" si="2"/>
        <v>0.94668300367582703</v>
      </c>
      <c r="R22" s="155">
        <f t="shared" si="3"/>
        <v>0.15518637034965091</v>
      </c>
      <c r="S22" s="155">
        <f t="shared" si="4"/>
        <v>0.43346636519522297</v>
      </c>
      <c r="T22" s="155">
        <f t="shared" si="5"/>
        <v>-1.5288946350827139</v>
      </c>
    </row>
    <row r="23" spans="1:20">
      <c r="A23" s="497" t="s">
        <v>359</v>
      </c>
      <c r="B23" s="498">
        <v>39723.699999999997</v>
      </c>
      <c r="C23" s="498">
        <v>40932.400000000001</v>
      </c>
      <c r="D23" s="498">
        <v>41417.699999999997</v>
      </c>
      <c r="E23" s="498">
        <v>41589.599999999999</v>
      </c>
      <c r="F23" s="498">
        <v>41677.5</v>
      </c>
      <c r="G23" s="498">
        <v>41699.300000000003</v>
      </c>
      <c r="H23" s="498">
        <v>41683.4</v>
      </c>
      <c r="I23" s="498">
        <v>41186</v>
      </c>
      <c r="J23" s="498">
        <v>41350.9</v>
      </c>
      <c r="K23" s="498">
        <v>41713.199999999997</v>
      </c>
      <c r="N23" s="96" t="s">
        <v>96</v>
      </c>
      <c r="O23" s="155">
        <f t="shared" si="0"/>
        <v>28.397327249022165</v>
      </c>
      <c r="P23" s="155">
        <f t="shared" si="1"/>
        <v>-0.94179700766598318</v>
      </c>
      <c r="Q23" s="155">
        <f t="shared" si="2"/>
        <v>0.83292610088505181</v>
      </c>
      <c r="R23" s="155">
        <f t="shared" si="3"/>
        <v>-0.71673300828132802</v>
      </c>
      <c r="S23" s="155">
        <f t="shared" si="4"/>
        <v>0.43258288412077656</v>
      </c>
      <c r="T23" s="155">
        <f t="shared" si="5"/>
        <v>-1.5560729832616336</v>
      </c>
    </row>
    <row r="24" spans="1:20">
      <c r="A24" s="497" t="s">
        <v>44</v>
      </c>
      <c r="B24" s="498">
        <v>673.1</v>
      </c>
      <c r="C24" s="498">
        <v>669.3</v>
      </c>
      <c r="D24" s="498">
        <v>692.7</v>
      </c>
      <c r="E24" s="498">
        <v>689.2</v>
      </c>
      <c r="F24" s="498">
        <v>693.9</v>
      </c>
      <c r="G24" s="498">
        <v>687</v>
      </c>
      <c r="H24" s="498">
        <v>681.9</v>
      </c>
      <c r="I24" s="498">
        <v>688</v>
      </c>
      <c r="J24" s="498">
        <v>683.4</v>
      </c>
      <c r="K24" s="498">
        <v>680</v>
      </c>
      <c r="N24" s="96" t="s">
        <v>47</v>
      </c>
      <c r="O24" s="155">
        <f t="shared" si="0"/>
        <v>66.610325006891841</v>
      </c>
      <c r="P24" s="155">
        <f t="shared" si="1"/>
        <v>0.44162326339774882</v>
      </c>
      <c r="Q24" s="155">
        <f t="shared" si="2"/>
        <v>0.95187385686702242</v>
      </c>
      <c r="R24" s="155">
        <f t="shared" si="3"/>
        <v>0.19497301518610596</v>
      </c>
      <c r="S24" s="155">
        <f t="shared" si="4"/>
        <v>0.42101262399746731</v>
      </c>
      <c r="T24" s="155">
        <f t="shared" si="5"/>
        <v>-1.9120065366193082</v>
      </c>
    </row>
    <row r="25" spans="1:20">
      <c r="A25" s="497" t="s">
        <v>70</v>
      </c>
      <c r="B25" s="498">
        <v>1922.5</v>
      </c>
      <c r="C25" s="498">
        <v>2040.6</v>
      </c>
      <c r="D25" s="498">
        <v>2138.1</v>
      </c>
      <c r="E25" s="498">
        <v>2217.9</v>
      </c>
      <c r="F25" s="498">
        <v>2235.9</v>
      </c>
      <c r="G25" s="498">
        <v>2229</v>
      </c>
      <c r="H25" s="498">
        <v>2184.9</v>
      </c>
      <c r="I25" s="498">
        <v>2165.8000000000002</v>
      </c>
      <c r="J25" s="498">
        <v>2153.8000000000002</v>
      </c>
      <c r="K25" s="498">
        <v>2163.3000000000002</v>
      </c>
      <c r="N25" s="96" t="s">
        <v>48</v>
      </c>
      <c r="O25" s="155">
        <f t="shared" si="0"/>
        <v>50.804452669358461</v>
      </c>
      <c r="P25" s="155">
        <f t="shared" si="1"/>
        <v>-0.13059471154733385</v>
      </c>
      <c r="Q25" s="155">
        <f t="shared" si="2"/>
        <v>0.8219405392947684</v>
      </c>
      <c r="R25" s="155">
        <f t="shared" si="3"/>
        <v>-0.80093470330575522</v>
      </c>
      <c r="S25" s="155">
        <f t="shared" si="4"/>
        <v>0.50339930853655701</v>
      </c>
      <c r="T25" s="155">
        <f t="shared" si="5"/>
        <v>0.62243824377763357</v>
      </c>
    </row>
    <row r="26" spans="1:20">
      <c r="A26" s="497" t="s">
        <v>68</v>
      </c>
      <c r="B26" s="498">
        <v>4917</v>
      </c>
      <c r="C26" s="498">
        <v>4936.8999999999996</v>
      </c>
      <c r="D26" s="498">
        <v>4975.7</v>
      </c>
      <c r="E26" s="498">
        <v>4982.3999999999996</v>
      </c>
      <c r="F26" s="498">
        <v>4998.3</v>
      </c>
      <c r="G26" s="498">
        <v>5040.7</v>
      </c>
      <c r="H26" s="498">
        <v>5029.1000000000004</v>
      </c>
      <c r="I26" s="498">
        <v>4936.2</v>
      </c>
      <c r="J26" s="498">
        <v>4890.1000000000004</v>
      </c>
      <c r="K26" s="498">
        <v>4843.5</v>
      </c>
      <c r="N26" s="96" t="s">
        <v>49</v>
      </c>
      <c r="O26" s="155">
        <f t="shared" si="0"/>
        <v>26.180750143479287</v>
      </c>
      <c r="P26" s="155">
        <f t="shared" si="1"/>
        <v>-1.0220434651570676</v>
      </c>
      <c r="Q26" s="155">
        <f t="shared" si="2"/>
        <v>0.87610174504584448</v>
      </c>
      <c r="R26" s="155">
        <f t="shared" si="3"/>
        <v>-0.38580205020215497</v>
      </c>
      <c r="S26" s="155">
        <f t="shared" si="4"/>
        <v>0.5039223771741993</v>
      </c>
      <c r="T26" s="155">
        <f t="shared" si="5"/>
        <v>0.63852929764001887</v>
      </c>
    </row>
    <row r="27" spans="1:20">
      <c r="A27" s="497" t="s">
        <v>45</v>
      </c>
      <c r="B27" s="498">
        <v>20266.5</v>
      </c>
      <c r="C27" s="498">
        <v>21140.6</v>
      </c>
      <c r="D27" s="498">
        <v>21780</v>
      </c>
      <c r="E27" s="498">
        <v>22426.1</v>
      </c>
      <c r="F27" s="498">
        <v>23065.599999999999</v>
      </c>
      <c r="G27" s="498">
        <v>23260.400000000001</v>
      </c>
      <c r="H27" s="498">
        <v>23364.6</v>
      </c>
      <c r="I27" s="498">
        <v>23434.1</v>
      </c>
      <c r="J27" s="498">
        <v>23443.7</v>
      </c>
      <c r="K27" s="498">
        <v>23190.1</v>
      </c>
      <c r="N27" s="96" t="s">
        <v>50</v>
      </c>
      <c r="O27" s="155">
        <f t="shared" si="0"/>
        <v>27.057721632646739</v>
      </c>
      <c r="P27" s="155">
        <f t="shared" si="1"/>
        <v>-0.99029457848383218</v>
      </c>
      <c r="Q27" s="155">
        <f t="shared" si="2"/>
        <v>0.88171580671580674</v>
      </c>
      <c r="R27" s="155">
        <f t="shared" si="3"/>
        <v>-0.34277161387010646</v>
      </c>
      <c r="S27" s="155">
        <f t="shared" si="4"/>
        <v>0.49538660238226456</v>
      </c>
      <c r="T27" s="155">
        <f t="shared" si="5"/>
        <v>0.37594499789436708</v>
      </c>
    </row>
    <row r="28" spans="1:20">
      <c r="A28" s="497" t="s">
        <v>46</v>
      </c>
      <c r="B28" s="498">
        <v>27021.4</v>
      </c>
      <c r="C28" s="498">
        <v>27383.9</v>
      </c>
      <c r="D28" s="498">
        <v>27541.9</v>
      </c>
      <c r="E28" s="498">
        <v>27773.7</v>
      </c>
      <c r="F28" s="498">
        <v>27949.599999999999</v>
      </c>
      <c r="G28" s="498">
        <v>28206.7</v>
      </c>
      <c r="H28" s="498">
        <v>28317.1</v>
      </c>
      <c r="I28" s="498">
        <v>28350.400000000001</v>
      </c>
      <c r="J28" s="498">
        <v>28555.7</v>
      </c>
      <c r="K28" s="498">
        <v>28565</v>
      </c>
      <c r="N28" s="96" t="s">
        <v>51</v>
      </c>
      <c r="O28" s="155">
        <f t="shared" si="0"/>
        <v>117.14459389549921</v>
      </c>
      <c r="P28" s="155">
        <f t="shared" si="1"/>
        <v>2.2711089375356086</v>
      </c>
      <c r="Q28" s="155">
        <f>J190/K34</f>
        <v>1.5250493096646944</v>
      </c>
      <c r="R28" s="155">
        <f t="shared" si="3"/>
        <v>4.5882254015406598</v>
      </c>
      <c r="S28" s="155">
        <f t="shared" si="4"/>
        <v>0.46488171648633786</v>
      </c>
      <c r="T28" s="155">
        <f t="shared" si="5"/>
        <v>-0.56247058792585525</v>
      </c>
    </row>
    <row r="29" spans="1:20">
      <c r="A29" s="497" t="s">
        <v>96</v>
      </c>
      <c r="B29" s="498">
        <v>1833.5</v>
      </c>
      <c r="C29" s="498">
        <v>1799.6</v>
      </c>
      <c r="D29" s="498">
        <v>1785</v>
      </c>
      <c r="E29" s="498">
        <v>1785.2</v>
      </c>
      <c r="F29" s="498">
        <v>1784.7</v>
      </c>
      <c r="G29" s="498">
        <v>1765.1</v>
      </c>
      <c r="H29" s="498">
        <v>1746.9</v>
      </c>
      <c r="I29" s="498">
        <v>1724.3</v>
      </c>
      <c r="J29" s="498">
        <v>1717.9</v>
      </c>
      <c r="K29" s="498">
        <v>1841.7</v>
      </c>
      <c r="N29" s="96" t="s">
        <v>52</v>
      </c>
      <c r="O29" s="155">
        <f t="shared" si="0"/>
        <v>24.570538278242804</v>
      </c>
      <c r="P29" s="155">
        <f t="shared" si="1"/>
        <v>-1.0803377593966954</v>
      </c>
      <c r="Q29" s="155">
        <f t="shared" si="2"/>
        <v>0.93261384874868947</v>
      </c>
      <c r="R29" s="155">
        <f t="shared" si="3"/>
        <v>4.7349671907756186E-2</v>
      </c>
      <c r="S29" s="155">
        <f t="shared" si="4"/>
        <v>0.44348170640488094</v>
      </c>
      <c r="T29" s="155">
        <f t="shared" si="5"/>
        <v>-1.2207947352661543</v>
      </c>
    </row>
    <row r="30" spans="1:20">
      <c r="A30" s="497" t="s">
        <v>47</v>
      </c>
      <c r="B30" s="498">
        <v>24360.9</v>
      </c>
      <c r="C30" s="498">
        <v>24451.4</v>
      </c>
      <c r="D30" s="498">
        <v>24661.599999999999</v>
      </c>
      <c r="E30" s="498">
        <v>24727.9</v>
      </c>
      <c r="F30" s="498">
        <v>25096.6</v>
      </c>
      <c r="G30" s="498">
        <v>24969.9</v>
      </c>
      <c r="H30" s="498">
        <v>24974.7</v>
      </c>
      <c r="I30" s="498">
        <v>25075</v>
      </c>
      <c r="J30" s="498">
        <v>25642.400000000001</v>
      </c>
      <c r="K30" s="498">
        <v>25532.9</v>
      </c>
      <c r="N30" s="96" t="s">
        <v>53</v>
      </c>
      <c r="O30" s="155">
        <f t="shared" si="0"/>
        <v>42.139984359289457</v>
      </c>
      <c r="P30" s="155">
        <f t="shared" si="1"/>
        <v>-0.44427334974499338</v>
      </c>
      <c r="Q30" s="155">
        <f t="shared" si="2"/>
        <v>0.95274081958488566</v>
      </c>
      <c r="R30" s="155">
        <f t="shared" si="3"/>
        <v>0.20161807650291988</v>
      </c>
      <c r="S30" s="155">
        <f t="shared" si="4"/>
        <v>0.44469162682822927</v>
      </c>
      <c r="T30" s="155">
        <f t="shared" si="5"/>
        <v>-1.1835741999477813</v>
      </c>
    </row>
    <row r="31" spans="1:20">
      <c r="A31" s="497" t="s">
        <v>48</v>
      </c>
      <c r="B31" s="498">
        <v>351.7</v>
      </c>
      <c r="C31" s="498">
        <v>367.5</v>
      </c>
      <c r="D31" s="498">
        <v>374.3</v>
      </c>
      <c r="E31" s="498">
        <v>393.4</v>
      </c>
      <c r="F31" s="498">
        <v>397.4</v>
      </c>
      <c r="G31" s="498">
        <v>404.6</v>
      </c>
      <c r="H31" s="498">
        <v>421.6</v>
      </c>
      <c r="I31" s="498">
        <v>432.2</v>
      </c>
      <c r="J31" s="498">
        <v>436.7</v>
      </c>
      <c r="K31" s="498">
        <v>433.9</v>
      </c>
      <c r="N31" s="96" t="s">
        <v>54</v>
      </c>
      <c r="O31" s="155">
        <f t="shared" si="0"/>
        <v>73.890919540229888</v>
      </c>
      <c r="P31" s="155">
        <f t="shared" si="1"/>
        <v>0.70520169622932039</v>
      </c>
      <c r="Q31" s="155">
        <f t="shared" si="2"/>
        <v>0.97046225236480466</v>
      </c>
      <c r="R31" s="155">
        <f t="shared" si="3"/>
        <v>0.33744860879454486</v>
      </c>
      <c r="S31" s="155">
        <f t="shared" si="4"/>
        <v>0.53361904761904755</v>
      </c>
      <c r="T31" s="155">
        <f t="shared" si="5"/>
        <v>1.5520819163086736</v>
      </c>
    </row>
    <row r="32" spans="1:20">
      <c r="A32" s="497" t="s">
        <v>49</v>
      </c>
      <c r="B32" s="498">
        <v>1087.9000000000001</v>
      </c>
      <c r="C32" s="498">
        <v>1080.8</v>
      </c>
      <c r="D32" s="498">
        <v>1108.9000000000001</v>
      </c>
      <c r="E32" s="498">
        <v>1125.5</v>
      </c>
      <c r="F32" s="498">
        <v>1143.4000000000001</v>
      </c>
      <c r="G32" s="498">
        <v>1101.4000000000001</v>
      </c>
      <c r="H32" s="498">
        <v>1056.5</v>
      </c>
      <c r="I32" s="498">
        <v>1028.2</v>
      </c>
      <c r="J32" s="498">
        <v>1030.7</v>
      </c>
      <c r="K32" s="498">
        <v>1014.3</v>
      </c>
      <c r="N32" s="96" t="s">
        <v>55</v>
      </c>
      <c r="O32" s="155">
        <f t="shared" si="0"/>
        <v>75.712569060125134</v>
      </c>
      <c r="P32" s="155">
        <f t="shared" si="1"/>
        <v>0.7711506408414347</v>
      </c>
      <c r="Q32" s="155">
        <f t="shared" si="2"/>
        <v>0.97049859918456582</v>
      </c>
      <c r="R32" s="155">
        <f t="shared" si="3"/>
        <v>0.33772719845129434</v>
      </c>
      <c r="S32" s="155">
        <f t="shared" si="4"/>
        <v>0.5178932269149239</v>
      </c>
      <c r="T32" s="155">
        <f t="shared" si="5"/>
        <v>1.0683116999927844</v>
      </c>
    </row>
    <row r="33" spans="1:20">
      <c r="A33" s="497" t="s">
        <v>50</v>
      </c>
      <c r="B33" s="498">
        <v>1599.3</v>
      </c>
      <c r="C33" s="498">
        <v>1564.7</v>
      </c>
      <c r="D33" s="498">
        <v>1516.6</v>
      </c>
      <c r="E33" s="498">
        <v>1516</v>
      </c>
      <c r="F33" s="498">
        <v>1515.4</v>
      </c>
      <c r="G33" s="498">
        <v>1528.1</v>
      </c>
      <c r="H33" s="498">
        <v>1518.1</v>
      </c>
      <c r="I33" s="498">
        <v>1481.6</v>
      </c>
      <c r="J33" s="498">
        <v>1472.5</v>
      </c>
      <c r="K33" s="498">
        <v>1465.2</v>
      </c>
      <c r="N33" s="96" t="s">
        <v>56</v>
      </c>
      <c r="O33" s="155">
        <f t="shared" si="0"/>
        <v>25.605763137133177</v>
      </c>
      <c r="P33" s="155">
        <f t="shared" si="1"/>
        <v>-1.0428596462171793</v>
      </c>
      <c r="Q33" s="155">
        <f t="shared" si="2"/>
        <v>0.89073597262783177</v>
      </c>
      <c r="R33" s="155">
        <f t="shared" si="3"/>
        <v>-0.27363420537695798</v>
      </c>
      <c r="S33" s="155">
        <f t="shared" si="4"/>
        <v>0.45090384915069348</v>
      </c>
      <c r="T33" s="155">
        <f t="shared" si="5"/>
        <v>-0.99246887112046911</v>
      </c>
    </row>
    <row r="34" spans="1:20">
      <c r="A34" s="497" t="s">
        <v>51</v>
      </c>
      <c r="B34" s="498">
        <v>198.5</v>
      </c>
      <c r="C34" s="498">
        <v>202.7</v>
      </c>
      <c r="D34" s="498">
        <v>205</v>
      </c>
      <c r="E34" s="498">
        <v>211.5</v>
      </c>
      <c r="F34" s="498">
        <v>213.1</v>
      </c>
      <c r="G34" s="498">
        <v>228.9</v>
      </c>
      <c r="H34" s="498">
        <v>230.9</v>
      </c>
      <c r="I34" s="498">
        <v>236.3</v>
      </c>
      <c r="J34" s="498">
        <v>248.9</v>
      </c>
      <c r="K34" s="498">
        <v>253.5</v>
      </c>
      <c r="N34" s="96" t="s">
        <v>76</v>
      </c>
      <c r="O34" s="155">
        <f t="shared" si="0"/>
        <v>38.474641402076863</v>
      </c>
      <c r="P34" s="155">
        <f t="shared" si="1"/>
        <v>-0.57696929209262859</v>
      </c>
      <c r="Q34" s="155">
        <f t="shared" si="2"/>
        <v>0.84206373235438825</v>
      </c>
      <c r="R34" s="155">
        <f t="shared" si="3"/>
        <v>-0.64669525446206011</v>
      </c>
      <c r="S34" s="155">
        <f t="shared" si="4"/>
        <v>0.50535032943494029</v>
      </c>
      <c r="T34" s="155">
        <f t="shared" si="5"/>
        <v>0.6824571019222011</v>
      </c>
    </row>
    <row r="35" spans="1:20">
      <c r="A35" s="497" t="s">
        <v>52</v>
      </c>
      <c r="B35" s="498">
        <v>4135.3</v>
      </c>
      <c r="C35" s="498">
        <v>4203.6000000000004</v>
      </c>
      <c r="D35" s="498">
        <v>4246.7</v>
      </c>
      <c r="E35" s="498">
        <v>4238.1000000000004</v>
      </c>
      <c r="F35" s="498">
        <v>4208.6000000000004</v>
      </c>
      <c r="G35" s="498">
        <v>4202.5</v>
      </c>
      <c r="H35" s="498">
        <v>4256</v>
      </c>
      <c r="I35" s="498">
        <v>4279.8</v>
      </c>
      <c r="J35" s="498">
        <v>4353.3999999999996</v>
      </c>
      <c r="K35" s="498">
        <v>4387.3999999999996</v>
      </c>
      <c r="N35" s="96" t="s">
        <v>57</v>
      </c>
      <c r="O35" s="155">
        <f t="shared" si="0"/>
        <v>16.794380230703869</v>
      </c>
      <c r="P35" s="155">
        <f t="shared" si="1"/>
        <v>-1.3618570147591005</v>
      </c>
      <c r="Q35" s="155">
        <f t="shared" si="2"/>
        <v>0.86108187749947385</v>
      </c>
      <c r="R35" s="155">
        <f t="shared" si="3"/>
        <v>-0.50092573286990327</v>
      </c>
      <c r="S35" s="155">
        <f t="shared" si="4"/>
        <v>0.49926664534909038</v>
      </c>
      <c r="T35" s="155">
        <f t="shared" si="5"/>
        <v>0.49530596866291116</v>
      </c>
    </row>
    <row r="36" spans="1:20">
      <c r="A36" s="497" t="s">
        <v>53</v>
      </c>
      <c r="B36" s="498">
        <v>157.6</v>
      </c>
      <c r="C36" s="498">
        <v>160.5</v>
      </c>
      <c r="D36" s="498">
        <v>162.19999999999999</v>
      </c>
      <c r="E36" s="498">
        <v>166.1</v>
      </c>
      <c r="F36" s="498">
        <v>168.7</v>
      </c>
      <c r="G36" s="498">
        <v>171.3</v>
      </c>
      <c r="H36" s="498">
        <v>174.6</v>
      </c>
      <c r="I36" s="498">
        <v>177.9</v>
      </c>
      <c r="J36" s="498">
        <v>181.8</v>
      </c>
      <c r="K36" s="498">
        <v>187.9</v>
      </c>
      <c r="N36" s="96" t="s">
        <v>58</v>
      </c>
      <c r="O36" s="155">
        <f t="shared" si="0"/>
        <v>39.102917789101291</v>
      </c>
      <c r="P36" s="155">
        <f t="shared" si="1"/>
        <v>-0.554223882398586</v>
      </c>
      <c r="Q36" s="155">
        <f t="shared" si="2"/>
        <v>0.9172670437630247</v>
      </c>
      <c r="R36" s="155">
        <f t="shared" si="3"/>
        <v>-7.027990782581528E-2</v>
      </c>
      <c r="S36" s="155">
        <f t="shared" si="4"/>
        <v>0.48928163919302758</v>
      </c>
      <c r="T36" s="155">
        <f t="shared" si="5"/>
        <v>0.18813925991572739</v>
      </c>
    </row>
    <row r="37" spans="1:20">
      <c r="A37" s="497" t="s">
        <v>54</v>
      </c>
      <c r="B37" s="498">
        <v>8496.2000000000007</v>
      </c>
      <c r="C37" s="498">
        <v>8513.1</v>
      </c>
      <c r="D37" s="498">
        <v>8596.6</v>
      </c>
      <c r="E37" s="498">
        <v>8741.4</v>
      </c>
      <c r="F37" s="498">
        <v>8835.7000000000007</v>
      </c>
      <c r="G37" s="498">
        <v>8899.7999999999993</v>
      </c>
      <c r="H37" s="498">
        <v>8760</v>
      </c>
      <c r="I37" s="498">
        <v>8757.2999999999993</v>
      </c>
      <c r="J37" s="498">
        <v>8892.7000000000007</v>
      </c>
      <c r="K37" s="498">
        <v>8964.7999999999993</v>
      </c>
      <c r="N37" s="137" t="s">
        <v>59</v>
      </c>
      <c r="O37" s="158">
        <f t="shared" si="0"/>
        <v>33.56971148363553</v>
      </c>
      <c r="P37" s="158">
        <f t="shared" si="1"/>
        <v>-0.75454184267644875</v>
      </c>
      <c r="Q37" s="158">
        <f>J199/K43</f>
        <v>0.80733961847241653</v>
      </c>
      <c r="R37" s="158">
        <f t="shared" si="3"/>
        <v>-0.91284725980599712</v>
      </c>
      <c r="S37" s="158">
        <f t="shared" si="4"/>
        <v>0.50164418991317206</v>
      </c>
      <c r="T37" s="158">
        <f t="shared" si="5"/>
        <v>0.56844588738046697</v>
      </c>
    </row>
    <row r="38" spans="1:20">
      <c r="A38" s="497" t="s">
        <v>55</v>
      </c>
      <c r="B38" s="498">
        <v>3857.2</v>
      </c>
      <c r="C38" s="498">
        <v>4032.2</v>
      </c>
      <c r="D38" s="498">
        <v>4123.7</v>
      </c>
      <c r="E38" s="498">
        <v>4213.3999999999996</v>
      </c>
      <c r="F38" s="498">
        <v>4252.2</v>
      </c>
      <c r="G38" s="498">
        <v>4282</v>
      </c>
      <c r="H38" s="498">
        <v>4284.5</v>
      </c>
      <c r="I38" s="498">
        <v>4322.8</v>
      </c>
      <c r="J38" s="498">
        <v>4372.8</v>
      </c>
      <c r="K38" s="498">
        <v>4390.3</v>
      </c>
      <c r="N38" s="96" t="s">
        <v>60</v>
      </c>
      <c r="O38" s="155">
        <f t="shared" si="0"/>
        <v>80.810929748759804</v>
      </c>
      <c r="P38" s="155">
        <f t="shared" si="1"/>
        <v>0.95572594086220064</v>
      </c>
      <c r="Q38" s="155">
        <f t="shared" si="2"/>
        <v>0.93408071748878918</v>
      </c>
      <c r="R38" s="155">
        <f t="shared" si="3"/>
        <v>5.8592869015129126E-2</v>
      </c>
      <c r="S38" s="155">
        <f t="shared" si="4"/>
        <v>0.49200220628792057</v>
      </c>
      <c r="T38" s="155">
        <f t="shared" si="5"/>
        <v>0.27183151081702084</v>
      </c>
    </row>
    <row r="39" spans="1:20">
      <c r="A39" s="497" t="s">
        <v>56</v>
      </c>
      <c r="B39" s="498">
        <v>16907</v>
      </c>
      <c r="C39" s="498">
        <v>17161</v>
      </c>
      <c r="D39" s="498">
        <v>16937.900000000001</v>
      </c>
      <c r="E39" s="498">
        <v>16859.3</v>
      </c>
      <c r="F39" s="498">
        <v>17010.599999999999</v>
      </c>
      <c r="G39" s="498">
        <v>17279.2</v>
      </c>
      <c r="H39" s="498">
        <v>17123.3</v>
      </c>
      <c r="I39" s="498">
        <v>17220.8</v>
      </c>
      <c r="J39" s="498">
        <v>17339.900000000001</v>
      </c>
      <c r="K39" s="498">
        <v>17360.7</v>
      </c>
      <c r="N39" s="96" t="s">
        <v>61</v>
      </c>
      <c r="O39" s="155">
        <f t="shared" si="0"/>
        <v>93.371223144740227</v>
      </c>
      <c r="P39" s="155">
        <f t="shared" si="1"/>
        <v>1.4104446364382039</v>
      </c>
      <c r="Q39" s="155">
        <f t="shared" si="2"/>
        <v>0.91335874132707906</v>
      </c>
      <c r="R39" s="155">
        <f t="shared" si="3"/>
        <v>-0.10023610870550384</v>
      </c>
      <c r="S39" s="155">
        <f t="shared" si="4"/>
        <v>0.53294654389400442</v>
      </c>
      <c r="T39" s="155">
        <f t="shared" si="5"/>
        <v>1.5313938213177365</v>
      </c>
    </row>
    <row r="40" spans="1:20">
      <c r="A40" s="497" t="s">
        <v>76</v>
      </c>
      <c r="B40" s="498">
        <v>5412.3</v>
      </c>
      <c r="C40" s="498">
        <v>5461.4</v>
      </c>
      <c r="D40" s="498">
        <v>5499.6</v>
      </c>
      <c r="E40" s="498">
        <v>5533.1</v>
      </c>
      <c r="F40" s="498">
        <v>5534.6</v>
      </c>
      <c r="G40" s="498">
        <v>5486.1</v>
      </c>
      <c r="H40" s="498">
        <v>5489.7</v>
      </c>
      <c r="I40" s="498">
        <v>5428.3</v>
      </c>
      <c r="J40" s="498">
        <v>5382.6</v>
      </c>
      <c r="K40" s="498">
        <v>5284.6</v>
      </c>
      <c r="N40" s="96" t="s">
        <v>80</v>
      </c>
      <c r="O40" s="155">
        <f t="shared" si="0"/>
        <v>67.148583174521278</v>
      </c>
      <c r="P40" s="155">
        <f t="shared" si="1"/>
        <v>0.46110975500676765</v>
      </c>
      <c r="Q40" s="155">
        <f t="shared" si="2"/>
        <v>0.92738400271663635</v>
      </c>
      <c r="R40" s="155">
        <f t="shared" si="3"/>
        <v>7.2641562974170813E-3</v>
      </c>
      <c r="S40" s="155">
        <f t="shared" si="4"/>
        <v>0.50530371572083732</v>
      </c>
      <c r="T40" s="155">
        <f t="shared" si="5"/>
        <v>0.6810231337383359</v>
      </c>
    </row>
    <row r="41" spans="1:20">
      <c r="A41" s="497" t="s">
        <v>57</v>
      </c>
      <c r="B41" s="498">
        <v>10059.4</v>
      </c>
      <c r="C41" s="498">
        <v>9819</v>
      </c>
      <c r="D41" s="498">
        <v>10019.6</v>
      </c>
      <c r="E41" s="498">
        <v>9994.2999999999993</v>
      </c>
      <c r="F41" s="498">
        <v>9944.7000000000007</v>
      </c>
      <c r="G41" s="498">
        <v>9924.1</v>
      </c>
      <c r="H41" s="498">
        <v>9964.5</v>
      </c>
      <c r="I41" s="498">
        <v>9868</v>
      </c>
      <c r="J41" s="498">
        <v>9964</v>
      </c>
      <c r="K41" s="498">
        <v>9977.1</v>
      </c>
      <c r="O41" s="155">
        <f>AVERAGE(O13:O40)</f>
        <v>54.411755181783484</v>
      </c>
      <c r="P41" s="155">
        <f t="shared" si="1"/>
        <v>0</v>
      </c>
      <c r="Q41" s="155">
        <f>AVERAGE(Q13:Q40)</f>
        <v>0.92643626839390603</v>
      </c>
      <c r="R41" s="155">
        <f t="shared" si="3"/>
        <v>0</v>
      </c>
      <c r="S41" s="155">
        <f>AVERAGE(S13:S40)</f>
        <v>0.48316583427355042</v>
      </c>
      <c r="T41" s="155">
        <f t="shared" si="5"/>
        <v>0</v>
      </c>
    </row>
    <row r="42" spans="1:20">
      <c r="A42" s="497" t="s">
        <v>58</v>
      </c>
      <c r="B42" s="498">
        <v>1006.3</v>
      </c>
      <c r="C42" s="498">
        <v>1015.3</v>
      </c>
      <c r="D42" s="498">
        <v>1022</v>
      </c>
      <c r="E42" s="498">
        <v>1035</v>
      </c>
      <c r="F42" s="498">
        <v>1041.5999999999999</v>
      </c>
      <c r="G42" s="498">
        <v>1041.7</v>
      </c>
      <c r="H42" s="498">
        <v>1041.4000000000001</v>
      </c>
      <c r="I42" s="498">
        <v>1019.4</v>
      </c>
      <c r="J42" s="498">
        <v>1013.4</v>
      </c>
      <c r="K42" s="498">
        <v>1007.7</v>
      </c>
      <c r="O42" s="496">
        <f>_xlfn.STDEV.P(O13:O40)</f>
        <v>27.622117846001451</v>
      </c>
      <c r="P42" s="155">
        <f t="shared" si="1"/>
        <v>-0.96986181454801346</v>
      </c>
      <c r="Q42" s="496">
        <f>_xlfn.STDEV.P(Q13:Q40)</f>
        <v>0.13046722618940709</v>
      </c>
      <c r="R42" s="155">
        <f t="shared" si="3"/>
        <v>-6.1009118186428131</v>
      </c>
      <c r="S42" s="496">
        <f>_xlfn.STDEV.P(S13:S40)</f>
        <v>3.2506798008116948E-2</v>
      </c>
      <c r="T42" s="155">
        <f t="shared" si="5"/>
        <v>-13.863532057291645</v>
      </c>
    </row>
    <row r="43" spans="1:20">
      <c r="A43" s="497" t="s">
        <v>59</v>
      </c>
      <c r="B43" s="498">
        <v>2639.8</v>
      </c>
      <c r="C43" s="498">
        <v>2645.3</v>
      </c>
      <c r="D43" s="498">
        <v>2657.7</v>
      </c>
      <c r="E43" s="498">
        <v>2653.4</v>
      </c>
      <c r="F43" s="498">
        <v>2689.4</v>
      </c>
      <c r="G43" s="498">
        <v>2689.8</v>
      </c>
      <c r="H43" s="498">
        <v>2706.7</v>
      </c>
      <c r="I43" s="498">
        <v>2680.3</v>
      </c>
      <c r="J43" s="498">
        <v>2706.9</v>
      </c>
      <c r="K43" s="498">
        <v>2715.4</v>
      </c>
    </row>
    <row r="44" spans="1:20">
      <c r="A44" s="497" t="s">
        <v>60</v>
      </c>
      <c r="B44" s="498">
        <v>2659.4</v>
      </c>
      <c r="C44" s="498">
        <v>2620.5</v>
      </c>
      <c r="D44" s="498">
        <v>2647.9</v>
      </c>
      <c r="E44" s="498">
        <v>2675</v>
      </c>
      <c r="F44" s="498">
        <v>2703</v>
      </c>
      <c r="G44" s="498">
        <v>2678.2</v>
      </c>
      <c r="H44" s="498">
        <v>2671.8</v>
      </c>
      <c r="I44" s="498">
        <v>2682.4</v>
      </c>
      <c r="J44" s="498">
        <v>2690.1</v>
      </c>
      <c r="K44" s="498">
        <v>2676</v>
      </c>
    </row>
    <row r="45" spans="1:20">
      <c r="A45" s="497" t="s">
        <v>61</v>
      </c>
      <c r="B45" s="498">
        <v>4620</v>
      </c>
      <c r="C45" s="498">
        <v>4714.8999999999996</v>
      </c>
      <c r="D45" s="498">
        <v>4766.2</v>
      </c>
      <c r="E45" s="498">
        <v>4838.8</v>
      </c>
      <c r="F45" s="498">
        <v>4898.3999999999996</v>
      </c>
      <c r="G45" s="498">
        <v>4909.3</v>
      </c>
      <c r="H45" s="498">
        <v>4949.8999999999996</v>
      </c>
      <c r="I45" s="498">
        <v>5017.5</v>
      </c>
      <c r="J45" s="498">
        <v>5060.7</v>
      </c>
      <c r="K45" s="498">
        <v>5116.5</v>
      </c>
    </row>
    <row r="46" spans="1:20">
      <c r="A46" s="497" t="s">
        <v>80</v>
      </c>
      <c r="B46" s="498">
        <v>29623.7</v>
      </c>
      <c r="C46" s="498">
        <v>30100.1</v>
      </c>
      <c r="D46" s="498">
        <v>30573</v>
      </c>
      <c r="E46" s="498">
        <v>30740.7</v>
      </c>
      <c r="F46" s="498">
        <v>31116.400000000001</v>
      </c>
      <c r="G46" s="498">
        <v>31285.8</v>
      </c>
      <c r="H46" s="498">
        <v>31381.8</v>
      </c>
      <c r="I46" s="498">
        <v>31611.5</v>
      </c>
      <c r="J46" s="498">
        <v>31938.9</v>
      </c>
      <c r="K46" s="498">
        <v>32393</v>
      </c>
    </row>
    <row r="47" spans="1:20">
      <c r="A47" s="497" t="s">
        <v>69</v>
      </c>
      <c r="B47" s="498">
        <v>162.9</v>
      </c>
      <c r="C47" s="498">
        <v>164</v>
      </c>
      <c r="D47" s="498">
        <v>172.7</v>
      </c>
      <c r="E47" s="498">
        <v>179.6</v>
      </c>
      <c r="F47" s="498">
        <v>182.4</v>
      </c>
      <c r="G47" s="498">
        <v>179.2</v>
      </c>
      <c r="H47" s="498">
        <v>179.3</v>
      </c>
      <c r="I47" s="498">
        <v>178.5</v>
      </c>
      <c r="J47" s="498">
        <v>178.6</v>
      </c>
      <c r="K47" s="498">
        <v>183.1</v>
      </c>
    </row>
    <row r="48" spans="1:20">
      <c r="A48" s="497" t="s">
        <v>75</v>
      </c>
      <c r="B48" s="498">
        <v>2374.1999999999998</v>
      </c>
      <c r="C48" s="498">
        <v>2387.1999999999998</v>
      </c>
      <c r="D48" s="498">
        <v>2435.8000000000002</v>
      </c>
      <c r="E48" s="498">
        <v>2496.4</v>
      </c>
      <c r="F48" s="498">
        <v>2579.5</v>
      </c>
      <c r="G48" s="498">
        <v>2579.5</v>
      </c>
      <c r="H48" s="498">
        <v>2592</v>
      </c>
      <c r="I48" s="498">
        <v>2619.6999999999998</v>
      </c>
      <c r="J48" s="498">
        <v>2668.8</v>
      </c>
      <c r="K48" s="498">
        <v>2693.8</v>
      </c>
    </row>
    <row r="49" spans="1:11">
      <c r="A49" s="497" t="s">
        <v>78</v>
      </c>
      <c r="B49" s="498">
        <v>4137.7</v>
      </c>
      <c r="C49" s="498">
        <v>4159</v>
      </c>
      <c r="D49" s="498">
        <v>4220.2</v>
      </c>
      <c r="E49" s="498">
        <v>4278.3</v>
      </c>
      <c r="F49" s="498">
        <v>4375.3999999999996</v>
      </c>
      <c r="G49" s="498">
        <v>4451.2</v>
      </c>
      <c r="H49" s="498">
        <v>4484.3</v>
      </c>
      <c r="I49" s="498">
        <v>4550</v>
      </c>
      <c r="J49" s="498">
        <v>4600.7</v>
      </c>
      <c r="K49" s="498">
        <v>4665.3999999999996</v>
      </c>
    </row>
    <row r="50" spans="1:11">
      <c r="A50" s="497" t="s">
        <v>423</v>
      </c>
      <c r="B50" s="499" t="s">
        <v>332</v>
      </c>
      <c r="C50" s="499" t="s">
        <v>332</v>
      </c>
      <c r="D50" s="498">
        <v>891.7</v>
      </c>
      <c r="E50" s="498">
        <v>907.1</v>
      </c>
      <c r="F50" s="498">
        <v>919.4</v>
      </c>
      <c r="G50" s="498">
        <v>928.7</v>
      </c>
      <c r="H50" s="498">
        <v>938.3</v>
      </c>
      <c r="I50" s="498">
        <v>940</v>
      </c>
      <c r="J50" s="498">
        <v>943</v>
      </c>
      <c r="K50" s="498">
        <v>956</v>
      </c>
    </row>
    <row r="51" spans="1:11">
      <c r="A51" s="497" t="s">
        <v>79</v>
      </c>
      <c r="B51" s="499" t="s">
        <v>332</v>
      </c>
      <c r="C51" s="499" t="s">
        <v>332</v>
      </c>
      <c r="D51" s="498">
        <v>22384.799999999999</v>
      </c>
      <c r="E51" s="498">
        <v>22769</v>
      </c>
      <c r="F51" s="498">
        <v>23472.1</v>
      </c>
      <c r="G51" s="498">
        <v>24323.9</v>
      </c>
      <c r="H51" s="498">
        <v>25288.3</v>
      </c>
      <c r="I51" s="498">
        <v>26423.5</v>
      </c>
      <c r="J51" s="498">
        <v>27021.4</v>
      </c>
      <c r="K51" s="498">
        <v>27961.3</v>
      </c>
    </row>
    <row r="53" spans="1:11">
      <c r="A53" s="54" t="s">
        <v>705</v>
      </c>
    </row>
    <row r="55" spans="1:11">
      <c r="A55" s="54" t="s">
        <v>348</v>
      </c>
      <c r="B55" s="209">
        <v>42045.848379629635</v>
      </c>
    </row>
    <row r="56" spans="1:11">
      <c r="A56" s="54" t="s">
        <v>349</v>
      </c>
      <c r="B56" s="209">
        <v>42047.532014259261</v>
      </c>
    </row>
    <row r="57" spans="1:11">
      <c r="A57" s="54" t="s">
        <v>350</v>
      </c>
      <c r="B57" s="54" t="s">
        <v>4</v>
      </c>
    </row>
    <row r="59" spans="1:11">
      <c r="A59" s="54" t="s">
        <v>352</v>
      </c>
      <c r="B59" s="54" t="s">
        <v>706</v>
      </c>
    </row>
    <row r="60" spans="1:11">
      <c r="A60" s="54" t="s">
        <v>707</v>
      </c>
      <c r="B60" s="54" t="s">
        <v>365</v>
      </c>
    </row>
    <row r="62" spans="1:11">
      <c r="A62" s="96" t="s">
        <v>358</v>
      </c>
      <c r="B62" s="96" t="s">
        <v>248</v>
      </c>
      <c r="C62" s="96" t="s">
        <v>249</v>
      </c>
      <c r="D62" s="96" t="s">
        <v>250</v>
      </c>
      <c r="E62" s="96" t="s">
        <v>251</v>
      </c>
      <c r="F62" s="96" t="s">
        <v>252</v>
      </c>
      <c r="G62" s="96" t="s">
        <v>253</v>
      </c>
      <c r="H62" s="96" t="s">
        <v>254</v>
      </c>
      <c r="I62" s="96" t="s">
        <v>255</v>
      </c>
      <c r="J62" s="96" t="s">
        <v>360</v>
      </c>
      <c r="K62" s="96" t="s">
        <v>386</v>
      </c>
    </row>
    <row r="63" spans="1:11">
      <c r="A63" s="96" t="s">
        <v>419</v>
      </c>
      <c r="B63" s="141">
        <v>11502133</v>
      </c>
      <c r="C63" s="141">
        <v>12168082.800000001</v>
      </c>
      <c r="D63" s="141">
        <v>12900956.9</v>
      </c>
      <c r="E63" s="141">
        <v>12986406.699999999</v>
      </c>
      <c r="F63" s="141">
        <v>12245901</v>
      </c>
      <c r="G63" s="141">
        <v>12789850.6</v>
      </c>
      <c r="H63" s="141">
        <v>13173516.9</v>
      </c>
      <c r="I63" s="141">
        <v>13437764</v>
      </c>
      <c r="J63" s="141">
        <v>13529099.6</v>
      </c>
      <c r="K63" s="130" t="s">
        <v>332</v>
      </c>
    </row>
    <row r="64" spans="1:11">
      <c r="A64" s="96" t="s">
        <v>420</v>
      </c>
      <c r="B64" s="141">
        <v>10782958.5</v>
      </c>
      <c r="C64" s="141">
        <v>11361208.9</v>
      </c>
      <c r="D64" s="141">
        <v>11964559.6</v>
      </c>
      <c r="E64" s="141">
        <v>11925488.800000001</v>
      </c>
      <c r="F64" s="141">
        <v>11303488.4</v>
      </c>
      <c r="G64" s="141">
        <v>11777525.199999999</v>
      </c>
      <c r="H64" s="141">
        <v>12113184</v>
      </c>
      <c r="I64" s="141">
        <v>12365358.699999999</v>
      </c>
      <c r="J64" s="141">
        <v>12433716.5</v>
      </c>
      <c r="K64" s="130" t="s">
        <v>332</v>
      </c>
    </row>
    <row r="65" spans="1:11">
      <c r="A65" s="96" t="s">
        <v>708</v>
      </c>
      <c r="B65" s="141">
        <v>8316705.2999999998</v>
      </c>
      <c r="C65" s="141">
        <v>8741676</v>
      </c>
      <c r="D65" s="141">
        <v>9245773.8000000007</v>
      </c>
      <c r="E65" s="141">
        <v>9487720.8000000007</v>
      </c>
      <c r="F65" s="141">
        <v>9224550</v>
      </c>
      <c r="G65" s="141">
        <v>9479402.6999999993</v>
      </c>
      <c r="H65" s="141">
        <v>9748035.9000000004</v>
      </c>
      <c r="I65" s="141">
        <v>9802157.6999999993</v>
      </c>
      <c r="J65" s="141">
        <v>9881134.4000000004</v>
      </c>
      <c r="K65" s="130" t="s">
        <v>332</v>
      </c>
    </row>
    <row r="66" spans="1:11">
      <c r="A66" s="96" t="s">
        <v>704</v>
      </c>
      <c r="B66" s="141">
        <v>8451320.1999999993</v>
      </c>
      <c r="C66" s="141">
        <v>8894993.8000000007</v>
      </c>
      <c r="D66" s="141">
        <v>9392906.5999999996</v>
      </c>
      <c r="E66" s="141">
        <v>9627010.3000000007</v>
      </c>
      <c r="F66" s="141">
        <v>9284439.0999999996</v>
      </c>
      <c r="G66" s="141">
        <v>9540126.6999999993</v>
      </c>
      <c r="H66" s="141">
        <v>9799480.1999999993</v>
      </c>
      <c r="I66" s="141">
        <v>9857688.6999999993</v>
      </c>
      <c r="J66" s="141">
        <v>9939355.0999999996</v>
      </c>
      <c r="K66" s="130" t="s">
        <v>332</v>
      </c>
    </row>
    <row r="67" spans="1:11">
      <c r="A67" s="96" t="s">
        <v>421</v>
      </c>
      <c r="B67" s="141">
        <v>8430317.8000000007</v>
      </c>
      <c r="C67" s="141">
        <v>8870914.5999999996</v>
      </c>
      <c r="D67" s="141">
        <v>9363865.9000000004</v>
      </c>
      <c r="E67" s="141">
        <v>9594314</v>
      </c>
      <c r="F67" s="141">
        <v>9257504.1999999993</v>
      </c>
      <c r="G67" s="141">
        <v>9512125.4000000004</v>
      </c>
      <c r="H67" s="141">
        <v>9768232.9000000004</v>
      </c>
      <c r="I67" s="141">
        <v>9824374.6999999993</v>
      </c>
      <c r="J67" s="141">
        <v>9904399.5</v>
      </c>
      <c r="K67" s="130" t="s">
        <v>332</v>
      </c>
    </row>
    <row r="68" spans="1:11">
      <c r="A68" s="96" t="s">
        <v>709</v>
      </c>
      <c r="B68" s="141">
        <v>8316705.2999999998</v>
      </c>
      <c r="C68" s="141">
        <v>8741676</v>
      </c>
      <c r="D68" s="141">
        <v>9210621.1999999993</v>
      </c>
      <c r="E68" s="141">
        <v>9424872.0999999996</v>
      </c>
      <c r="F68" s="141">
        <v>9100023.0999999996</v>
      </c>
      <c r="G68" s="141">
        <v>9350316.6999999993</v>
      </c>
      <c r="H68" s="141">
        <v>9598222.9000000004</v>
      </c>
      <c r="I68" s="141">
        <v>9649740.3000000007</v>
      </c>
      <c r="J68" s="141">
        <v>9727029.5</v>
      </c>
      <c r="K68" s="130" t="s">
        <v>332</v>
      </c>
    </row>
    <row r="69" spans="1:11">
      <c r="A69" s="96" t="s">
        <v>38</v>
      </c>
      <c r="B69" s="141">
        <v>311150.2</v>
      </c>
      <c r="C69" s="141">
        <v>327368.3</v>
      </c>
      <c r="D69" s="141">
        <v>345068.79999999999</v>
      </c>
      <c r="E69" s="141">
        <v>355065.5</v>
      </c>
      <c r="F69" s="141">
        <v>349702.7</v>
      </c>
      <c r="G69" s="141">
        <v>365747</v>
      </c>
      <c r="H69" s="141">
        <v>379990.6</v>
      </c>
      <c r="I69" s="141">
        <v>388254.3</v>
      </c>
      <c r="J69" s="141">
        <v>395262.1</v>
      </c>
      <c r="K69" s="130" t="s">
        <v>332</v>
      </c>
    </row>
    <row r="70" spans="1:11">
      <c r="A70" s="96" t="s">
        <v>40</v>
      </c>
      <c r="B70" s="141">
        <v>23582.2</v>
      </c>
      <c r="C70" s="141">
        <v>26827.8</v>
      </c>
      <c r="D70" s="141">
        <v>31883.8</v>
      </c>
      <c r="E70" s="141">
        <v>36450.199999999997</v>
      </c>
      <c r="F70" s="141">
        <v>36078.400000000001</v>
      </c>
      <c r="G70" s="141">
        <v>36764.300000000003</v>
      </c>
      <c r="H70" s="141">
        <v>40103.1</v>
      </c>
      <c r="I70" s="141">
        <v>40926.699999999997</v>
      </c>
      <c r="J70" s="141">
        <v>41047.9</v>
      </c>
      <c r="K70" s="130" t="s">
        <v>332</v>
      </c>
    </row>
    <row r="71" spans="1:11">
      <c r="A71" s="96" t="s">
        <v>41</v>
      </c>
      <c r="B71" s="141">
        <v>109394</v>
      </c>
      <c r="C71" s="141">
        <v>123743.2</v>
      </c>
      <c r="D71" s="141">
        <v>138004</v>
      </c>
      <c r="E71" s="141">
        <v>160961.5</v>
      </c>
      <c r="F71" s="141">
        <v>148357.4</v>
      </c>
      <c r="G71" s="141">
        <v>156369.70000000001</v>
      </c>
      <c r="H71" s="141">
        <v>163579.1</v>
      </c>
      <c r="I71" s="141">
        <v>160947.79999999999</v>
      </c>
      <c r="J71" s="141">
        <v>157284.79999999999</v>
      </c>
      <c r="K71" s="130" t="s">
        <v>332</v>
      </c>
    </row>
    <row r="72" spans="1:11">
      <c r="A72" s="96" t="s">
        <v>42</v>
      </c>
      <c r="B72" s="141">
        <v>212906.5</v>
      </c>
      <c r="C72" s="141">
        <v>225592</v>
      </c>
      <c r="D72" s="141">
        <v>233439.5</v>
      </c>
      <c r="E72" s="141">
        <v>241087.3</v>
      </c>
      <c r="F72" s="141">
        <v>230213.3</v>
      </c>
      <c r="G72" s="141">
        <v>241516.9</v>
      </c>
      <c r="H72" s="141">
        <v>246074.7</v>
      </c>
      <c r="I72" s="141">
        <v>250786.4</v>
      </c>
      <c r="J72" s="141">
        <v>252938.9</v>
      </c>
      <c r="K72" s="130" t="s">
        <v>332</v>
      </c>
    </row>
    <row r="73" spans="1:11">
      <c r="A73" s="96" t="s">
        <v>359</v>
      </c>
      <c r="B73" s="141">
        <v>2297820</v>
      </c>
      <c r="C73" s="141">
        <v>2390200</v>
      </c>
      <c r="D73" s="141">
        <v>2510110</v>
      </c>
      <c r="E73" s="141">
        <v>2558020</v>
      </c>
      <c r="F73" s="141">
        <v>2456660</v>
      </c>
      <c r="G73" s="141">
        <v>2576220</v>
      </c>
      <c r="H73" s="141">
        <v>2699100</v>
      </c>
      <c r="I73" s="141">
        <v>2749900</v>
      </c>
      <c r="J73" s="141">
        <v>2809480</v>
      </c>
      <c r="K73" s="141">
        <v>2903220</v>
      </c>
    </row>
    <row r="74" spans="1:11">
      <c r="A74" s="96" t="s">
        <v>44</v>
      </c>
      <c r="B74" s="141">
        <v>11260.2</v>
      </c>
      <c r="C74" s="141">
        <v>13518</v>
      </c>
      <c r="D74" s="141">
        <v>16241.1</v>
      </c>
      <c r="E74" s="141">
        <v>16511</v>
      </c>
      <c r="F74" s="141">
        <v>14138.2</v>
      </c>
      <c r="G74" s="141">
        <v>14709.1</v>
      </c>
      <c r="H74" s="141">
        <v>16403.8</v>
      </c>
      <c r="I74" s="141">
        <v>17636.7</v>
      </c>
      <c r="J74" s="141">
        <v>18738.8</v>
      </c>
      <c r="K74" s="130" t="s">
        <v>332</v>
      </c>
    </row>
    <row r="75" spans="1:11">
      <c r="A75" s="96" t="s">
        <v>70</v>
      </c>
      <c r="B75" s="141">
        <v>169152.9</v>
      </c>
      <c r="C75" s="141">
        <v>183759.2</v>
      </c>
      <c r="D75" s="141">
        <v>196748.5</v>
      </c>
      <c r="E75" s="141">
        <v>186870.2</v>
      </c>
      <c r="F75" s="141">
        <v>168114</v>
      </c>
      <c r="G75" s="141">
        <v>164931.20000000001</v>
      </c>
      <c r="H75" s="141">
        <v>171042.3</v>
      </c>
      <c r="I75" s="141">
        <v>172754.7</v>
      </c>
      <c r="J75" s="141">
        <v>174791.3</v>
      </c>
      <c r="K75" s="130" t="s">
        <v>332</v>
      </c>
    </row>
    <row r="76" spans="1:11">
      <c r="A76" s="96" t="s">
        <v>68</v>
      </c>
      <c r="B76" s="141">
        <v>199153</v>
      </c>
      <c r="C76" s="141">
        <v>217831</v>
      </c>
      <c r="D76" s="141">
        <v>232831</v>
      </c>
      <c r="E76" s="141">
        <v>242096</v>
      </c>
      <c r="F76" s="141">
        <v>237431</v>
      </c>
      <c r="G76" s="141">
        <v>226210</v>
      </c>
      <c r="H76" s="141">
        <v>207752</v>
      </c>
      <c r="I76" s="141">
        <v>194204</v>
      </c>
      <c r="J76" s="141">
        <v>182438</v>
      </c>
      <c r="K76" s="130" t="s">
        <v>332</v>
      </c>
    </row>
    <row r="77" spans="1:11">
      <c r="A77" s="96" t="s">
        <v>45</v>
      </c>
      <c r="B77" s="141">
        <v>930566</v>
      </c>
      <c r="C77" s="141">
        <v>1007974</v>
      </c>
      <c r="D77" s="141">
        <v>1080807</v>
      </c>
      <c r="E77" s="141">
        <v>1116207</v>
      </c>
      <c r="F77" s="141">
        <v>1079034</v>
      </c>
      <c r="G77" s="141">
        <v>1080913</v>
      </c>
      <c r="H77" s="141">
        <v>1075147</v>
      </c>
      <c r="I77" s="141">
        <v>1055158</v>
      </c>
      <c r="J77" s="141">
        <v>1049181</v>
      </c>
      <c r="K77" s="130" t="s">
        <v>332</v>
      </c>
    </row>
    <row r="78" spans="1:11">
      <c r="A78" s="96" t="s">
        <v>46</v>
      </c>
      <c r="B78" s="141">
        <v>1771978</v>
      </c>
      <c r="C78" s="141">
        <v>1853267</v>
      </c>
      <c r="D78" s="141">
        <v>1945670</v>
      </c>
      <c r="E78" s="141">
        <v>1995850</v>
      </c>
      <c r="F78" s="141">
        <v>1939017</v>
      </c>
      <c r="G78" s="141">
        <v>1998481</v>
      </c>
      <c r="H78" s="141">
        <v>2059284</v>
      </c>
      <c r="I78" s="141">
        <v>2091059</v>
      </c>
      <c r="J78" s="141">
        <v>2113687</v>
      </c>
      <c r="K78" s="130" t="s">
        <v>332</v>
      </c>
    </row>
    <row r="79" spans="1:11">
      <c r="A79" s="96" t="s">
        <v>96</v>
      </c>
      <c r="B79" s="141">
        <v>36508.400000000001</v>
      </c>
      <c r="C79" s="141">
        <v>40197.800000000003</v>
      </c>
      <c r="D79" s="141">
        <v>43925.8</v>
      </c>
      <c r="E79" s="141">
        <v>48129.8</v>
      </c>
      <c r="F79" s="141">
        <v>45090.7</v>
      </c>
      <c r="G79" s="141">
        <v>45004.3</v>
      </c>
      <c r="H79" s="141">
        <v>44708.6</v>
      </c>
      <c r="I79" s="141">
        <v>43933.7</v>
      </c>
      <c r="J79" s="141">
        <v>43561.5</v>
      </c>
      <c r="K79" s="130" t="s">
        <v>332</v>
      </c>
    </row>
    <row r="80" spans="1:11">
      <c r="A80" s="96" t="s">
        <v>47</v>
      </c>
      <c r="B80" s="141">
        <v>1490409</v>
      </c>
      <c r="C80" s="141">
        <v>1549188</v>
      </c>
      <c r="D80" s="141">
        <v>1610305</v>
      </c>
      <c r="E80" s="141">
        <v>1632933</v>
      </c>
      <c r="F80" s="141">
        <v>1573655</v>
      </c>
      <c r="G80" s="141">
        <v>1605694</v>
      </c>
      <c r="H80" s="141">
        <v>1638857</v>
      </c>
      <c r="I80" s="141">
        <v>1628004</v>
      </c>
      <c r="J80" s="141">
        <v>1618904</v>
      </c>
      <c r="K80" s="130" t="s">
        <v>332</v>
      </c>
    </row>
    <row r="81" spans="1:11">
      <c r="A81" s="96" t="s">
        <v>48</v>
      </c>
      <c r="B81" s="141">
        <v>14906.4</v>
      </c>
      <c r="C81" s="141">
        <v>16097.8</v>
      </c>
      <c r="D81" s="141">
        <v>17406.400000000001</v>
      </c>
      <c r="E81" s="141">
        <v>18768.8</v>
      </c>
      <c r="F81" s="141">
        <v>18423.099999999999</v>
      </c>
      <c r="G81" s="141">
        <v>19062.900000000001</v>
      </c>
      <c r="H81" s="141">
        <v>19486.7</v>
      </c>
      <c r="I81" s="141">
        <v>19411.099999999999</v>
      </c>
      <c r="J81" s="141">
        <v>18118.900000000001</v>
      </c>
      <c r="K81" s="130" t="s">
        <v>332</v>
      </c>
    </row>
    <row r="82" spans="1:11">
      <c r="A82" s="96" t="s">
        <v>49</v>
      </c>
      <c r="B82" s="141">
        <v>13733.3</v>
      </c>
      <c r="C82" s="141">
        <v>17239.8</v>
      </c>
      <c r="D82" s="141">
        <v>22623.599999999999</v>
      </c>
      <c r="E82" s="141">
        <v>24403.200000000001</v>
      </c>
      <c r="F82" s="141">
        <v>18816.099999999999</v>
      </c>
      <c r="G82" s="141">
        <v>18015.099999999999</v>
      </c>
      <c r="H82" s="141">
        <v>20197</v>
      </c>
      <c r="I82" s="141">
        <v>22217</v>
      </c>
      <c r="J82" s="141">
        <v>23265</v>
      </c>
      <c r="K82" s="130" t="s">
        <v>332</v>
      </c>
    </row>
    <row r="83" spans="1:11">
      <c r="A83" s="96" t="s">
        <v>50</v>
      </c>
      <c r="B83" s="141">
        <v>21002.400000000001</v>
      </c>
      <c r="C83" s="141">
        <v>24079.200000000001</v>
      </c>
      <c r="D83" s="141">
        <v>29040.7</v>
      </c>
      <c r="E83" s="141">
        <v>32696.3</v>
      </c>
      <c r="F83" s="141">
        <v>26934.799999999999</v>
      </c>
      <c r="G83" s="141">
        <v>28001.3</v>
      </c>
      <c r="H83" s="141">
        <v>31247.3</v>
      </c>
      <c r="I83" s="141">
        <v>33314</v>
      </c>
      <c r="J83" s="141">
        <v>34955.599999999999</v>
      </c>
      <c r="K83" s="130" t="s">
        <v>332</v>
      </c>
    </row>
    <row r="84" spans="1:11">
      <c r="A84" s="96" t="s">
        <v>51</v>
      </c>
      <c r="B84" s="141">
        <v>29771.4</v>
      </c>
      <c r="C84" s="141">
        <v>33303.800000000003</v>
      </c>
      <c r="D84" s="141">
        <v>35953.199999999997</v>
      </c>
      <c r="E84" s="141">
        <v>37522.5</v>
      </c>
      <c r="F84" s="141">
        <v>36093.9</v>
      </c>
      <c r="G84" s="141">
        <v>39370.800000000003</v>
      </c>
      <c r="H84" s="141">
        <v>42410.400000000001</v>
      </c>
      <c r="I84" s="141">
        <v>43812</v>
      </c>
      <c r="J84" s="141">
        <v>45288.1</v>
      </c>
      <c r="K84" s="130" t="s">
        <v>332</v>
      </c>
    </row>
    <row r="85" spans="1:11">
      <c r="A85" s="96" t="s">
        <v>52</v>
      </c>
      <c r="B85" s="141">
        <v>90027.4</v>
      </c>
      <c r="C85" s="141">
        <v>90950.7</v>
      </c>
      <c r="D85" s="141">
        <v>101240.9</v>
      </c>
      <c r="E85" s="141">
        <v>107150.1</v>
      </c>
      <c r="F85" s="141">
        <v>93371.7</v>
      </c>
      <c r="G85" s="141">
        <v>97814.8</v>
      </c>
      <c r="H85" s="141">
        <v>100350.9</v>
      </c>
      <c r="I85" s="141">
        <v>98699.4</v>
      </c>
      <c r="J85" s="141">
        <v>100536.5</v>
      </c>
      <c r="K85" s="130" t="s">
        <v>332</v>
      </c>
    </row>
    <row r="86" spans="1:11">
      <c r="A86" s="96" t="s">
        <v>53</v>
      </c>
      <c r="B86" s="141">
        <v>5142.1000000000004</v>
      </c>
      <c r="C86" s="141">
        <v>5386.1</v>
      </c>
      <c r="D86" s="141">
        <v>5757.5</v>
      </c>
      <c r="E86" s="141">
        <v>6128.7</v>
      </c>
      <c r="F86" s="141">
        <v>6138.6</v>
      </c>
      <c r="G86" s="141">
        <v>6599.5</v>
      </c>
      <c r="H86" s="141">
        <v>6893.2</v>
      </c>
      <c r="I86" s="141">
        <v>7212.8</v>
      </c>
      <c r="J86" s="141">
        <v>7543.9</v>
      </c>
      <c r="K86" s="130" t="s">
        <v>332</v>
      </c>
    </row>
    <row r="87" spans="1:11">
      <c r="A87" s="96" t="s">
        <v>54</v>
      </c>
      <c r="B87" s="141">
        <v>540656</v>
      </c>
      <c r="C87" s="141">
        <v>573444</v>
      </c>
      <c r="D87" s="141">
        <v>608729</v>
      </c>
      <c r="E87" s="141">
        <v>635794</v>
      </c>
      <c r="F87" s="141">
        <v>617650</v>
      </c>
      <c r="G87" s="141">
        <v>631512</v>
      </c>
      <c r="H87" s="141">
        <v>642929</v>
      </c>
      <c r="I87" s="141">
        <v>640644</v>
      </c>
      <c r="J87" s="141">
        <v>642851</v>
      </c>
      <c r="K87" s="130" t="s">
        <v>332</v>
      </c>
    </row>
    <row r="88" spans="1:11">
      <c r="A88" s="96" t="s">
        <v>55</v>
      </c>
      <c r="B88" s="141">
        <v>253009.3</v>
      </c>
      <c r="C88" s="141">
        <v>266478</v>
      </c>
      <c r="D88" s="141">
        <v>282346.90000000002</v>
      </c>
      <c r="E88" s="141">
        <v>291930.40000000002</v>
      </c>
      <c r="F88" s="141">
        <v>286188.40000000002</v>
      </c>
      <c r="G88" s="141">
        <v>294207.90000000002</v>
      </c>
      <c r="H88" s="141">
        <v>308675</v>
      </c>
      <c r="I88" s="141">
        <v>317213.09999999998</v>
      </c>
      <c r="J88" s="141">
        <v>322594.59999999998</v>
      </c>
      <c r="K88" s="130" t="s">
        <v>332</v>
      </c>
    </row>
    <row r="89" spans="1:11">
      <c r="A89" s="96" t="s">
        <v>56</v>
      </c>
      <c r="B89" s="141">
        <v>244822</v>
      </c>
      <c r="C89" s="141">
        <v>273418</v>
      </c>
      <c r="D89" s="141">
        <v>313654.09999999998</v>
      </c>
      <c r="E89" s="141">
        <v>363691.8</v>
      </c>
      <c r="F89" s="141">
        <v>314689.40000000002</v>
      </c>
      <c r="G89" s="141">
        <v>359816</v>
      </c>
      <c r="H89" s="141">
        <v>377028.1</v>
      </c>
      <c r="I89" s="141">
        <v>386143.3</v>
      </c>
      <c r="J89" s="141">
        <v>395962.4</v>
      </c>
      <c r="K89" s="130" t="s">
        <v>332</v>
      </c>
    </row>
    <row r="90" spans="1:11">
      <c r="A90" s="96" t="s">
        <v>76</v>
      </c>
      <c r="B90" s="141">
        <v>158652.6</v>
      </c>
      <c r="C90" s="141">
        <v>166248.70000000001</v>
      </c>
      <c r="D90" s="141">
        <v>175467.7</v>
      </c>
      <c r="E90" s="141">
        <v>178872.6</v>
      </c>
      <c r="F90" s="141">
        <v>175448.2</v>
      </c>
      <c r="G90" s="141">
        <v>179929.8</v>
      </c>
      <c r="H90" s="141">
        <v>176166.6</v>
      </c>
      <c r="I90" s="141">
        <v>169668.2</v>
      </c>
      <c r="J90" s="141">
        <v>171211</v>
      </c>
      <c r="K90" s="130" t="s">
        <v>332</v>
      </c>
    </row>
    <row r="91" spans="1:11">
      <c r="A91" s="96" t="s">
        <v>57</v>
      </c>
      <c r="B91" s="141">
        <v>80225.600000000006</v>
      </c>
      <c r="C91" s="141">
        <v>98418.6</v>
      </c>
      <c r="D91" s="141">
        <v>125403.4</v>
      </c>
      <c r="E91" s="141">
        <v>142396.29999999999</v>
      </c>
      <c r="F91" s="141">
        <v>120409.2</v>
      </c>
      <c r="G91" s="141">
        <v>126746.4</v>
      </c>
      <c r="H91" s="141">
        <v>133305.9</v>
      </c>
      <c r="I91" s="141">
        <v>133806.1</v>
      </c>
      <c r="J91" s="141">
        <v>144282.20000000001</v>
      </c>
      <c r="K91" s="130" t="s">
        <v>332</v>
      </c>
    </row>
    <row r="92" spans="1:11">
      <c r="A92" s="96" t="s">
        <v>58</v>
      </c>
      <c r="B92" s="141">
        <v>29235.4</v>
      </c>
      <c r="C92" s="141">
        <v>31561.200000000001</v>
      </c>
      <c r="D92" s="141">
        <v>35152.6</v>
      </c>
      <c r="E92" s="141">
        <v>37951.199999999997</v>
      </c>
      <c r="F92" s="141">
        <v>36166.199999999997</v>
      </c>
      <c r="G92" s="141">
        <v>36219.599999999999</v>
      </c>
      <c r="H92" s="141">
        <v>36868.400000000001</v>
      </c>
      <c r="I92" s="141">
        <v>36006</v>
      </c>
      <c r="J92" s="141">
        <v>36144</v>
      </c>
      <c r="K92" s="130" t="s">
        <v>332</v>
      </c>
    </row>
    <row r="93" spans="1:11">
      <c r="A93" s="96" t="s">
        <v>59</v>
      </c>
      <c r="B93" s="141">
        <v>39335.1</v>
      </c>
      <c r="C93" s="141">
        <v>45435.7</v>
      </c>
      <c r="D93" s="141">
        <v>56063.5</v>
      </c>
      <c r="E93" s="141">
        <v>65679</v>
      </c>
      <c r="F93" s="141">
        <v>63798.9</v>
      </c>
      <c r="G93" s="141">
        <v>67204</v>
      </c>
      <c r="H93" s="141">
        <v>70159.8</v>
      </c>
      <c r="I93" s="141">
        <v>72184.7</v>
      </c>
      <c r="J93" s="141">
        <v>73593.2</v>
      </c>
      <c r="K93" s="130" t="s">
        <v>332</v>
      </c>
    </row>
    <row r="94" spans="1:11">
      <c r="A94" s="96" t="s">
        <v>60</v>
      </c>
      <c r="B94" s="141">
        <v>164387</v>
      </c>
      <c r="C94" s="141">
        <v>172614</v>
      </c>
      <c r="D94" s="141">
        <v>186584</v>
      </c>
      <c r="E94" s="141">
        <v>193711</v>
      </c>
      <c r="F94" s="141">
        <v>181029</v>
      </c>
      <c r="G94" s="141">
        <v>187100</v>
      </c>
      <c r="H94" s="141">
        <v>196869</v>
      </c>
      <c r="I94" s="141">
        <v>199793</v>
      </c>
      <c r="J94" s="141">
        <v>201995</v>
      </c>
      <c r="K94" s="130" t="s">
        <v>332</v>
      </c>
    </row>
    <row r="95" spans="1:11">
      <c r="A95" s="96" t="s">
        <v>61</v>
      </c>
      <c r="B95" s="141">
        <v>313218</v>
      </c>
      <c r="C95" s="141">
        <v>334876.5</v>
      </c>
      <c r="D95" s="141">
        <v>356434.3</v>
      </c>
      <c r="E95" s="141">
        <v>352317.1</v>
      </c>
      <c r="F95" s="141">
        <v>309678.7</v>
      </c>
      <c r="G95" s="141">
        <v>369076.6</v>
      </c>
      <c r="H95" s="141">
        <v>404945.5</v>
      </c>
      <c r="I95" s="141">
        <v>423340.7</v>
      </c>
      <c r="J95" s="141">
        <v>436342.4</v>
      </c>
      <c r="K95" s="130" t="s">
        <v>332</v>
      </c>
    </row>
    <row r="96" spans="1:11">
      <c r="A96" s="96" t="s">
        <v>80</v>
      </c>
      <c r="B96" s="141">
        <v>1940128.7</v>
      </c>
      <c r="C96" s="141">
        <v>2059064.4</v>
      </c>
      <c r="D96" s="141">
        <v>2164064.6</v>
      </c>
      <c r="E96" s="141">
        <v>1907212.3</v>
      </c>
      <c r="F96" s="141">
        <v>1663573.3</v>
      </c>
      <c r="G96" s="141">
        <v>1816615</v>
      </c>
      <c r="H96" s="141">
        <v>1863940.9</v>
      </c>
      <c r="I96" s="141">
        <v>2041491.2</v>
      </c>
      <c r="J96" s="141">
        <v>2017193.8</v>
      </c>
      <c r="K96" s="130" t="s">
        <v>332</v>
      </c>
    </row>
    <row r="97" spans="1:11">
      <c r="A97" s="96" t="s">
        <v>69</v>
      </c>
      <c r="B97" s="141">
        <v>13524.2</v>
      </c>
      <c r="C97" s="141">
        <v>13675.4</v>
      </c>
      <c r="D97" s="141">
        <v>15676.9</v>
      </c>
      <c r="E97" s="141">
        <v>10761.4</v>
      </c>
      <c r="F97" s="141">
        <v>9182.4</v>
      </c>
      <c r="G97" s="141">
        <v>10013.299999999999</v>
      </c>
      <c r="H97" s="141">
        <v>10535</v>
      </c>
      <c r="I97" s="141">
        <v>11037.1</v>
      </c>
      <c r="J97" s="141">
        <v>11534.8</v>
      </c>
      <c r="K97" s="130" t="s">
        <v>332</v>
      </c>
    </row>
    <row r="98" spans="1:11">
      <c r="A98" s="96" t="s">
        <v>75</v>
      </c>
      <c r="B98" s="141">
        <v>248332.2</v>
      </c>
      <c r="C98" s="141">
        <v>275289.8</v>
      </c>
      <c r="D98" s="141">
        <v>293128</v>
      </c>
      <c r="E98" s="141">
        <v>316813.59999999998</v>
      </c>
      <c r="F98" s="141">
        <v>278386.09999999998</v>
      </c>
      <c r="G98" s="141">
        <v>323587.20000000001</v>
      </c>
      <c r="H98" s="141">
        <v>358248.4</v>
      </c>
      <c r="I98" s="141">
        <v>396678</v>
      </c>
      <c r="J98" s="141">
        <v>393098.4</v>
      </c>
      <c r="K98" s="130" t="s">
        <v>332</v>
      </c>
    </row>
    <row r="99" spans="1:11">
      <c r="A99" s="96" t="s">
        <v>78</v>
      </c>
      <c r="B99" s="141">
        <v>327755.2</v>
      </c>
      <c r="C99" s="141">
        <v>342123.1</v>
      </c>
      <c r="D99" s="141">
        <v>348864.9</v>
      </c>
      <c r="E99" s="141">
        <v>376326.40000000002</v>
      </c>
      <c r="F99" s="141">
        <v>388781.9</v>
      </c>
      <c r="G99" s="141">
        <v>439140.5</v>
      </c>
      <c r="H99" s="141">
        <v>501642.7</v>
      </c>
      <c r="I99" s="141">
        <v>518204.8</v>
      </c>
      <c r="J99" s="141">
        <v>516068.1</v>
      </c>
      <c r="K99" s="130" t="s">
        <v>332</v>
      </c>
    </row>
    <row r="100" spans="1:11">
      <c r="A100" s="96" t="s">
        <v>423</v>
      </c>
      <c r="B100" s="141">
        <v>5032</v>
      </c>
      <c r="C100" s="141">
        <v>5472.2</v>
      </c>
      <c r="D100" s="141">
        <v>6095.7</v>
      </c>
      <c r="E100" s="141">
        <v>6744</v>
      </c>
      <c r="F100" s="141">
        <v>6765.8</v>
      </c>
      <c r="G100" s="141">
        <v>7108.3</v>
      </c>
      <c r="H100" s="141">
        <v>7550.2</v>
      </c>
      <c r="I100" s="141">
        <v>7585.8</v>
      </c>
      <c r="J100" s="141">
        <v>8122.6</v>
      </c>
      <c r="K100" s="130" t="s">
        <v>332</v>
      </c>
    </row>
    <row r="101" spans="1:11">
      <c r="A101" s="96" t="s">
        <v>90</v>
      </c>
      <c r="B101" s="130" t="s">
        <v>332</v>
      </c>
      <c r="C101" s="130" t="s">
        <v>332</v>
      </c>
      <c r="D101" s="130" t="s">
        <v>332</v>
      </c>
      <c r="E101" s="130" t="s">
        <v>332</v>
      </c>
      <c r="F101" s="130" t="s">
        <v>332</v>
      </c>
      <c r="G101" s="130" t="s">
        <v>332</v>
      </c>
      <c r="H101" s="130" t="s">
        <v>332</v>
      </c>
      <c r="I101" s="130" t="s">
        <v>332</v>
      </c>
      <c r="J101" s="130" t="s">
        <v>332</v>
      </c>
      <c r="K101" s="130" t="s">
        <v>332</v>
      </c>
    </row>
    <row r="102" spans="1:11">
      <c r="A102" s="96" t="s">
        <v>111</v>
      </c>
      <c r="B102" s="141">
        <v>21103.3</v>
      </c>
      <c r="C102" s="141">
        <v>24434.6</v>
      </c>
      <c r="D102" s="141">
        <v>29451.599999999999</v>
      </c>
      <c r="E102" s="141">
        <v>33704.5</v>
      </c>
      <c r="F102" s="141">
        <v>30654.7</v>
      </c>
      <c r="G102" s="141">
        <v>29766.3</v>
      </c>
      <c r="H102" s="141">
        <v>33423.800000000003</v>
      </c>
      <c r="I102" s="141">
        <v>31683.1</v>
      </c>
      <c r="J102" s="141">
        <v>34262.9</v>
      </c>
      <c r="K102" s="130" t="s">
        <v>332</v>
      </c>
    </row>
    <row r="103" spans="1:11">
      <c r="A103" s="96" t="s">
        <v>81</v>
      </c>
      <c r="B103" s="141">
        <v>10524636.300000001</v>
      </c>
      <c r="C103" s="141">
        <v>11035281.9</v>
      </c>
      <c r="D103" s="141">
        <v>10563735.9</v>
      </c>
      <c r="E103" s="141">
        <v>10007207</v>
      </c>
      <c r="F103" s="141">
        <v>10337467.699999999</v>
      </c>
      <c r="G103" s="141">
        <v>11287923.4</v>
      </c>
      <c r="H103" s="141">
        <v>11147916.699999999</v>
      </c>
      <c r="I103" s="141">
        <v>12580323.800000001</v>
      </c>
      <c r="J103" s="141">
        <v>12625630.6</v>
      </c>
      <c r="K103" s="141">
        <v>13113059.800000001</v>
      </c>
    </row>
    <row r="107" spans="1:11">
      <c r="A107" s="54" t="s">
        <v>710</v>
      </c>
    </row>
    <row r="109" spans="1:11">
      <c r="A109" s="54" t="s">
        <v>348</v>
      </c>
      <c r="B109" s="209">
        <v>42045.85092592593</v>
      </c>
    </row>
    <row r="110" spans="1:11">
      <c r="A110" s="54" t="s">
        <v>349</v>
      </c>
      <c r="B110" s="209">
        <v>42047.53379587963</v>
      </c>
    </row>
    <row r="111" spans="1:11">
      <c r="A111" s="54" t="s">
        <v>350</v>
      </c>
      <c r="B111" s="54" t="s">
        <v>4</v>
      </c>
    </row>
    <row r="113" spans="1:11">
      <c r="A113" s="54" t="s">
        <v>352</v>
      </c>
      <c r="B113" s="54" t="s">
        <v>711</v>
      </c>
    </row>
    <row r="114" spans="1:11">
      <c r="A114" s="54" t="s">
        <v>707</v>
      </c>
      <c r="B114" s="54" t="s">
        <v>712</v>
      </c>
    </row>
    <row r="116" spans="1:11">
      <c r="A116" s="96" t="s">
        <v>358</v>
      </c>
      <c r="B116" s="96" t="s">
        <v>248</v>
      </c>
      <c r="C116" s="96" t="s">
        <v>249</v>
      </c>
      <c r="D116" s="96" t="s">
        <v>250</v>
      </c>
      <c r="E116" s="96" t="s">
        <v>251</v>
      </c>
      <c r="F116" s="96" t="s">
        <v>252</v>
      </c>
      <c r="G116" s="96" t="s">
        <v>253</v>
      </c>
      <c r="H116" s="96" t="s">
        <v>254</v>
      </c>
      <c r="I116" s="96" t="s">
        <v>255</v>
      </c>
      <c r="J116" s="96" t="s">
        <v>360</v>
      </c>
      <c r="K116" s="96" t="s">
        <v>386</v>
      </c>
    </row>
    <row r="117" spans="1:11">
      <c r="A117" s="96" t="s">
        <v>419</v>
      </c>
      <c r="B117" s="131">
        <v>496098.9</v>
      </c>
      <c r="C117" s="131">
        <v>497954.64</v>
      </c>
      <c r="D117" s="131">
        <v>500065.74</v>
      </c>
      <c r="E117" s="131">
        <v>502111.74</v>
      </c>
      <c r="F117" s="131">
        <v>503923.03</v>
      </c>
      <c r="G117" s="131">
        <v>505182.8</v>
      </c>
      <c r="H117" s="131">
        <v>506311.76</v>
      </c>
      <c r="I117" s="131">
        <v>507550.28</v>
      </c>
      <c r="J117" s="131">
        <v>508569.86</v>
      </c>
      <c r="K117" s="130" t="s">
        <v>332</v>
      </c>
    </row>
    <row r="118" spans="1:11">
      <c r="A118" s="96" t="s">
        <v>420</v>
      </c>
      <c r="B118" s="131">
        <v>388796.12</v>
      </c>
      <c r="C118" s="131">
        <v>390884.58</v>
      </c>
      <c r="D118" s="131">
        <v>393351.26</v>
      </c>
      <c r="E118" s="131">
        <v>395717.53</v>
      </c>
      <c r="F118" s="131">
        <v>397346.48</v>
      </c>
      <c r="G118" s="131">
        <v>398820.51</v>
      </c>
      <c r="H118" s="131">
        <v>400403.71</v>
      </c>
      <c r="I118" s="131">
        <v>401822.51</v>
      </c>
      <c r="J118" s="131">
        <v>403047.86</v>
      </c>
      <c r="K118" s="130" t="s">
        <v>332</v>
      </c>
    </row>
    <row r="119" spans="1:11">
      <c r="A119" s="96" t="s">
        <v>708</v>
      </c>
      <c r="B119" s="131">
        <v>313934.52</v>
      </c>
      <c r="C119" s="131">
        <v>315540.08</v>
      </c>
      <c r="D119" s="131">
        <v>319443.03000000003</v>
      </c>
      <c r="E119" s="131">
        <v>322398.90999999997</v>
      </c>
      <c r="F119" s="131">
        <v>328944.89</v>
      </c>
      <c r="G119" s="131">
        <v>329859.12</v>
      </c>
      <c r="H119" s="131">
        <v>332147.31</v>
      </c>
      <c r="I119" s="131">
        <v>333078.86</v>
      </c>
      <c r="J119" s="131">
        <v>333805.69</v>
      </c>
      <c r="K119" s="130" t="s">
        <v>332</v>
      </c>
    </row>
    <row r="120" spans="1:11">
      <c r="A120" s="96" t="s">
        <v>704</v>
      </c>
      <c r="B120" s="131">
        <v>329384.92</v>
      </c>
      <c r="C120" s="131">
        <v>330934.34000000003</v>
      </c>
      <c r="D120" s="131">
        <v>332788.68</v>
      </c>
      <c r="E120" s="131">
        <v>334519.13</v>
      </c>
      <c r="F120" s="131">
        <v>335585.5</v>
      </c>
      <c r="G120" s="131">
        <v>336386.99</v>
      </c>
      <c r="H120" s="131">
        <v>337234.26</v>
      </c>
      <c r="I120" s="131">
        <v>338100.28</v>
      </c>
      <c r="J120" s="131">
        <v>338776.19</v>
      </c>
      <c r="K120" s="130" t="s">
        <v>332</v>
      </c>
    </row>
    <row r="121" spans="1:11">
      <c r="A121" s="96" t="s">
        <v>421</v>
      </c>
      <c r="B121" s="131">
        <v>326062.42</v>
      </c>
      <c r="C121" s="131">
        <v>327664.43</v>
      </c>
      <c r="D121" s="131">
        <v>329557.39</v>
      </c>
      <c r="E121" s="131">
        <v>331320.90000000002</v>
      </c>
      <c r="F121" s="131">
        <v>332422.58</v>
      </c>
      <c r="G121" s="131">
        <v>333289.71000000002</v>
      </c>
      <c r="H121" s="131">
        <v>334206.14</v>
      </c>
      <c r="I121" s="131">
        <v>335112.51</v>
      </c>
      <c r="J121" s="131">
        <v>335818.5</v>
      </c>
      <c r="K121" s="130" t="s">
        <v>332</v>
      </c>
    </row>
    <row r="122" spans="1:11">
      <c r="A122" s="96" t="s">
        <v>709</v>
      </c>
      <c r="B122" s="131">
        <v>313934.52</v>
      </c>
      <c r="C122" s="131">
        <v>315540.08</v>
      </c>
      <c r="D122" s="131">
        <v>317424.15999999997</v>
      </c>
      <c r="E122" s="131">
        <v>319180.93</v>
      </c>
      <c r="F122" s="131">
        <v>320264.98</v>
      </c>
      <c r="G122" s="131">
        <v>321136.40999999997</v>
      </c>
      <c r="H122" s="131">
        <v>322099.51</v>
      </c>
      <c r="I122" s="131">
        <v>323007.11</v>
      </c>
      <c r="J122" s="131">
        <v>323728.46000000002</v>
      </c>
      <c r="K122" s="130" t="s">
        <v>332</v>
      </c>
    </row>
    <row r="123" spans="1:11">
      <c r="A123" s="96" t="s">
        <v>38</v>
      </c>
      <c r="B123" s="131">
        <v>10474</v>
      </c>
      <c r="C123" s="131">
        <v>10543</v>
      </c>
      <c r="D123" s="131">
        <v>10622</v>
      </c>
      <c r="E123" s="131">
        <v>10707</v>
      </c>
      <c r="F123" s="131">
        <v>10790</v>
      </c>
      <c r="G123" s="131">
        <v>10883</v>
      </c>
      <c r="H123" s="131">
        <v>10978</v>
      </c>
      <c r="I123" s="131">
        <v>11054</v>
      </c>
      <c r="J123" s="131">
        <v>11105</v>
      </c>
      <c r="K123" s="130" t="s">
        <v>332</v>
      </c>
    </row>
    <row r="124" spans="1:11">
      <c r="A124" s="96" t="s">
        <v>40</v>
      </c>
      <c r="B124" s="131">
        <v>7738.89</v>
      </c>
      <c r="C124" s="131">
        <v>7699.02</v>
      </c>
      <c r="D124" s="131">
        <v>7659.76</v>
      </c>
      <c r="E124" s="131">
        <v>7623.4</v>
      </c>
      <c r="F124" s="131">
        <v>7585.13</v>
      </c>
      <c r="G124" s="131">
        <v>7534.29</v>
      </c>
      <c r="H124" s="131">
        <v>7348.33</v>
      </c>
      <c r="I124" s="131">
        <v>7305.89</v>
      </c>
      <c r="J124" s="131">
        <v>7270.57</v>
      </c>
      <c r="K124" s="130" t="s">
        <v>332</v>
      </c>
    </row>
    <row r="125" spans="1:11">
      <c r="A125" s="96" t="s">
        <v>41</v>
      </c>
      <c r="B125" s="131">
        <v>10234.09</v>
      </c>
      <c r="C125" s="131">
        <v>10266.65</v>
      </c>
      <c r="D125" s="131">
        <v>10322.69</v>
      </c>
      <c r="E125" s="131">
        <v>10429.69</v>
      </c>
      <c r="F125" s="131">
        <v>10491.49</v>
      </c>
      <c r="G125" s="131">
        <v>10517.25</v>
      </c>
      <c r="H125" s="131">
        <v>10496.67</v>
      </c>
      <c r="I125" s="131">
        <v>10509.29</v>
      </c>
      <c r="J125" s="131">
        <v>10510.72</v>
      </c>
      <c r="K125" s="130" t="s">
        <v>332</v>
      </c>
    </row>
    <row r="126" spans="1:11">
      <c r="A126" s="96" t="s">
        <v>42</v>
      </c>
      <c r="B126" s="131">
        <v>5419</v>
      </c>
      <c r="C126" s="131">
        <v>5437</v>
      </c>
      <c r="D126" s="131">
        <v>5460</v>
      </c>
      <c r="E126" s="131">
        <v>5493</v>
      </c>
      <c r="F126" s="131">
        <v>5523</v>
      </c>
      <c r="G126" s="131">
        <v>5547</v>
      </c>
      <c r="H126" s="131">
        <v>5570</v>
      </c>
      <c r="I126" s="131">
        <v>5591</v>
      </c>
      <c r="J126" s="131">
        <v>5613</v>
      </c>
      <c r="K126" s="130" t="s">
        <v>332</v>
      </c>
    </row>
    <row r="127" spans="1:11">
      <c r="A127" s="96" t="s">
        <v>359</v>
      </c>
      <c r="B127" s="131">
        <v>82464</v>
      </c>
      <c r="C127" s="131">
        <v>82366</v>
      </c>
      <c r="D127" s="131">
        <v>82263</v>
      </c>
      <c r="E127" s="131">
        <v>82120</v>
      </c>
      <c r="F127" s="131">
        <v>81875</v>
      </c>
      <c r="G127" s="131">
        <v>81757</v>
      </c>
      <c r="H127" s="131">
        <v>81779</v>
      </c>
      <c r="I127" s="131">
        <v>81917</v>
      </c>
      <c r="J127" s="131">
        <v>82103</v>
      </c>
      <c r="K127" s="131">
        <v>82407</v>
      </c>
    </row>
    <row r="128" spans="1:11">
      <c r="A128" s="96" t="s">
        <v>44</v>
      </c>
      <c r="B128" s="131">
        <v>1358.9</v>
      </c>
      <c r="C128" s="131">
        <v>1350.7</v>
      </c>
      <c r="D128" s="131">
        <v>1342.9</v>
      </c>
      <c r="E128" s="131">
        <v>1338.4</v>
      </c>
      <c r="F128" s="131">
        <v>1335.7</v>
      </c>
      <c r="G128" s="131">
        <v>1333.3</v>
      </c>
      <c r="H128" s="131">
        <v>1329.7</v>
      </c>
      <c r="I128" s="131">
        <v>1325.2</v>
      </c>
      <c r="J128" s="131">
        <v>1320.2</v>
      </c>
      <c r="K128" s="130" t="s">
        <v>332</v>
      </c>
    </row>
    <row r="129" spans="1:11">
      <c r="A129" s="96" t="s">
        <v>70</v>
      </c>
      <c r="B129" s="131">
        <v>4159.99</v>
      </c>
      <c r="C129" s="131">
        <v>4269.83</v>
      </c>
      <c r="D129" s="131">
        <v>4400.18</v>
      </c>
      <c r="E129" s="131">
        <v>4496.04</v>
      </c>
      <c r="F129" s="131">
        <v>4539.1400000000003</v>
      </c>
      <c r="G129" s="131">
        <v>4559.7700000000004</v>
      </c>
      <c r="H129" s="131">
        <v>4577.1499999999996</v>
      </c>
      <c r="I129" s="131">
        <v>4590.17</v>
      </c>
      <c r="J129" s="131">
        <v>4601.83</v>
      </c>
      <c r="K129" s="130" t="s">
        <v>332</v>
      </c>
    </row>
    <row r="130" spans="1:11">
      <c r="A130" s="96" t="s">
        <v>68</v>
      </c>
      <c r="B130" s="131">
        <v>11092.92</v>
      </c>
      <c r="C130" s="131">
        <v>11127.92</v>
      </c>
      <c r="D130" s="131">
        <v>11163.03</v>
      </c>
      <c r="E130" s="131">
        <v>11186.48</v>
      </c>
      <c r="F130" s="131">
        <v>11187.1</v>
      </c>
      <c r="G130" s="131">
        <v>11153.47</v>
      </c>
      <c r="H130" s="131">
        <v>11123.26</v>
      </c>
      <c r="I130" s="131">
        <v>11092.78</v>
      </c>
      <c r="J130" s="131">
        <v>11062.51</v>
      </c>
      <c r="K130" s="130" t="s">
        <v>332</v>
      </c>
    </row>
    <row r="131" spans="1:11">
      <c r="A131" s="96" t="s">
        <v>45</v>
      </c>
      <c r="B131" s="131">
        <v>43662.6</v>
      </c>
      <c r="C131" s="131">
        <v>44360.5</v>
      </c>
      <c r="D131" s="131">
        <v>45236</v>
      </c>
      <c r="E131" s="131">
        <v>45983.199999999997</v>
      </c>
      <c r="F131" s="131">
        <v>46367.6</v>
      </c>
      <c r="G131" s="131">
        <v>46562.5</v>
      </c>
      <c r="H131" s="131">
        <v>46736.3</v>
      </c>
      <c r="I131" s="131">
        <v>46766.400000000001</v>
      </c>
      <c r="J131" s="131">
        <v>46591.9</v>
      </c>
      <c r="K131" s="130" t="s">
        <v>332</v>
      </c>
    </row>
    <row r="132" spans="1:11">
      <c r="A132" s="96" t="s">
        <v>46</v>
      </c>
      <c r="B132" s="131">
        <v>63133</v>
      </c>
      <c r="C132" s="131">
        <v>63574</v>
      </c>
      <c r="D132" s="131">
        <v>63967</v>
      </c>
      <c r="E132" s="131">
        <v>64324</v>
      </c>
      <c r="F132" s="131">
        <v>64655</v>
      </c>
      <c r="G132" s="131">
        <v>64974</v>
      </c>
      <c r="H132" s="131">
        <v>65299</v>
      </c>
      <c r="I132" s="131">
        <v>65609</v>
      </c>
      <c r="J132" s="131">
        <v>65899</v>
      </c>
      <c r="K132" s="130" t="s">
        <v>332</v>
      </c>
    </row>
    <row r="133" spans="1:11">
      <c r="A133" s="96" t="s">
        <v>96</v>
      </c>
      <c r="B133" s="131">
        <v>4311.67</v>
      </c>
      <c r="C133" s="131">
        <v>4313.01</v>
      </c>
      <c r="D133" s="131">
        <v>4315.68</v>
      </c>
      <c r="E133" s="131">
        <v>4312.76</v>
      </c>
      <c r="F133" s="131">
        <v>4307.28</v>
      </c>
      <c r="G133" s="131">
        <v>4295.97</v>
      </c>
      <c r="H133" s="131">
        <v>4281.99</v>
      </c>
      <c r="I133" s="131">
        <v>4268.4399999999996</v>
      </c>
      <c r="J133" s="131">
        <v>4257.45</v>
      </c>
      <c r="K133" s="130" t="s">
        <v>332</v>
      </c>
    </row>
    <row r="134" spans="1:11">
      <c r="A134" s="96" t="s">
        <v>47</v>
      </c>
      <c r="B134" s="131">
        <v>58190.6</v>
      </c>
      <c r="C134" s="131">
        <v>58428.4</v>
      </c>
      <c r="D134" s="131">
        <v>58787.4</v>
      </c>
      <c r="E134" s="131">
        <v>59241.9</v>
      </c>
      <c r="F134" s="131">
        <v>59578.3</v>
      </c>
      <c r="G134" s="131">
        <v>59829.599999999999</v>
      </c>
      <c r="H134" s="131">
        <v>60060</v>
      </c>
      <c r="I134" s="131">
        <v>60339.1</v>
      </c>
      <c r="J134" s="131">
        <v>60646.400000000001</v>
      </c>
      <c r="K134" s="130" t="s">
        <v>332</v>
      </c>
    </row>
    <row r="135" spans="1:11">
      <c r="A135" s="96" t="s">
        <v>48</v>
      </c>
      <c r="B135" s="131">
        <v>738.54</v>
      </c>
      <c r="C135" s="131">
        <v>750.97</v>
      </c>
      <c r="D135" s="131">
        <v>767.13</v>
      </c>
      <c r="E135" s="131">
        <v>786.63</v>
      </c>
      <c r="F135" s="131">
        <v>808.04</v>
      </c>
      <c r="G135" s="131">
        <v>829.45</v>
      </c>
      <c r="H135" s="131">
        <v>850.88</v>
      </c>
      <c r="I135" s="131">
        <v>863.95</v>
      </c>
      <c r="J135" s="131">
        <v>861.94</v>
      </c>
      <c r="K135" s="130" t="s">
        <v>332</v>
      </c>
    </row>
    <row r="136" spans="1:11">
      <c r="A136" s="96" t="s">
        <v>49</v>
      </c>
      <c r="B136" s="131">
        <v>2238.75</v>
      </c>
      <c r="C136" s="131">
        <v>2218.66</v>
      </c>
      <c r="D136" s="131">
        <v>2201.0300000000002</v>
      </c>
      <c r="E136" s="131">
        <v>2177.73</v>
      </c>
      <c r="F136" s="131">
        <v>2141.9899999999998</v>
      </c>
      <c r="G136" s="131">
        <v>2097.29</v>
      </c>
      <c r="H136" s="131">
        <v>2058.83</v>
      </c>
      <c r="I136" s="131">
        <v>2033.65</v>
      </c>
      <c r="J136" s="131">
        <v>2012.81</v>
      </c>
      <c r="K136" s="130" t="s">
        <v>332</v>
      </c>
    </row>
    <row r="137" spans="1:11">
      <c r="A137" s="96" t="s">
        <v>50</v>
      </c>
      <c r="B137" s="131">
        <v>3322.5</v>
      </c>
      <c r="C137" s="131">
        <v>3269.91</v>
      </c>
      <c r="D137" s="131">
        <v>3231.29</v>
      </c>
      <c r="E137" s="131">
        <v>3198.23</v>
      </c>
      <c r="F137" s="131">
        <v>3162.92</v>
      </c>
      <c r="G137" s="131">
        <v>3097.28</v>
      </c>
      <c r="H137" s="131">
        <v>3028.12</v>
      </c>
      <c r="I137" s="131">
        <v>2987.77</v>
      </c>
      <c r="J137" s="131">
        <v>2957.69</v>
      </c>
      <c r="K137" s="130" t="s">
        <v>332</v>
      </c>
    </row>
    <row r="138" spans="1:11">
      <c r="A138" s="96" t="s">
        <v>51</v>
      </c>
      <c r="B138" s="131">
        <v>465.7</v>
      </c>
      <c r="C138" s="131">
        <v>472.9</v>
      </c>
      <c r="D138" s="131">
        <v>480.7</v>
      </c>
      <c r="E138" s="131">
        <v>489.2</v>
      </c>
      <c r="F138" s="131">
        <v>498.2</v>
      </c>
      <c r="G138" s="131">
        <v>507.5</v>
      </c>
      <c r="H138" s="131">
        <v>519.4</v>
      </c>
      <c r="I138" s="131">
        <v>531.5</v>
      </c>
      <c r="J138" s="131">
        <v>545.29999999999995</v>
      </c>
      <c r="K138" s="130" t="s">
        <v>332</v>
      </c>
    </row>
    <row r="139" spans="1:11">
      <c r="A139" s="96" t="s">
        <v>52</v>
      </c>
      <c r="B139" s="131">
        <v>10087.07</v>
      </c>
      <c r="C139" s="131">
        <v>10071.370000000001</v>
      </c>
      <c r="D139" s="131">
        <v>10055.780000000001</v>
      </c>
      <c r="E139" s="131">
        <v>10038.19</v>
      </c>
      <c r="F139" s="131">
        <v>10022.65</v>
      </c>
      <c r="G139" s="131">
        <v>10000.02</v>
      </c>
      <c r="H139" s="131">
        <v>9971.73</v>
      </c>
      <c r="I139" s="131">
        <v>9920.36</v>
      </c>
      <c r="J139" s="131">
        <v>9893.08</v>
      </c>
      <c r="K139" s="130" t="s">
        <v>332</v>
      </c>
    </row>
    <row r="140" spans="1:11">
      <c r="A140" s="96" t="s">
        <v>53</v>
      </c>
      <c r="B140" s="131">
        <v>403.8</v>
      </c>
      <c r="C140" s="131">
        <v>405.25</v>
      </c>
      <c r="D140" s="131">
        <v>406.74</v>
      </c>
      <c r="E140" s="131">
        <v>409.37</v>
      </c>
      <c r="F140" s="131">
        <v>412.45</v>
      </c>
      <c r="G140" s="131">
        <v>414.47</v>
      </c>
      <c r="H140" s="131">
        <v>416.27</v>
      </c>
      <c r="I140" s="131">
        <v>419.6</v>
      </c>
      <c r="J140" s="131">
        <v>422.54</v>
      </c>
      <c r="K140" s="130" t="s">
        <v>332</v>
      </c>
    </row>
    <row r="141" spans="1:11">
      <c r="A141" s="96" t="s">
        <v>54</v>
      </c>
      <c r="B141" s="131">
        <v>16317</v>
      </c>
      <c r="C141" s="131">
        <v>16341</v>
      </c>
      <c r="D141" s="131">
        <v>16378</v>
      </c>
      <c r="E141" s="131">
        <v>16440</v>
      </c>
      <c r="F141" s="131">
        <v>16526</v>
      </c>
      <c r="G141" s="131">
        <v>16612</v>
      </c>
      <c r="H141" s="131">
        <v>16693</v>
      </c>
      <c r="I141" s="131">
        <v>16752</v>
      </c>
      <c r="J141" s="131">
        <v>16800</v>
      </c>
      <c r="K141" s="130" t="s">
        <v>332</v>
      </c>
    </row>
    <row r="142" spans="1:11">
      <c r="A142" s="96" t="s">
        <v>55</v>
      </c>
      <c r="B142" s="131">
        <v>8225.2800000000007</v>
      </c>
      <c r="C142" s="131">
        <v>8267.9500000000007</v>
      </c>
      <c r="D142" s="131">
        <v>8295.19</v>
      </c>
      <c r="E142" s="131">
        <v>8321.5400000000009</v>
      </c>
      <c r="F142" s="131">
        <v>8341.48</v>
      </c>
      <c r="G142" s="131">
        <v>8361.07</v>
      </c>
      <c r="H142" s="131">
        <v>8388.5300000000007</v>
      </c>
      <c r="I142" s="131">
        <v>8426.31</v>
      </c>
      <c r="J142" s="131">
        <v>8477.23</v>
      </c>
      <c r="K142" s="130" t="s">
        <v>332</v>
      </c>
    </row>
    <row r="143" spans="1:11">
      <c r="A143" s="96" t="s">
        <v>56</v>
      </c>
      <c r="B143" s="131">
        <v>38161</v>
      </c>
      <c r="C143" s="131">
        <v>38132</v>
      </c>
      <c r="D143" s="131">
        <v>38116</v>
      </c>
      <c r="E143" s="131">
        <v>38116</v>
      </c>
      <c r="F143" s="131">
        <v>38483</v>
      </c>
      <c r="G143" s="131">
        <v>38517</v>
      </c>
      <c r="H143" s="131">
        <v>38526</v>
      </c>
      <c r="I143" s="131">
        <v>38534</v>
      </c>
      <c r="J143" s="131">
        <v>38502</v>
      </c>
      <c r="K143" s="130" t="s">
        <v>332</v>
      </c>
    </row>
    <row r="144" spans="1:11">
      <c r="A144" s="96" t="s">
        <v>76</v>
      </c>
      <c r="B144" s="131">
        <v>10503.33</v>
      </c>
      <c r="C144" s="131">
        <v>10522.29</v>
      </c>
      <c r="D144" s="131">
        <v>10542.96</v>
      </c>
      <c r="E144" s="131">
        <v>10558.18</v>
      </c>
      <c r="F144" s="131">
        <v>10568.25</v>
      </c>
      <c r="G144" s="131">
        <v>10573.1</v>
      </c>
      <c r="H144" s="131">
        <v>10557.56</v>
      </c>
      <c r="I144" s="131">
        <v>10514.84</v>
      </c>
      <c r="J144" s="131">
        <v>10457.299999999999</v>
      </c>
      <c r="K144" s="130" t="s">
        <v>332</v>
      </c>
    </row>
    <row r="145" spans="1:11">
      <c r="A145" s="96" t="s">
        <v>57</v>
      </c>
      <c r="B145" s="131">
        <v>21319.67</v>
      </c>
      <c r="C145" s="131">
        <v>21193.75</v>
      </c>
      <c r="D145" s="131">
        <v>20882.98</v>
      </c>
      <c r="E145" s="131">
        <v>20537.849999999999</v>
      </c>
      <c r="F145" s="131">
        <v>20367.439999999999</v>
      </c>
      <c r="G145" s="131">
        <v>20246.8</v>
      </c>
      <c r="H145" s="131">
        <v>20147.66</v>
      </c>
      <c r="I145" s="131">
        <v>20096</v>
      </c>
      <c r="J145" s="131">
        <v>19983.509999999998</v>
      </c>
      <c r="K145" s="130" t="s">
        <v>332</v>
      </c>
    </row>
    <row r="146" spans="1:11">
      <c r="A146" s="96" t="s">
        <v>58</v>
      </c>
      <c r="B146" s="131">
        <v>2000.81</v>
      </c>
      <c r="C146" s="131">
        <v>2007.85</v>
      </c>
      <c r="D146" s="131">
        <v>2018.87</v>
      </c>
      <c r="E146" s="131">
        <v>2021.97</v>
      </c>
      <c r="F146" s="131">
        <v>2041.66</v>
      </c>
      <c r="G146" s="131">
        <v>2048.8200000000002</v>
      </c>
      <c r="H146" s="131">
        <v>2052.84</v>
      </c>
      <c r="I146" s="131">
        <v>2056.77</v>
      </c>
      <c r="J146" s="131">
        <v>2059.5500000000002</v>
      </c>
      <c r="K146" s="130" t="s">
        <v>332</v>
      </c>
    </row>
    <row r="147" spans="1:11">
      <c r="A147" s="96" t="s">
        <v>59</v>
      </c>
      <c r="B147" s="131">
        <v>5387.1</v>
      </c>
      <c r="C147" s="131">
        <v>5390.92</v>
      </c>
      <c r="D147" s="131">
        <v>5396.57</v>
      </c>
      <c r="E147" s="131">
        <v>5405.86</v>
      </c>
      <c r="F147" s="131">
        <v>5417.76</v>
      </c>
      <c r="G147" s="131">
        <v>5429.97</v>
      </c>
      <c r="H147" s="131">
        <v>5398.11</v>
      </c>
      <c r="I147" s="131">
        <v>5406.24</v>
      </c>
      <c r="J147" s="131">
        <v>5413</v>
      </c>
      <c r="K147" s="130" t="s">
        <v>332</v>
      </c>
    </row>
    <row r="148" spans="1:11">
      <c r="A148" s="96" t="s">
        <v>60</v>
      </c>
      <c r="B148" s="131">
        <v>5246.1</v>
      </c>
      <c r="C148" s="131">
        <v>5266.3</v>
      </c>
      <c r="D148" s="131">
        <v>5288.7</v>
      </c>
      <c r="E148" s="131">
        <v>5313.4</v>
      </c>
      <c r="F148" s="131">
        <v>5338.9</v>
      </c>
      <c r="G148" s="131">
        <v>5363.4</v>
      </c>
      <c r="H148" s="131">
        <v>5388.3</v>
      </c>
      <c r="I148" s="131">
        <v>5414</v>
      </c>
      <c r="J148" s="131">
        <v>5439</v>
      </c>
      <c r="K148" s="130" t="s">
        <v>332</v>
      </c>
    </row>
    <row r="149" spans="1:11">
      <c r="A149" s="96" t="s">
        <v>61</v>
      </c>
      <c r="B149" s="131">
        <v>9029.6</v>
      </c>
      <c r="C149" s="131">
        <v>9080.5</v>
      </c>
      <c r="D149" s="131">
        <v>9148.1</v>
      </c>
      <c r="E149" s="131">
        <v>9219.6</v>
      </c>
      <c r="F149" s="131">
        <v>9298.5</v>
      </c>
      <c r="G149" s="131">
        <v>9378.1</v>
      </c>
      <c r="H149" s="131">
        <v>9449.2000000000007</v>
      </c>
      <c r="I149" s="131">
        <v>9519.4</v>
      </c>
      <c r="J149" s="131">
        <v>9600.4</v>
      </c>
      <c r="K149" s="130" t="s">
        <v>332</v>
      </c>
    </row>
    <row r="150" spans="1:11">
      <c r="A150" s="96" t="s">
        <v>80</v>
      </c>
      <c r="B150" s="131">
        <v>60413</v>
      </c>
      <c r="C150" s="131">
        <v>60827</v>
      </c>
      <c r="D150" s="131">
        <v>61319</v>
      </c>
      <c r="E150" s="131">
        <v>61824</v>
      </c>
      <c r="F150" s="131">
        <v>62260</v>
      </c>
      <c r="G150" s="131">
        <v>62759</v>
      </c>
      <c r="H150" s="131">
        <v>63285</v>
      </c>
      <c r="I150" s="131">
        <v>63705</v>
      </c>
      <c r="J150" s="131">
        <v>64106</v>
      </c>
      <c r="K150" s="130" t="s">
        <v>332</v>
      </c>
    </row>
    <row r="151" spans="1:11">
      <c r="A151" s="96" t="s">
        <v>69</v>
      </c>
      <c r="B151" s="131">
        <v>295.86</v>
      </c>
      <c r="C151" s="131">
        <v>304.33</v>
      </c>
      <c r="D151" s="131">
        <v>311.39999999999998</v>
      </c>
      <c r="E151" s="131">
        <v>319.36</v>
      </c>
      <c r="F151" s="131">
        <v>319.25</v>
      </c>
      <c r="G151" s="131">
        <v>318.01</v>
      </c>
      <c r="H151" s="131">
        <v>319.01</v>
      </c>
      <c r="I151" s="131">
        <v>320.72000000000003</v>
      </c>
      <c r="J151" s="131">
        <v>323.76</v>
      </c>
      <c r="K151" s="130" t="s">
        <v>332</v>
      </c>
    </row>
    <row r="152" spans="1:11">
      <c r="A152" s="96" t="s">
        <v>75</v>
      </c>
      <c r="B152" s="131">
        <v>4622</v>
      </c>
      <c r="C152" s="131">
        <v>4661</v>
      </c>
      <c r="D152" s="131">
        <v>4706</v>
      </c>
      <c r="E152" s="131">
        <v>4769</v>
      </c>
      <c r="F152" s="131">
        <v>4827</v>
      </c>
      <c r="G152" s="131">
        <v>4889</v>
      </c>
      <c r="H152" s="131">
        <v>4953</v>
      </c>
      <c r="I152" s="131">
        <v>5019</v>
      </c>
      <c r="J152" s="131">
        <v>5080</v>
      </c>
      <c r="K152" s="130" t="s">
        <v>332</v>
      </c>
    </row>
    <row r="153" spans="1:11">
      <c r="A153" s="96" t="s">
        <v>78</v>
      </c>
      <c r="B153" s="131">
        <v>7501.26</v>
      </c>
      <c r="C153" s="131">
        <v>7557.61</v>
      </c>
      <c r="D153" s="131">
        <v>7618.6</v>
      </c>
      <c r="E153" s="131">
        <v>7711.06</v>
      </c>
      <c r="F153" s="131">
        <v>7801.28</v>
      </c>
      <c r="G153" s="131">
        <v>7877.57</v>
      </c>
      <c r="H153" s="131">
        <v>7912.4</v>
      </c>
      <c r="I153" s="131">
        <v>7996.86</v>
      </c>
      <c r="J153" s="131">
        <v>8089.35</v>
      </c>
      <c r="K153" s="130" t="s">
        <v>332</v>
      </c>
    </row>
    <row r="154" spans="1:11">
      <c r="A154" s="96" t="s">
        <v>423</v>
      </c>
      <c r="B154" s="131">
        <v>2036.86</v>
      </c>
      <c r="C154" s="131">
        <v>2040.23</v>
      </c>
      <c r="D154" s="131">
        <v>2043.56</v>
      </c>
      <c r="E154" s="131">
        <v>2046.9</v>
      </c>
      <c r="F154" s="131">
        <v>2050.67</v>
      </c>
      <c r="G154" s="131">
        <v>2055</v>
      </c>
      <c r="H154" s="131">
        <v>2058.54</v>
      </c>
      <c r="I154" s="131">
        <v>2061.04</v>
      </c>
      <c r="J154" s="131">
        <v>2064.0300000000002</v>
      </c>
      <c r="K154" s="130" t="s">
        <v>332</v>
      </c>
    </row>
    <row r="155" spans="1:11">
      <c r="A155" s="96" t="s">
        <v>111</v>
      </c>
      <c r="B155" s="131">
        <v>7440.77</v>
      </c>
      <c r="C155" s="131">
        <v>7411.57</v>
      </c>
      <c r="D155" s="131">
        <v>7381.58</v>
      </c>
      <c r="E155" s="131">
        <v>7350.22</v>
      </c>
      <c r="F155" s="131">
        <v>7320.81</v>
      </c>
      <c r="G155" s="131">
        <v>7291.44</v>
      </c>
      <c r="H155" s="131">
        <v>7234.1</v>
      </c>
      <c r="I155" s="131">
        <v>7199.08</v>
      </c>
      <c r="J155" s="131">
        <v>7164.13</v>
      </c>
      <c r="K155" s="130" t="s">
        <v>332</v>
      </c>
    </row>
    <row r="156" spans="1:11">
      <c r="A156" s="96" t="s">
        <v>81</v>
      </c>
      <c r="B156" s="131">
        <v>295993</v>
      </c>
      <c r="C156" s="131">
        <v>298818</v>
      </c>
      <c r="D156" s="131">
        <v>301696</v>
      </c>
      <c r="E156" s="131">
        <v>304543</v>
      </c>
      <c r="F156" s="131">
        <v>307240</v>
      </c>
      <c r="G156" s="131">
        <v>309776</v>
      </c>
      <c r="H156" s="131">
        <v>312034</v>
      </c>
      <c r="I156" s="131">
        <v>314246</v>
      </c>
      <c r="J156" s="131">
        <v>316465</v>
      </c>
      <c r="K156" s="131">
        <v>318688</v>
      </c>
    </row>
    <row r="159" spans="1:11">
      <c r="A159" s="54" t="s">
        <v>710</v>
      </c>
    </row>
    <row r="161" spans="1:11">
      <c r="A161" s="54" t="s">
        <v>348</v>
      </c>
      <c r="B161" s="209">
        <v>42045.85092592593</v>
      </c>
    </row>
    <row r="162" spans="1:11">
      <c r="A162" s="54" t="s">
        <v>349</v>
      </c>
      <c r="B162" s="209">
        <v>42047.533795891199</v>
      </c>
    </row>
    <row r="163" spans="1:11">
      <c r="A163" s="54" t="s">
        <v>350</v>
      </c>
      <c r="B163" s="54" t="s">
        <v>4</v>
      </c>
    </row>
    <row r="165" spans="1:11">
      <c r="A165" s="54" t="s">
        <v>352</v>
      </c>
      <c r="B165" s="54" t="s">
        <v>711</v>
      </c>
    </row>
    <row r="166" spans="1:11">
      <c r="A166" s="54" t="s">
        <v>707</v>
      </c>
      <c r="B166" s="54" t="s">
        <v>713</v>
      </c>
    </row>
    <row r="168" spans="1:11">
      <c r="A168" s="96" t="s">
        <v>358</v>
      </c>
      <c r="B168" s="96" t="s">
        <v>248</v>
      </c>
      <c r="C168" s="96" t="s">
        <v>249</v>
      </c>
      <c r="D168" s="96" t="s">
        <v>250</v>
      </c>
      <c r="E168" s="96" t="s">
        <v>251</v>
      </c>
      <c r="F168" s="96" t="s">
        <v>252</v>
      </c>
      <c r="G168" s="96" t="s">
        <v>253</v>
      </c>
      <c r="H168" s="96" t="s">
        <v>254</v>
      </c>
      <c r="I168" s="96" t="s">
        <v>255</v>
      </c>
      <c r="J168" s="96" t="s">
        <v>360</v>
      </c>
      <c r="K168" s="96" t="s">
        <v>386</v>
      </c>
    </row>
    <row r="169" spans="1:11">
      <c r="A169" s="96" t="s">
        <v>419</v>
      </c>
      <c r="B169" s="131">
        <v>220805</v>
      </c>
      <c r="C169" s="131">
        <v>224538</v>
      </c>
      <c r="D169" s="131">
        <v>228726</v>
      </c>
      <c r="E169" s="131">
        <v>231065</v>
      </c>
      <c r="F169" s="131">
        <v>227060</v>
      </c>
      <c r="G169" s="131">
        <v>225537</v>
      </c>
      <c r="H169" s="131">
        <v>225858</v>
      </c>
      <c r="I169" s="131">
        <v>225582</v>
      </c>
      <c r="J169" s="131">
        <v>224734</v>
      </c>
      <c r="K169" s="130" t="s">
        <v>332</v>
      </c>
    </row>
    <row r="170" spans="1:11">
      <c r="A170" s="96" t="s">
        <v>420</v>
      </c>
      <c r="B170" s="131">
        <v>176787</v>
      </c>
      <c r="C170" s="131">
        <v>179660</v>
      </c>
      <c r="D170" s="131">
        <v>182730</v>
      </c>
      <c r="E170" s="131">
        <v>184241</v>
      </c>
      <c r="F170" s="131">
        <v>181043</v>
      </c>
      <c r="G170" s="131">
        <v>180447</v>
      </c>
      <c r="H170" s="131">
        <v>180801</v>
      </c>
      <c r="I170" s="131">
        <v>180378</v>
      </c>
      <c r="J170" s="131">
        <v>179635</v>
      </c>
      <c r="K170" s="130" t="s">
        <v>332</v>
      </c>
    </row>
    <row r="171" spans="1:11">
      <c r="A171" s="96" t="s">
        <v>708</v>
      </c>
      <c r="B171" s="131">
        <v>140831</v>
      </c>
      <c r="C171" s="131">
        <v>143282</v>
      </c>
      <c r="D171" s="131">
        <v>146926</v>
      </c>
      <c r="E171" s="131">
        <v>148693</v>
      </c>
      <c r="F171" s="131">
        <v>148348</v>
      </c>
      <c r="G171" s="131">
        <v>147650</v>
      </c>
      <c r="H171" s="131">
        <v>148376</v>
      </c>
      <c r="I171" s="131">
        <v>147597</v>
      </c>
      <c r="J171" s="131">
        <v>146426</v>
      </c>
      <c r="K171" s="130" t="s">
        <v>332</v>
      </c>
    </row>
    <row r="172" spans="1:11">
      <c r="A172" s="96" t="s">
        <v>704</v>
      </c>
      <c r="B172" s="131">
        <v>147428</v>
      </c>
      <c r="C172" s="131">
        <v>149968</v>
      </c>
      <c r="D172" s="131">
        <v>152798</v>
      </c>
      <c r="E172" s="131">
        <v>154064</v>
      </c>
      <c r="F172" s="131">
        <v>151145</v>
      </c>
      <c r="G172" s="131">
        <v>150289</v>
      </c>
      <c r="H172" s="131">
        <v>150485</v>
      </c>
      <c r="I172" s="131">
        <v>149740</v>
      </c>
      <c r="J172" s="131">
        <v>148607</v>
      </c>
      <c r="K172" s="130" t="s">
        <v>332</v>
      </c>
    </row>
    <row r="173" spans="1:11">
      <c r="A173" s="96" t="s">
        <v>421</v>
      </c>
      <c r="B173" s="131">
        <v>146007</v>
      </c>
      <c r="C173" s="131">
        <v>148552</v>
      </c>
      <c r="D173" s="131">
        <v>151353</v>
      </c>
      <c r="E173" s="131">
        <v>152638</v>
      </c>
      <c r="F173" s="131">
        <v>149829</v>
      </c>
      <c r="G173" s="131">
        <v>149042</v>
      </c>
      <c r="H173" s="131">
        <v>149232</v>
      </c>
      <c r="I173" s="131">
        <v>148465</v>
      </c>
      <c r="J173" s="131">
        <v>147315</v>
      </c>
      <c r="K173" s="130" t="s">
        <v>332</v>
      </c>
    </row>
    <row r="174" spans="1:11">
      <c r="A174" s="96" t="s">
        <v>709</v>
      </c>
      <c r="B174" s="131">
        <v>140831</v>
      </c>
      <c r="C174" s="131">
        <v>143282</v>
      </c>
      <c r="D174" s="131">
        <v>145950</v>
      </c>
      <c r="E174" s="131">
        <v>147138</v>
      </c>
      <c r="F174" s="131">
        <v>144610</v>
      </c>
      <c r="G174" s="131">
        <v>143964</v>
      </c>
      <c r="H174" s="131">
        <v>144076</v>
      </c>
      <c r="I174" s="131">
        <v>143307</v>
      </c>
      <c r="J174" s="131">
        <v>142173</v>
      </c>
      <c r="K174" s="130" t="s">
        <v>332</v>
      </c>
    </row>
    <row r="175" spans="1:11">
      <c r="A175" s="96" t="s">
        <v>38</v>
      </c>
      <c r="B175" s="131">
        <v>4260.3</v>
      </c>
      <c r="C175" s="131">
        <v>4307.3999999999996</v>
      </c>
      <c r="D175" s="131">
        <v>4378.7</v>
      </c>
      <c r="E175" s="131">
        <v>4457.8</v>
      </c>
      <c r="F175" s="131">
        <v>4448.7</v>
      </c>
      <c r="G175" s="131">
        <v>4478.8999999999996</v>
      </c>
      <c r="H175" s="131">
        <v>4541.8999999999996</v>
      </c>
      <c r="I175" s="131">
        <v>4555.1000000000004</v>
      </c>
      <c r="J175" s="131">
        <v>4542.6000000000004</v>
      </c>
      <c r="K175" s="130" t="s">
        <v>332</v>
      </c>
    </row>
    <row r="176" spans="1:11">
      <c r="A176" s="96" t="s">
        <v>40</v>
      </c>
      <c r="B176" s="131">
        <v>3495.27</v>
      </c>
      <c r="C176" s="131">
        <v>3612.04</v>
      </c>
      <c r="D176" s="131">
        <v>3726.74</v>
      </c>
      <c r="E176" s="131">
        <v>3814.65</v>
      </c>
      <c r="F176" s="131">
        <v>3749.29</v>
      </c>
      <c r="G176" s="131">
        <v>3603.88</v>
      </c>
      <c r="H176" s="131">
        <v>3524.55</v>
      </c>
      <c r="I176" s="131">
        <v>3436.39</v>
      </c>
      <c r="J176" s="131">
        <v>3421.58</v>
      </c>
      <c r="K176" s="130" t="s">
        <v>332</v>
      </c>
    </row>
    <row r="177" spans="1:11">
      <c r="A177" s="96" t="s">
        <v>41</v>
      </c>
      <c r="B177" s="131">
        <v>4922.6400000000003</v>
      </c>
      <c r="C177" s="131">
        <v>4988.9799999999996</v>
      </c>
      <c r="D177" s="131">
        <v>5093.1400000000003</v>
      </c>
      <c r="E177" s="131">
        <v>5204.08</v>
      </c>
      <c r="F177" s="131">
        <v>5110.1000000000004</v>
      </c>
      <c r="G177" s="131">
        <v>5057.24</v>
      </c>
      <c r="H177" s="131">
        <v>5043.4399999999996</v>
      </c>
      <c r="I177" s="131">
        <v>5064.63</v>
      </c>
      <c r="J177" s="131">
        <v>5083.83</v>
      </c>
      <c r="K177" s="130" t="s">
        <v>332</v>
      </c>
    </row>
    <row r="178" spans="1:11">
      <c r="A178" s="96" t="s">
        <v>42</v>
      </c>
      <c r="B178" s="131">
        <v>2754</v>
      </c>
      <c r="C178" s="131">
        <v>2814</v>
      </c>
      <c r="D178" s="131">
        <v>2877</v>
      </c>
      <c r="E178" s="131">
        <v>2910</v>
      </c>
      <c r="F178" s="131">
        <v>2823</v>
      </c>
      <c r="G178" s="131">
        <v>2758</v>
      </c>
      <c r="H178" s="131">
        <v>2756</v>
      </c>
      <c r="I178" s="131">
        <v>2748</v>
      </c>
      <c r="J178" s="131">
        <v>2749</v>
      </c>
      <c r="K178" s="130" t="s">
        <v>332</v>
      </c>
    </row>
    <row r="179" spans="1:11">
      <c r="A179" s="96" t="s">
        <v>359</v>
      </c>
      <c r="B179" s="131">
        <v>39326</v>
      </c>
      <c r="C179" s="131">
        <v>39635</v>
      </c>
      <c r="D179" s="131">
        <v>40325</v>
      </c>
      <c r="E179" s="131">
        <v>40856</v>
      </c>
      <c r="F179" s="131">
        <v>40892</v>
      </c>
      <c r="G179" s="131">
        <v>41020</v>
      </c>
      <c r="H179" s="131">
        <v>41570</v>
      </c>
      <c r="I179" s="131">
        <v>42033</v>
      </c>
      <c r="J179" s="131">
        <v>42281</v>
      </c>
      <c r="K179" s="131">
        <v>42652</v>
      </c>
    </row>
    <row r="180" spans="1:11">
      <c r="A180" s="96" t="s">
        <v>44</v>
      </c>
      <c r="B180" s="131">
        <v>612.29999999999995</v>
      </c>
      <c r="C180" s="131">
        <v>642.20000000000005</v>
      </c>
      <c r="D180" s="131">
        <v>643.4</v>
      </c>
      <c r="E180" s="131">
        <v>642.1</v>
      </c>
      <c r="F180" s="131">
        <v>576.6</v>
      </c>
      <c r="G180" s="131">
        <v>548.1</v>
      </c>
      <c r="H180" s="131">
        <v>584</v>
      </c>
      <c r="I180" s="131">
        <v>593.5</v>
      </c>
      <c r="J180" s="131">
        <v>600.9</v>
      </c>
      <c r="K180" s="130" t="s">
        <v>332</v>
      </c>
    </row>
    <row r="181" spans="1:11">
      <c r="A181" s="96" t="s">
        <v>70</v>
      </c>
      <c r="B181" s="131">
        <v>1962.3</v>
      </c>
      <c r="C181" s="131">
        <v>2053</v>
      </c>
      <c r="D181" s="131">
        <v>2142.7399999999998</v>
      </c>
      <c r="E181" s="131">
        <v>2129.25</v>
      </c>
      <c r="F181" s="131">
        <v>1962.3</v>
      </c>
      <c r="G181" s="131">
        <v>1882.73</v>
      </c>
      <c r="H181" s="131">
        <v>1849.43</v>
      </c>
      <c r="I181" s="131">
        <v>1838.5</v>
      </c>
      <c r="J181" s="131">
        <v>1881.9</v>
      </c>
      <c r="K181" s="130" t="s">
        <v>332</v>
      </c>
    </row>
    <row r="182" spans="1:11">
      <c r="A182" s="96" t="s">
        <v>68</v>
      </c>
      <c r="B182" s="131">
        <v>4646.87</v>
      </c>
      <c r="C182" s="131">
        <v>4731.34</v>
      </c>
      <c r="D182" s="131">
        <v>4795.07</v>
      </c>
      <c r="E182" s="131">
        <v>4856.3599999999997</v>
      </c>
      <c r="F182" s="131">
        <v>4829</v>
      </c>
      <c r="G182" s="131">
        <v>4699.08</v>
      </c>
      <c r="H182" s="131">
        <v>4374.55</v>
      </c>
      <c r="I182" s="131">
        <v>4032.05</v>
      </c>
      <c r="J182" s="131">
        <v>3877.52</v>
      </c>
      <c r="K182" s="130" t="s">
        <v>332</v>
      </c>
    </row>
    <row r="183" spans="1:11">
      <c r="A183" s="96" t="s">
        <v>45</v>
      </c>
      <c r="B183" s="131">
        <v>19784</v>
      </c>
      <c r="C183" s="131">
        <v>20609.2</v>
      </c>
      <c r="D183" s="131">
        <v>21284.9</v>
      </c>
      <c r="E183" s="131">
        <v>21324.1</v>
      </c>
      <c r="F183" s="131">
        <v>19986.8</v>
      </c>
      <c r="G183" s="131">
        <v>19639.5</v>
      </c>
      <c r="H183" s="131">
        <v>19140.900000000001</v>
      </c>
      <c r="I183" s="131">
        <v>18430.3</v>
      </c>
      <c r="J183" s="131">
        <v>17947.8</v>
      </c>
      <c r="K183" s="130" t="s">
        <v>332</v>
      </c>
    </row>
    <row r="184" spans="1:11">
      <c r="A184" s="96" t="s">
        <v>46</v>
      </c>
      <c r="B184" s="131">
        <v>26378</v>
      </c>
      <c r="C184" s="131">
        <v>26667</v>
      </c>
      <c r="D184" s="131">
        <v>27042</v>
      </c>
      <c r="E184" s="131">
        <v>27168</v>
      </c>
      <c r="F184" s="131">
        <v>26859</v>
      </c>
      <c r="G184" s="131">
        <v>26875</v>
      </c>
      <c r="H184" s="131">
        <v>27061</v>
      </c>
      <c r="I184" s="131">
        <v>27090</v>
      </c>
      <c r="J184" s="131">
        <v>27042</v>
      </c>
      <c r="K184" s="130" t="s">
        <v>332</v>
      </c>
    </row>
    <row r="185" spans="1:11">
      <c r="A185" s="96" t="s">
        <v>96</v>
      </c>
      <c r="B185" s="131">
        <v>1505.61</v>
      </c>
      <c r="C185" s="131">
        <v>1563.73</v>
      </c>
      <c r="D185" s="131">
        <v>1714.65</v>
      </c>
      <c r="E185" s="131">
        <v>1779.88</v>
      </c>
      <c r="F185" s="131">
        <v>1766.55</v>
      </c>
      <c r="G185" s="131">
        <v>1699.98</v>
      </c>
      <c r="H185" s="131">
        <v>1634.52</v>
      </c>
      <c r="I185" s="131">
        <v>1575.5</v>
      </c>
      <c r="J185" s="131">
        <v>1534</v>
      </c>
      <c r="K185" s="130" t="s">
        <v>332</v>
      </c>
    </row>
    <row r="186" spans="1:11">
      <c r="A186" s="96" t="s">
        <v>47</v>
      </c>
      <c r="B186" s="131">
        <v>24501.3</v>
      </c>
      <c r="C186" s="131">
        <v>24983.8</v>
      </c>
      <c r="D186" s="131">
        <v>25294.9</v>
      </c>
      <c r="E186" s="131">
        <v>25349.200000000001</v>
      </c>
      <c r="F186" s="131">
        <v>24925.5</v>
      </c>
      <c r="G186" s="131">
        <v>24765.7</v>
      </c>
      <c r="H186" s="131">
        <v>24842.7</v>
      </c>
      <c r="I186" s="131">
        <v>24788.7</v>
      </c>
      <c r="J186" s="131">
        <v>24304.1</v>
      </c>
      <c r="K186" s="130" t="s">
        <v>332</v>
      </c>
    </row>
    <row r="187" spans="1:11">
      <c r="A187" s="96" t="s">
        <v>48</v>
      </c>
      <c r="B187" s="131">
        <v>366.06</v>
      </c>
      <c r="C187" s="131">
        <v>372.74</v>
      </c>
      <c r="D187" s="131">
        <v>385.51</v>
      </c>
      <c r="E187" s="131">
        <v>393.31</v>
      </c>
      <c r="F187" s="131">
        <v>391.62</v>
      </c>
      <c r="G187" s="131">
        <v>390.9</v>
      </c>
      <c r="H187" s="131">
        <v>392.66</v>
      </c>
      <c r="I187" s="131">
        <v>376.35</v>
      </c>
      <c r="J187" s="131">
        <v>356.64</v>
      </c>
      <c r="K187" s="130" t="s">
        <v>332</v>
      </c>
    </row>
    <row r="188" spans="1:11">
      <c r="A188" s="96" t="s">
        <v>49</v>
      </c>
      <c r="B188" s="131">
        <v>1027.95</v>
      </c>
      <c r="C188" s="131">
        <v>1024.95</v>
      </c>
      <c r="D188" s="131">
        <v>1064.07</v>
      </c>
      <c r="E188" s="131">
        <v>1055.07</v>
      </c>
      <c r="F188" s="131">
        <v>903.72</v>
      </c>
      <c r="G188" s="131">
        <v>843.51</v>
      </c>
      <c r="H188" s="131">
        <v>856.22</v>
      </c>
      <c r="I188" s="131">
        <v>868.63</v>
      </c>
      <c r="J188" s="131">
        <v>888.63</v>
      </c>
      <c r="K188" s="130" t="s">
        <v>332</v>
      </c>
    </row>
    <row r="189" spans="1:11">
      <c r="A189" s="96" t="s">
        <v>50</v>
      </c>
      <c r="B189" s="131">
        <v>1420.72</v>
      </c>
      <c r="C189" s="131">
        <v>1416.26</v>
      </c>
      <c r="D189" s="131">
        <v>1445.14</v>
      </c>
      <c r="E189" s="131">
        <v>1426.09</v>
      </c>
      <c r="F189" s="131">
        <v>1316.51</v>
      </c>
      <c r="G189" s="131">
        <v>1246.77</v>
      </c>
      <c r="H189" s="131">
        <v>1252.7</v>
      </c>
      <c r="I189" s="131">
        <v>1274.9000000000001</v>
      </c>
      <c r="J189" s="131">
        <v>1291.8900000000001</v>
      </c>
      <c r="K189" s="130" t="s">
        <v>332</v>
      </c>
    </row>
    <row r="190" spans="1:11">
      <c r="A190" s="96" t="s">
        <v>51</v>
      </c>
      <c r="B190" s="131">
        <v>307.7</v>
      </c>
      <c r="C190" s="131">
        <v>319.39999999999998</v>
      </c>
      <c r="D190" s="131">
        <v>333.5</v>
      </c>
      <c r="E190" s="131">
        <v>349.4</v>
      </c>
      <c r="F190" s="131">
        <v>353.1</v>
      </c>
      <c r="G190" s="131">
        <v>359.5</v>
      </c>
      <c r="H190" s="131">
        <v>370.1</v>
      </c>
      <c r="I190" s="131">
        <v>379.1</v>
      </c>
      <c r="J190" s="131">
        <v>386.6</v>
      </c>
      <c r="K190" s="130" t="s">
        <v>332</v>
      </c>
    </row>
    <row r="191" spans="1:11">
      <c r="A191" s="96" t="s">
        <v>52</v>
      </c>
      <c r="B191" s="131">
        <v>4174.1899999999996</v>
      </c>
      <c r="C191" s="131">
        <v>4192.22</v>
      </c>
      <c r="D191" s="131">
        <v>4222.1400000000003</v>
      </c>
      <c r="E191" s="131">
        <v>4146.59</v>
      </c>
      <c r="F191" s="131">
        <v>4046.92</v>
      </c>
      <c r="G191" s="131">
        <v>4055.47</v>
      </c>
      <c r="H191" s="131">
        <v>4054.18</v>
      </c>
      <c r="I191" s="131">
        <v>4058.87</v>
      </c>
      <c r="J191" s="131">
        <v>4091.75</v>
      </c>
      <c r="K191" s="130" t="s">
        <v>332</v>
      </c>
    </row>
    <row r="192" spans="1:11">
      <c r="A192" s="96" t="s">
        <v>53</v>
      </c>
      <c r="B192" s="131">
        <v>151.26</v>
      </c>
      <c r="C192" s="131">
        <v>153.51</v>
      </c>
      <c r="D192" s="131">
        <v>156.94999999999999</v>
      </c>
      <c r="E192" s="131">
        <v>160.94</v>
      </c>
      <c r="F192" s="131">
        <v>161</v>
      </c>
      <c r="G192" s="131">
        <v>163.74</v>
      </c>
      <c r="H192" s="131">
        <v>168.3</v>
      </c>
      <c r="I192" s="131">
        <v>172.11</v>
      </c>
      <c r="J192" s="131">
        <v>179.02</v>
      </c>
      <c r="K192" s="130" t="s">
        <v>332</v>
      </c>
    </row>
    <row r="193" spans="1:11">
      <c r="A193" s="96" t="s">
        <v>54</v>
      </c>
      <c r="B193" s="131">
        <v>8339</v>
      </c>
      <c r="C193" s="131">
        <v>8519</v>
      </c>
      <c r="D193" s="131">
        <v>8771</v>
      </c>
      <c r="E193" s="131">
        <v>8914</v>
      </c>
      <c r="F193" s="131">
        <v>8838</v>
      </c>
      <c r="G193" s="131">
        <v>8778</v>
      </c>
      <c r="H193" s="131">
        <v>8854</v>
      </c>
      <c r="I193" s="131">
        <v>8812</v>
      </c>
      <c r="J193" s="131">
        <v>8700</v>
      </c>
      <c r="K193" s="130" t="s">
        <v>332</v>
      </c>
    </row>
    <row r="194" spans="1:11">
      <c r="A194" s="96" t="s">
        <v>55</v>
      </c>
      <c r="B194" s="131">
        <v>3873.83</v>
      </c>
      <c r="C194" s="131">
        <v>3941.36</v>
      </c>
      <c r="D194" s="131">
        <v>4013.7</v>
      </c>
      <c r="E194" s="131">
        <v>4090.32</v>
      </c>
      <c r="F194" s="131">
        <v>4072.67</v>
      </c>
      <c r="G194" s="131">
        <v>4110.55</v>
      </c>
      <c r="H194" s="131">
        <v>4179.54</v>
      </c>
      <c r="I194" s="131">
        <v>4229.46</v>
      </c>
      <c r="J194" s="131">
        <v>4260.78</v>
      </c>
      <c r="K194" s="130" t="s">
        <v>332</v>
      </c>
    </row>
    <row r="195" spans="1:11">
      <c r="A195" s="96" t="s">
        <v>56</v>
      </c>
      <c r="B195" s="131">
        <v>14057</v>
      </c>
      <c r="C195" s="131">
        <v>14503.94</v>
      </c>
      <c r="D195" s="131">
        <v>15155.93</v>
      </c>
      <c r="E195" s="131">
        <v>15731.9</v>
      </c>
      <c r="F195" s="131">
        <v>15789.4</v>
      </c>
      <c r="G195" s="131">
        <v>15370.3</v>
      </c>
      <c r="H195" s="131">
        <v>15457.3</v>
      </c>
      <c r="I195" s="131">
        <v>15474.9</v>
      </c>
      <c r="J195" s="131">
        <v>15463.8</v>
      </c>
      <c r="K195" s="130" t="s">
        <v>332</v>
      </c>
    </row>
    <row r="196" spans="1:11">
      <c r="A196" s="96" t="s">
        <v>76</v>
      </c>
      <c r="B196" s="131">
        <v>5040.96</v>
      </c>
      <c r="C196" s="131">
        <v>5060.8599999999997</v>
      </c>
      <c r="D196" s="131">
        <v>5061.58</v>
      </c>
      <c r="E196" s="131">
        <v>5080.13</v>
      </c>
      <c r="F196" s="131">
        <v>4941.6899999999996</v>
      </c>
      <c r="G196" s="131">
        <v>4871.33</v>
      </c>
      <c r="H196" s="131">
        <v>4776.7299999999996</v>
      </c>
      <c r="I196" s="131">
        <v>4581.5200000000004</v>
      </c>
      <c r="J196" s="131">
        <v>4449.97</v>
      </c>
      <c r="K196" s="130" t="s">
        <v>332</v>
      </c>
    </row>
    <row r="197" spans="1:11">
      <c r="A197" s="96" t="s">
        <v>57</v>
      </c>
      <c r="B197" s="131">
        <v>9267.2000000000007</v>
      </c>
      <c r="C197" s="131">
        <v>9330.7000000000007</v>
      </c>
      <c r="D197" s="131">
        <v>9364.7999999999993</v>
      </c>
      <c r="E197" s="131">
        <v>9365.9</v>
      </c>
      <c r="F197" s="131">
        <v>9181</v>
      </c>
      <c r="G197" s="131">
        <v>9156.1</v>
      </c>
      <c r="H197" s="131">
        <v>9082.2000000000007</v>
      </c>
      <c r="I197" s="131">
        <v>8645.2999999999993</v>
      </c>
      <c r="J197" s="131">
        <v>8591.1</v>
      </c>
      <c r="K197" s="130" t="s">
        <v>332</v>
      </c>
    </row>
    <row r="198" spans="1:11">
      <c r="A198" s="96" t="s">
        <v>58</v>
      </c>
      <c r="B198" s="131">
        <v>929.49</v>
      </c>
      <c r="C198" s="131">
        <v>944.14</v>
      </c>
      <c r="D198" s="131">
        <v>975.8</v>
      </c>
      <c r="E198" s="131">
        <v>1000.82</v>
      </c>
      <c r="F198" s="131">
        <v>982.9</v>
      </c>
      <c r="G198" s="131">
        <v>961.66</v>
      </c>
      <c r="H198" s="131">
        <v>946.03</v>
      </c>
      <c r="I198" s="131">
        <v>938.2</v>
      </c>
      <c r="J198" s="131">
        <v>924.33</v>
      </c>
      <c r="K198" s="130" t="s">
        <v>332</v>
      </c>
    </row>
    <row r="199" spans="1:11">
      <c r="A199" s="96" t="s">
        <v>59</v>
      </c>
      <c r="B199" s="131">
        <v>2088.91</v>
      </c>
      <c r="C199" s="131">
        <v>2132.39</v>
      </c>
      <c r="D199" s="131">
        <v>2176.9699999999998</v>
      </c>
      <c r="E199" s="131">
        <v>2247.14</v>
      </c>
      <c r="F199" s="131">
        <v>2203.16</v>
      </c>
      <c r="G199" s="131">
        <v>2169.8200000000002</v>
      </c>
      <c r="H199" s="131">
        <v>2208.31</v>
      </c>
      <c r="I199" s="131">
        <v>2209.4299999999998</v>
      </c>
      <c r="J199" s="131">
        <v>2192.25</v>
      </c>
      <c r="K199" s="130" t="s">
        <v>332</v>
      </c>
    </row>
    <row r="200" spans="1:11">
      <c r="A200" s="96" t="s">
        <v>60</v>
      </c>
      <c r="B200" s="131">
        <v>2410.6</v>
      </c>
      <c r="C200" s="131">
        <v>2454.6</v>
      </c>
      <c r="D200" s="131">
        <v>2506.9</v>
      </c>
      <c r="E200" s="131">
        <v>2562.6999999999998</v>
      </c>
      <c r="F200" s="131">
        <v>2501</v>
      </c>
      <c r="G200" s="131">
        <v>2483.8000000000002</v>
      </c>
      <c r="H200" s="131">
        <v>2515.5</v>
      </c>
      <c r="I200" s="131">
        <v>2537.6</v>
      </c>
      <c r="J200" s="131">
        <v>2499.6</v>
      </c>
      <c r="K200" s="130" t="s">
        <v>332</v>
      </c>
    </row>
    <row r="201" spans="1:11">
      <c r="A201" s="96" t="s">
        <v>61</v>
      </c>
      <c r="B201" s="131">
        <v>4348.7</v>
      </c>
      <c r="C201" s="131">
        <v>4422.3999999999996</v>
      </c>
      <c r="D201" s="131">
        <v>4524.3999999999996</v>
      </c>
      <c r="E201" s="131">
        <v>4565.2</v>
      </c>
      <c r="F201" s="131">
        <v>4454.8</v>
      </c>
      <c r="G201" s="131">
        <v>4497.7</v>
      </c>
      <c r="H201" s="131">
        <v>4593.6000000000004</v>
      </c>
      <c r="I201" s="131">
        <v>4627.3999999999996</v>
      </c>
      <c r="J201" s="131">
        <v>4673.2</v>
      </c>
      <c r="K201" s="130" t="s">
        <v>332</v>
      </c>
    </row>
    <row r="202" spans="1:11">
      <c r="A202" s="96" t="s">
        <v>80</v>
      </c>
      <c r="B202" s="131">
        <v>28853.25</v>
      </c>
      <c r="C202" s="131">
        <v>29140.75</v>
      </c>
      <c r="D202" s="131">
        <v>29378.75</v>
      </c>
      <c r="E202" s="131">
        <v>29627.75</v>
      </c>
      <c r="F202" s="131">
        <v>29154.25</v>
      </c>
      <c r="G202" s="131">
        <v>29227</v>
      </c>
      <c r="H202" s="131">
        <v>29374.5</v>
      </c>
      <c r="I202" s="131">
        <v>29694.75</v>
      </c>
      <c r="J202" s="131">
        <v>30040.75</v>
      </c>
      <c r="K202" s="130" t="s">
        <v>332</v>
      </c>
    </row>
    <row r="203" spans="1:11">
      <c r="A203" s="96" t="s">
        <v>69</v>
      </c>
      <c r="B203" s="130" t="s">
        <v>332</v>
      </c>
      <c r="C203" s="130" t="s">
        <v>332</v>
      </c>
      <c r="D203" s="130" t="s">
        <v>332</v>
      </c>
      <c r="E203" s="130" t="s">
        <v>332</v>
      </c>
      <c r="F203" s="130" t="s">
        <v>332</v>
      </c>
      <c r="G203" s="130" t="s">
        <v>332</v>
      </c>
      <c r="H203" s="130" t="s">
        <v>332</v>
      </c>
      <c r="I203" s="130" t="s">
        <v>332</v>
      </c>
      <c r="J203" s="130" t="s">
        <v>332</v>
      </c>
      <c r="K203" s="130" t="s">
        <v>332</v>
      </c>
    </row>
    <row r="204" spans="1:11">
      <c r="A204" s="96" t="s">
        <v>75</v>
      </c>
      <c r="B204" s="131">
        <v>2354</v>
      </c>
      <c r="C204" s="131">
        <v>2434</v>
      </c>
      <c r="D204" s="131">
        <v>2535</v>
      </c>
      <c r="E204" s="131">
        <v>2617</v>
      </c>
      <c r="F204" s="131">
        <v>2605</v>
      </c>
      <c r="G204" s="131">
        <v>2591</v>
      </c>
      <c r="H204" s="131">
        <v>2630</v>
      </c>
      <c r="I204" s="131">
        <v>2684</v>
      </c>
      <c r="J204" s="131">
        <v>2717</v>
      </c>
      <c r="K204" s="130" t="s">
        <v>332</v>
      </c>
    </row>
    <row r="205" spans="1:11">
      <c r="A205" s="96" t="s">
        <v>78</v>
      </c>
      <c r="B205" s="130" t="s">
        <v>332</v>
      </c>
      <c r="C205" s="130" t="s">
        <v>332</v>
      </c>
      <c r="D205" s="130" t="s">
        <v>332</v>
      </c>
      <c r="E205" s="130" t="s">
        <v>332</v>
      </c>
      <c r="F205" s="130" t="s">
        <v>332</v>
      </c>
      <c r="G205" s="130" t="s">
        <v>332</v>
      </c>
      <c r="H205" s="130" t="s">
        <v>332</v>
      </c>
      <c r="I205" s="130" t="s">
        <v>332</v>
      </c>
      <c r="J205" s="130" t="s">
        <v>332</v>
      </c>
      <c r="K205" s="130" t="s">
        <v>332</v>
      </c>
    </row>
    <row r="206" spans="1:11">
      <c r="A206" s="96" t="s">
        <v>423</v>
      </c>
      <c r="B206" s="131">
        <v>587.48</v>
      </c>
      <c r="C206" s="131">
        <v>614.58000000000004</v>
      </c>
      <c r="D206" s="131">
        <v>632.9</v>
      </c>
      <c r="E206" s="131">
        <v>682.96</v>
      </c>
      <c r="F206" s="131">
        <v>713.08</v>
      </c>
      <c r="G206" s="131">
        <v>687.38</v>
      </c>
      <c r="H206" s="131">
        <v>697.09</v>
      </c>
      <c r="I206" s="131">
        <v>705.38</v>
      </c>
      <c r="J206" s="131">
        <v>720.39</v>
      </c>
      <c r="K206" s="130" t="s">
        <v>332</v>
      </c>
    </row>
    <row r="207" spans="1:11">
      <c r="A207" s="96" t="s">
        <v>111</v>
      </c>
      <c r="B207" s="130" t="s">
        <v>332</v>
      </c>
      <c r="C207" s="130" t="s">
        <v>332</v>
      </c>
      <c r="D207" s="130" t="s">
        <v>332</v>
      </c>
      <c r="E207" s="130" t="s">
        <v>332</v>
      </c>
      <c r="F207" s="130" t="s">
        <v>332</v>
      </c>
      <c r="G207" s="130" t="s">
        <v>332</v>
      </c>
      <c r="H207" s="130" t="s">
        <v>332</v>
      </c>
      <c r="I207" s="130" t="s">
        <v>332</v>
      </c>
      <c r="J207" s="130" t="s">
        <v>332</v>
      </c>
      <c r="K207" s="130" t="s">
        <v>332</v>
      </c>
    </row>
    <row r="208" spans="1:11">
      <c r="A208" s="96" t="s">
        <v>81</v>
      </c>
      <c r="B208" s="130" t="s">
        <v>332</v>
      </c>
      <c r="C208" s="130" t="s">
        <v>332</v>
      </c>
      <c r="D208" s="130" t="s">
        <v>332</v>
      </c>
      <c r="E208" s="130" t="s">
        <v>332</v>
      </c>
      <c r="F208" s="130" t="s">
        <v>332</v>
      </c>
      <c r="G208" s="130" t="s">
        <v>332</v>
      </c>
      <c r="H208" s="130" t="s">
        <v>332</v>
      </c>
      <c r="I208" s="130" t="s">
        <v>332</v>
      </c>
      <c r="J208" s="130" t="s">
        <v>332</v>
      </c>
      <c r="K208" s="130" t="s">
        <v>332</v>
      </c>
    </row>
  </sheetData>
  <mergeCells count="1">
    <mergeCell ref="Q10:S10"/>
  </mergeCells>
  <pageMargins left="0.7" right="0.7" top="0.75" bottom="0.75" header="0.3" footer="0.3"/>
  <pageSetup paperSize="9" orientation="portrait" horizontalDpi="30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8"/>
  <sheetViews>
    <sheetView topLeftCell="I19" workbookViewId="0">
      <selection activeCell="A31" sqref="A31:Z31"/>
    </sheetView>
  </sheetViews>
  <sheetFormatPr defaultRowHeight="16.5"/>
  <cols>
    <col min="1" max="1" width="19.85546875" customWidth="1"/>
  </cols>
  <sheetData>
    <row r="1" spans="1:26">
      <c r="A1" s="179"/>
      <c r="B1" s="868"/>
      <c r="C1" s="869"/>
      <c r="D1" s="869"/>
      <c r="E1" s="869"/>
      <c r="F1" s="869"/>
      <c r="G1" s="869"/>
      <c r="H1" s="869"/>
      <c r="I1" s="869"/>
      <c r="J1" s="869"/>
      <c r="K1" s="869"/>
      <c r="L1" s="869"/>
      <c r="M1" s="869"/>
      <c r="N1" s="869"/>
      <c r="O1" s="869"/>
      <c r="P1" s="869"/>
      <c r="Q1" s="869"/>
      <c r="R1" s="869"/>
      <c r="S1" s="869"/>
      <c r="T1" s="869"/>
      <c r="U1" s="869"/>
      <c r="V1" s="869"/>
      <c r="W1" s="869"/>
      <c r="X1" s="869"/>
      <c r="Y1" s="870"/>
    </row>
    <row r="2" spans="1:26">
      <c r="A2" s="190" t="s">
        <v>490</v>
      </c>
      <c r="B2" s="855"/>
      <c r="C2" s="856"/>
      <c r="D2" s="856"/>
      <c r="E2" s="856"/>
      <c r="F2" s="856"/>
      <c r="G2" s="856"/>
      <c r="H2" s="856"/>
      <c r="I2" s="856"/>
      <c r="J2" s="856"/>
      <c r="K2" s="856"/>
      <c r="L2" s="856"/>
      <c r="M2" s="856"/>
      <c r="N2" s="856"/>
      <c r="O2" s="856"/>
      <c r="P2" s="856"/>
      <c r="Q2" s="856"/>
      <c r="R2" s="856"/>
      <c r="S2" s="856"/>
      <c r="T2" s="856"/>
      <c r="U2" s="856"/>
      <c r="V2" s="856"/>
      <c r="W2" s="856"/>
      <c r="X2" s="856"/>
      <c r="Y2" s="864"/>
    </row>
    <row r="3" spans="1:26">
      <c r="A3" s="117" t="s">
        <v>379</v>
      </c>
      <c r="B3" s="188" t="s">
        <v>484</v>
      </c>
      <c r="C3" s="188" t="s">
        <v>485</v>
      </c>
      <c r="D3" s="188" t="s">
        <v>486</v>
      </c>
      <c r="E3" s="188" t="s">
        <v>487</v>
      </c>
      <c r="F3" s="188" t="s">
        <v>488</v>
      </c>
      <c r="G3" s="188" t="s">
        <v>238</v>
      </c>
      <c r="H3" s="188" t="s">
        <v>239</v>
      </c>
      <c r="I3" s="188" t="s">
        <v>240</v>
      </c>
      <c r="J3" s="188" t="s">
        <v>241</v>
      </c>
      <c r="K3" s="188" t="s">
        <v>242</v>
      </c>
      <c r="L3" s="188" t="s">
        <v>243</v>
      </c>
      <c r="M3" s="188" t="s">
        <v>244</v>
      </c>
      <c r="N3" s="188" t="s">
        <v>245</v>
      </c>
      <c r="O3" s="188" t="s">
        <v>246</v>
      </c>
      <c r="P3" s="188" t="s">
        <v>247</v>
      </c>
      <c r="Q3" s="188" t="s">
        <v>248</v>
      </c>
      <c r="R3" s="188" t="s">
        <v>249</v>
      </c>
      <c r="S3" s="188" t="s">
        <v>250</v>
      </c>
      <c r="T3" s="188" t="s">
        <v>251</v>
      </c>
      <c r="U3" s="188" t="s">
        <v>252</v>
      </c>
      <c r="V3" s="188" t="s">
        <v>253</v>
      </c>
      <c r="W3" s="188" t="s">
        <v>254</v>
      </c>
      <c r="X3" s="188" t="s">
        <v>255</v>
      </c>
      <c r="Y3" s="188" t="s">
        <v>360</v>
      </c>
    </row>
    <row r="4" spans="1:26">
      <c r="A4" s="189" t="s">
        <v>122</v>
      </c>
      <c r="B4" s="106" t="s">
        <v>66</v>
      </c>
      <c r="C4" s="106" t="s">
        <v>66</v>
      </c>
      <c r="D4" s="106" t="s">
        <v>66</v>
      </c>
      <c r="E4" s="106" t="s">
        <v>66</v>
      </c>
      <c r="F4" s="106" t="s">
        <v>66</v>
      </c>
      <c r="G4" s="106" t="s">
        <v>66</v>
      </c>
      <c r="H4" s="106" t="s">
        <v>66</v>
      </c>
      <c r="I4" s="106" t="s">
        <v>66</v>
      </c>
      <c r="J4" s="106" t="s">
        <v>66</v>
      </c>
      <c r="K4" s="106" t="s">
        <v>66</v>
      </c>
      <c r="L4" s="106" t="s">
        <v>66</v>
      </c>
      <c r="M4" s="106" t="s">
        <v>66</v>
      </c>
      <c r="N4" s="106" t="s">
        <v>66</v>
      </c>
      <c r="O4" s="106" t="s">
        <v>66</v>
      </c>
      <c r="P4" s="106" t="s">
        <v>66</v>
      </c>
      <c r="Q4" s="106" t="s">
        <v>66</v>
      </c>
      <c r="R4" s="106" t="s">
        <v>66</v>
      </c>
      <c r="S4" s="106" t="s">
        <v>66</v>
      </c>
      <c r="T4" s="106" t="s">
        <v>66</v>
      </c>
      <c r="U4" s="106" t="s">
        <v>66</v>
      </c>
      <c r="V4" s="106" t="s">
        <v>66</v>
      </c>
      <c r="W4" s="106" t="s">
        <v>66</v>
      </c>
      <c r="X4" s="106" t="s">
        <v>66</v>
      </c>
      <c r="Y4" s="106" t="s">
        <v>66</v>
      </c>
    </row>
    <row r="5" spans="1:26">
      <c r="A5" s="7" t="s">
        <v>65</v>
      </c>
      <c r="B5" s="107">
        <v>0.875</v>
      </c>
      <c r="C5" s="107">
        <v>0.875</v>
      </c>
      <c r="D5" s="107">
        <v>0.875</v>
      </c>
      <c r="E5" s="107">
        <v>0.875</v>
      </c>
      <c r="F5" s="107">
        <v>0.875</v>
      </c>
      <c r="G5" s="107">
        <v>0.875</v>
      </c>
      <c r="H5" s="107">
        <v>0.875</v>
      </c>
      <c r="I5" s="107">
        <v>0.875</v>
      </c>
      <c r="J5" s="107">
        <v>0.875</v>
      </c>
      <c r="K5" s="107">
        <v>0.875</v>
      </c>
      <c r="L5" s="107">
        <v>0.875</v>
      </c>
      <c r="M5" s="107">
        <v>0.875</v>
      </c>
      <c r="N5" s="107">
        <v>0.875</v>
      </c>
      <c r="O5" s="107">
        <v>0.875</v>
      </c>
      <c r="P5" s="107">
        <v>0.875</v>
      </c>
      <c r="Q5" s="107">
        <v>0.875</v>
      </c>
      <c r="R5" s="107">
        <v>0.875</v>
      </c>
      <c r="S5" s="107">
        <v>0.875</v>
      </c>
      <c r="T5" s="107">
        <v>0.875</v>
      </c>
      <c r="U5" s="107">
        <v>0.875</v>
      </c>
      <c r="V5" s="107">
        <v>0.875</v>
      </c>
      <c r="W5" s="107">
        <v>0.875</v>
      </c>
      <c r="X5" s="107">
        <v>0.875</v>
      </c>
      <c r="Y5" s="107">
        <v>0.875</v>
      </c>
      <c r="Z5">
        <f>(Y5-$Y$39)/$Y$40</f>
        <v>-0.79433998989786458</v>
      </c>
    </row>
    <row r="6" spans="1:26">
      <c r="A6" s="7" t="s">
        <v>55</v>
      </c>
      <c r="B6" s="108">
        <v>1.3125</v>
      </c>
      <c r="C6" s="108">
        <v>1.3125</v>
      </c>
      <c r="D6" s="108">
        <v>1.3125</v>
      </c>
      <c r="E6" s="108">
        <v>1.3125</v>
      </c>
      <c r="F6" s="108">
        <v>1.3125</v>
      </c>
      <c r="G6" s="108">
        <v>1.3125</v>
      </c>
      <c r="H6" s="108">
        <v>1.3125</v>
      </c>
      <c r="I6" s="108">
        <v>1.3125</v>
      </c>
      <c r="J6" s="108">
        <v>1.3125</v>
      </c>
      <c r="K6" s="108">
        <v>1.3125</v>
      </c>
      <c r="L6" s="108">
        <v>1.3125</v>
      </c>
      <c r="M6" s="108">
        <v>1.3125</v>
      </c>
      <c r="N6" s="108">
        <v>1.3125</v>
      </c>
      <c r="O6" s="108">
        <v>1.3125</v>
      </c>
      <c r="P6" s="108">
        <v>1.3125</v>
      </c>
      <c r="Q6" s="108">
        <v>1.3125</v>
      </c>
      <c r="R6" s="108">
        <v>1.3125</v>
      </c>
      <c r="S6" s="108">
        <v>1.3125</v>
      </c>
      <c r="T6" s="108">
        <v>1.3125</v>
      </c>
      <c r="U6" s="108">
        <v>1.3125</v>
      </c>
      <c r="V6" s="108">
        <v>1.3125</v>
      </c>
      <c r="W6" s="108">
        <v>1.3125</v>
      </c>
      <c r="X6" s="108">
        <v>1.3125</v>
      </c>
      <c r="Y6" s="108">
        <v>1.3125</v>
      </c>
      <c r="Z6">
        <f t="shared" ref="Z6:Z38" si="0">(Y6-$Y$39)/$Y$40</f>
        <v>-0.38245999513600887</v>
      </c>
    </row>
    <row r="7" spans="1:26">
      <c r="A7" s="7" t="s">
        <v>38</v>
      </c>
      <c r="B7" s="107">
        <v>4.625</v>
      </c>
      <c r="C7" s="107">
        <v>4.625</v>
      </c>
      <c r="D7" s="107">
        <v>4.625</v>
      </c>
      <c r="E7" s="107">
        <v>4.625</v>
      </c>
      <c r="F7" s="107">
        <v>4.625</v>
      </c>
      <c r="G7" s="107">
        <v>4.625</v>
      </c>
      <c r="H7" s="107">
        <v>4.625</v>
      </c>
      <c r="I7" s="107">
        <v>4.625</v>
      </c>
      <c r="J7" s="107">
        <v>2.375</v>
      </c>
      <c r="K7" s="107">
        <v>2.375</v>
      </c>
      <c r="L7" s="107">
        <v>2.375</v>
      </c>
      <c r="M7" s="107">
        <v>2.375</v>
      </c>
      <c r="N7" s="107">
        <v>2.375</v>
      </c>
      <c r="O7" s="107">
        <v>2.375</v>
      </c>
      <c r="P7" s="107">
        <v>2.375</v>
      </c>
      <c r="Q7" s="107">
        <v>2.375</v>
      </c>
      <c r="R7" s="107">
        <v>2.375</v>
      </c>
      <c r="S7" s="107">
        <v>2.375</v>
      </c>
      <c r="T7" s="107">
        <v>2.375</v>
      </c>
      <c r="U7" s="107">
        <v>2.375</v>
      </c>
      <c r="V7" s="107">
        <v>2.375</v>
      </c>
      <c r="W7" s="107">
        <v>2.375</v>
      </c>
      <c r="X7" s="107">
        <v>2.375</v>
      </c>
      <c r="Y7" s="107">
        <v>2.375</v>
      </c>
      <c r="Z7">
        <f t="shared" si="0"/>
        <v>0.61781999214278349</v>
      </c>
    </row>
    <row r="8" spans="1:26">
      <c r="A8" s="7" t="s">
        <v>67</v>
      </c>
      <c r="B8" s="108">
        <v>0.25</v>
      </c>
      <c r="C8" s="108">
        <v>0.25</v>
      </c>
      <c r="D8" s="108">
        <v>0.25</v>
      </c>
      <c r="E8" s="108">
        <v>0.25</v>
      </c>
      <c r="F8" s="108">
        <v>0.25</v>
      </c>
      <c r="G8" s="108">
        <v>0.25</v>
      </c>
      <c r="H8" s="108">
        <v>0.25</v>
      </c>
      <c r="I8" s="108">
        <v>0.25</v>
      </c>
      <c r="J8" s="108">
        <v>0.25</v>
      </c>
      <c r="K8" s="108">
        <v>0.25</v>
      </c>
      <c r="L8" s="108">
        <v>0.25</v>
      </c>
      <c r="M8" s="108">
        <v>0.25</v>
      </c>
      <c r="N8" s="108">
        <v>0.25</v>
      </c>
      <c r="O8" s="108">
        <v>0.25</v>
      </c>
      <c r="P8" s="108">
        <v>0.25</v>
      </c>
      <c r="Q8" s="108">
        <v>0.25</v>
      </c>
      <c r="R8" s="108">
        <v>0.25</v>
      </c>
      <c r="S8" s="108">
        <v>0.25</v>
      </c>
      <c r="T8" s="108">
        <v>0.25</v>
      </c>
      <c r="U8" s="108">
        <v>0.25</v>
      </c>
      <c r="V8" s="108">
        <v>0.25</v>
      </c>
      <c r="W8" s="108">
        <v>0.25</v>
      </c>
      <c r="X8" s="108">
        <v>0.25</v>
      </c>
      <c r="Y8" s="108">
        <v>0.25</v>
      </c>
      <c r="Z8">
        <f t="shared" si="0"/>
        <v>-1.3827399824148012</v>
      </c>
    </row>
    <row r="9" spans="1:26">
      <c r="A9" s="7" t="s">
        <v>83</v>
      </c>
      <c r="B9" s="107" t="s">
        <v>489</v>
      </c>
      <c r="C9" s="107" t="s">
        <v>489</v>
      </c>
      <c r="D9" s="107" t="s">
        <v>489</v>
      </c>
      <c r="E9" s="107" t="s">
        <v>489</v>
      </c>
      <c r="F9" s="107" t="s">
        <v>489</v>
      </c>
      <c r="G9" s="107" t="s">
        <v>489</v>
      </c>
      <c r="H9" s="107" t="s">
        <v>489</v>
      </c>
      <c r="I9" s="107" t="s">
        <v>489</v>
      </c>
      <c r="J9" s="107" t="s">
        <v>489</v>
      </c>
      <c r="K9" s="107" t="s">
        <v>489</v>
      </c>
      <c r="L9" s="107" t="s">
        <v>489</v>
      </c>
      <c r="M9" s="107" t="s">
        <v>489</v>
      </c>
      <c r="N9" s="107" t="s">
        <v>489</v>
      </c>
      <c r="O9" s="107" t="s">
        <v>489</v>
      </c>
      <c r="P9" s="107" t="s">
        <v>489</v>
      </c>
      <c r="Q9" s="107" t="s">
        <v>489</v>
      </c>
      <c r="R9" s="107" t="s">
        <v>489</v>
      </c>
      <c r="S9" s="107" t="s">
        <v>489</v>
      </c>
      <c r="T9" s="107">
        <v>3</v>
      </c>
      <c r="U9" s="107">
        <v>3</v>
      </c>
      <c r="V9" s="107">
        <v>3</v>
      </c>
      <c r="W9" s="107">
        <v>3</v>
      </c>
      <c r="X9" s="107">
        <v>3</v>
      </c>
      <c r="Y9" s="107">
        <v>3</v>
      </c>
      <c r="Z9">
        <f t="shared" si="0"/>
        <v>1.2062199846597201</v>
      </c>
    </row>
    <row r="10" spans="1:26">
      <c r="A10" s="7" t="s">
        <v>41</v>
      </c>
      <c r="B10" s="108" t="s">
        <v>489</v>
      </c>
      <c r="C10" s="108" t="s">
        <v>489</v>
      </c>
      <c r="D10" s="108" t="s">
        <v>489</v>
      </c>
      <c r="E10" s="108">
        <v>0.5</v>
      </c>
      <c r="F10" s="108">
        <v>0.5</v>
      </c>
      <c r="G10" s="108">
        <v>0.5</v>
      </c>
      <c r="H10" s="108">
        <v>0.5</v>
      </c>
      <c r="I10" s="108">
        <v>0.5</v>
      </c>
      <c r="J10" s="108">
        <v>0.5</v>
      </c>
      <c r="K10" s="108">
        <v>0.5</v>
      </c>
      <c r="L10" s="108">
        <v>0.5</v>
      </c>
      <c r="M10" s="108">
        <v>0.5</v>
      </c>
      <c r="N10" s="108">
        <v>0.5</v>
      </c>
      <c r="O10" s="108">
        <v>0.5</v>
      </c>
      <c r="P10" s="108">
        <v>0.5</v>
      </c>
      <c r="Q10" s="108">
        <v>1.125</v>
      </c>
      <c r="R10" s="108">
        <v>1.125</v>
      </c>
      <c r="S10" s="108">
        <v>1.125</v>
      </c>
      <c r="T10" s="108">
        <v>1.125</v>
      </c>
      <c r="U10" s="108">
        <v>1.125</v>
      </c>
      <c r="V10" s="108">
        <v>1.3125</v>
      </c>
      <c r="W10" s="108">
        <v>1.3125</v>
      </c>
      <c r="X10" s="108">
        <v>1.4375</v>
      </c>
      <c r="Y10" s="108">
        <v>1.4375</v>
      </c>
      <c r="Z10">
        <f t="shared" si="0"/>
        <v>-0.26477999663262153</v>
      </c>
    </row>
    <row r="11" spans="1:26">
      <c r="A11" s="7" t="s">
        <v>42</v>
      </c>
      <c r="B11" s="107">
        <v>3.125</v>
      </c>
      <c r="C11" s="107">
        <v>3.125</v>
      </c>
      <c r="D11" s="107">
        <v>3.125</v>
      </c>
      <c r="E11" s="107">
        <v>3.125</v>
      </c>
      <c r="F11" s="107">
        <v>3.125</v>
      </c>
      <c r="G11" s="107">
        <v>1.375</v>
      </c>
      <c r="H11" s="107">
        <v>1.375</v>
      </c>
      <c r="I11" s="107">
        <v>1.375</v>
      </c>
      <c r="J11" s="107">
        <v>1.375</v>
      </c>
      <c r="K11" s="107">
        <v>1.375</v>
      </c>
      <c r="L11" s="107">
        <v>1.375</v>
      </c>
      <c r="M11" s="107">
        <v>1.375</v>
      </c>
      <c r="N11" s="107">
        <v>1.375</v>
      </c>
      <c r="O11" s="107">
        <v>1.375</v>
      </c>
      <c r="P11" s="107">
        <v>1.375</v>
      </c>
      <c r="Q11" s="107">
        <v>1.375</v>
      </c>
      <c r="R11" s="107">
        <v>1.375</v>
      </c>
      <c r="S11" s="107">
        <v>1.375</v>
      </c>
      <c r="T11" s="107">
        <v>1.375</v>
      </c>
      <c r="U11" s="107">
        <v>1.375</v>
      </c>
      <c r="V11" s="107">
        <v>1.375</v>
      </c>
      <c r="W11" s="107">
        <v>1.375</v>
      </c>
      <c r="X11" s="107">
        <v>1.375</v>
      </c>
      <c r="Y11" s="107">
        <v>1.375</v>
      </c>
      <c r="Z11">
        <f t="shared" si="0"/>
        <v>-0.32361999588431517</v>
      </c>
    </row>
    <row r="12" spans="1:26">
      <c r="A12" s="7" t="s">
        <v>44</v>
      </c>
      <c r="B12" s="108" t="s">
        <v>489</v>
      </c>
      <c r="C12" s="108" t="s">
        <v>489</v>
      </c>
      <c r="D12" s="108" t="s">
        <v>489</v>
      </c>
      <c r="E12" s="108" t="s">
        <v>489</v>
      </c>
      <c r="F12" s="108" t="s">
        <v>489</v>
      </c>
      <c r="G12" s="108" t="s">
        <v>489</v>
      </c>
      <c r="H12" s="108" t="s">
        <v>489</v>
      </c>
      <c r="I12" s="108" t="s">
        <v>489</v>
      </c>
      <c r="J12" s="108" t="s">
        <v>489</v>
      </c>
      <c r="K12" s="108" t="s">
        <v>489</v>
      </c>
      <c r="L12" s="108" t="s">
        <v>489</v>
      </c>
      <c r="M12" s="108" t="s">
        <v>489</v>
      </c>
      <c r="N12" s="108" t="s">
        <v>489</v>
      </c>
      <c r="O12" s="108" t="s">
        <v>489</v>
      </c>
      <c r="P12" s="108" t="s">
        <v>489</v>
      </c>
      <c r="Q12" s="108" t="s">
        <v>489</v>
      </c>
      <c r="R12" s="108" t="s">
        <v>489</v>
      </c>
      <c r="S12" s="108" t="s">
        <v>489</v>
      </c>
      <c r="T12" s="108">
        <v>1.875</v>
      </c>
      <c r="U12" s="108">
        <v>1.875</v>
      </c>
      <c r="V12" s="108">
        <v>1.875</v>
      </c>
      <c r="W12" s="108">
        <v>1.875</v>
      </c>
      <c r="X12" s="108">
        <v>1.875</v>
      </c>
      <c r="Y12" s="108">
        <v>3</v>
      </c>
      <c r="Z12">
        <f t="shared" si="0"/>
        <v>1.2062199846597201</v>
      </c>
    </row>
    <row r="13" spans="1:26">
      <c r="A13" s="7" t="s">
        <v>60</v>
      </c>
      <c r="B13" s="107">
        <v>1.25</v>
      </c>
      <c r="C13" s="107">
        <v>1.25</v>
      </c>
      <c r="D13" s="107">
        <v>1.25</v>
      </c>
      <c r="E13" s="107">
        <v>1.25</v>
      </c>
      <c r="F13" s="107">
        <v>1.25</v>
      </c>
      <c r="G13" s="107">
        <v>1.25</v>
      </c>
      <c r="H13" s="107">
        <v>1.25</v>
      </c>
      <c r="I13" s="107">
        <v>1.25</v>
      </c>
      <c r="J13" s="107">
        <v>1.5625</v>
      </c>
      <c r="K13" s="107">
        <v>1.5625</v>
      </c>
      <c r="L13" s="107">
        <v>1.5625</v>
      </c>
      <c r="M13" s="107">
        <v>1.5625</v>
      </c>
      <c r="N13" s="107">
        <v>1.5625</v>
      </c>
      <c r="O13" s="107">
        <v>1.5625</v>
      </c>
      <c r="P13" s="107">
        <v>1.5625</v>
      </c>
      <c r="Q13" s="107">
        <v>1.5625</v>
      </c>
      <c r="R13" s="107">
        <v>1.5625</v>
      </c>
      <c r="S13" s="107">
        <v>1.5625</v>
      </c>
      <c r="T13" s="107">
        <v>1.5625</v>
      </c>
      <c r="U13" s="107">
        <v>1.5625</v>
      </c>
      <c r="V13" s="107">
        <v>1.5625</v>
      </c>
      <c r="W13" s="107">
        <v>1.5625</v>
      </c>
      <c r="X13" s="107">
        <v>1.5625</v>
      </c>
      <c r="Y13" s="107">
        <v>1.5625</v>
      </c>
      <c r="Z13">
        <f t="shared" si="0"/>
        <v>-0.14709999812923416</v>
      </c>
    </row>
    <row r="14" spans="1:26">
      <c r="A14" s="7" t="s">
        <v>46</v>
      </c>
      <c r="B14" s="108">
        <v>3.0625</v>
      </c>
      <c r="C14" s="108">
        <v>3.625</v>
      </c>
      <c r="D14" s="108">
        <v>3.625</v>
      </c>
      <c r="E14" s="108">
        <v>3.625</v>
      </c>
      <c r="F14" s="108">
        <v>3.625</v>
      </c>
      <c r="G14" s="108">
        <v>3.625</v>
      </c>
      <c r="H14" s="108">
        <v>3.625</v>
      </c>
      <c r="I14" s="108">
        <v>3.625</v>
      </c>
      <c r="J14" s="108">
        <v>3.625</v>
      </c>
      <c r="K14" s="108">
        <v>3.625</v>
      </c>
      <c r="L14" s="108">
        <v>3.625</v>
      </c>
      <c r="M14" s="108">
        <v>3.625</v>
      </c>
      <c r="N14" s="108">
        <v>3.625</v>
      </c>
      <c r="O14" s="108">
        <v>3.625</v>
      </c>
      <c r="P14" s="108">
        <v>3.625</v>
      </c>
      <c r="Q14" s="108">
        <v>3.625</v>
      </c>
      <c r="R14" s="108">
        <v>3.625</v>
      </c>
      <c r="S14" s="108">
        <v>3.625</v>
      </c>
      <c r="T14" s="108">
        <v>3.625</v>
      </c>
      <c r="U14" s="108">
        <v>3.625</v>
      </c>
      <c r="V14" s="108">
        <v>3.625</v>
      </c>
      <c r="W14" s="108">
        <v>3.625</v>
      </c>
      <c r="X14" s="108">
        <v>3.625</v>
      </c>
      <c r="Y14" s="108">
        <v>3.625</v>
      </c>
      <c r="Z14">
        <f t="shared" si="0"/>
        <v>1.7946199771766569</v>
      </c>
    </row>
    <row r="15" spans="1:26">
      <c r="A15" s="7" t="s">
        <v>43</v>
      </c>
      <c r="B15" s="107">
        <v>3.25</v>
      </c>
      <c r="C15" s="107">
        <v>3.25</v>
      </c>
      <c r="D15" s="107">
        <v>3.25</v>
      </c>
      <c r="E15" s="107">
        <v>3.25</v>
      </c>
      <c r="F15" s="107">
        <v>3.25</v>
      </c>
      <c r="G15" s="107">
        <v>3.125</v>
      </c>
      <c r="H15" s="107">
        <v>3.125</v>
      </c>
      <c r="I15" s="107">
        <v>2.5</v>
      </c>
      <c r="J15" s="107">
        <v>2</v>
      </c>
      <c r="K15" s="107">
        <v>2</v>
      </c>
      <c r="L15" s="107">
        <v>2</v>
      </c>
      <c r="M15" s="107">
        <v>2</v>
      </c>
      <c r="N15" s="107">
        <v>2</v>
      </c>
      <c r="O15" s="107">
        <v>1.5</v>
      </c>
      <c r="P15" s="107">
        <v>1</v>
      </c>
      <c r="Q15" s="107">
        <v>1</v>
      </c>
      <c r="R15" s="107">
        <v>1</v>
      </c>
      <c r="S15" s="107">
        <v>1</v>
      </c>
      <c r="T15" s="107">
        <v>1</v>
      </c>
      <c r="U15" s="107">
        <v>1</v>
      </c>
      <c r="V15" s="107">
        <v>1</v>
      </c>
      <c r="W15" s="107">
        <v>1</v>
      </c>
      <c r="X15" s="107">
        <v>1</v>
      </c>
      <c r="Y15" s="107">
        <v>1.125</v>
      </c>
      <c r="Z15">
        <f t="shared" si="0"/>
        <v>-0.55897999289108991</v>
      </c>
    </row>
    <row r="16" spans="1:26">
      <c r="A16" s="7" t="s">
        <v>68</v>
      </c>
      <c r="B16" s="108">
        <v>4.75</v>
      </c>
      <c r="C16" s="108">
        <v>4.75</v>
      </c>
      <c r="D16" s="108">
        <v>4.75</v>
      </c>
      <c r="E16" s="108">
        <v>4.75</v>
      </c>
      <c r="F16" s="108">
        <v>4.75</v>
      </c>
      <c r="G16" s="108">
        <v>4.75</v>
      </c>
      <c r="H16" s="108">
        <v>4.75</v>
      </c>
      <c r="I16" s="108">
        <v>4.75</v>
      </c>
      <c r="J16" s="108">
        <v>4.75</v>
      </c>
      <c r="K16" s="108">
        <v>4.75</v>
      </c>
      <c r="L16" s="108">
        <v>4.75</v>
      </c>
      <c r="M16" s="108">
        <v>4.75</v>
      </c>
      <c r="N16" s="108">
        <v>4.75</v>
      </c>
      <c r="O16" s="108">
        <v>4.75</v>
      </c>
      <c r="P16" s="108">
        <v>2.75</v>
      </c>
      <c r="Q16" s="108">
        <v>2.75</v>
      </c>
      <c r="R16" s="108">
        <v>2.75</v>
      </c>
      <c r="S16" s="108">
        <v>2.75</v>
      </c>
      <c r="T16" s="108">
        <v>2.75</v>
      </c>
      <c r="U16" s="108">
        <v>2.75</v>
      </c>
      <c r="V16" s="108">
        <v>2.75</v>
      </c>
      <c r="W16" s="108">
        <v>2.5</v>
      </c>
      <c r="X16" s="108">
        <v>2.25</v>
      </c>
      <c r="Y16" s="108">
        <v>2.25</v>
      </c>
      <c r="Z16">
        <f t="shared" si="0"/>
        <v>0.50013999363939621</v>
      </c>
    </row>
    <row r="17" spans="1:26">
      <c r="A17" s="7" t="s">
        <v>52</v>
      </c>
      <c r="B17" s="107">
        <v>0.625</v>
      </c>
      <c r="C17" s="107">
        <v>0.625</v>
      </c>
      <c r="D17" s="107">
        <v>0.625</v>
      </c>
      <c r="E17" s="107">
        <v>0.625</v>
      </c>
      <c r="F17" s="107">
        <v>0.625</v>
      </c>
      <c r="G17" s="107">
        <v>0.625</v>
      </c>
      <c r="H17" s="107">
        <v>0.625</v>
      </c>
      <c r="I17" s="107">
        <v>0.625</v>
      </c>
      <c r="J17" s="107">
        <v>0.625</v>
      </c>
      <c r="K17" s="107">
        <v>0.625</v>
      </c>
      <c r="L17" s="107">
        <v>0.625</v>
      </c>
      <c r="M17" s="107">
        <v>0.625</v>
      </c>
      <c r="N17" s="107">
        <v>0.625</v>
      </c>
      <c r="O17" s="107">
        <v>0.625</v>
      </c>
      <c r="P17" s="107">
        <v>1.125</v>
      </c>
      <c r="Q17" s="107">
        <v>1.125</v>
      </c>
      <c r="R17" s="107">
        <v>1.125</v>
      </c>
      <c r="S17" s="107">
        <v>1.125</v>
      </c>
      <c r="T17" s="107">
        <v>1.125</v>
      </c>
      <c r="U17" s="107">
        <v>1.125</v>
      </c>
      <c r="V17" s="107">
        <v>1.125</v>
      </c>
      <c r="W17" s="107">
        <v>1.125</v>
      </c>
      <c r="X17" s="107">
        <v>1.25</v>
      </c>
      <c r="Y17" s="107">
        <v>1.25</v>
      </c>
      <c r="Z17">
        <f t="shared" si="0"/>
        <v>-0.44129999438770251</v>
      </c>
    </row>
    <row r="18" spans="1:26">
      <c r="A18" s="7" t="s">
        <v>69</v>
      </c>
      <c r="B18" s="108" t="s">
        <v>489</v>
      </c>
      <c r="C18" s="108" t="s">
        <v>489</v>
      </c>
      <c r="D18" s="108" t="s">
        <v>489</v>
      </c>
      <c r="E18" s="108" t="s">
        <v>489</v>
      </c>
      <c r="F18" s="108" t="s">
        <v>489</v>
      </c>
      <c r="G18" s="108" t="s">
        <v>489</v>
      </c>
      <c r="H18" s="108" t="s">
        <v>489</v>
      </c>
      <c r="I18" s="108" t="s">
        <v>489</v>
      </c>
      <c r="J18" s="108" t="s">
        <v>489</v>
      </c>
      <c r="K18" s="108" t="s">
        <v>489</v>
      </c>
      <c r="L18" s="108" t="s">
        <v>489</v>
      </c>
      <c r="M18" s="108" t="s">
        <v>489</v>
      </c>
      <c r="N18" s="108" t="s">
        <v>489</v>
      </c>
      <c r="O18" s="108" t="s">
        <v>489</v>
      </c>
      <c r="P18" s="108" t="s">
        <v>489</v>
      </c>
      <c r="Q18" s="108" t="s">
        <v>489</v>
      </c>
      <c r="R18" s="108" t="s">
        <v>489</v>
      </c>
      <c r="S18" s="108" t="s">
        <v>489</v>
      </c>
      <c r="T18" s="108">
        <v>0.625</v>
      </c>
      <c r="U18" s="108">
        <v>0.625</v>
      </c>
      <c r="V18" s="108">
        <v>0.625</v>
      </c>
      <c r="W18" s="108">
        <v>0.625</v>
      </c>
      <c r="X18" s="108">
        <v>0.625</v>
      </c>
      <c r="Y18" s="108">
        <v>0.625</v>
      </c>
      <c r="Z18">
        <f t="shared" si="0"/>
        <v>-1.0296999869046393</v>
      </c>
    </row>
    <row r="19" spans="1:26">
      <c r="A19" s="7" t="s">
        <v>70</v>
      </c>
      <c r="B19" s="107">
        <v>0.25</v>
      </c>
      <c r="C19" s="107">
        <v>0.25</v>
      </c>
      <c r="D19" s="107">
        <v>0.25</v>
      </c>
      <c r="E19" s="107">
        <v>0.25</v>
      </c>
      <c r="F19" s="107">
        <v>0.25</v>
      </c>
      <c r="G19" s="107">
        <v>0.25</v>
      </c>
      <c r="H19" s="107">
        <v>0.25</v>
      </c>
      <c r="I19" s="107">
        <v>0.25</v>
      </c>
      <c r="J19" s="107">
        <v>0.25</v>
      </c>
      <c r="K19" s="107">
        <v>0.25</v>
      </c>
      <c r="L19" s="107">
        <v>0.25</v>
      </c>
      <c r="M19" s="107">
        <v>0.25</v>
      </c>
      <c r="N19" s="107">
        <v>0.25</v>
      </c>
      <c r="O19" s="107">
        <v>0.25</v>
      </c>
      <c r="P19" s="107">
        <v>0.625</v>
      </c>
      <c r="Q19" s="107">
        <v>0.625</v>
      </c>
      <c r="R19" s="107">
        <v>0.625</v>
      </c>
      <c r="S19" s="107">
        <v>0.625</v>
      </c>
      <c r="T19" s="107">
        <v>0.625</v>
      </c>
      <c r="U19" s="107">
        <v>0.625</v>
      </c>
      <c r="V19" s="107">
        <v>0.625</v>
      </c>
      <c r="W19" s="107">
        <v>0.625</v>
      </c>
      <c r="X19" s="107">
        <v>0.625</v>
      </c>
      <c r="Y19" s="107">
        <v>0.625</v>
      </c>
      <c r="Z19">
        <f t="shared" si="0"/>
        <v>-1.0296999869046393</v>
      </c>
    </row>
    <row r="20" spans="1:26">
      <c r="A20" s="7" t="s">
        <v>84</v>
      </c>
      <c r="B20" s="108" t="s">
        <v>489</v>
      </c>
      <c r="C20" s="108" t="s">
        <v>489</v>
      </c>
      <c r="D20" s="108" t="s">
        <v>489</v>
      </c>
      <c r="E20" s="108" t="s">
        <v>489</v>
      </c>
      <c r="F20" s="108" t="s">
        <v>489</v>
      </c>
      <c r="G20" s="108" t="s">
        <v>489</v>
      </c>
      <c r="H20" s="108" t="s">
        <v>489</v>
      </c>
      <c r="I20" s="108" t="s">
        <v>489</v>
      </c>
      <c r="J20" s="108" t="s">
        <v>489</v>
      </c>
      <c r="K20" s="108" t="s">
        <v>489</v>
      </c>
      <c r="L20" s="108" t="s">
        <v>489</v>
      </c>
      <c r="M20" s="108" t="s">
        <v>489</v>
      </c>
      <c r="N20" s="108" t="s">
        <v>489</v>
      </c>
      <c r="O20" s="108" t="s">
        <v>489</v>
      </c>
      <c r="P20" s="108" t="s">
        <v>489</v>
      </c>
      <c r="Q20" s="108" t="s">
        <v>489</v>
      </c>
      <c r="R20" s="108" t="s">
        <v>489</v>
      </c>
      <c r="S20" s="108" t="s">
        <v>489</v>
      </c>
      <c r="T20" s="108">
        <v>0.875</v>
      </c>
      <c r="U20" s="108">
        <v>0.875</v>
      </c>
      <c r="V20" s="108">
        <v>0.875</v>
      </c>
      <c r="W20" s="108">
        <v>0.875</v>
      </c>
      <c r="X20" s="108">
        <v>0.875</v>
      </c>
      <c r="Y20" s="108">
        <v>0.875</v>
      </c>
      <c r="Z20">
        <f t="shared" si="0"/>
        <v>-0.79433998989786458</v>
      </c>
    </row>
    <row r="21" spans="1:26">
      <c r="A21" s="7" t="s">
        <v>47</v>
      </c>
      <c r="B21" s="107">
        <v>4.875</v>
      </c>
      <c r="C21" s="107">
        <v>4.875</v>
      </c>
      <c r="D21" s="107">
        <v>4.75</v>
      </c>
      <c r="E21" s="107">
        <v>4.75</v>
      </c>
      <c r="F21" s="107">
        <v>4.75</v>
      </c>
      <c r="G21" s="107">
        <v>4.75</v>
      </c>
      <c r="H21" s="107">
        <v>4.75</v>
      </c>
      <c r="I21" s="107">
        <v>4.75</v>
      </c>
      <c r="J21" s="107">
        <v>3.625</v>
      </c>
      <c r="K21" s="107">
        <v>3.625</v>
      </c>
      <c r="L21" s="107">
        <v>3.25</v>
      </c>
      <c r="M21" s="107">
        <v>3.25</v>
      </c>
      <c r="N21" s="107">
        <v>2.375</v>
      </c>
      <c r="O21" s="107">
        <v>2</v>
      </c>
      <c r="P21" s="107">
        <v>2</v>
      </c>
      <c r="Q21" s="107">
        <v>2</v>
      </c>
      <c r="R21" s="107">
        <v>2</v>
      </c>
      <c r="S21" s="107">
        <v>2</v>
      </c>
      <c r="T21" s="107">
        <v>2</v>
      </c>
      <c r="U21" s="107">
        <v>2</v>
      </c>
      <c r="V21" s="107">
        <v>2</v>
      </c>
      <c r="W21" s="107">
        <v>2</v>
      </c>
      <c r="X21" s="107">
        <v>2</v>
      </c>
      <c r="Y21" s="107">
        <v>2</v>
      </c>
      <c r="Z21">
        <f t="shared" si="0"/>
        <v>0.26477999663262153</v>
      </c>
    </row>
    <row r="22" spans="1:26">
      <c r="A22" s="7" t="s">
        <v>71</v>
      </c>
      <c r="B22" s="108">
        <v>1.6875</v>
      </c>
      <c r="C22" s="108">
        <v>1.6875</v>
      </c>
      <c r="D22" s="108">
        <v>1.6875</v>
      </c>
      <c r="E22" s="108">
        <v>1.6875</v>
      </c>
      <c r="F22" s="108">
        <v>1.6875</v>
      </c>
      <c r="G22" s="108">
        <v>1.6875</v>
      </c>
      <c r="H22" s="108">
        <v>1.6875</v>
      </c>
      <c r="I22" s="108">
        <v>1.5</v>
      </c>
      <c r="J22" s="108">
        <v>1.5</v>
      </c>
      <c r="K22" s="108">
        <v>1.5</v>
      </c>
      <c r="L22" s="108">
        <v>0.875</v>
      </c>
      <c r="M22" s="108">
        <v>0.875</v>
      </c>
      <c r="N22" s="108">
        <v>0.875</v>
      </c>
      <c r="O22" s="108">
        <v>0.875</v>
      </c>
      <c r="P22" s="108">
        <v>0.875</v>
      </c>
      <c r="Q22" s="108">
        <v>0.875</v>
      </c>
      <c r="R22" s="108">
        <v>0.875</v>
      </c>
      <c r="S22" s="108">
        <v>0.875</v>
      </c>
      <c r="T22" s="108">
        <v>0.875</v>
      </c>
      <c r="U22" s="108">
        <v>0.875</v>
      </c>
      <c r="V22" s="108">
        <v>0.875</v>
      </c>
      <c r="W22" s="108">
        <v>0.875</v>
      </c>
      <c r="X22" s="108">
        <v>0.875</v>
      </c>
      <c r="Y22" s="108">
        <v>0.875</v>
      </c>
      <c r="Z22">
        <f t="shared" si="0"/>
        <v>-0.79433998989786458</v>
      </c>
    </row>
    <row r="23" spans="1:26">
      <c r="A23" s="7" t="s">
        <v>72</v>
      </c>
      <c r="B23" s="107">
        <v>3.125</v>
      </c>
      <c r="C23" s="107">
        <v>3.125</v>
      </c>
      <c r="D23" s="107">
        <v>3.125</v>
      </c>
      <c r="E23" s="107">
        <v>3.125</v>
      </c>
      <c r="F23" s="107">
        <v>3.125</v>
      </c>
      <c r="G23" s="107">
        <v>3.125</v>
      </c>
      <c r="H23" s="107">
        <v>3.125</v>
      </c>
      <c r="I23" s="107">
        <v>3.125</v>
      </c>
      <c r="J23" s="107">
        <v>3.125</v>
      </c>
      <c r="K23" s="107">
        <v>2.125</v>
      </c>
      <c r="L23" s="107">
        <v>2.125</v>
      </c>
      <c r="M23" s="107">
        <v>2.125</v>
      </c>
      <c r="N23" s="107">
        <v>2.125</v>
      </c>
      <c r="O23" s="107">
        <v>2.125</v>
      </c>
      <c r="P23" s="107">
        <v>2.125</v>
      </c>
      <c r="Q23" s="107">
        <v>2.125</v>
      </c>
      <c r="R23" s="107">
        <v>2.125</v>
      </c>
      <c r="S23" s="107">
        <v>2.125</v>
      </c>
      <c r="T23" s="107">
        <v>2.125</v>
      </c>
      <c r="U23" s="107">
        <v>2.125</v>
      </c>
      <c r="V23" s="107">
        <v>2.125</v>
      </c>
      <c r="W23" s="107">
        <v>2.125</v>
      </c>
      <c r="X23" s="107">
        <v>2.125</v>
      </c>
      <c r="Y23" s="107">
        <v>2.125</v>
      </c>
      <c r="Z23">
        <f t="shared" si="0"/>
        <v>0.38245999513600887</v>
      </c>
    </row>
    <row r="24" spans="1:26">
      <c r="A24" s="7" t="s">
        <v>51</v>
      </c>
      <c r="B24" s="108" t="s">
        <v>489</v>
      </c>
      <c r="C24" s="108" t="s">
        <v>489</v>
      </c>
      <c r="D24" s="108" t="s">
        <v>489</v>
      </c>
      <c r="E24" s="108" t="s">
        <v>489</v>
      </c>
      <c r="F24" s="108" t="s">
        <v>489</v>
      </c>
      <c r="G24" s="108" t="s">
        <v>489</v>
      </c>
      <c r="H24" s="108" t="s">
        <v>489</v>
      </c>
      <c r="I24" s="108" t="s">
        <v>489</v>
      </c>
      <c r="J24" s="108" t="s">
        <v>489</v>
      </c>
      <c r="K24" s="108" t="s">
        <v>489</v>
      </c>
      <c r="L24" s="108" t="s">
        <v>489</v>
      </c>
      <c r="M24" s="108" t="s">
        <v>489</v>
      </c>
      <c r="N24" s="108" t="s">
        <v>489</v>
      </c>
      <c r="O24" s="108" t="s">
        <v>489</v>
      </c>
      <c r="P24" s="108" t="s">
        <v>489</v>
      </c>
      <c r="Q24" s="108" t="s">
        <v>489</v>
      </c>
      <c r="R24" s="108" t="s">
        <v>489</v>
      </c>
      <c r="S24" s="108" t="s">
        <v>489</v>
      </c>
      <c r="T24" s="108">
        <v>3.75</v>
      </c>
      <c r="U24" s="108">
        <v>3.75</v>
      </c>
      <c r="V24" s="108">
        <v>3.75</v>
      </c>
      <c r="W24" s="108">
        <v>3.75</v>
      </c>
      <c r="X24" s="108">
        <v>3.75</v>
      </c>
      <c r="Y24" s="108">
        <v>3.75</v>
      </c>
      <c r="Z24">
        <f t="shared" si="0"/>
        <v>1.9122999756800443</v>
      </c>
    </row>
    <row r="25" spans="1:26">
      <c r="A25" s="7" t="s">
        <v>73</v>
      </c>
      <c r="B25" s="107">
        <v>4</v>
      </c>
      <c r="C25" s="107">
        <v>4</v>
      </c>
      <c r="D25" s="107">
        <v>4</v>
      </c>
      <c r="E25" s="107">
        <v>4</v>
      </c>
      <c r="F25" s="107">
        <v>4</v>
      </c>
      <c r="G25" s="107">
        <v>4</v>
      </c>
      <c r="H25" s="107">
        <v>4</v>
      </c>
      <c r="I25" s="107">
        <v>4</v>
      </c>
      <c r="J25" s="107">
        <v>4</v>
      </c>
      <c r="K25" s="107">
        <v>4</v>
      </c>
      <c r="L25" s="107">
        <v>4</v>
      </c>
      <c r="M25" s="107">
        <v>4</v>
      </c>
      <c r="N25" s="107">
        <v>4</v>
      </c>
      <c r="O25" s="107">
        <v>4</v>
      </c>
      <c r="P25" s="107">
        <v>4</v>
      </c>
      <c r="Q25" s="107">
        <v>4</v>
      </c>
      <c r="R25" s="107">
        <v>4</v>
      </c>
      <c r="S25" s="107">
        <v>4</v>
      </c>
      <c r="T25" s="107">
        <v>4</v>
      </c>
      <c r="U25" s="107">
        <v>4</v>
      </c>
      <c r="V25" s="107">
        <v>4</v>
      </c>
      <c r="W25" s="107">
        <v>4</v>
      </c>
      <c r="X25" s="107">
        <v>4</v>
      </c>
      <c r="Y25" s="107">
        <v>2.0625</v>
      </c>
      <c r="Z25">
        <f t="shared" si="0"/>
        <v>0.32361999588431517</v>
      </c>
    </row>
    <row r="26" spans="1:26">
      <c r="A26" s="7" t="s">
        <v>54</v>
      </c>
      <c r="B26" s="108">
        <v>1.375</v>
      </c>
      <c r="C26" s="108">
        <v>1.375</v>
      </c>
      <c r="D26" s="108">
        <v>1.375</v>
      </c>
      <c r="E26" s="108">
        <v>1.375</v>
      </c>
      <c r="F26" s="108">
        <v>1.375</v>
      </c>
      <c r="G26" s="108">
        <v>1.375</v>
      </c>
      <c r="H26" s="108">
        <v>1.375</v>
      </c>
      <c r="I26" s="108">
        <v>1.375</v>
      </c>
      <c r="J26" s="108">
        <v>1.375</v>
      </c>
      <c r="K26" s="108">
        <v>0.9375</v>
      </c>
      <c r="L26" s="108">
        <v>0.9375</v>
      </c>
      <c r="M26" s="108">
        <v>0.9375</v>
      </c>
      <c r="N26" s="108">
        <v>0.9375</v>
      </c>
      <c r="O26" s="108">
        <v>0.9375</v>
      </c>
      <c r="P26" s="108">
        <v>0.9375</v>
      </c>
      <c r="Q26" s="108">
        <v>0.9375</v>
      </c>
      <c r="R26" s="108">
        <v>0.9375</v>
      </c>
      <c r="S26" s="108">
        <v>0.9375</v>
      </c>
      <c r="T26" s="108">
        <v>0.9375</v>
      </c>
      <c r="U26" s="108">
        <v>0.9375</v>
      </c>
      <c r="V26" s="108">
        <v>0.9375</v>
      </c>
      <c r="W26" s="108">
        <v>0.9375</v>
      </c>
      <c r="X26" s="108">
        <v>0.9375</v>
      </c>
      <c r="Y26" s="108">
        <v>0.9375</v>
      </c>
      <c r="Z26">
        <f t="shared" si="0"/>
        <v>-0.73549999064617089</v>
      </c>
    </row>
    <row r="27" spans="1:26">
      <c r="A27" s="7" t="s">
        <v>74</v>
      </c>
      <c r="B27" s="107">
        <v>0.375</v>
      </c>
      <c r="C27" s="107">
        <v>0.375</v>
      </c>
      <c r="D27" s="107">
        <v>0.375</v>
      </c>
      <c r="E27" s="107">
        <v>0.375</v>
      </c>
      <c r="F27" s="107">
        <v>0.375</v>
      </c>
      <c r="G27" s="107">
        <v>0.375</v>
      </c>
      <c r="H27" s="107">
        <v>0.375</v>
      </c>
      <c r="I27" s="107">
        <v>0.375</v>
      </c>
      <c r="J27" s="107">
        <v>0.375</v>
      </c>
      <c r="K27" s="107">
        <v>0.375</v>
      </c>
      <c r="L27" s="107">
        <v>0.375</v>
      </c>
      <c r="M27" s="107">
        <v>1</v>
      </c>
      <c r="N27" s="107">
        <v>1</v>
      </c>
      <c r="O27" s="107">
        <v>1</v>
      </c>
      <c r="P27" s="107">
        <v>1</v>
      </c>
      <c r="Q27" s="107">
        <v>1</v>
      </c>
      <c r="R27" s="107">
        <v>1</v>
      </c>
      <c r="S27" s="107">
        <v>1</v>
      </c>
      <c r="T27" s="107">
        <v>1</v>
      </c>
      <c r="U27" s="107">
        <v>1</v>
      </c>
      <c r="V27" s="107">
        <v>1</v>
      </c>
      <c r="W27" s="107">
        <v>1</v>
      </c>
      <c r="X27" s="107">
        <v>1</v>
      </c>
      <c r="Y27" s="107">
        <v>1</v>
      </c>
      <c r="Z27">
        <f t="shared" si="0"/>
        <v>-0.67665999139447719</v>
      </c>
    </row>
    <row r="28" spans="1:26">
      <c r="A28" s="7" t="s">
        <v>75</v>
      </c>
      <c r="B28" s="108">
        <v>3.125</v>
      </c>
      <c r="C28" s="108">
        <v>3.125</v>
      </c>
      <c r="D28" s="108">
        <v>3.125</v>
      </c>
      <c r="E28" s="108">
        <v>3.125</v>
      </c>
      <c r="F28" s="108">
        <v>3.125</v>
      </c>
      <c r="G28" s="108">
        <v>3.125</v>
      </c>
      <c r="H28" s="108">
        <v>3.1875</v>
      </c>
      <c r="I28" s="108">
        <v>3.1875</v>
      </c>
      <c r="J28" s="108">
        <v>3.1875</v>
      </c>
      <c r="K28" s="108">
        <v>3.1875</v>
      </c>
      <c r="L28" s="108">
        <v>3</v>
      </c>
      <c r="M28" s="108">
        <v>2.75</v>
      </c>
      <c r="N28" s="108">
        <v>2.75</v>
      </c>
      <c r="O28" s="108">
        <v>2.75</v>
      </c>
      <c r="P28" s="108">
        <v>2.75</v>
      </c>
      <c r="Q28" s="108">
        <v>2.75</v>
      </c>
      <c r="R28" s="108">
        <v>3</v>
      </c>
      <c r="S28" s="108">
        <v>3</v>
      </c>
      <c r="T28" s="108">
        <v>3</v>
      </c>
      <c r="U28" s="108">
        <v>3</v>
      </c>
      <c r="V28" s="108">
        <v>3</v>
      </c>
      <c r="W28" s="108">
        <v>3</v>
      </c>
      <c r="X28" s="108">
        <v>3</v>
      </c>
      <c r="Y28" s="108">
        <v>3</v>
      </c>
      <c r="Z28">
        <f t="shared" si="0"/>
        <v>1.2062199846597201</v>
      </c>
    </row>
    <row r="29" spans="1:26">
      <c r="A29" s="7" t="s">
        <v>56</v>
      </c>
      <c r="B29" s="107">
        <v>0.75</v>
      </c>
      <c r="C29" s="107">
        <v>0.75</v>
      </c>
      <c r="D29" s="107">
        <v>0.75</v>
      </c>
      <c r="E29" s="107">
        <v>0.75</v>
      </c>
      <c r="F29" s="107">
        <v>0.75</v>
      </c>
      <c r="G29" s="107">
        <v>0.75</v>
      </c>
      <c r="H29" s="107">
        <v>0.75</v>
      </c>
      <c r="I29" s="107">
        <v>0.75</v>
      </c>
      <c r="J29" s="107">
        <v>0.75</v>
      </c>
      <c r="K29" s="107">
        <v>0.75</v>
      </c>
      <c r="L29" s="107">
        <v>0.75</v>
      </c>
      <c r="M29" s="107">
        <v>0.75</v>
      </c>
      <c r="N29" s="107">
        <v>0.75</v>
      </c>
      <c r="O29" s="107">
        <v>0.25</v>
      </c>
      <c r="P29" s="107">
        <v>1.75</v>
      </c>
      <c r="Q29" s="107">
        <v>1.75</v>
      </c>
      <c r="R29" s="107">
        <v>1.75</v>
      </c>
      <c r="S29" s="107">
        <v>1.75</v>
      </c>
      <c r="T29" s="107">
        <v>1.75</v>
      </c>
      <c r="U29" s="107">
        <v>1.75</v>
      </c>
      <c r="V29" s="107">
        <v>1.75</v>
      </c>
      <c r="W29" s="107">
        <v>1.75</v>
      </c>
      <c r="X29" s="107">
        <v>1.75</v>
      </c>
      <c r="Y29" s="107">
        <v>1.75</v>
      </c>
      <c r="Z29">
        <f t="shared" si="0"/>
        <v>2.9419999625846835E-2</v>
      </c>
    </row>
    <row r="30" spans="1:26">
      <c r="A30" s="7" t="s">
        <v>76</v>
      </c>
      <c r="B30" s="108">
        <v>3.375</v>
      </c>
      <c r="C30" s="108">
        <v>3.375</v>
      </c>
      <c r="D30" s="108">
        <v>3.375</v>
      </c>
      <c r="E30" s="108">
        <v>3.375</v>
      </c>
      <c r="F30" s="108">
        <v>3.375</v>
      </c>
      <c r="G30" s="108">
        <v>3.375</v>
      </c>
      <c r="H30" s="108">
        <v>3.375</v>
      </c>
      <c r="I30" s="108">
        <v>2.8125</v>
      </c>
      <c r="J30" s="108">
        <v>2.8125</v>
      </c>
      <c r="K30" s="108">
        <v>2.8125</v>
      </c>
      <c r="L30" s="108">
        <v>2.8125</v>
      </c>
      <c r="M30" s="108">
        <v>2.8125</v>
      </c>
      <c r="N30" s="108">
        <v>2.8125</v>
      </c>
      <c r="O30" s="108">
        <v>2.8125</v>
      </c>
      <c r="P30" s="108">
        <v>2.5625</v>
      </c>
      <c r="Q30" s="108">
        <v>2.5625</v>
      </c>
      <c r="R30" s="108">
        <v>2.5625</v>
      </c>
      <c r="S30" s="108">
        <v>2.5625</v>
      </c>
      <c r="T30" s="108">
        <v>1.9375</v>
      </c>
      <c r="U30" s="108">
        <v>1.9375</v>
      </c>
      <c r="V30" s="108">
        <v>1.9375</v>
      </c>
      <c r="W30" s="108">
        <v>1.9375</v>
      </c>
      <c r="X30" s="108">
        <v>1.9375</v>
      </c>
      <c r="Y30" s="108">
        <v>1.8125</v>
      </c>
      <c r="Z30">
        <f t="shared" si="0"/>
        <v>8.8259998877540505E-2</v>
      </c>
    </row>
    <row r="31" spans="1:26">
      <c r="A31" s="127" t="s">
        <v>77</v>
      </c>
      <c r="B31" s="88" t="s">
        <v>489</v>
      </c>
      <c r="C31" s="88" t="s">
        <v>489</v>
      </c>
      <c r="D31" s="88" t="s">
        <v>489</v>
      </c>
      <c r="E31" s="88">
        <v>1.375</v>
      </c>
      <c r="F31" s="88">
        <v>1.375</v>
      </c>
      <c r="G31" s="88">
        <v>1.375</v>
      </c>
      <c r="H31" s="88">
        <v>1.375</v>
      </c>
      <c r="I31" s="88">
        <v>1.375</v>
      </c>
      <c r="J31" s="88">
        <v>1.375</v>
      </c>
      <c r="K31" s="88">
        <v>1.375</v>
      </c>
      <c r="L31" s="88">
        <v>1.375</v>
      </c>
      <c r="M31" s="88">
        <v>1.375</v>
      </c>
      <c r="N31" s="88">
        <v>1.375</v>
      </c>
      <c r="O31" s="88">
        <v>1.375</v>
      </c>
      <c r="P31" s="88">
        <v>0.625</v>
      </c>
      <c r="Q31" s="88">
        <v>0.625</v>
      </c>
      <c r="R31" s="88">
        <v>0.625</v>
      </c>
      <c r="S31" s="88">
        <v>0.625</v>
      </c>
      <c r="T31" s="88">
        <v>1.625</v>
      </c>
      <c r="U31" s="88">
        <v>1.625</v>
      </c>
      <c r="V31" s="88">
        <v>1.625</v>
      </c>
      <c r="W31" s="88">
        <v>1.75</v>
      </c>
      <c r="X31" s="88">
        <v>1.625</v>
      </c>
      <c r="Y31" s="88">
        <v>1.75</v>
      </c>
      <c r="Z31" s="66">
        <f t="shared" si="0"/>
        <v>2.9419999625846835E-2</v>
      </c>
    </row>
    <row r="32" spans="1:26">
      <c r="A32" s="7" t="s">
        <v>58</v>
      </c>
      <c r="B32" s="108" t="s">
        <v>489</v>
      </c>
      <c r="C32" s="108" t="s">
        <v>489</v>
      </c>
      <c r="D32" s="108" t="s">
        <v>489</v>
      </c>
      <c r="E32" s="108" t="s">
        <v>489</v>
      </c>
      <c r="F32" s="108" t="s">
        <v>489</v>
      </c>
      <c r="G32" s="108" t="s">
        <v>489</v>
      </c>
      <c r="H32" s="108" t="s">
        <v>489</v>
      </c>
      <c r="I32" s="108" t="s">
        <v>489</v>
      </c>
      <c r="J32" s="108" t="s">
        <v>489</v>
      </c>
      <c r="K32" s="108" t="s">
        <v>489</v>
      </c>
      <c r="L32" s="108" t="s">
        <v>489</v>
      </c>
      <c r="M32" s="108" t="s">
        <v>489</v>
      </c>
      <c r="N32" s="108" t="s">
        <v>489</v>
      </c>
      <c r="O32" s="108" t="s">
        <v>489</v>
      </c>
      <c r="P32" s="108" t="s">
        <v>489</v>
      </c>
      <c r="Q32" s="108" t="s">
        <v>489</v>
      </c>
      <c r="R32" s="108" t="s">
        <v>489</v>
      </c>
      <c r="S32" s="108" t="s">
        <v>489</v>
      </c>
      <c r="T32" s="108">
        <v>1.8125</v>
      </c>
      <c r="U32" s="108">
        <v>1.8125</v>
      </c>
      <c r="V32" s="108">
        <v>1.8125</v>
      </c>
      <c r="W32" s="108">
        <v>1.8125</v>
      </c>
      <c r="X32" s="108">
        <v>1.8125</v>
      </c>
      <c r="Y32" s="108">
        <v>1.8125</v>
      </c>
      <c r="Z32">
        <f t="shared" si="0"/>
        <v>8.8259998877540505E-2</v>
      </c>
    </row>
    <row r="33" spans="1:27">
      <c r="A33" s="7" t="s">
        <v>45</v>
      </c>
      <c r="B33" s="107">
        <v>3.75</v>
      </c>
      <c r="C33" s="107">
        <v>3.75</v>
      </c>
      <c r="D33" s="107">
        <v>3.75</v>
      </c>
      <c r="E33" s="107">
        <v>3.75</v>
      </c>
      <c r="F33" s="107">
        <v>3.75</v>
      </c>
      <c r="G33" s="107">
        <v>3.25</v>
      </c>
      <c r="H33" s="107">
        <v>3.25</v>
      </c>
      <c r="I33" s="107">
        <v>3.25</v>
      </c>
      <c r="J33" s="107">
        <v>3.25</v>
      </c>
      <c r="K33" s="107">
        <v>3.25</v>
      </c>
      <c r="L33" s="107">
        <v>3.25</v>
      </c>
      <c r="M33" s="107">
        <v>3.25</v>
      </c>
      <c r="N33" s="107">
        <v>3.25</v>
      </c>
      <c r="O33" s="107">
        <v>3.25</v>
      </c>
      <c r="P33" s="107">
        <v>3.25</v>
      </c>
      <c r="Q33" s="107">
        <v>3.25</v>
      </c>
      <c r="R33" s="107">
        <v>3.25</v>
      </c>
      <c r="S33" s="107">
        <v>3</v>
      </c>
      <c r="T33" s="107">
        <v>3</v>
      </c>
      <c r="U33" s="107">
        <v>3</v>
      </c>
      <c r="V33" s="107">
        <v>3</v>
      </c>
      <c r="W33" s="107">
        <v>2.5625</v>
      </c>
      <c r="X33" s="107">
        <v>2.6875</v>
      </c>
      <c r="Y33" s="107">
        <v>2.5625</v>
      </c>
      <c r="Z33">
        <f t="shared" si="0"/>
        <v>0.79433998989786458</v>
      </c>
    </row>
    <row r="34" spans="1:27">
      <c r="A34" s="7" t="s">
        <v>61</v>
      </c>
      <c r="B34" s="108">
        <v>4.0833334920000004</v>
      </c>
      <c r="C34" s="108">
        <v>4.0833334920000004</v>
      </c>
      <c r="D34" s="108">
        <v>2.770833492</v>
      </c>
      <c r="E34" s="108">
        <v>2.770833492</v>
      </c>
      <c r="F34" s="108">
        <v>1.7708333730000001</v>
      </c>
      <c r="G34" s="108">
        <v>1.7708333730000001</v>
      </c>
      <c r="H34" s="108">
        <v>1.7708333730000001</v>
      </c>
      <c r="I34" s="108">
        <v>1.4375</v>
      </c>
      <c r="J34" s="108">
        <v>1.4375</v>
      </c>
      <c r="K34" s="108">
        <v>1.4375</v>
      </c>
      <c r="L34" s="108">
        <v>1.4375</v>
      </c>
      <c r="M34" s="108">
        <v>1.4375</v>
      </c>
      <c r="N34" s="108">
        <v>1.4375</v>
      </c>
      <c r="O34" s="108">
        <v>1.4375</v>
      </c>
      <c r="P34" s="108">
        <v>1.4375</v>
      </c>
      <c r="Q34" s="108">
        <v>1.4375</v>
      </c>
      <c r="R34" s="108">
        <v>1.4375</v>
      </c>
      <c r="S34" s="108">
        <v>1.4375</v>
      </c>
      <c r="T34" s="108">
        <v>0.8125</v>
      </c>
      <c r="U34" s="108">
        <v>0.8125</v>
      </c>
      <c r="V34" s="108">
        <v>0.8125</v>
      </c>
      <c r="W34" s="108">
        <v>0.8125</v>
      </c>
      <c r="X34" s="108">
        <v>0.8125</v>
      </c>
      <c r="Y34" s="108">
        <v>0.8125</v>
      </c>
      <c r="Z34">
        <f t="shared" si="0"/>
        <v>-0.85317998914955817</v>
      </c>
    </row>
    <row r="35" spans="1:27">
      <c r="A35" s="7" t="s">
        <v>78</v>
      </c>
      <c r="B35" s="107">
        <v>1.125</v>
      </c>
      <c r="C35" s="107">
        <v>1.125</v>
      </c>
      <c r="D35" s="107">
        <v>1.125</v>
      </c>
      <c r="E35" s="107">
        <v>1.125</v>
      </c>
      <c r="F35" s="107">
        <v>1.125</v>
      </c>
      <c r="G35" s="107">
        <v>1.125</v>
      </c>
      <c r="H35" s="107">
        <v>1.125</v>
      </c>
      <c r="I35" s="107">
        <v>1.125</v>
      </c>
      <c r="J35" s="107">
        <v>1.125</v>
      </c>
      <c r="K35" s="107">
        <v>1.125</v>
      </c>
      <c r="L35" s="107">
        <v>1.125</v>
      </c>
      <c r="M35" s="107">
        <v>1.125</v>
      </c>
      <c r="N35" s="107">
        <v>1.125</v>
      </c>
      <c r="O35" s="107">
        <v>1.125</v>
      </c>
      <c r="P35" s="107">
        <v>1.125</v>
      </c>
      <c r="Q35" s="107">
        <v>1.125</v>
      </c>
      <c r="R35" s="107">
        <v>1.125</v>
      </c>
      <c r="S35" s="107">
        <v>1.125</v>
      </c>
      <c r="T35" s="107">
        <v>1.125</v>
      </c>
      <c r="U35" s="107">
        <v>1.125</v>
      </c>
      <c r="V35" s="107">
        <v>1.125</v>
      </c>
      <c r="W35" s="107">
        <v>1.125</v>
      </c>
      <c r="X35" s="107">
        <v>1.125</v>
      </c>
      <c r="Y35" s="107">
        <v>1.125</v>
      </c>
      <c r="Z35">
        <f t="shared" si="0"/>
        <v>-0.55897999289108991</v>
      </c>
    </row>
    <row r="36" spans="1:27">
      <c r="A36" s="7" t="s">
        <v>79</v>
      </c>
      <c r="B36" s="108">
        <v>4.875</v>
      </c>
      <c r="C36" s="108">
        <v>4.875</v>
      </c>
      <c r="D36" s="108">
        <v>4.875</v>
      </c>
      <c r="E36" s="108">
        <v>4.875</v>
      </c>
      <c r="F36" s="108">
        <v>4.875</v>
      </c>
      <c r="G36" s="108">
        <v>4.875</v>
      </c>
      <c r="H36" s="108">
        <v>4.875</v>
      </c>
      <c r="I36" s="108">
        <v>4.875</v>
      </c>
      <c r="J36" s="108">
        <v>4.875</v>
      </c>
      <c r="K36" s="108">
        <v>4.875</v>
      </c>
      <c r="L36" s="108">
        <v>4.875</v>
      </c>
      <c r="M36" s="108">
        <v>4.875</v>
      </c>
      <c r="N36" s="108">
        <v>4.875</v>
      </c>
      <c r="O36" s="108">
        <v>4.875</v>
      </c>
      <c r="P36" s="108">
        <v>4.875</v>
      </c>
      <c r="Q36" s="108">
        <v>4.875</v>
      </c>
      <c r="R36" s="108">
        <v>4.875</v>
      </c>
      <c r="S36" s="108">
        <v>4.875</v>
      </c>
      <c r="T36" s="108">
        <v>4.875</v>
      </c>
      <c r="U36" s="108">
        <v>4.875</v>
      </c>
      <c r="V36" s="108">
        <v>4.875</v>
      </c>
      <c r="W36" s="108">
        <v>4.875</v>
      </c>
      <c r="X36" s="108">
        <v>4.875</v>
      </c>
      <c r="Y36" s="108">
        <v>4.875</v>
      </c>
      <c r="Z36">
        <f t="shared" si="0"/>
        <v>2.9714199622105304</v>
      </c>
    </row>
    <row r="37" spans="1:27">
      <c r="A37" s="7" t="s">
        <v>80</v>
      </c>
      <c r="B37" s="107">
        <v>0.25</v>
      </c>
      <c r="C37" s="107">
        <v>0.25</v>
      </c>
      <c r="D37" s="107">
        <v>0.25</v>
      </c>
      <c r="E37" s="107">
        <v>0.25</v>
      </c>
      <c r="F37" s="107">
        <v>0.25</v>
      </c>
      <c r="G37" s="107">
        <v>0.25</v>
      </c>
      <c r="H37" s="107">
        <v>0.25</v>
      </c>
      <c r="I37" s="107">
        <v>0.25</v>
      </c>
      <c r="J37" s="107">
        <v>0.25</v>
      </c>
      <c r="K37" s="107">
        <v>0.25</v>
      </c>
      <c r="L37" s="107">
        <v>0.25</v>
      </c>
      <c r="M37" s="107">
        <v>0.25</v>
      </c>
      <c r="N37" s="107">
        <v>0.25</v>
      </c>
      <c r="O37" s="107">
        <v>0.375</v>
      </c>
      <c r="P37" s="107">
        <v>0.375</v>
      </c>
      <c r="Q37" s="107">
        <v>0.375</v>
      </c>
      <c r="R37" s="107">
        <v>0.375</v>
      </c>
      <c r="S37" s="107">
        <v>0.375</v>
      </c>
      <c r="T37" s="107">
        <v>0.375</v>
      </c>
      <c r="U37" s="107">
        <v>0.375</v>
      </c>
      <c r="V37" s="107">
        <v>0.375</v>
      </c>
      <c r="W37" s="107">
        <v>0.375</v>
      </c>
      <c r="X37" s="107">
        <v>0.375</v>
      </c>
      <c r="Y37" s="107">
        <v>0.375</v>
      </c>
      <c r="Z37">
        <f t="shared" si="0"/>
        <v>-1.2650599839114138</v>
      </c>
    </row>
    <row r="38" spans="1:27">
      <c r="A38" s="7" t="s">
        <v>81</v>
      </c>
      <c r="B38" s="108">
        <v>0.25</v>
      </c>
      <c r="C38" s="108">
        <v>0.25</v>
      </c>
      <c r="D38" s="108">
        <v>0.25</v>
      </c>
      <c r="E38" s="108">
        <v>0.25</v>
      </c>
      <c r="F38" s="108">
        <v>0.25</v>
      </c>
      <c r="G38" s="108">
        <v>0.25</v>
      </c>
      <c r="H38" s="108">
        <v>0.25</v>
      </c>
      <c r="I38" s="108">
        <v>0.25</v>
      </c>
      <c r="J38" s="108">
        <v>0.25</v>
      </c>
      <c r="K38" s="108">
        <v>0.25</v>
      </c>
      <c r="L38" s="108">
        <v>0.25</v>
      </c>
      <c r="M38" s="108">
        <v>0.25</v>
      </c>
      <c r="N38" s="108">
        <v>0.25</v>
      </c>
      <c r="O38" s="108">
        <v>0.25</v>
      </c>
      <c r="P38" s="108">
        <v>0.25</v>
      </c>
      <c r="Q38" s="108">
        <v>0.25</v>
      </c>
      <c r="R38" s="108">
        <v>0.25</v>
      </c>
      <c r="S38" s="108">
        <v>0.25</v>
      </c>
      <c r="T38" s="108">
        <v>0.25</v>
      </c>
      <c r="U38" s="108">
        <v>0.25</v>
      </c>
      <c r="V38" s="108">
        <v>0.25</v>
      </c>
      <c r="W38" s="108">
        <v>0.25</v>
      </c>
      <c r="X38" s="108">
        <v>0.25</v>
      </c>
      <c r="Y38" s="108">
        <v>0.25</v>
      </c>
      <c r="Z38">
        <f t="shared" si="0"/>
        <v>-1.3827399824148012</v>
      </c>
    </row>
    <row r="39" spans="1:27">
      <c r="A39" s="198"/>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f>AVERAGE(Y5:Y38)</f>
        <v>1.71875</v>
      </c>
    </row>
    <row r="40" spans="1:27">
      <c r="A40" s="206" t="s">
        <v>491</v>
      </c>
      <c r="Y40">
        <f>STDEVP(Y5:Y38)</f>
        <v>1.0622025967853999</v>
      </c>
    </row>
    <row r="41" spans="1:27">
      <c r="A41" s="866"/>
      <c r="B41" s="867"/>
      <c r="C41" s="199" t="s">
        <v>484</v>
      </c>
      <c r="D41" s="199" t="s">
        <v>485</v>
      </c>
      <c r="E41" s="199" t="s">
        <v>486</v>
      </c>
      <c r="F41" s="199" t="s">
        <v>487</v>
      </c>
      <c r="G41" s="199" t="s">
        <v>488</v>
      </c>
      <c r="H41" s="199" t="s">
        <v>238</v>
      </c>
      <c r="I41" s="199" t="s">
        <v>239</v>
      </c>
      <c r="J41" s="199" t="s">
        <v>240</v>
      </c>
      <c r="K41" s="199" t="s">
        <v>241</v>
      </c>
      <c r="L41" s="199" t="s">
        <v>242</v>
      </c>
      <c r="M41" s="199" t="s">
        <v>243</v>
      </c>
      <c r="N41" s="199" t="s">
        <v>244</v>
      </c>
      <c r="O41" s="199" t="s">
        <v>245</v>
      </c>
      <c r="P41" s="199" t="s">
        <v>246</v>
      </c>
      <c r="Q41" s="199" t="s">
        <v>247</v>
      </c>
      <c r="R41" s="199" t="s">
        <v>248</v>
      </c>
      <c r="S41" s="199" t="s">
        <v>249</v>
      </c>
      <c r="T41" s="199" t="s">
        <v>250</v>
      </c>
      <c r="U41" s="199" t="s">
        <v>251</v>
      </c>
      <c r="V41" s="199" t="s">
        <v>252</v>
      </c>
      <c r="W41" s="199" t="s">
        <v>253</v>
      </c>
      <c r="X41" s="199" t="s">
        <v>254</v>
      </c>
      <c r="Y41" s="199" t="s">
        <v>255</v>
      </c>
      <c r="Z41" s="199" t="s">
        <v>360</v>
      </c>
    </row>
    <row r="42" spans="1:27">
      <c r="A42" s="200" t="s">
        <v>122</v>
      </c>
      <c r="B42" s="201" t="s">
        <v>66</v>
      </c>
      <c r="C42" s="201" t="s">
        <v>66</v>
      </c>
      <c r="D42" s="201" t="s">
        <v>66</v>
      </c>
      <c r="E42" s="201" t="s">
        <v>66</v>
      </c>
      <c r="F42" s="201" t="s">
        <v>66</v>
      </c>
      <c r="G42" s="201" t="s">
        <v>66</v>
      </c>
      <c r="H42" s="201" t="s">
        <v>66</v>
      </c>
      <c r="I42" s="201" t="s">
        <v>66</v>
      </c>
      <c r="J42" s="201" t="s">
        <v>66</v>
      </c>
      <c r="K42" s="201" t="s">
        <v>66</v>
      </c>
      <c r="L42" s="201" t="s">
        <v>66</v>
      </c>
      <c r="M42" s="201" t="s">
        <v>66</v>
      </c>
      <c r="N42" s="201" t="s">
        <v>66</v>
      </c>
      <c r="O42" s="201" t="s">
        <v>66</v>
      </c>
      <c r="P42" s="201" t="s">
        <v>66</v>
      </c>
      <c r="Q42" s="201" t="s">
        <v>66</v>
      </c>
      <c r="R42" s="201" t="s">
        <v>66</v>
      </c>
      <c r="S42" s="201" t="s">
        <v>66</v>
      </c>
      <c r="T42" s="201" t="s">
        <v>66</v>
      </c>
      <c r="U42" s="201" t="s">
        <v>66</v>
      </c>
      <c r="V42" s="201" t="s">
        <v>66</v>
      </c>
      <c r="W42" s="201" t="s">
        <v>66</v>
      </c>
      <c r="X42" s="201" t="s">
        <v>66</v>
      </c>
      <c r="Y42" s="201" t="s">
        <v>66</v>
      </c>
      <c r="Z42" s="201" t="s">
        <v>66</v>
      </c>
    </row>
    <row r="43" spans="1:27">
      <c r="A43" s="202" t="s">
        <v>65</v>
      </c>
      <c r="B43" s="201" t="s">
        <v>66</v>
      </c>
      <c r="C43" s="203">
        <v>1.1666666269999999</v>
      </c>
      <c r="D43" s="203">
        <v>1.1666666269999999</v>
      </c>
      <c r="E43" s="203">
        <v>1.1666666269999999</v>
      </c>
      <c r="F43" s="203">
        <v>1.1666666269999999</v>
      </c>
      <c r="G43" s="203">
        <v>1.1666666269999999</v>
      </c>
      <c r="H43" s="203">
        <v>1.1666666269999999</v>
      </c>
      <c r="I43" s="203">
        <v>1.1666666269999999</v>
      </c>
      <c r="J43" s="203">
        <v>1.4166666269999999</v>
      </c>
      <c r="K43" s="203">
        <v>1.4166666269999999</v>
      </c>
      <c r="L43" s="203">
        <v>1.4166666269999999</v>
      </c>
      <c r="M43" s="203">
        <v>1.4166666269999999</v>
      </c>
      <c r="N43" s="203">
        <v>1.4166666269999999</v>
      </c>
      <c r="O43" s="203">
        <v>1.4166666269999999</v>
      </c>
      <c r="P43" s="203">
        <v>1.4166666269999999</v>
      </c>
      <c r="Q43" s="203">
        <v>1.4166666269999999</v>
      </c>
      <c r="R43" s="203">
        <v>1.4166666269999999</v>
      </c>
      <c r="S43" s="203">
        <v>1.4166666269999999</v>
      </c>
      <c r="T43" s="203">
        <v>1.1666666269999999</v>
      </c>
      <c r="U43" s="203">
        <v>1.1666666269999999</v>
      </c>
      <c r="V43" s="203">
        <v>1.1666666269999999</v>
      </c>
      <c r="W43" s="203">
        <v>1.6666666269999999</v>
      </c>
      <c r="X43" s="203">
        <v>1.6666666269999999</v>
      </c>
      <c r="Y43" s="203">
        <v>1.6666666269999999</v>
      </c>
      <c r="Z43" s="203">
        <v>1.6666666269999999</v>
      </c>
      <c r="AA43">
        <f>(Z43-$Z$77)/$Z$78</f>
        <v>-0.6116664186111348</v>
      </c>
    </row>
    <row r="44" spans="1:27">
      <c r="A44" s="202" t="s">
        <v>55</v>
      </c>
      <c r="B44" s="201" t="s">
        <v>66</v>
      </c>
      <c r="C44" s="204">
        <v>2.75</v>
      </c>
      <c r="D44" s="204">
        <v>2.75</v>
      </c>
      <c r="E44" s="204">
        <v>2.75</v>
      </c>
      <c r="F44" s="204">
        <v>2.75</v>
      </c>
      <c r="G44" s="204">
        <v>2.75</v>
      </c>
      <c r="H44" s="204">
        <v>2.75</v>
      </c>
      <c r="I44" s="204">
        <v>2.75</v>
      </c>
      <c r="J44" s="204">
        <v>2.75</v>
      </c>
      <c r="K44" s="204">
        <v>2.75</v>
      </c>
      <c r="L44" s="204">
        <v>2.75</v>
      </c>
      <c r="M44" s="204">
        <v>2.75</v>
      </c>
      <c r="N44" s="204">
        <v>2.75</v>
      </c>
      <c r="O44" s="204">
        <v>2.75</v>
      </c>
      <c r="P44" s="204">
        <v>2.369047642</v>
      </c>
      <c r="Q44" s="204">
        <v>2.369047642</v>
      </c>
      <c r="R44" s="204">
        <v>2.369047642</v>
      </c>
      <c r="S44" s="204">
        <v>2.369047642</v>
      </c>
      <c r="T44" s="204">
        <v>2.369047642</v>
      </c>
      <c r="U44" s="204">
        <v>2.369047642</v>
      </c>
      <c r="V44" s="204">
        <v>2.369047642</v>
      </c>
      <c r="W44" s="204">
        <v>2.369047642</v>
      </c>
      <c r="X44" s="204">
        <v>2.369047642</v>
      </c>
      <c r="Y44" s="204">
        <v>2.369047642</v>
      </c>
      <c r="Z44" s="204">
        <v>2.369047642</v>
      </c>
      <c r="AA44">
        <f t="shared" ref="AA44:AA76" si="1">(Z44-$Z$77)/$Z$78</f>
        <v>0.53607344610344909</v>
      </c>
    </row>
    <row r="45" spans="1:27">
      <c r="A45" s="202" t="s">
        <v>38</v>
      </c>
      <c r="B45" s="201" t="s">
        <v>66</v>
      </c>
      <c r="C45" s="203">
        <v>1.761904836</v>
      </c>
      <c r="D45" s="203">
        <v>1.761904836</v>
      </c>
      <c r="E45" s="203">
        <v>1.761904836</v>
      </c>
      <c r="F45" s="203">
        <v>1.761904836</v>
      </c>
      <c r="G45" s="203">
        <v>1.761904836</v>
      </c>
      <c r="H45" s="203">
        <v>1.761904836</v>
      </c>
      <c r="I45" s="203">
        <v>1.761904836</v>
      </c>
      <c r="J45" s="203">
        <v>1.761904836</v>
      </c>
      <c r="K45" s="203">
        <v>1.761904836</v>
      </c>
      <c r="L45" s="203">
        <v>1.761904836</v>
      </c>
      <c r="M45" s="203">
        <v>1.761904836</v>
      </c>
      <c r="N45" s="203">
        <v>1.809523821</v>
      </c>
      <c r="O45" s="203">
        <v>1.809523821</v>
      </c>
      <c r="P45" s="203">
        <v>1.809523821</v>
      </c>
      <c r="Q45" s="203">
        <v>1.809523821</v>
      </c>
      <c r="R45" s="203">
        <v>1.809523821</v>
      </c>
      <c r="S45" s="203">
        <v>1.809523821</v>
      </c>
      <c r="T45" s="203">
        <v>1.809523821</v>
      </c>
      <c r="U45" s="203">
        <v>1.809523821</v>
      </c>
      <c r="V45" s="203">
        <v>1.809523821</v>
      </c>
      <c r="W45" s="203">
        <v>2</v>
      </c>
      <c r="X45" s="203">
        <v>2</v>
      </c>
      <c r="Y45" s="203">
        <v>1.809523821</v>
      </c>
      <c r="Z45" s="203">
        <v>1.809523821</v>
      </c>
      <c r="AA45">
        <f t="shared" si="1"/>
        <v>-0.37822773929964298</v>
      </c>
    </row>
    <row r="46" spans="1:27">
      <c r="A46" s="202" t="s">
        <v>67</v>
      </c>
      <c r="B46" s="201" t="s">
        <v>66</v>
      </c>
      <c r="C46" s="204">
        <v>0.92063492499999999</v>
      </c>
      <c r="D46" s="204">
        <v>0.92063492499999999</v>
      </c>
      <c r="E46" s="204">
        <v>0.92063492499999999</v>
      </c>
      <c r="F46" s="204">
        <v>0.92063492499999999</v>
      </c>
      <c r="G46" s="204">
        <v>0.92063492499999999</v>
      </c>
      <c r="H46" s="204">
        <v>0.92063492499999999</v>
      </c>
      <c r="I46" s="204">
        <v>0.92063492499999999</v>
      </c>
      <c r="J46" s="204">
        <v>0.92063492499999999</v>
      </c>
      <c r="K46" s="204">
        <v>0.92063492499999999</v>
      </c>
      <c r="L46" s="204">
        <v>0.92063492499999999</v>
      </c>
      <c r="M46" s="204">
        <v>0.92063492499999999</v>
      </c>
      <c r="N46" s="204">
        <v>0.92063492499999999</v>
      </c>
      <c r="O46" s="204">
        <v>0.92063492499999999</v>
      </c>
      <c r="P46" s="204">
        <v>0.92063492499999999</v>
      </c>
      <c r="Q46" s="204">
        <v>0.92063492499999999</v>
      </c>
      <c r="R46" s="204">
        <v>0.92063492499999999</v>
      </c>
      <c r="S46" s="204">
        <v>0.92063492499999999</v>
      </c>
      <c r="T46" s="204">
        <v>0.92063492499999999</v>
      </c>
      <c r="U46" s="204">
        <v>0.92063492499999999</v>
      </c>
      <c r="V46" s="204">
        <v>0.92063492499999999</v>
      </c>
      <c r="W46" s="204">
        <v>0.92063492499999999</v>
      </c>
      <c r="X46" s="204">
        <v>0.92063492499999999</v>
      </c>
      <c r="Y46" s="204">
        <v>0.92063492499999999</v>
      </c>
      <c r="Z46" s="204">
        <v>0.92063492499999999</v>
      </c>
      <c r="AA46">
        <f t="shared" si="1"/>
        <v>-1.8307345688604275</v>
      </c>
    </row>
    <row r="47" spans="1:27">
      <c r="A47" s="202" t="s">
        <v>83</v>
      </c>
      <c r="B47" s="201" t="s">
        <v>66</v>
      </c>
      <c r="C47" s="203" t="s">
        <v>489</v>
      </c>
      <c r="D47" s="203" t="s">
        <v>489</v>
      </c>
      <c r="E47" s="203" t="s">
        <v>489</v>
      </c>
      <c r="F47" s="203" t="s">
        <v>489</v>
      </c>
      <c r="G47" s="203" t="s">
        <v>489</v>
      </c>
      <c r="H47" s="203" t="s">
        <v>489</v>
      </c>
      <c r="I47" s="203" t="s">
        <v>489</v>
      </c>
      <c r="J47" s="203" t="s">
        <v>489</v>
      </c>
      <c r="K47" s="203" t="s">
        <v>489</v>
      </c>
      <c r="L47" s="203" t="s">
        <v>489</v>
      </c>
      <c r="M47" s="203" t="s">
        <v>489</v>
      </c>
      <c r="N47" s="203" t="s">
        <v>489</v>
      </c>
      <c r="O47" s="203" t="s">
        <v>489</v>
      </c>
      <c r="P47" s="203" t="s">
        <v>489</v>
      </c>
      <c r="Q47" s="203" t="s">
        <v>489</v>
      </c>
      <c r="R47" s="203" t="s">
        <v>489</v>
      </c>
      <c r="S47" s="203" t="s">
        <v>489</v>
      </c>
      <c r="T47" s="203" t="s">
        <v>489</v>
      </c>
      <c r="U47" s="203">
        <v>2.6269841189999998</v>
      </c>
      <c r="V47" s="203">
        <v>2.6269841189999998</v>
      </c>
      <c r="W47" s="203">
        <v>2.6269841189999998</v>
      </c>
      <c r="X47" s="203">
        <v>2.6269841189999998</v>
      </c>
      <c r="Y47" s="203">
        <v>2.6269841189999998</v>
      </c>
      <c r="Z47" s="203">
        <v>2.6269841189999998</v>
      </c>
      <c r="AA47">
        <f t="shared" si="1"/>
        <v>0.95755974897132523</v>
      </c>
    </row>
    <row r="48" spans="1:27">
      <c r="A48" s="202" t="s">
        <v>41</v>
      </c>
      <c r="B48" s="201" t="s">
        <v>66</v>
      </c>
      <c r="C48" s="204" t="s">
        <v>489</v>
      </c>
      <c r="D48" s="204" t="s">
        <v>489</v>
      </c>
      <c r="E48" s="204" t="s">
        <v>489</v>
      </c>
      <c r="F48" s="204">
        <v>3.3055555820000002</v>
      </c>
      <c r="G48" s="204">
        <v>3.3055555820000002</v>
      </c>
      <c r="H48" s="204">
        <v>3.3055555820000002</v>
      </c>
      <c r="I48" s="204">
        <v>3.3055555820000002</v>
      </c>
      <c r="J48" s="204">
        <v>3.3055555820000002</v>
      </c>
      <c r="K48" s="204">
        <v>3.3055555820000002</v>
      </c>
      <c r="L48" s="204">
        <v>3.3055555820000002</v>
      </c>
      <c r="M48" s="204">
        <v>3.3055555820000002</v>
      </c>
      <c r="N48" s="204">
        <v>3.3055555820000002</v>
      </c>
      <c r="O48" s="204">
        <v>3.3055555820000002</v>
      </c>
      <c r="P48" s="204">
        <v>3.3055555820000002</v>
      </c>
      <c r="Q48" s="204">
        <v>3.3055555820000002</v>
      </c>
      <c r="R48" s="204">
        <v>3.3055555820000002</v>
      </c>
      <c r="S48" s="204">
        <v>3.3055555820000002</v>
      </c>
      <c r="T48" s="204">
        <v>3.051587343</v>
      </c>
      <c r="U48" s="204">
        <v>3.051587343</v>
      </c>
      <c r="V48" s="204">
        <v>3.051587343</v>
      </c>
      <c r="W48" s="204">
        <v>3.051587343</v>
      </c>
      <c r="X48" s="204">
        <v>3.051587343</v>
      </c>
      <c r="Y48" s="204">
        <v>2.9246032240000002</v>
      </c>
      <c r="Z48" s="204">
        <v>2.9246032240000002</v>
      </c>
      <c r="AA48">
        <f t="shared" si="1"/>
        <v>1.4438902505284834</v>
      </c>
    </row>
    <row r="49" spans="1:27">
      <c r="A49" s="202" t="s">
        <v>42</v>
      </c>
      <c r="B49" s="201" t="s">
        <v>66</v>
      </c>
      <c r="C49" s="203">
        <v>2.1825397010000001</v>
      </c>
      <c r="D49" s="203">
        <v>2.1825397010000001</v>
      </c>
      <c r="E49" s="203">
        <v>2.1825397010000001</v>
      </c>
      <c r="F49" s="203">
        <v>2.1825397010000001</v>
      </c>
      <c r="G49" s="203">
        <v>2.1825397010000001</v>
      </c>
      <c r="H49" s="203">
        <v>2.1349205969999998</v>
      </c>
      <c r="I49" s="203">
        <v>2.1349205969999998</v>
      </c>
      <c r="J49" s="203">
        <v>2.1349205969999998</v>
      </c>
      <c r="K49" s="203">
        <v>2.1349205969999998</v>
      </c>
      <c r="L49" s="203">
        <v>2.1349205969999998</v>
      </c>
      <c r="M49" s="203">
        <v>2.1349205969999998</v>
      </c>
      <c r="N49" s="203">
        <v>2.1349205969999998</v>
      </c>
      <c r="O49" s="203">
        <v>2.1349205969999998</v>
      </c>
      <c r="P49" s="203">
        <v>2.1349205969999998</v>
      </c>
      <c r="Q49" s="203">
        <v>2.1349205969999998</v>
      </c>
      <c r="R49" s="203">
        <v>2.1349205969999998</v>
      </c>
      <c r="S49" s="203">
        <v>2.1349205969999998</v>
      </c>
      <c r="T49" s="203">
        <v>2.1349205969999998</v>
      </c>
      <c r="U49" s="203">
        <v>2.1349205969999998</v>
      </c>
      <c r="V49" s="203">
        <v>2.1349205969999998</v>
      </c>
      <c r="W49" s="203">
        <v>2.1349205969999998</v>
      </c>
      <c r="X49" s="203">
        <v>2.198412657</v>
      </c>
      <c r="Y49" s="203">
        <v>2.198412657</v>
      </c>
      <c r="Z49" s="203">
        <v>2.198412657</v>
      </c>
      <c r="AA49">
        <f t="shared" si="1"/>
        <v>0.25724390712527073</v>
      </c>
    </row>
    <row r="50" spans="1:27">
      <c r="A50" s="202" t="s">
        <v>44</v>
      </c>
      <c r="B50" s="201" t="s">
        <v>66</v>
      </c>
      <c r="C50" s="204" t="s">
        <v>489</v>
      </c>
      <c r="D50" s="204" t="s">
        <v>489</v>
      </c>
      <c r="E50" s="204" t="s">
        <v>489</v>
      </c>
      <c r="F50" s="204" t="s">
        <v>489</v>
      </c>
      <c r="G50" s="204" t="s">
        <v>489</v>
      </c>
      <c r="H50" s="204" t="s">
        <v>489</v>
      </c>
      <c r="I50" s="204" t="s">
        <v>489</v>
      </c>
      <c r="J50" s="204" t="s">
        <v>489</v>
      </c>
      <c r="K50" s="204" t="s">
        <v>489</v>
      </c>
      <c r="L50" s="204" t="s">
        <v>489</v>
      </c>
      <c r="M50" s="204" t="s">
        <v>489</v>
      </c>
      <c r="N50" s="204" t="s">
        <v>489</v>
      </c>
      <c r="O50" s="204" t="s">
        <v>489</v>
      </c>
      <c r="P50" s="204" t="s">
        <v>489</v>
      </c>
      <c r="Q50" s="204" t="s">
        <v>489</v>
      </c>
      <c r="R50" s="204" t="s">
        <v>489</v>
      </c>
      <c r="S50" s="204" t="s">
        <v>489</v>
      </c>
      <c r="T50" s="204" t="s">
        <v>489</v>
      </c>
      <c r="U50" s="204">
        <v>2.742063522</v>
      </c>
      <c r="V50" s="204">
        <v>2.742063522</v>
      </c>
      <c r="W50" s="204">
        <v>1.809523821</v>
      </c>
      <c r="X50" s="204">
        <v>1.809523821</v>
      </c>
      <c r="Y50" s="204">
        <v>1.809523821</v>
      </c>
      <c r="Z50" s="204">
        <v>1.809523821</v>
      </c>
      <c r="AA50">
        <f t="shared" si="1"/>
        <v>-0.37822773929964298</v>
      </c>
    </row>
    <row r="51" spans="1:27">
      <c r="A51" s="202" t="s">
        <v>60</v>
      </c>
      <c r="B51" s="201" t="s">
        <v>66</v>
      </c>
      <c r="C51" s="203">
        <v>2.7857141489999999</v>
      </c>
      <c r="D51" s="203">
        <v>2.7857141489999999</v>
      </c>
      <c r="E51" s="203">
        <v>2.4523808960000002</v>
      </c>
      <c r="F51" s="203">
        <v>2.4523808960000002</v>
      </c>
      <c r="G51" s="203">
        <v>2.4523808960000002</v>
      </c>
      <c r="H51" s="203">
        <v>2.4523808960000002</v>
      </c>
      <c r="I51" s="203">
        <v>2.4523808960000002</v>
      </c>
      <c r="J51" s="203">
        <v>2.309523821</v>
      </c>
      <c r="K51" s="203">
        <v>2.309523821</v>
      </c>
      <c r="L51" s="203">
        <v>2.309523821</v>
      </c>
      <c r="M51" s="203">
        <v>2.309523821</v>
      </c>
      <c r="N51" s="203">
        <v>2.309523821</v>
      </c>
      <c r="O51" s="203">
        <v>2.1666667460000002</v>
      </c>
      <c r="P51" s="203">
        <v>2.1666667460000002</v>
      </c>
      <c r="Q51" s="203">
        <v>2.1666667460000002</v>
      </c>
      <c r="R51" s="203">
        <v>2.1666667460000002</v>
      </c>
      <c r="S51" s="203">
        <v>2.1666667460000002</v>
      </c>
      <c r="T51" s="203">
        <v>2.1666667460000002</v>
      </c>
      <c r="U51" s="203">
        <v>2.1666667460000002</v>
      </c>
      <c r="V51" s="203">
        <v>2.1666667460000002</v>
      </c>
      <c r="W51" s="203">
        <v>2.1666667460000002</v>
      </c>
      <c r="X51" s="203">
        <v>2.1666667460000002</v>
      </c>
      <c r="Y51" s="203">
        <v>2.1666667460000002</v>
      </c>
      <c r="Z51" s="203">
        <v>2.1666667460000002</v>
      </c>
      <c r="AA51">
        <f t="shared" si="1"/>
        <v>0.2053688609348765</v>
      </c>
    </row>
    <row r="52" spans="1:27">
      <c r="A52" s="202" t="s">
        <v>46</v>
      </c>
      <c r="B52" s="201" t="s">
        <v>66</v>
      </c>
      <c r="C52" s="204">
        <v>2.3412699699999999</v>
      </c>
      <c r="D52" s="204">
        <v>2.3412699699999999</v>
      </c>
      <c r="E52" s="204">
        <v>2.3412699699999999</v>
      </c>
      <c r="F52" s="204">
        <v>2.3412699699999999</v>
      </c>
      <c r="G52" s="204">
        <v>2.3412699699999999</v>
      </c>
      <c r="H52" s="204">
        <v>2.3412699699999999</v>
      </c>
      <c r="I52" s="204">
        <v>2.3412699699999999</v>
      </c>
      <c r="J52" s="204">
        <v>2.3412699699999999</v>
      </c>
      <c r="K52" s="204">
        <v>2.3412699699999999</v>
      </c>
      <c r="L52" s="204">
        <v>2.3412699699999999</v>
      </c>
      <c r="M52" s="204">
        <v>2.3412699699999999</v>
      </c>
      <c r="N52" s="204">
        <v>2.3412699699999999</v>
      </c>
      <c r="O52" s="204">
        <v>2.3412699699999999</v>
      </c>
      <c r="P52" s="204">
        <v>2.4682540890000002</v>
      </c>
      <c r="Q52" s="204">
        <v>2.4682540890000002</v>
      </c>
      <c r="R52" s="204">
        <v>2.4682540890000002</v>
      </c>
      <c r="S52" s="204">
        <v>2.4682540890000002</v>
      </c>
      <c r="T52" s="204">
        <v>2.4682540890000002</v>
      </c>
      <c r="U52" s="204">
        <v>2.4682540890000002</v>
      </c>
      <c r="V52" s="204">
        <v>2.3849205969999998</v>
      </c>
      <c r="W52" s="204">
        <v>2.3849205969999998</v>
      </c>
      <c r="X52" s="204">
        <v>2.3849205969999998</v>
      </c>
      <c r="Y52" s="204">
        <v>2.3849205969999998</v>
      </c>
      <c r="Z52" s="204">
        <v>2.3849205969999998</v>
      </c>
      <c r="AA52">
        <f t="shared" si="1"/>
        <v>0.56201096838161102</v>
      </c>
    </row>
    <row r="53" spans="1:27">
      <c r="A53" s="202" t="s">
        <v>43</v>
      </c>
      <c r="B53" s="201" t="s">
        <v>66</v>
      </c>
      <c r="C53" s="203">
        <v>2.5833332539999998</v>
      </c>
      <c r="D53" s="203">
        <v>2.5833332539999998</v>
      </c>
      <c r="E53" s="203">
        <v>2.5833332539999998</v>
      </c>
      <c r="F53" s="203">
        <v>2.5833332539999998</v>
      </c>
      <c r="G53" s="203">
        <v>2.6785714629999999</v>
      </c>
      <c r="H53" s="203">
        <v>2.6785714629999999</v>
      </c>
      <c r="I53" s="203">
        <v>2.6785714629999999</v>
      </c>
      <c r="J53" s="203">
        <v>2.6785714629999999</v>
      </c>
      <c r="K53" s="203">
        <v>2.6785714629999999</v>
      </c>
      <c r="L53" s="203">
        <v>2.6785714629999999</v>
      </c>
      <c r="M53" s="203">
        <v>2.6785714629999999</v>
      </c>
      <c r="N53" s="203">
        <v>2.6785714629999999</v>
      </c>
      <c r="O53" s="203">
        <v>2.6785714629999999</v>
      </c>
      <c r="P53" s="203">
        <v>2.6785714629999999</v>
      </c>
      <c r="Q53" s="203">
        <v>2.869047642</v>
      </c>
      <c r="R53" s="203">
        <v>2.869047642</v>
      </c>
      <c r="S53" s="203">
        <v>2.869047642</v>
      </c>
      <c r="T53" s="203">
        <v>2.869047642</v>
      </c>
      <c r="U53" s="203">
        <v>2.869047642</v>
      </c>
      <c r="V53" s="203">
        <v>2.869047642</v>
      </c>
      <c r="W53" s="203">
        <v>2.869047642</v>
      </c>
      <c r="X53" s="203">
        <v>2.869047642</v>
      </c>
      <c r="Y53" s="203">
        <v>2.869047642</v>
      </c>
      <c r="Z53" s="203">
        <v>2.869047642</v>
      </c>
      <c r="AA53">
        <f t="shared" si="1"/>
        <v>1.3531085311951097</v>
      </c>
    </row>
    <row r="54" spans="1:27">
      <c r="A54" s="202" t="s">
        <v>68</v>
      </c>
      <c r="B54" s="201" t="s">
        <v>66</v>
      </c>
      <c r="C54" s="204">
        <v>2.801587343</v>
      </c>
      <c r="D54" s="204">
        <v>2.801587343</v>
      </c>
      <c r="E54" s="204">
        <v>2.801587343</v>
      </c>
      <c r="F54" s="204">
        <v>2.801587343</v>
      </c>
      <c r="G54" s="204">
        <v>2.801587343</v>
      </c>
      <c r="H54" s="204">
        <v>2.801587343</v>
      </c>
      <c r="I54" s="204">
        <v>2.801587343</v>
      </c>
      <c r="J54" s="204">
        <v>2.801587343</v>
      </c>
      <c r="K54" s="204">
        <v>2.801587343</v>
      </c>
      <c r="L54" s="204">
        <v>2.801587343</v>
      </c>
      <c r="M54" s="204">
        <v>2.801587343</v>
      </c>
      <c r="N54" s="204">
        <v>2.801587343</v>
      </c>
      <c r="O54" s="204">
        <v>2.801587343</v>
      </c>
      <c r="P54" s="204">
        <v>2.801587343</v>
      </c>
      <c r="Q54" s="204">
        <v>2.801587343</v>
      </c>
      <c r="R54" s="204">
        <v>2.801587343</v>
      </c>
      <c r="S54" s="204">
        <v>2.801587343</v>
      </c>
      <c r="T54" s="204">
        <v>2.801587343</v>
      </c>
      <c r="U54" s="204">
        <v>2.801587343</v>
      </c>
      <c r="V54" s="204">
        <v>2.801587343</v>
      </c>
      <c r="W54" s="204">
        <v>2.801587343</v>
      </c>
      <c r="X54" s="204">
        <v>2.1666667460000002</v>
      </c>
      <c r="Y54" s="204">
        <v>2.1666667460000002</v>
      </c>
      <c r="Z54" s="204">
        <v>2.119047642</v>
      </c>
      <c r="AA54">
        <f t="shared" si="1"/>
        <v>0.12755590355761881</v>
      </c>
    </row>
    <row r="55" spans="1:27">
      <c r="A55" s="202" t="s">
        <v>52</v>
      </c>
      <c r="B55" s="201" t="s">
        <v>66</v>
      </c>
      <c r="C55" s="203">
        <v>2.0039682390000002</v>
      </c>
      <c r="D55" s="203">
        <v>2.0039682390000002</v>
      </c>
      <c r="E55" s="203">
        <v>2.0039682390000002</v>
      </c>
      <c r="F55" s="203">
        <v>2.0039682390000002</v>
      </c>
      <c r="G55" s="203">
        <v>2.0039682390000002</v>
      </c>
      <c r="H55" s="203">
        <v>2.0039682390000002</v>
      </c>
      <c r="I55" s="203">
        <v>2.0039682390000002</v>
      </c>
      <c r="J55" s="203">
        <v>2.0039682390000002</v>
      </c>
      <c r="K55" s="203">
        <v>2.0039682390000002</v>
      </c>
      <c r="L55" s="203">
        <v>2.0039682390000002</v>
      </c>
      <c r="M55" s="203">
        <v>2.0039682390000002</v>
      </c>
      <c r="N55" s="203">
        <v>2.0039682390000002</v>
      </c>
      <c r="O55" s="203">
        <v>2.0039682390000002</v>
      </c>
      <c r="P55" s="203">
        <v>2.0039682390000002</v>
      </c>
      <c r="Q55" s="203">
        <v>2.0039682390000002</v>
      </c>
      <c r="R55" s="203">
        <v>2.0039682390000002</v>
      </c>
      <c r="S55" s="203">
        <v>2.0039682390000002</v>
      </c>
      <c r="T55" s="203">
        <v>2.0039682390000002</v>
      </c>
      <c r="U55" s="203">
        <v>2.0039682390000002</v>
      </c>
      <c r="V55" s="203">
        <v>2.0039682390000002</v>
      </c>
      <c r="W55" s="203">
        <v>2.0039682390000002</v>
      </c>
      <c r="X55" s="203">
        <v>2.0039682390000002</v>
      </c>
      <c r="Y55" s="203">
        <v>2.0039682390000002</v>
      </c>
      <c r="Z55" s="203">
        <v>1.5873016120000001</v>
      </c>
      <c r="AA55">
        <f t="shared" si="1"/>
        <v>-0.74135442217878633</v>
      </c>
    </row>
    <row r="56" spans="1:27">
      <c r="A56" s="202" t="s">
        <v>69</v>
      </c>
      <c r="B56" s="201" t="s">
        <v>66</v>
      </c>
      <c r="C56" s="204" t="s">
        <v>489</v>
      </c>
      <c r="D56" s="204" t="s">
        <v>489</v>
      </c>
      <c r="E56" s="204" t="s">
        <v>489</v>
      </c>
      <c r="F56" s="204" t="s">
        <v>489</v>
      </c>
      <c r="G56" s="204" t="s">
        <v>489</v>
      </c>
      <c r="H56" s="204" t="s">
        <v>489</v>
      </c>
      <c r="I56" s="204" t="s">
        <v>489</v>
      </c>
      <c r="J56" s="204" t="s">
        <v>489</v>
      </c>
      <c r="K56" s="204" t="s">
        <v>489</v>
      </c>
      <c r="L56" s="204" t="s">
        <v>489</v>
      </c>
      <c r="M56" s="204" t="s">
        <v>489</v>
      </c>
      <c r="N56" s="204" t="s">
        <v>489</v>
      </c>
      <c r="O56" s="204" t="s">
        <v>489</v>
      </c>
      <c r="P56" s="204" t="s">
        <v>489</v>
      </c>
      <c r="Q56" s="204" t="s">
        <v>489</v>
      </c>
      <c r="R56" s="204" t="s">
        <v>489</v>
      </c>
      <c r="S56" s="204" t="s">
        <v>489</v>
      </c>
      <c r="T56" s="204" t="s">
        <v>489</v>
      </c>
      <c r="U56" s="204">
        <v>1.7301586870000001</v>
      </c>
      <c r="V56" s="204">
        <v>1.7301586870000001</v>
      </c>
      <c r="W56" s="204">
        <v>1.7301586870000001</v>
      </c>
      <c r="X56" s="204">
        <v>1.7301586870000001</v>
      </c>
      <c r="Y56" s="204">
        <v>1.7301586870000001</v>
      </c>
      <c r="Z56" s="204">
        <v>1.7301586870000001</v>
      </c>
      <c r="AA56">
        <f t="shared" si="1"/>
        <v>-0.50791593732164486</v>
      </c>
    </row>
    <row r="57" spans="1:27">
      <c r="A57" s="202" t="s">
        <v>70</v>
      </c>
      <c r="B57" s="201" t="s">
        <v>66</v>
      </c>
      <c r="C57" s="203">
        <v>1.43650794</v>
      </c>
      <c r="D57" s="203">
        <v>1.43650794</v>
      </c>
      <c r="E57" s="203">
        <v>1.43650794</v>
      </c>
      <c r="F57" s="203">
        <v>1.43650794</v>
      </c>
      <c r="G57" s="203">
        <v>1.43650794</v>
      </c>
      <c r="H57" s="203">
        <v>1.43650794</v>
      </c>
      <c r="I57" s="203">
        <v>1.43650794</v>
      </c>
      <c r="J57" s="203">
        <v>1.43650794</v>
      </c>
      <c r="K57" s="203">
        <v>1.43650794</v>
      </c>
      <c r="L57" s="203">
        <v>1.43650794</v>
      </c>
      <c r="M57" s="203">
        <v>1.43650794</v>
      </c>
      <c r="N57" s="203">
        <v>1.43650794</v>
      </c>
      <c r="O57" s="203">
        <v>1.43650794</v>
      </c>
      <c r="P57" s="203">
        <v>1.43650794</v>
      </c>
      <c r="Q57" s="203">
        <v>1.43650794</v>
      </c>
      <c r="R57" s="203">
        <v>1.43650794</v>
      </c>
      <c r="S57" s="203">
        <v>1.2698413129999999</v>
      </c>
      <c r="T57" s="203">
        <v>1.2698413129999999</v>
      </c>
      <c r="U57" s="203">
        <v>1.2698413129999999</v>
      </c>
      <c r="V57" s="203">
        <v>1.2698413129999999</v>
      </c>
      <c r="W57" s="203">
        <v>1.2698413129999999</v>
      </c>
      <c r="X57" s="203">
        <v>1.2698413129999999</v>
      </c>
      <c r="Y57" s="203">
        <v>1.3968254330000001</v>
      </c>
      <c r="Z57" s="203">
        <v>1.3968254330000001</v>
      </c>
      <c r="AA57">
        <f t="shared" si="1"/>
        <v>-1.052605864413185</v>
      </c>
    </row>
    <row r="58" spans="1:27">
      <c r="A58" s="202" t="s">
        <v>84</v>
      </c>
      <c r="B58" s="201" t="s">
        <v>66</v>
      </c>
      <c r="C58" s="204" t="s">
        <v>489</v>
      </c>
      <c r="D58" s="204" t="s">
        <v>489</v>
      </c>
      <c r="E58" s="204" t="s">
        <v>489</v>
      </c>
      <c r="F58" s="204" t="s">
        <v>489</v>
      </c>
      <c r="G58" s="204" t="s">
        <v>489</v>
      </c>
      <c r="H58" s="204" t="s">
        <v>489</v>
      </c>
      <c r="I58" s="204" t="s">
        <v>489</v>
      </c>
      <c r="J58" s="204" t="s">
        <v>489</v>
      </c>
      <c r="K58" s="204" t="s">
        <v>489</v>
      </c>
      <c r="L58" s="204" t="s">
        <v>489</v>
      </c>
      <c r="M58" s="204" t="s">
        <v>489</v>
      </c>
      <c r="N58" s="204" t="s">
        <v>489</v>
      </c>
      <c r="O58" s="204" t="s">
        <v>489</v>
      </c>
      <c r="P58" s="204" t="s">
        <v>489</v>
      </c>
      <c r="Q58" s="204" t="s">
        <v>489</v>
      </c>
      <c r="R58" s="204" t="s">
        <v>489</v>
      </c>
      <c r="S58" s="204" t="s">
        <v>489</v>
      </c>
      <c r="T58" s="204" t="s">
        <v>489</v>
      </c>
      <c r="U58" s="204">
        <v>2.0357143880000002</v>
      </c>
      <c r="V58" s="204">
        <v>2.0357143880000002</v>
      </c>
      <c r="W58" s="204">
        <v>2.0357143880000002</v>
      </c>
      <c r="X58" s="204">
        <v>2.0357143880000002</v>
      </c>
      <c r="Y58" s="204">
        <v>2.0357143880000002</v>
      </c>
      <c r="Z58" s="204">
        <v>2.0357143880000002</v>
      </c>
      <c r="AA58">
        <f t="shared" si="1"/>
        <v>-8.6164809880907838E-3</v>
      </c>
    </row>
    <row r="59" spans="1:27">
      <c r="A59" s="202" t="s">
        <v>47</v>
      </c>
      <c r="B59" s="201" t="s">
        <v>66</v>
      </c>
      <c r="C59" s="203">
        <v>2.7619047160000001</v>
      </c>
      <c r="D59" s="203">
        <v>2.7619047160000001</v>
      </c>
      <c r="E59" s="203">
        <v>2.7619047160000001</v>
      </c>
      <c r="F59" s="203">
        <v>2.7619047160000001</v>
      </c>
      <c r="G59" s="203">
        <v>2.7619047160000001</v>
      </c>
      <c r="H59" s="203">
        <v>2.7619047160000001</v>
      </c>
      <c r="I59" s="203">
        <v>2.7619047160000001</v>
      </c>
      <c r="J59" s="203">
        <v>2.7619047160000001</v>
      </c>
      <c r="K59" s="203">
        <v>2.7619047160000001</v>
      </c>
      <c r="L59" s="203">
        <v>2.7619047160000001</v>
      </c>
      <c r="M59" s="203">
        <v>2.7619047160000001</v>
      </c>
      <c r="N59" s="203">
        <v>2.7619047160000001</v>
      </c>
      <c r="O59" s="203">
        <v>2.7619047160000001</v>
      </c>
      <c r="P59" s="203">
        <v>2.7619047160000001</v>
      </c>
      <c r="Q59" s="203">
        <v>2.7619047160000001</v>
      </c>
      <c r="R59" s="203">
        <v>2.7619047160000001</v>
      </c>
      <c r="S59" s="203">
        <v>2.7619047160000001</v>
      </c>
      <c r="T59" s="203">
        <v>2.7619047160000001</v>
      </c>
      <c r="U59" s="203">
        <v>2.7619047160000001</v>
      </c>
      <c r="V59" s="203">
        <v>2.7619047160000001</v>
      </c>
      <c r="W59" s="203">
        <v>2.7619047160000001</v>
      </c>
      <c r="X59" s="203">
        <v>2.7619047160000001</v>
      </c>
      <c r="Y59" s="203">
        <v>2.7619047160000001</v>
      </c>
      <c r="Z59" s="203">
        <v>2.5119047160000001</v>
      </c>
      <c r="AA59">
        <f t="shared" si="1"/>
        <v>0.76951192932652057</v>
      </c>
    </row>
    <row r="60" spans="1:27">
      <c r="A60" s="202" t="s">
        <v>71</v>
      </c>
      <c r="B60" s="201" t="s">
        <v>66</v>
      </c>
      <c r="C60" s="204">
        <v>1.702380896</v>
      </c>
      <c r="D60" s="204">
        <v>1.702380896</v>
      </c>
      <c r="E60" s="204">
        <v>1.702380896</v>
      </c>
      <c r="F60" s="204">
        <v>1.702380896</v>
      </c>
      <c r="G60" s="204">
        <v>1.702380896</v>
      </c>
      <c r="H60" s="204">
        <v>1.702380896</v>
      </c>
      <c r="I60" s="204">
        <v>1.702380896</v>
      </c>
      <c r="J60" s="204">
        <v>1.702380896</v>
      </c>
      <c r="K60" s="204">
        <v>1.702380896</v>
      </c>
      <c r="L60" s="204">
        <v>1.702380896</v>
      </c>
      <c r="M60" s="204">
        <v>1.702380896</v>
      </c>
      <c r="N60" s="204">
        <v>1.702380896</v>
      </c>
      <c r="O60" s="204">
        <v>1.702380896</v>
      </c>
      <c r="P60" s="204">
        <v>1.702380896</v>
      </c>
      <c r="Q60" s="204">
        <v>1.702380896</v>
      </c>
      <c r="R60" s="204">
        <v>1.702380896</v>
      </c>
      <c r="S60" s="204">
        <v>1.702380896</v>
      </c>
      <c r="T60" s="204">
        <v>1.369047642</v>
      </c>
      <c r="U60" s="204">
        <v>1.369047642</v>
      </c>
      <c r="V60" s="204">
        <v>1.369047642</v>
      </c>
      <c r="W60" s="204">
        <v>1.369047642</v>
      </c>
      <c r="X60" s="204">
        <v>1.369047642</v>
      </c>
      <c r="Y60" s="204">
        <v>1.369047642</v>
      </c>
      <c r="Z60" s="204">
        <v>1.369047642</v>
      </c>
      <c r="AA60">
        <f t="shared" si="1"/>
        <v>-1.097996724079872</v>
      </c>
    </row>
    <row r="61" spans="1:27">
      <c r="A61" s="202" t="s">
        <v>72</v>
      </c>
      <c r="B61" s="201" t="s">
        <v>66</v>
      </c>
      <c r="C61" s="203">
        <v>3.0357143880000002</v>
      </c>
      <c r="D61" s="203">
        <v>3.0357143880000002</v>
      </c>
      <c r="E61" s="203">
        <v>3.0357143880000002</v>
      </c>
      <c r="F61" s="203">
        <v>3.0357143880000002</v>
      </c>
      <c r="G61" s="203">
        <v>3.0357143880000002</v>
      </c>
      <c r="H61" s="203">
        <v>3.0357143880000002</v>
      </c>
      <c r="I61" s="203">
        <v>3.0357143880000002</v>
      </c>
      <c r="J61" s="203">
        <v>3.0357143880000002</v>
      </c>
      <c r="K61" s="203">
        <v>2.369047642</v>
      </c>
      <c r="L61" s="203">
        <v>2.369047642</v>
      </c>
      <c r="M61" s="203">
        <v>2.369047642</v>
      </c>
      <c r="N61" s="203">
        <v>2.369047642</v>
      </c>
      <c r="O61" s="203">
        <v>2.369047642</v>
      </c>
      <c r="P61" s="203">
        <v>2.369047642</v>
      </c>
      <c r="Q61" s="203">
        <v>2.369047642</v>
      </c>
      <c r="R61" s="203">
        <v>2.369047642</v>
      </c>
      <c r="S61" s="203">
        <v>2.369047642</v>
      </c>
      <c r="T61" s="203">
        <v>2.369047642</v>
      </c>
      <c r="U61" s="203">
        <v>2.369047642</v>
      </c>
      <c r="V61" s="203">
        <v>2.369047642</v>
      </c>
      <c r="W61" s="203">
        <v>2.369047642</v>
      </c>
      <c r="X61" s="203">
        <v>2.369047642</v>
      </c>
      <c r="Y61" s="203">
        <v>2.369047642</v>
      </c>
      <c r="Z61" s="203">
        <v>2.369047642</v>
      </c>
      <c r="AA61">
        <f t="shared" si="1"/>
        <v>0.53607344610344909</v>
      </c>
    </row>
    <row r="62" spans="1:27">
      <c r="A62" s="202" t="s">
        <v>51</v>
      </c>
      <c r="B62" s="201" t="s">
        <v>66</v>
      </c>
      <c r="C62" s="204" t="s">
        <v>489</v>
      </c>
      <c r="D62" s="204" t="s">
        <v>489</v>
      </c>
      <c r="E62" s="204" t="s">
        <v>489</v>
      </c>
      <c r="F62" s="204" t="s">
        <v>489</v>
      </c>
      <c r="G62" s="204" t="s">
        <v>489</v>
      </c>
      <c r="H62" s="204" t="s">
        <v>489</v>
      </c>
      <c r="I62" s="204" t="s">
        <v>489</v>
      </c>
      <c r="J62" s="204" t="s">
        <v>489</v>
      </c>
      <c r="K62" s="204" t="s">
        <v>489</v>
      </c>
      <c r="L62" s="204" t="s">
        <v>489</v>
      </c>
      <c r="M62" s="204" t="s">
        <v>489</v>
      </c>
      <c r="N62" s="204" t="s">
        <v>489</v>
      </c>
      <c r="O62" s="204" t="s">
        <v>489</v>
      </c>
      <c r="P62" s="204" t="s">
        <v>489</v>
      </c>
      <c r="Q62" s="204" t="s">
        <v>489</v>
      </c>
      <c r="R62" s="204" t="s">
        <v>489</v>
      </c>
      <c r="S62" s="204" t="s">
        <v>489</v>
      </c>
      <c r="T62" s="204" t="s">
        <v>489</v>
      </c>
      <c r="U62" s="204">
        <v>2.2460317609999998</v>
      </c>
      <c r="V62" s="204">
        <v>2.2460317609999998</v>
      </c>
      <c r="W62" s="204">
        <v>2.2460317609999998</v>
      </c>
      <c r="X62" s="204">
        <v>2.2460317609999998</v>
      </c>
      <c r="Y62" s="204">
        <v>2.2460317609999998</v>
      </c>
      <c r="Z62" s="204">
        <v>2.2460317609999998</v>
      </c>
      <c r="AA62">
        <f t="shared" si="1"/>
        <v>0.33505686450252764</v>
      </c>
    </row>
    <row r="63" spans="1:27">
      <c r="A63" s="202" t="s">
        <v>73</v>
      </c>
      <c r="B63" s="201" t="s">
        <v>66</v>
      </c>
      <c r="C63" s="203">
        <v>2.1944444179999998</v>
      </c>
      <c r="D63" s="203">
        <v>2.1944444179999998</v>
      </c>
      <c r="E63" s="203">
        <v>2.1944444179999998</v>
      </c>
      <c r="F63" s="203">
        <v>2.1944444179999998</v>
      </c>
      <c r="G63" s="203">
        <v>2.1944444179999998</v>
      </c>
      <c r="H63" s="203">
        <v>2.1944444179999998</v>
      </c>
      <c r="I63" s="203">
        <v>2.1944444179999998</v>
      </c>
      <c r="J63" s="203">
        <v>2.1944444179999998</v>
      </c>
      <c r="K63" s="203">
        <v>2.1944444179999998</v>
      </c>
      <c r="L63" s="203">
        <v>2.1944444179999998</v>
      </c>
      <c r="M63" s="203">
        <v>2.1944444179999998</v>
      </c>
      <c r="N63" s="203">
        <v>2.1944444179999998</v>
      </c>
      <c r="O63" s="203">
        <v>2.1944444179999998</v>
      </c>
      <c r="P63" s="203">
        <v>2.1944444179999998</v>
      </c>
      <c r="Q63" s="203">
        <v>2.1944444179999998</v>
      </c>
      <c r="R63" s="203">
        <v>2.1944444179999998</v>
      </c>
      <c r="S63" s="203">
        <v>2.1944444179999998</v>
      </c>
      <c r="T63" s="203">
        <v>2.1944444179999998</v>
      </c>
      <c r="U63" s="203">
        <v>2.1944444179999998</v>
      </c>
      <c r="V63" s="203">
        <v>2.1944444179999998</v>
      </c>
      <c r="W63" s="203">
        <v>2.1944444179999998</v>
      </c>
      <c r="X63" s="203">
        <v>2.1944444179999998</v>
      </c>
      <c r="Y63" s="203">
        <v>2.1944444179999998</v>
      </c>
      <c r="Z63" s="203">
        <v>2.027777672</v>
      </c>
      <c r="AA63">
        <f t="shared" si="1"/>
        <v>-2.1585631852907669E-2</v>
      </c>
    </row>
    <row r="64" spans="1:27">
      <c r="A64" s="202" t="s">
        <v>54</v>
      </c>
      <c r="B64" s="201" t="s">
        <v>66</v>
      </c>
      <c r="C64" s="204">
        <v>3.043095112</v>
      </c>
      <c r="D64" s="204">
        <v>3.0330953599999999</v>
      </c>
      <c r="E64" s="204">
        <v>3.0214285849999998</v>
      </c>
      <c r="F64" s="204">
        <v>3.0732538699999998</v>
      </c>
      <c r="G64" s="204">
        <v>2.8965871330000001</v>
      </c>
      <c r="H64" s="204">
        <v>2.837301493</v>
      </c>
      <c r="I64" s="204">
        <v>2.837301493</v>
      </c>
      <c r="J64" s="204">
        <v>2.837301493</v>
      </c>
      <c r="K64" s="204">
        <v>2.837301493</v>
      </c>
      <c r="L64" s="204">
        <v>2.8849205969999998</v>
      </c>
      <c r="M64" s="204">
        <v>2.8849205969999998</v>
      </c>
      <c r="N64" s="204">
        <v>2.8849205969999998</v>
      </c>
      <c r="O64" s="204">
        <v>2.8849205969999998</v>
      </c>
      <c r="P64" s="204">
        <v>2.8849205969999998</v>
      </c>
      <c r="Q64" s="204">
        <v>2.8849205969999998</v>
      </c>
      <c r="R64" s="204">
        <v>2.8849205969999998</v>
      </c>
      <c r="S64" s="204">
        <v>2.8849205969999998</v>
      </c>
      <c r="T64" s="204">
        <v>2.8849205969999998</v>
      </c>
      <c r="U64" s="204">
        <v>2.8849205969999998</v>
      </c>
      <c r="V64" s="204">
        <v>2.8214285370000001</v>
      </c>
      <c r="W64" s="204">
        <v>2.8214285370000001</v>
      </c>
      <c r="X64" s="204">
        <v>2.8214285370000001</v>
      </c>
      <c r="Y64" s="204">
        <v>2.8214285370000001</v>
      </c>
      <c r="Z64" s="204">
        <v>2.8214285370000001</v>
      </c>
      <c r="AA64">
        <f t="shared" si="1"/>
        <v>1.2752955721837824</v>
      </c>
    </row>
    <row r="65" spans="1:27">
      <c r="A65" s="202" t="s">
        <v>74</v>
      </c>
      <c r="B65" s="201" t="s">
        <v>66</v>
      </c>
      <c r="C65" s="203">
        <v>1.2428570990000001</v>
      </c>
      <c r="D65" s="203">
        <v>1.2428570990000001</v>
      </c>
      <c r="E65" s="203">
        <v>1.2428570990000001</v>
      </c>
      <c r="F65" s="203">
        <v>1.2428570990000001</v>
      </c>
      <c r="G65" s="203">
        <v>1.2428570990000001</v>
      </c>
      <c r="H65" s="203">
        <v>1.2428570990000001</v>
      </c>
      <c r="I65" s="203">
        <v>1.2428570990000001</v>
      </c>
      <c r="J65" s="203">
        <v>1.2428570990000001</v>
      </c>
      <c r="K65" s="203">
        <v>1.2428570990000001</v>
      </c>
      <c r="L65" s="203">
        <v>1.2428570990000001</v>
      </c>
      <c r="M65" s="203">
        <v>1.2428570990000001</v>
      </c>
      <c r="N65" s="203">
        <v>1.559523821</v>
      </c>
      <c r="O65" s="203">
        <v>1.559523821</v>
      </c>
      <c r="P65" s="203">
        <v>1.559523821</v>
      </c>
      <c r="Q65" s="203">
        <v>1.559523821</v>
      </c>
      <c r="R65" s="203">
        <v>1.559523821</v>
      </c>
      <c r="S65" s="203">
        <v>1.559523821</v>
      </c>
      <c r="T65" s="203">
        <v>1.559523821</v>
      </c>
      <c r="U65" s="203">
        <v>1.559523821</v>
      </c>
      <c r="V65" s="203">
        <v>1.559523821</v>
      </c>
      <c r="W65" s="203">
        <v>1.559523821</v>
      </c>
      <c r="X65" s="203">
        <v>1.559523821</v>
      </c>
      <c r="Y65" s="203">
        <v>1.3928571940000001</v>
      </c>
      <c r="Z65" s="203">
        <v>1.3928571940000001</v>
      </c>
      <c r="AA65">
        <f t="shared" si="1"/>
        <v>-1.0590902453912432</v>
      </c>
    </row>
    <row r="66" spans="1:27">
      <c r="A66" s="202" t="s">
        <v>75</v>
      </c>
      <c r="B66" s="201" t="s">
        <v>66</v>
      </c>
      <c r="C66" s="204">
        <v>2.3333332539999998</v>
      </c>
      <c r="D66" s="204">
        <v>2.3333332539999998</v>
      </c>
      <c r="E66" s="204">
        <v>2.3333332539999998</v>
      </c>
      <c r="F66" s="204">
        <v>2.3333332539999998</v>
      </c>
      <c r="G66" s="204">
        <v>2.3333332539999998</v>
      </c>
      <c r="H66" s="204">
        <v>2.3333332539999998</v>
      </c>
      <c r="I66" s="204">
        <v>2.3333332539999998</v>
      </c>
      <c r="J66" s="204">
        <v>2.3333332539999998</v>
      </c>
      <c r="K66" s="204">
        <v>2.3333332539999998</v>
      </c>
      <c r="L66" s="204">
        <v>2.3333332539999998</v>
      </c>
      <c r="M66" s="204">
        <v>2.3333332539999998</v>
      </c>
      <c r="N66" s="204">
        <v>2.3333332539999998</v>
      </c>
      <c r="O66" s="204">
        <v>2.3333332539999998</v>
      </c>
      <c r="P66" s="204">
        <v>2.3333332539999998</v>
      </c>
      <c r="Q66" s="204">
        <v>2.3333332539999998</v>
      </c>
      <c r="R66" s="204">
        <v>2.3333332539999998</v>
      </c>
      <c r="S66" s="204">
        <v>2.3333332539999998</v>
      </c>
      <c r="T66" s="204">
        <v>2.3333332539999998</v>
      </c>
      <c r="U66" s="204">
        <v>2.3333332539999998</v>
      </c>
      <c r="V66" s="204">
        <v>2.3333332539999998</v>
      </c>
      <c r="W66" s="204">
        <v>2.3333332539999998</v>
      </c>
      <c r="X66" s="204">
        <v>2.3333332539999998</v>
      </c>
      <c r="Y66" s="204">
        <v>2.3333332539999998</v>
      </c>
      <c r="Z66" s="204">
        <v>2.3333332539999998</v>
      </c>
      <c r="AA66">
        <f t="shared" si="1"/>
        <v>0.47771363002629569</v>
      </c>
    </row>
    <row r="67" spans="1:27">
      <c r="A67" s="202" t="s">
        <v>56</v>
      </c>
      <c r="B67" s="201" t="s">
        <v>66</v>
      </c>
      <c r="C67" s="203">
        <v>2.2301588059999999</v>
      </c>
      <c r="D67" s="203">
        <v>2.2301588059999999</v>
      </c>
      <c r="E67" s="203">
        <v>2.2301588059999999</v>
      </c>
      <c r="F67" s="203">
        <v>2.2301588059999999</v>
      </c>
      <c r="G67" s="203">
        <v>2.2301588059999999</v>
      </c>
      <c r="H67" s="203">
        <v>2.2301588059999999</v>
      </c>
      <c r="I67" s="203">
        <v>2.2301588059999999</v>
      </c>
      <c r="J67" s="203">
        <v>2.2301588059999999</v>
      </c>
      <c r="K67" s="203">
        <v>2.2301588059999999</v>
      </c>
      <c r="L67" s="203">
        <v>2.2301588059999999</v>
      </c>
      <c r="M67" s="203">
        <v>2.2301588059999999</v>
      </c>
      <c r="N67" s="203">
        <v>2.2301588059999999</v>
      </c>
      <c r="O67" s="203">
        <v>2.2301588059999999</v>
      </c>
      <c r="P67" s="203">
        <v>2.2301588059999999</v>
      </c>
      <c r="Q67" s="203">
        <v>2.2301588059999999</v>
      </c>
      <c r="R67" s="203">
        <v>2.2301588059999999</v>
      </c>
      <c r="S67" s="203">
        <v>2.2301588059999999</v>
      </c>
      <c r="T67" s="203">
        <v>2.2301588059999999</v>
      </c>
      <c r="U67" s="203">
        <v>2.2301588059999999</v>
      </c>
      <c r="V67" s="203">
        <v>2.2301588059999999</v>
      </c>
      <c r="W67" s="203">
        <v>2.2301588059999999</v>
      </c>
      <c r="X67" s="203">
        <v>2.2301588059999999</v>
      </c>
      <c r="Y67" s="203">
        <v>2.2301588059999999</v>
      </c>
      <c r="Z67" s="203">
        <v>2.2301588059999999</v>
      </c>
      <c r="AA67">
        <f t="shared" si="1"/>
        <v>0.30911934222436571</v>
      </c>
    </row>
    <row r="68" spans="1:27">
      <c r="A68" s="202" t="s">
        <v>76</v>
      </c>
      <c r="B68" s="201" t="s">
        <v>66</v>
      </c>
      <c r="C68" s="204">
        <v>4.8333334920000004</v>
      </c>
      <c r="D68" s="204">
        <v>4.8333334920000004</v>
      </c>
      <c r="E68" s="204">
        <v>4.5833334920000004</v>
      </c>
      <c r="F68" s="204">
        <v>4.5833334920000004</v>
      </c>
      <c r="G68" s="204">
        <v>4.5833334920000004</v>
      </c>
      <c r="H68" s="204">
        <v>4.5833334920000004</v>
      </c>
      <c r="I68" s="204">
        <v>4.5833334920000004</v>
      </c>
      <c r="J68" s="204">
        <v>4.5833334920000004</v>
      </c>
      <c r="K68" s="204">
        <v>4.5833334920000004</v>
      </c>
      <c r="L68" s="204">
        <v>4.5833334920000004</v>
      </c>
      <c r="M68" s="204">
        <v>4.5833334920000004</v>
      </c>
      <c r="N68" s="204">
        <v>4.5833334920000004</v>
      </c>
      <c r="O68" s="204">
        <v>4.5833334920000004</v>
      </c>
      <c r="P68" s="204">
        <v>4.5833334920000004</v>
      </c>
      <c r="Q68" s="204">
        <v>4.4166665079999996</v>
      </c>
      <c r="R68" s="204">
        <v>4.4166665079999996</v>
      </c>
      <c r="S68" s="204">
        <v>4.4166665079999996</v>
      </c>
      <c r="T68" s="204">
        <v>4.4166665079999996</v>
      </c>
      <c r="U68" s="204">
        <v>4.4166665079999996</v>
      </c>
      <c r="V68" s="204">
        <v>4.4166665079999996</v>
      </c>
      <c r="W68" s="204">
        <v>4.130952358</v>
      </c>
      <c r="X68" s="204">
        <v>4.130952358</v>
      </c>
      <c r="Y68" s="204">
        <v>3.559523821</v>
      </c>
      <c r="Z68" s="204">
        <v>3.184523821</v>
      </c>
      <c r="AA68">
        <f t="shared" si="1"/>
        <v>1.8686187447024236</v>
      </c>
    </row>
    <row r="69" spans="1:27">
      <c r="A69" s="193" t="s">
        <v>77</v>
      </c>
      <c r="B69" s="191" t="s">
        <v>66</v>
      </c>
      <c r="C69" s="192" t="s">
        <v>489</v>
      </c>
      <c r="D69" s="192" t="s">
        <v>489</v>
      </c>
      <c r="E69" s="192" t="s">
        <v>489</v>
      </c>
      <c r="F69" s="192">
        <v>2.472222328</v>
      </c>
      <c r="G69" s="192">
        <v>2.472222328</v>
      </c>
      <c r="H69" s="192">
        <v>2.472222328</v>
      </c>
      <c r="I69" s="192">
        <v>2.472222328</v>
      </c>
      <c r="J69" s="192">
        <v>2.472222328</v>
      </c>
      <c r="K69" s="192">
        <v>2.472222328</v>
      </c>
      <c r="L69" s="192">
        <v>2.472222328</v>
      </c>
      <c r="M69" s="192">
        <v>2.472222328</v>
      </c>
      <c r="N69" s="192">
        <v>2.472222328</v>
      </c>
      <c r="O69" s="192">
        <v>2.472222328</v>
      </c>
      <c r="P69" s="192">
        <v>2.3055555820000002</v>
      </c>
      <c r="Q69" s="192">
        <v>2.222222328</v>
      </c>
      <c r="R69" s="192">
        <v>2.222222328</v>
      </c>
      <c r="S69" s="192">
        <v>2.222222328</v>
      </c>
      <c r="T69" s="192">
        <v>2.222222328</v>
      </c>
      <c r="U69" s="192">
        <v>2.222222328</v>
      </c>
      <c r="V69" s="192">
        <v>2.222222328</v>
      </c>
      <c r="W69" s="192">
        <v>2.222222328</v>
      </c>
      <c r="X69" s="192">
        <v>2.222222328</v>
      </c>
      <c r="Y69" s="192">
        <v>1.7142857309999999</v>
      </c>
      <c r="Z69" s="192">
        <v>1.8412698510000001</v>
      </c>
      <c r="AA69" s="66">
        <f t="shared" si="1"/>
        <v>-0.32635249865489802</v>
      </c>
    </row>
    <row r="70" spans="1:27">
      <c r="A70" s="202" t="s">
        <v>58</v>
      </c>
      <c r="B70" s="201" t="s">
        <v>66</v>
      </c>
      <c r="C70" s="204" t="s">
        <v>489</v>
      </c>
      <c r="D70" s="204" t="s">
        <v>489</v>
      </c>
      <c r="E70" s="204" t="s">
        <v>489</v>
      </c>
      <c r="F70" s="204" t="s">
        <v>489</v>
      </c>
      <c r="G70" s="204" t="s">
        <v>489</v>
      </c>
      <c r="H70" s="204" t="s">
        <v>489</v>
      </c>
      <c r="I70" s="204" t="s">
        <v>489</v>
      </c>
      <c r="J70" s="204" t="s">
        <v>489</v>
      </c>
      <c r="K70" s="204" t="s">
        <v>489</v>
      </c>
      <c r="L70" s="204" t="s">
        <v>489</v>
      </c>
      <c r="M70" s="204" t="s">
        <v>489</v>
      </c>
      <c r="N70" s="204" t="s">
        <v>489</v>
      </c>
      <c r="O70" s="204" t="s">
        <v>489</v>
      </c>
      <c r="P70" s="204" t="s">
        <v>489</v>
      </c>
      <c r="Q70" s="204" t="s">
        <v>489</v>
      </c>
      <c r="R70" s="204" t="s">
        <v>489</v>
      </c>
      <c r="S70" s="204" t="s">
        <v>489</v>
      </c>
      <c r="T70" s="204" t="s">
        <v>489</v>
      </c>
      <c r="U70" s="204">
        <v>2.6507935520000001</v>
      </c>
      <c r="V70" s="204">
        <v>2.6507935520000001</v>
      </c>
      <c r="W70" s="204">
        <v>2.6507935520000001</v>
      </c>
      <c r="X70" s="204">
        <v>2.603174686</v>
      </c>
      <c r="Y70" s="204">
        <v>2.603174686</v>
      </c>
      <c r="Z70" s="204">
        <v>2.603174686</v>
      </c>
      <c r="AA70">
        <f t="shared" si="1"/>
        <v>0.91865346473704712</v>
      </c>
    </row>
    <row r="71" spans="1:27">
      <c r="A71" s="202" t="s">
        <v>45</v>
      </c>
      <c r="B71" s="201" t="s">
        <v>66</v>
      </c>
      <c r="C71" s="203">
        <v>3.5476191039999998</v>
      </c>
      <c r="D71" s="203">
        <v>3.5476191039999998</v>
      </c>
      <c r="E71" s="203">
        <v>3.5476191039999998</v>
      </c>
      <c r="F71" s="203">
        <v>3.5476191039999998</v>
      </c>
      <c r="G71" s="203">
        <v>3.5476191039999998</v>
      </c>
      <c r="H71" s="203">
        <v>2.3571429249999998</v>
      </c>
      <c r="I71" s="203">
        <v>2.3571429249999998</v>
      </c>
      <c r="J71" s="203">
        <v>2.3571429249999998</v>
      </c>
      <c r="K71" s="203">
        <v>2.3571429249999998</v>
      </c>
      <c r="L71" s="203">
        <v>2.3571429249999998</v>
      </c>
      <c r="M71" s="203">
        <v>2.3571429249999998</v>
      </c>
      <c r="N71" s="203">
        <v>2.3571429249999998</v>
      </c>
      <c r="O71" s="203">
        <v>2.3571429249999998</v>
      </c>
      <c r="P71" s="203">
        <v>2.3571429249999998</v>
      </c>
      <c r="Q71" s="203">
        <v>2.3571429249999998</v>
      </c>
      <c r="R71" s="203">
        <v>2.3571429249999998</v>
      </c>
      <c r="S71" s="203">
        <v>2.3571429249999998</v>
      </c>
      <c r="T71" s="203">
        <v>2.3571429249999998</v>
      </c>
      <c r="U71" s="203">
        <v>2.3571429249999998</v>
      </c>
      <c r="V71" s="203">
        <v>2.3571429249999998</v>
      </c>
      <c r="W71" s="203">
        <v>2.3571429249999998</v>
      </c>
      <c r="X71" s="203">
        <v>2.2142856119999998</v>
      </c>
      <c r="Y71" s="203">
        <v>2.2142856119999998</v>
      </c>
      <c r="Z71" s="203">
        <v>2.0476191039999998</v>
      </c>
      <c r="AA71">
        <f t="shared" si="1"/>
        <v>1.0836660312012747E-2</v>
      </c>
    </row>
    <row r="72" spans="1:27">
      <c r="A72" s="202" t="s">
        <v>61</v>
      </c>
      <c r="B72" s="201" t="s">
        <v>66</v>
      </c>
      <c r="C72" s="204">
        <v>2.7976191039999998</v>
      </c>
      <c r="D72" s="204">
        <v>2.7976191039999998</v>
      </c>
      <c r="E72" s="204">
        <v>2.7976191039999998</v>
      </c>
      <c r="F72" s="204">
        <v>2.7976191039999998</v>
      </c>
      <c r="G72" s="204">
        <v>2.7976191039999998</v>
      </c>
      <c r="H72" s="204">
        <v>2.7976191039999998</v>
      </c>
      <c r="I72" s="204">
        <v>2.7976191039999998</v>
      </c>
      <c r="J72" s="204">
        <v>2.7023808960000002</v>
      </c>
      <c r="K72" s="204">
        <v>2.7023808960000002</v>
      </c>
      <c r="L72" s="204">
        <v>2.6547617909999999</v>
      </c>
      <c r="M72" s="204">
        <v>2.6547617909999999</v>
      </c>
      <c r="N72" s="204">
        <v>2.6547617909999999</v>
      </c>
      <c r="O72" s="204">
        <v>2.6071429249999998</v>
      </c>
      <c r="P72" s="204">
        <v>2.6071429249999998</v>
      </c>
      <c r="Q72" s="204">
        <v>2.6071429249999998</v>
      </c>
      <c r="R72" s="204">
        <v>2.6071429249999998</v>
      </c>
      <c r="S72" s="204">
        <v>2.6071429249999998</v>
      </c>
      <c r="T72" s="204">
        <v>2.6071429249999998</v>
      </c>
      <c r="U72" s="204">
        <v>2.6071429249999998</v>
      </c>
      <c r="V72" s="204">
        <v>2.6071429249999998</v>
      </c>
      <c r="W72" s="204">
        <v>2.6071429249999998</v>
      </c>
      <c r="X72" s="204">
        <v>2.6071429249999998</v>
      </c>
      <c r="Y72" s="204">
        <v>2.6071429249999998</v>
      </c>
      <c r="Z72" s="204">
        <v>2.6071429249999998</v>
      </c>
      <c r="AA72">
        <f t="shared" si="1"/>
        <v>0.92513784571510482</v>
      </c>
    </row>
    <row r="73" spans="1:27">
      <c r="A73" s="202" t="s">
        <v>78</v>
      </c>
      <c r="B73" s="201" t="s">
        <v>66</v>
      </c>
      <c r="C73" s="203">
        <v>1.5952380900000001</v>
      </c>
      <c r="D73" s="203">
        <v>1.5952380900000001</v>
      </c>
      <c r="E73" s="203">
        <v>1.5952380900000001</v>
      </c>
      <c r="F73" s="203">
        <v>1.5952380900000001</v>
      </c>
      <c r="G73" s="203">
        <v>1.5952380900000001</v>
      </c>
      <c r="H73" s="203">
        <v>1.5952380900000001</v>
      </c>
      <c r="I73" s="203">
        <v>1.5952380900000001</v>
      </c>
      <c r="J73" s="203">
        <v>1.5952380900000001</v>
      </c>
      <c r="K73" s="203">
        <v>1.5952380900000001</v>
      </c>
      <c r="L73" s="203">
        <v>1.5952380900000001</v>
      </c>
      <c r="M73" s="203">
        <v>1.5952380900000001</v>
      </c>
      <c r="N73" s="203">
        <v>1.5952380900000001</v>
      </c>
      <c r="O73" s="203">
        <v>1.5952380900000001</v>
      </c>
      <c r="P73" s="203">
        <v>1.5952380900000001</v>
      </c>
      <c r="Q73" s="203">
        <v>1.5952380900000001</v>
      </c>
      <c r="R73" s="203">
        <v>1.5952380900000001</v>
      </c>
      <c r="S73" s="203">
        <v>1.5952380900000001</v>
      </c>
      <c r="T73" s="203">
        <v>1.5952380900000001</v>
      </c>
      <c r="U73" s="203">
        <v>1.5952380900000001</v>
      </c>
      <c r="V73" s="203">
        <v>1.5952380900000001</v>
      </c>
      <c r="W73" s="203">
        <v>1.5952380900000001</v>
      </c>
      <c r="X73" s="203">
        <v>1.5952380900000001</v>
      </c>
      <c r="Y73" s="203">
        <v>1.5952380900000001</v>
      </c>
      <c r="Z73" s="203">
        <v>1.5952380900000001</v>
      </c>
      <c r="AA73">
        <f t="shared" si="1"/>
        <v>-0.72838566022267026</v>
      </c>
    </row>
    <row r="74" spans="1:27">
      <c r="A74" s="202" t="s">
        <v>79</v>
      </c>
      <c r="B74" s="201" t="s">
        <v>66</v>
      </c>
      <c r="C74" s="204">
        <v>2.3928570750000002</v>
      </c>
      <c r="D74" s="204">
        <v>2.3928570750000002</v>
      </c>
      <c r="E74" s="204">
        <v>2.3928570750000002</v>
      </c>
      <c r="F74" s="204">
        <v>2.3928570750000002</v>
      </c>
      <c r="G74" s="204">
        <v>2.3928570750000002</v>
      </c>
      <c r="H74" s="204">
        <v>2.3928570750000002</v>
      </c>
      <c r="I74" s="204">
        <v>2.3928570750000002</v>
      </c>
      <c r="J74" s="204">
        <v>2.3928570750000002</v>
      </c>
      <c r="K74" s="204">
        <v>2.3928570750000002</v>
      </c>
      <c r="L74" s="204">
        <v>2.3928570750000002</v>
      </c>
      <c r="M74" s="204">
        <v>2.3928570750000002</v>
      </c>
      <c r="N74" s="204">
        <v>2.3928570750000002</v>
      </c>
      <c r="O74" s="204">
        <v>2.3928570750000002</v>
      </c>
      <c r="P74" s="204">
        <v>2.3928570750000002</v>
      </c>
      <c r="Q74" s="204">
        <v>2.309523821</v>
      </c>
      <c r="R74" s="204">
        <v>2.309523821</v>
      </c>
      <c r="S74" s="204">
        <v>2.309523821</v>
      </c>
      <c r="T74" s="204">
        <v>2.309523821</v>
      </c>
      <c r="U74" s="204">
        <v>2.309523821</v>
      </c>
      <c r="V74" s="204">
        <v>2.309523821</v>
      </c>
      <c r="W74" s="204">
        <v>2.309523821</v>
      </c>
      <c r="X74" s="204">
        <v>2.309523821</v>
      </c>
      <c r="Y74" s="204">
        <v>2.309523821</v>
      </c>
      <c r="Z74" s="204">
        <v>2.309523821</v>
      </c>
      <c r="AA74">
        <f t="shared" si="1"/>
        <v>0.43880734579201758</v>
      </c>
    </row>
    <row r="75" spans="1:27">
      <c r="A75" s="202" t="s">
        <v>80</v>
      </c>
      <c r="B75" s="201" t="s">
        <v>66</v>
      </c>
      <c r="C75" s="203">
        <v>1.0317460300000001</v>
      </c>
      <c r="D75" s="203">
        <v>1.0317460300000001</v>
      </c>
      <c r="E75" s="203">
        <v>1.0317460300000001</v>
      </c>
      <c r="F75" s="203">
        <v>1.0317460300000001</v>
      </c>
      <c r="G75" s="203">
        <v>1.0317460300000001</v>
      </c>
      <c r="H75" s="203">
        <v>1.0317460300000001</v>
      </c>
      <c r="I75" s="203">
        <v>1.0317460300000001</v>
      </c>
      <c r="J75" s="203">
        <v>1.0317460300000001</v>
      </c>
      <c r="K75" s="203">
        <v>1.0317460300000001</v>
      </c>
      <c r="L75" s="203">
        <v>1.0317460300000001</v>
      </c>
      <c r="M75" s="203">
        <v>1.198412657</v>
      </c>
      <c r="N75" s="203">
        <v>1.198412657</v>
      </c>
      <c r="O75" s="203">
        <v>1.198412657</v>
      </c>
      <c r="P75" s="203">
        <v>1.198412657</v>
      </c>
      <c r="Q75" s="203">
        <v>1.198412657</v>
      </c>
      <c r="R75" s="203">
        <v>1.198412657</v>
      </c>
      <c r="S75" s="203">
        <v>1.198412657</v>
      </c>
      <c r="T75" s="203">
        <v>1.198412657</v>
      </c>
      <c r="U75" s="203">
        <v>1.198412657</v>
      </c>
      <c r="V75" s="203">
        <v>1.198412657</v>
      </c>
      <c r="W75" s="203">
        <v>1.198412657</v>
      </c>
      <c r="X75" s="203">
        <v>1.198412657</v>
      </c>
      <c r="Y75" s="203">
        <v>1.198412657</v>
      </c>
      <c r="Z75" s="203">
        <v>1.0317460300000001</v>
      </c>
      <c r="AA75">
        <f t="shared" si="1"/>
        <v>-1.6491712266038203</v>
      </c>
    </row>
    <row r="76" spans="1:27">
      <c r="A76" s="202" t="s">
        <v>81</v>
      </c>
      <c r="B76" s="201" t="s">
        <v>66</v>
      </c>
      <c r="C76" s="204">
        <v>0.25666665999999999</v>
      </c>
      <c r="D76" s="204">
        <v>0.25666665999999999</v>
      </c>
      <c r="E76" s="204">
        <v>0.25666665999999999</v>
      </c>
      <c r="F76" s="204">
        <v>0.25666665999999999</v>
      </c>
      <c r="G76" s="204">
        <v>0.25666665999999999</v>
      </c>
      <c r="H76" s="204">
        <v>0.25666665999999999</v>
      </c>
      <c r="I76" s="204">
        <v>0.25666665999999999</v>
      </c>
      <c r="J76" s="204">
        <v>0.25666665999999999</v>
      </c>
      <c r="K76" s="204">
        <v>0.25666665999999999</v>
      </c>
      <c r="L76" s="204">
        <v>0.25666665999999999</v>
      </c>
      <c r="M76" s="204">
        <v>0.25666665999999999</v>
      </c>
      <c r="N76" s="204">
        <v>0.25666665999999999</v>
      </c>
      <c r="O76" s="204">
        <v>0.25666665999999999</v>
      </c>
      <c r="P76" s="204">
        <v>0.25666665999999999</v>
      </c>
      <c r="Q76" s="204">
        <v>0.25666665999999999</v>
      </c>
      <c r="R76" s="204">
        <v>0.25666665999999999</v>
      </c>
      <c r="S76" s="204">
        <v>0.25666665999999999</v>
      </c>
      <c r="T76" s="204">
        <v>0.25666665999999999</v>
      </c>
      <c r="U76" s="204">
        <v>0.25666665999999999</v>
      </c>
      <c r="V76" s="204">
        <v>0.25666665999999999</v>
      </c>
      <c r="W76" s="204">
        <v>0.25666665999999999</v>
      </c>
      <c r="X76" s="204">
        <v>0.25666665999999999</v>
      </c>
      <c r="Y76" s="204">
        <v>0.25666665999999999</v>
      </c>
      <c r="Z76" s="204">
        <v>0.25666665999999999</v>
      </c>
      <c r="AA76">
        <f t="shared" si="1"/>
        <v>-2.9157053046453019</v>
      </c>
    </row>
    <row r="77" spans="1:27">
      <c r="Z77">
        <f>AVERAGE(Z43:Z76)</f>
        <v>2.0409874057352937</v>
      </c>
    </row>
    <row r="78" spans="1:27">
      <c r="Z78">
        <f>_xlfn.STDEV.P(Z43:Z76)</f>
        <v>0.61196882376710493</v>
      </c>
    </row>
  </sheetData>
  <mergeCells count="3">
    <mergeCell ref="A41:B41"/>
    <mergeCell ref="B1:Y1"/>
    <mergeCell ref="B2:Y2"/>
  </mergeCells>
  <hyperlinks>
    <hyperlink ref="A40" r:id="rId1" tooltip="Click once to display linked information. Click and hold to select this cell." display="http://stats.oecd.org/OECDStat_Metadata/ShowMetadata.ashx?Dataset=EPL_OV&amp;ShowOnWeb=true&amp;Lang=en"/>
  </hyperlinks>
  <pageMargins left="0.7" right="0.7" top="0.75" bottom="0.75" header="0.3" footer="0.3"/>
  <pageSetup paperSize="9" orientation="portrait" horizontalDpi="300" verticalDpi="0" copies="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workbookViewId="0">
      <selection activeCell="B55" sqref="A1:B64"/>
    </sheetView>
  </sheetViews>
  <sheetFormatPr defaultRowHeight="16.5"/>
  <cols>
    <col min="1" max="1" width="30" style="601" customWidth="1"/>
    <col min="2" max="2" width="56.42578125" style="696" customWidth="1"/>
    <col min="3" max="3" width="13.7109375" style="284" customWidth="1"/>
    <col min="4" max="4" width="9.140625" customWidth="1"/>
  </cols>
  <sheetData>
    <row r="1" spans="1:2" ht="20.25" customHeight="1">
      <c r="A1" s="657" t="s">
        <v>330</v>
      </c>
      <c r="B1" s="692" t="s">
        <v>1</v>
      </c>
    </row>
    <row r="2" spans="1:2" s="284" customFormat="1" ht="81">
      <c r="A2" s="697" t="s">
        <v>999</v>
      </c>
      <c r="B2" s="693" t="s">
        <v>1000</v>
      </c>
    </row>
    <row r="3" spans="1:2" ht="67.5">
      <c r="A3" s="697" t="s">
        <v>328</v>
      </c>
      <c r="B3" s="693" t="s">
        <v>933</v>
      </c>
    </row>
    <row r="4" spans="1:2" ht="67.5">
      <c r="A4" s="698" t="s">
        <v>375</v>
      </c>
      <c r="B4" s="694" t="s">
        <v>934</v>
      </c>
    </row>
    <row r="5" spans="1:2" ht="40.5">
      <c r="A5" s="698" t="s">
        <v>376</v>
      </c>
      <c r="B5" s="694" t="s">
        <v>846</v>
      </c>
    </row>
    <row r="6" spans="1:2" ht="54">
      <c r="A6" s="698" t="s">
        <v>9</v>
      </c>
      <c r="B6" s="694" t="s">
        <v>935</v>
      </c>
    </row>
    <row r="7" spans="1:2" ht="67.5">
      <c r="A7" s="698" t="s">
        <v>6</v>
      </c>
      <c r="B7" s="694" t="s">
        <v>945</v>
      </c>
    </row>
    <row r="8" spans="1:2">
      <c r="A8" s="699" t="s">
        <v>11</v>
      </c>
      <c r="B8" s="694" t="s">
        <v>936</v>
      </c>
    </row>
    <row r="9" spans="1:2" ht="27">
      <c r="A9" s="698" t="s">
        <v>12</v>
      </c>
      <c r="B9" s="694" t="s">
        <v>946</v>
      </c>
    </row>
    <row r="10" spans="1:2">
      <c r="A10" s="699" t="s">
        <v>847</v>
      </c>
      <c r="B10" s="694" t="s">
        <v>937</v>
      </c>
    </row>
    <row r="11" spans="1:2" ht="27">
      <c r="A11" s="698" t="s">
        <v>848</v>
      </c>
      <c r="B11" s="694" t="s">
        <v>938</v>
      </c>
    </row>
    <row r="12" spans="1:2" ht="27">
      <c r="A12" s="698" t="s">
        <v>15</v>
      </c>
      <c r="B12" s="694" t="s">
        <v>939</v>
      </c>
    </row>
    <row r="13" spans="1:2" ht="27">
      <c r="A13" s="698" t="s">
        <v>16</v>
      </c>
      <c r="B13" s="694" t="s">
        <v>940</v>
      </c>
    </row>
    <row r="14" spans="1:2" ht="54">
      <c r="A14" s="700" t="s">
        <v>826</v>
      </c>
      <c r="B14" s="695" t="s">
        <v>941</v>
      </c>
    </row>
    <row r="15" spans="1:2" ht="27">
      <c r="A15" s="701" t="s">
        <v>857</v>
      </c>
      <c r="B15" s="693" t="s">
        <v>908</v>
      </c>
    </row>
    <row r="16" spans="1:2">
      <c r="A16" s="702" t="s">
        <v>409</v>
      </c>
      <c r="B16" s="694" t="s">
        <v>908</v>
      </c>
    </row>
    <row r="17" spans="1:2">
      <c r="A17" s="702" t="s">
        <v>36</v>
      </c>
      <c r="B17" s="694" t="s">
        <v>883</v>
      </c>
    </row>
    <row r="18" spans="1:2">
      <c r="A18" s="702" t="s">
        <v>867</v>
      </c>
      <c r="B18" s="694" t="s">
        <v>884</v>
      </c>
    </row>
    <row r="19" spans="1:2" ht="27">
      <c r="A19" s="702" t="s">
        <v>464</v>
      </c>
      <c r="B19" s="694" t="s">
        <v>909</v>
      </c>
    </row>
    <row r="20" spans="1:2" ht="40.5">
      <c r="A20" s="702" t="s">
        <v>885</v>
      </c>
      <c r="B20" s="694" t="s">
        <v>956</v>
      </c>
    </row>
    <row r="21" spans="1:2" ht="40.5">
      <c r="A21" s="702" t="s">
        <v>880</v>
      </c>
      <c r="B21" s="694" t="s">
        <v>887</v>
      </c>
    </row>
    <row r="22" spans="1:2" ht="27">
      <c r="A22" s="702" t="s">
        <v>410</v>
      </c>
      <c r="B22" s="694" t="s">
        <v>888</v>
      </c>
    </row>
    <row r="23" spans="1:2">
      <c r="A23" s="702" t="s">
        <v>411</v>
      </c>
      <c r="B23" s="694" t="s">
        <v>889</v>
      </c>
    </row>
    <row r="24" spans="1:2">
      <c r="A24" s="702" t="s">
        <v>412</v>
      </c>
      <c r="B24" s="694" t="s">
        <v>889</v>
      </c>
    </row>
    <row r="25" spans="1:2">
      <c r="A25" s="702" t="s">
        <v>463</v>
      </c>
      <c r="B25" s="694" t="s">
        <v>889</v>
      </c>
    </row>
    <row r="26" spans="1:2" ht="27">
      <c r="A26" s="702" t="s">
        <v>893</v>
      </c>
      <c r="B26" s="694" t="s">
        <v>931</v>
      </c>
    </row>
    <row r="27" spans="1:2" ht="27">
      <c r="A27" s="702" t="s">
        <v>454</v>
      </c>
      <c r="B27" s="694" t="s">
        <v>930</v>
      </c>
    </row>
    <row r="28" spans="1:2" ht="27">
      <c r="A28" s="702" t="s">
        <v>456</v>
      </c>
      <c r="B28" s="694" t="s">
        <v>914</v>
      </c>
    </row>
    <row r="29" spans="1:2" ht="40.5">
      <c r="A29" s="702" t="s">
        <v>900</v>
      </c>
      <c r="B29" s="694" t="s">
        <v>899</v>
      </c>
    </row>
    <row r="30" spans="1:2" ht="40.5">
      <c r="A30" s="702" t="s">
        <v>901</v>
      </c>
      <c r="B30" s="694" t="s">
        <v>902</v>
      </c>
    </row>
    <row r="31" spans="1:2" ht="40.5">
      <c r="A31" s="702" t="s">
        <v>903</v>
      </c>
      <c r="B31" s="694" t="s">
        <v>942</v>
      </c>
    </row>
    <row r="32" spans="1:2">
      <c r="A32" s="702" t="s">
        <v>948</v>
      </c>
      <c r="B32" s="694" t="s">
        <v>921</v>
      </c>
    </row>
    <row r="33" spans="1:2" ht="27">
      <c r="A33" s="702" t="s">
        <v>949</v>
      </c>
      <c r="B33" s="694" t="s">
        <v>950</v>
      </c>
    </row>
    <row r="34" spans="1:2" ht="27">
      <c r="A34" s="702" t="s">
        <v>905</v>
      </c>
      <c r="B34" s="694" t="s">
        <v>929</v>
      </c>
    </row>
    <row r="35" spans="1:2" ht="27">
      <c r="A35" s="702" t="s">
        <v>906</v>
      </c>
      <c r="B35" s="694" t="s">
        <v>907</v>
      </c>
    </row>
    <row r="36" spans="1:2" ht="27">
      <c r="A36" s="702" t="s">
        <v>660</v>
      </c>
      <c r="B36" s="694" t="s">
        <v>955</v>
      </c>
    </row>
    <row r="37" spans="1:2">
      <c r="A37" s="702" t="s">
        <v>470</v>
      </c>
      <c r="B37" s="694" t="s">
        <v>928</v>
      </c>
    </row>
    <row r="38" spans="1:2">
      <c r="A38" s="702" t="s">
        <v>469</v>
      </c>
      <c r="B38" s="694" t="s">
        <v>954</v>
      </c>
    </row>
    <row r="39" spans="1:2" ht="27">
      <c r="A39" s="702" t="s">
        <v>860</v>
      </c>
      <c r="B39" s="694" t="s">
        <v>927</v>
      </c>
    </row>
    <row r="40" spans="1:2" ht="27">
      <c r="A40" s="702" t="s">
        <v>685</v>
      </c>
      <c r="B40" s="694" t="s">
        <v>926</v>
      </c>
    </row>
    <row r="41" spans="1:2">
      <c r="A41" s="702" t="s">
        <v>910</v>
      </c>
      <c r="B41" s="694" t="s">
        <v>911</v>
      </c>
    </row>
    <row r="42" spans="1:2" ht="27">
      <c r="A42" s="702" t="s">
        <v>922</v>
      </c>
      <c r="B42" s="694" t="s">
        <v>913</v>
      </c>
    </row>
    <row r="43" spans="1:2">
      <c r="A43" s="702" t="s">
        <v>34</v>
      </c>
      <c r="B43" s="694" t="s">
        <v>915</v>
      </c>
    </row>
    <row r="44" spans="1:2" ht="27">
      <c r="A44" s="702" t="s">
        <v>944</v>
      </c>
      <c r="B44" s="694" t="s">
        <v>943</v>
      </c>
    </row>
    <row r="45" spans="1:2" ht="27">
      <c r="A45" s="702" t="s">
        <v>679</v>
      </c>
      <c r="B45" s="694" t="s">
        <v>923</v>
      </c>
    </row>
    <row r="46" spans="1:2" ht="54">
      <c r="A46" s="702" t="s">
        <v>697</v>
      </c>
      <c r="B46" s="694" t="s">
        <v>924</v>
      </c>
    </row>
    <row r="47" spans="1:2" ht="27">
      <c r="A47" s="702" t="s">
        <v>957</v>
      </c>
      <c r="B47" s="694" t="s">
        <v>917</v>
      </c>
    </row>
    <row r="48" spans="1:2" ht="27">
      <c r="A48" s="702" t="s">
        <v>802</v>
      </c>
      <c r="B48" s="694" t="s">
        <v>925</v>
      </c>
    </row>
    <row r="49" spans="1:2">
      <c r="A49" s="702" t="s">
        <v>813</v>
      </c>
      <c r="B49" s="694" t="s">
        <v>918</v>
      </c>
    </row>
    <row r="50" spans="1:2">
      <c r="A50" s="702" t="s">
        <v>919</v>
      </c>
      <c r="B50" s="694" t="s">
        <v>952</v>
      </c>
    </row>
    <row r="51" spans="1:2">
      <c r="A51" s="702" t="s">
        <v>920</v>
      </c>
      <c r="B51" s="694" t="s">
        <v>953</v>
      </c>
    </row>
    <row r="52" spans="1:2">
      <c r="A52" s="702" t="s">
        <v>878</v>
      </c>
      <c r="B52" s="694" t="s">
        <v>921</v>
      </c>
    </row>
    <row r="53" spans="1:2" s="284" customFormat="1" ht="40.5">
      <c r="A53" s="796" t="s">
        <v>962</v>
      </c>
      <c r="B53" s="797" t="s">
        <v>1034</v>
      </c>
    </row>
    <row r="54" spans="1:2" s="284" customFormat="1" ht="54">
      <c r="A54" s="796" t="s">
        <v>1004</v>
      </c>
      <c r="B54" s="799" t="s">
        <v>1035</v>
      </c>
    </row>
    <row r="55" spans="1:2" ht="16.5" customHeight="1">
      <c r="A55" s="702" t="s">
        <v>983</v>
      </c>
      <c r="B55" s="825" t="s">
        <v>1003</v>
      </c>
    </row>
    <row r="56" spans="1:2" ht="27">
      <c r="A56" s="702" t="s">
        <v>984</v>
      </c>
      <c r="B56" s="825"/>
    </row>
    <row r="57" spans="1:2">
      <c r="A57" s="702" t="s">
        <v>985</v>
      </c>
      <c r="B57" s="825"/>
    </row>
    <row r="58" spans="1:2">
      <c r="A58" s="702" t="s">
        <v>986</v>
      </c>
      <c r="B58" s="825"/>
    </row>
    <row r="59" spans="1:2">
      <c r="A59" s="702" t="s">
        <v>987</v>
      </c>
      <c r="B59" s="825"/>
    </row>
    <row r="60" spans="1:2">
      <c r="A60" s="702" t="s">
        <v>1001</v>
      </c>
      <c r="B60" s="825"/>
    </row>
    <row r="61" spans="1:2">
      <c r="A61" s="702" t="s">
        <v>989</v>
      </c>
      <c r="B61" s="825"/>
    </row>
    <row r="62" spans="1:2">
      <c r="A62" s="702" t="s">
        <v>990</v>
      </c>
      <c r="B62" s="825"/>
    </row>
    <row r="63" spans="1:2">
      <c r="A63" s="702" t="s">
        <v>991</v>
      </c>
      <c r="B63" s="825"/>
    </row>
    <row r="64" spans="1:2">
      <c r="A64" s="703" t="s">
        <v>992</v>
      </c>
      <c r="B64" s="826"/>
    </row>
  </sheetData>
  <mergeCells count="1">
    <mergeCell ref="B55:B64"/>
  </mergeCells>
  <pageMargins left="0.7" right="0.7" top="0.75" bottom="0.75" header="0.3" footer="0.3"/>
  <pageSetup paperSize="9" orientation="portrait" horizont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7"/>
  <sheetViews>
    <sheetView topLeftCell="A182" workbookViewId="0">
      <selection activeCell="E203" sqref="E203"/>
    </sheetView>
  </sheetViews>
  <sheetFormatPr defaultRowHeight="16.5"/>
  <cols>
    <col min="1" max="1" width="13.5703125" customWidth="1"/>
    <col min="2" max="2" width="17" customWidth="1"/>
  </cols>
  <sheetData>
    <row r="1" spans="1:18" ht="16.5" customHeight="1">
      <c r="A1" s="871" t="s">
        <v>493</v>
      </c>
      <c r="B1" s="872"/>
      <c r="C1" s="873"/>
      <c r="D1" s="874" t="s">
        <v>496</v>
      </c>
      <c r="E1" s="875"/>
      <c r="F1" s="875"/>
      <c r="G1" s="875"/>
      <c r="H1" s="875"/>
      <c r="I1" s="875"/>
      <c r="J1" s="875"/>
      <c r="K1" s="875"/>
      <c r="L1" s="875"/>
      <c r="M1" s="875"/>
      <c r="N1" s="875"/>
      <c r="O1" s="875"/>
      <c r="P1" s="875"/>
      <c r="Q1" s="876"/>
    </row>
    <row r="2" spans="1:18" ht="16.5" customHeight="1">
      <c r="A2" s="871" t="s">
        <v>492</v>
      </c>
      <c r="B2" s="872"/>
      <c r="C2" s="873"/>
      <c r="D2" s="874" t="s">
        <v>497</v>
      </c>
      <c r="E2" s="875"/>
      <c r="F2" s="875"/>
      <c r="G2" s="875"/>
      <c r="H2" s="875"/>
      <c r="I2" s="875"/>
      <c r="J2" s="875"/>
      <c r="K2" s="875"/>
      <c r="L2" s="875"/>
      <c r="M2" s="875"/>
      <c r="N2" s="875"/>
      <c r="O2" s="875"/>
      <c r="P2" s="875"/>
      <c r="Q2" s="876"/>
    </row>
    <row r="3" spans="1:18">
      <c r="A3" s="877" t="s">
        <v>494</v>
      </c>
      <c r="B3" s="878"/>
      <c r="C3" s="879"/>
      <c r="D3" s="216" t="s">
        <v>243</v>
      </c>
      <c r="E3" s="216" t="s">
        <v>244</v>
      </c>
      <c r="F3" s="216" t="s">
        <v>245</v>
      </c>
      <c r="G3" s="216" t="s">
        <v>246</v>
      </c>
      <c r="H3" s="216" t="s">
        <v>247</v>
      </c>
      <c r="I3" s="216" t="s">
        <v>248</v>
      </c>
      <c r="J3" s="216" t="s">
        <v>249</v>
      </c>
      <c r="K3" s="216" t="s">
        <v>250</v>
      </c>
      <c r="L3" s="216" t="s">
        <v>251</v>
      </c>
      <c r="M3" s="216" t="s">
        <v>252</v>
      </c>
      <c r="N3" s="216" t="s">
        <v>253</v>
      </c>
      <c r="O3" s="216" t="s">
        <v>254</v>
      </c>
      <c r="P3" s="216" t="s">
        <v>255</v>
      </c>
      <c r="Q3" s="216" t="s">
        <v>360</v>
      </c>
    </row>
    <row r="4" spans="1:18">
      <c r="A4" s="217" t="s">
        <v>122</v>
      </c>
      <c r="B4" s="217" t="s">
        <v>483</v>
      </c>
      <c r="C4" s="218" t="s">
        <v>66</v>
      </c>
      <c r="D4" s="218" t="s">
        <v>66</v>
      </c>
      <c r="E4" s="218" t="s">
        <v>66</v>
      </c>
      <c r="F4" s="218" t="s">
        <v>66</v>
      </c>
      <c r="G4" s="218" t="s">
        <v>66</v>
      </c>
      <c r="H4" s="218" t="s">
        <v>66</v>
      </c>
      <c r="I4" s="218" t="s">
        <v>66</v>
      </c>
      <c r="J4" s="218" t="s">
        <v>66</v>
      </c>
      <c r="K4" s="218" t="s">
        <v>66</v>
      </c>
      <c r="L4" s="218" t="s">
        <v>66</v>
      </c>
      <c r="M4" s="218" t="s">
        <v>66</v>
      </c>
      <c r="N4" s="218" t="s">
        <v>66</v>
      </c>
      <c r="O4" s="218" t="s">
        <v>66</v>
      </c>
      <c r="P4" s="218" t="s">
        <v>66</v>
      </c>
      <c r="Q4" s="218" t="s">
        <v>66</v>
      </c>
    </row>
    <row r="5" spans="1:18" ht="21" customHeight="1">
      <c r="A5" s="219" t="s">
        <v>65</v>
      </c>
      <c r="B5" s="219" t="s">
        <v>478</v>
      </c>
      <c r="C5" s="218" t="s">
        <v>66</v>
      </c>
      <c r="D5" s="220">
        <v>25.81</v>
      </c>
      <c r="E5" s="220">
        <v>23.67</v>
      </c>
      <c r="F5" s="220">
        <v>24.21</v>
      </c>
      <c r="G5" s="220">
        <v>24.68</v>
      </c>
      <c r="H5" s="220">
        <v>24.6</v>
      </c>
      <c r="I5" s="220">
        <v>25.07</v>
      </c>
      <c r="J5" s="220">
        <v>24.73</v>
      </c>
      <c r="K5" s="220">
        <v>23.67</v>
      </c>
      <c r="L5" s="220">
        <v>21.91</v>
      </c>
      <c r="M5" s="220">
        <v>20.75</v>
      </c>
      <c r="N5" s="220">
        <v>20.86</v>
      </c>
      <c r="O5" s="220">
        <v>20.6</v>
      </c>
      <c r="P5" s="220">
        <v>21.49</v>
      </c>
      <c r="Q5" s="220">
        <v>21.85</v>
      </c>
      <c r="R5">
        <f>-(Q5-Q$40)/Q$41</f>
        <v>0.97048562820875617</v>
      </c>
    </row>
    <row r="6" spans="1:18" ht="21" customHeight="1">
      <c r="A6" s="219" t="s">
        <v>55</v>
      </c>
      <c r="B6" s="219" t="s">
        <v>478</v>
      </c>
      <c r="C6" s="218" t="s">
        <v>66</v>
      </c>
      <c r="D6" s="221">
        <v>43.19</v>
      </c>
      <c r="E6" s="221">
        <v>42.86</v>
      </c>
      <c r="F6" s="221">
        <v>43.1</v>
      </c>
      <c r="G6" s="221">
        <v>43.55</v>
      </c>
      <c r="H6" s="221">
        <v>43.96</v>
      </c>
      <c r="I6" s="221">
        <v>43.26</v>
      </c>
      <c r="J6" s="221">
        <v>43.73</v>
      </c>
      <c r="K6" s="221">
        <v>44.15</v>
      </c>
      <c r="L6" s="221">
        <v>44.47</v>
      </c>
      <c r="M6" s="221">
        <v>43.19</v>
      </c>
      <c r="N6" s="221">
        <v>43.43</v>
      </c>
      <c r="O6" s="221">
        <v>43.84</v>
      </c>
      <c r="P6" s="221">
        <v>44.16</v>
      </c>
      <c r="Q6" s="221">
        <v>44.46</v>
      </c>
      <c r="R6">
        <f t="shared" ref="R6:R39" si="0">-(Q6-Q$40)/Q$41</f>
        <v>-1.1482933104151283</v>
      </c>
    </row>
    <row r="7" spans="1:18" ht="21" customHeight="1">
      <c r="A7" s="219" t="s">
        <v>38</v>
      </c>
      <c r="B7" s="219" t="s">
        <v>478</v>
      </c>
      <c r="C7" s="218" t="s">
        <v>66</v>
      </c>
      <c r="D7" s="220">
        <v>51.31</v>
      </c>
      <c r="E7" s="220">
        <v>50.71</v>
      </c>
      <c r="F7" s="220">
        <v>50.5</v>
      </c>
      <c r="G7" s="220">
        <v>49.56</v>
      </c>
      <c r="H7" s="220">
        <v>49.02</v>
      </c>
      <c r="I7" s="220">
        <v>49.3</v>
      </c>
      <c r="J7" s="220">
        <v>49.4</v>
      </c>
      <c r="K7" s="220">
        <v>49.6</v>
      </c>
      <c r="L7" s="220">
        <v>50.18</v>
      </c>
      <c r="M7" s="220">
        <v>49.88</v>
      </c>
      <c r="N7" s="220">
        <v>50.28</v>
      </c>
      <c r="O7" s="220">
        <v>50.48</v>
      </c>
      <c r="P7" s="220">
        <v>50.4</v>
      </c>
      <c r="Q7" s="220">
        <v>50.13</v>
      </c>
      <c r="R7">
        <f t="shared" si="0"/>
        <v>-1.6796279668502203</v>
      </c>
    </row>
    <row r="8" spans="1:18" ht="21" customHeight="1">
      <c r="A8" s="219" t="s">
        <v>67</v>
      </c>
      <c r="B8" s="219" t="s">
        <v>478</v>
      </c>
      <c r="C8" s="218" t="s">
        <v>66</v>
      </c>
      <c r="D8" s="221">
        <v>27.67</v>
      </c>
      <c r="E8" s="221">
        <v>26.85</v>
      </c>
      <c r="F8" s="221">
        <v>27.09</v>
      </c>
      <c r="G8" s="221">
        <v>26.98</v>
      </c>
      <c r="H8" s="221">
        <v>27.39</v>
      </c>
      <c r="I8" s="221">
        <v>27.37</v>
      </c>
      <c r="J8" s="221">
        <v>27.3</v>
      </c>
      <c r="K8" s="221">
        <v>26.56</v>
      </c>
      <c r="L8" s="221">
        <v>26.53</v>
      </c>
      <c r="M8" s="221">
        <v>26.07</v>
      </c>
      <c r="N8" s="221">
        <v>25.78</v>
      </c>
      <c r="O8" s="221">
        <v>25.99</v>
      </c>
      <c r="P8" s="221">
        <v>26.15</v>
      </c>
      <c r="Q8" s="221">
        <v>26.32</v>
      </c>
      <c r="R8">
        <f t="shared" si="0"/>
        <v>0.55160275091336652</v>
      </c>
    </row>
    <row r="9" spans="1:18" ht="21" customHeight="1">
      <c r="A9" s="219" t="s">
        <v>83</v>
      </c>
      <c r="B9" s="219" t="s">
        <v>478</v>
      </c>
      <c r="C9" s="218" t="s">
        <v>66</v>
      </c>
      <c r="D9" s="220">
        <v>7</v>
      </c>
      <c r="E9" s="220">
        <v>7</v>
      </c>
      <c r="F9" s="220">
        <v>7</v>
      </c>
      <c r="G9" s="220">
        <v>7</v>
      </c>
      <c r="H9" s="220">
        <v>7</v>
      </c>
      <c r="I9" s="220">
        <v>7</v>
      </c>
      <c r="J9" s="220">
        <v>7</v>
      </c>
      <c r="K9" s="220">
        <v>7</v>
      </c>
      <c r="L9" s="220">
        <v>7</v>
      </c>
      <c r="M9" s="220">
        <v>7</v>
      </c>
      <c r="N9" s="220">
        <v>7</v>
      </c>
      <c r="O9" s="220">
        <v>7</v>
      </c>
      <c r="P9" s="220">
        <v>7</v>
      </c>
      <c r="Q9" s="220">
        <v>7</v>
      </c>
      <c r="R9">
        <f t="shared" si="0"/>
        <v>2.3620763950625681</v>
      </c>
    </row>
    <row r="10" spans="1:18" ht="21" customHeight="1">
      <c r="A10" s="219" t="s">
        <v>41</v>
      </c>
      <c r="B10" s="219" t="s">
        <v>478</v>
      </c>
      <c r="C10" s="218" t="s">
        <v>66</v>
      </c>
      <c r="D10" s="221">
        <v>41.29</v>
      </c>
      <c r="E10" s="221">
        <v>41.27</v>
      </c>
      <c r="F10" s="221">
        <v>41.52</v>
      </c>
      <c r="G10" s="221">
        <v>41.68</v>
      </c>
      <c r="H10" s="221">
        <v>41.88</v>
      </c>
      <c r="I10" s="221">
        <v>42.01</v>
      </c>
      <c r="J10" s="221">
        <v>40.04</v>
      </c>
      <c r="K10" s="221">
        <v>40.549999999999997</v>
      </c>
      <c r="L10" s="221">
        <v>40.06</v>
      </c>
      <c r="M10" s="221">
        <v>38.72</v>
      </c>
      <c r="N10" s="221">
        <v>38.9</v>
      </c>
      <c r="O10" s="221">
        <v>39.61</v>
      </c>
      <c r="P10" s="221">
        <v>39.409999999999997</v>
      </c>
      <c r="Q10" s="221">
        <v>39.28</v>
      </c>
      <c r="R10">
        <f t="shared" si="0"/>
        <v>-0.66287646379541487</v>
      </c>
    </row>
    <row r="11" spans="1:18" ht="21" customHeight="1">
      <c r="A11" s="219" t="s">
        <v>42</v>
      </c>
      <c r="B11" s="219" t="s">
        <v>478</v>
      </c>
      <c r="C11" s="218" t="s">
        <v>66</v>
      </c>
      <c r="D11" s="220">
        <v>40.799999999999997</v>
      </c>
      <c r="E11" s="220">
        <v>40.119999999999997</v>
      </c>
      <c r="F11" s="220">
        <v>39.49</v>
      </c>
      <c r="G11" s="220">
        <v>39.44</v>
      </c>
      <c r="H11" s="220">
        <v>38.93</v>
      </c>
      <c r="I11" s="220">
        <v>38.86</v>
      </c>
      <c r="J11" s="220">
        <v>38.869999999999997</v>
      </c>
      <c r="K11" s="220">
        <v>38.92</v>
      </c>
      <c r="L11" s="220">
        <v>38.53</v>
      </c>
      <c r="M11" s="220">
        <v>37.979999999999997</v>
      </c>
      <c r="N11" s="220">
        <v>36.69</v>
      </c>
      <c r="O11" s="220">
        <v>36.83</v>
      </c>
      <c r="P11" s="220">
        <v>36.99</v>
      </c>
      <c r="Q11" s="220">
        <v>36.590000000000003</v>
      </c>
      <c r="R11">
        <f t="shared" si="0"/>
        <v>-0.41079705889058316</v>
      </c>
    </row>
    <row r="12" spans="1:18" ht="21" customHeight="1">
      <c r="A12" s="219" t="s">
        <v>44</v>
      </c>
      <c r="B12" s="219" t="s">
        <v>478</v>
      </c>
      <c r="C12" s="218" t="s">
        <v>66</v>
      </c>
      <c r="D12" s="221">
        <v>39.78</v>
      </c>
      <c r="E12" s="221">
        <v>39.270000000000003</v>
      </c>
      <c r="F12" s="221">
        <v>40.57</v>
      </c>
      <c r="G12" s="221">
        <v>40.92</v>
      </c>
      <c r="H12" s="221">
        <v>39.64</v>
      </c>
      <c r="I12" s="221">
        <v>38.06</v>
      </c>
      <c r="J12" s="221">
        <v>37.26</v>
      </c>
      <c r="K12" s="221">
        <v>37.590000000000003</v>
      </c>
      <c r="L12" s="221">
        <v>37.03</v>
      </c>
      <c r="M12" s="221">
        <v>37.75</v>
      </c>
      <c r="N12" s="221">
        <v>38.700000000000003</v>
      </c>
      <c r="O12" s="221">
        <v>38.96</v>
      </c>
      <c r="P12" s="221">
        <v>39.19</v>
      </c>
      <c r="Q12" s="221">
        <v>38.74</v>
      </c>
      <c r="R12">
        <f t="shared" si="0"/>
        <v>-0.6122731631825491</v>
      </c>
    </row>
    <row r="13" spans="1:18" ht="21" customHeight="1">
      <c r="A13" s="219" t="s">
        <v>60</v>
      </c>
      <c r="B13" s="219" t="s">
        <v>478</v>
      </c>
      <c r="C13" s="218" t="s">
        <v>66</v>
      </c>
      <c r="D13" s="220">
        <v>42.68</v>
      </c>
      <c r="E13" s="220">
        <v>41.14</v>
      </c>
      <c r="F13" s="220">
        <v>40.659999999999997</v>
      </c>
      <c r="G13" s="220">
        <v>39.76</v>
      </c>
      <c r="H13" s="220">
        <v>39.11</v>
      </c>
      <c r="I13" s="220">
        <v>39.28</v>
      </c>
      <c r="J13" s="220">
        <v>38.840000000000003</v>
      </c>
      <c r="K13" s="220">
        <v>38.57</v>
      </c>
      <c r="L13" s="220">
        <v>38.590000000000003</v>
      </c>
      <c r="M13" s="220">
        <v>37.07</v>
      </c>
      <c r="N13" s="220">
        <v>36.74</v>
      </c>
      <c r="O13" s="220">
        <v>36.72</v>
      </c>
      <c r="P13" s="220">
        <v>36.799999999999997</v>
      </c>
      <c r="Q13" s="220">
        <v>37.56</v>
      </c>
      <c r="R13">
        <f t="shared" si="0"/>
        <v>-0.50169558036184214</v>
      </c>
    </row>
    <row r="14" spans="1:18" ht="21" customHeight="1">
      <c r="A14" s="222" t="s">
        <v>46</v>
      </c>
      <c r="B14" s="219" t="s">
        <v>478</v>
      </c>
      <c r="C14" s="218" t="s">
        <v>381</v>
      </c>
      <c r="D14" s="221">
        <v>43.78</v>
      </c>
      <c r="E14" s="221">
        <v>43.87</v>
      </c>
      <c r="F14" s="221">
        <v>44</v>
      </c>
      <c r="G14" s="221">
        <v>44.55</v>
      </c>
      <c r="H14" s="221">
        <v>46.18</v>
      </c>
      <c r="I14" s="221">
        <v>46.39</v>
      </c>
      <c r="J14" s="221">
        <v>46.03</v>
      </c>
      <c r="K14" s="221">
        <v>46.34</v>
      </c>
      <c r="L14" s="221">
        <v>46.49</v>
      </c>
      <c r="M14" s="221">
        <v>46.52</v>
      </c>
      <c r="N14" s="221">
        <v>46.71</v>
      </c>
      <c r="O14" s="221">
        <v>46.91</v>
      </c>
      <c r="P14" s="221">
        <v>46.87</v>
      </c>
      <c r="Q14" s="221">
        <v>45.58</v>
      </c>
      <c r="R14">
        <f t="shared" si="0"/>
        <v>-1.25324830427885</v>
      </c>
    </row>
    <row r="15" spans="1:18" ht="21" customHeight="1">
      <c r="A15" s="222" t="s">
        <v>43</v>
      </c>
      <c r="B15" s="219" t="s">
        <v>478</v>
      </c>
      <c r="C15" s="218" t="s">
        <v>66</v>
      </c>
      <c r="D15" s="220">
        <v>47.52</v>
      </c>
      <c r="E15" s="220">
        <v>46.6</v>
      </c>
      <c r="F15" s="220">
        <v>47.15</v>
      </c>
      <c r="G15" s="220">
        <v>47.87</v>
      </c>
      <c r="H15" s="220">
        <v>46.88</v>
      </c>
      <c r="I15" s="220">
        <v>47.25</v>
      </c>
      <c r="J15" s="220">
        <v>47.45</v>
      </c>
      <c r="K15" s="220">
        <v>46.93</v>
      </c>
      <c r="L15" s="220">
        <v>46.47</v>
      </c>
      <c r="M15" s="220">
        <v>45.88</v>
      </c>
      <c r="N15" s="220">
        <v>44.85</v>
      </c>
      <c r="O15" s="220">
        <v>45.51</v>
      </c>
      <c r="P15" s="220">
        <v>45.46</v>
      </c>
      <c r="Q15" s="220">
        <v>45.14</v>
      </c>
      <c r="R15">
        <f t="shared" si="0"/>
        <v>-1.2120159852609595</v>
      </c>
    </row>
    <row r="16" spans="1:18" ht="21" customHeight="1">
      <c r="A16" s="219" t="s">
        <v>68</v>
      </c>
      <c r="B16" s="219" t="s">
        <v>478</v>
      </c>
      <c r="C16" s="218" t="s">
        <v>66</v>
      </c>
      <c r="D16" s="221">
        <v>36</v>
      </c>
      <c r="E16" s="221">
        <v>35.26</v>
      </c>
      <c r="F16" s="221">
        <v>35.630000000000003</v>
      </c>
      <c r="G16" s="221">
        <v>35.159999999999997</v>
      </c>
      <c r="H16" s="221">
        <v>36.14</v>
      </c>
      <c r="I16" s="221">
        <v>35.42</v>
      </c>
      <c r="J16" s="221">
        <v>36.369999999999997</v>
      </c>
      <c r="K16" s="221">
        <v>36.369999999999997</v>
      </c>
      <c r="L16" s="221">
        <v>36.19</v>
      </c>
      <c r="M16" s="221">
        <v>36.53</v>
      </c>
      <c r="N16" s="221">
        <v>35.74</v>
      </c>
      <c r="O16" s="221">
        <v>39.92</v>
      </c>
      <c r="P16" s="221">
        <v>39.729999999999997</v>
      </c>
      <c r="Q16" s="221">
        <v>36.909999999999997</v>
      </c>
      <c r="R16">
        <f t="shared" si="0"/>
        <v>-0.44078419999450308</v>
      </c>
    </row>
    <row r="17" spans="1:18" ht="21" customHeight="1">
      <c r="A17" s="219" t="s">
        <v>52</v>
      </c>
      <c r="B17" s="219" t="s">
        <v>478</v>
      </c>
      <c r="C17" s="218" t="s">
        <v>66</v>
      </c>
      <c r="D17" s="220">
        <v>51.38</v>
      </c>
      <c r="E17" s="220">
        <v>50.88</v>
      </c>
      <c r="F17" s="220">
        <v>48.17</v>
      </c>
      <c r="G17" s="220">
        <v>44.5</v>
      </c>
      <c r="H17" s="220">
        <v>44.8</v>
      </c>
      <c r="I17" s="220">
        <v>43.08</v>
      </c>
      <c r="J17" s="220">
        <v>43.28</v>
      </c>
      <c r="K17" s="220">
        <v>46.02</v>
      </c>
      <c r="L17" s="220">
        <v>46.7</v>
      </c>
      <c r="M17" s="220">
        <v>46.16</v>
      </c>
      <c r="N17" s="220">
        <v>43.79</v>
      </c>
      <c r="O17" s="220">
        <v>45.21</v>
      </c>
      <c r="P17" s="220">
        <v>47.86</v>
      </c>
      <c r="Q17" s="220">
        <v>49.03</v>
      </c>
      <c r="R17">
        <f t="shared" si="0"/>
        <v>-1.5765471693054933</v>
      </c>
    </row>
    <row r="18" spans="1:18" ht="21" customHeight="1">
      <c r="A18" s="219" t="s">
        <v>69</v>
      </c>
      <c r="B18" s="219" t="s">
        <v>478</v>
      </c>
      <c r="C18" s="218" t="s">
        <v>66</v>
      </c>
      <c r="D18" s="221">
        <v>23.76</v>
      </c>
      <c r="E18" s="221">
        <v>24.58</v>
      </c>
      <c r="F18" s="221">
        <v>26.23</v>
      </c>
      <c r="G18" s="221">
        <v>27.07</v>
      </c>
      <c r="H18" s="221">
        <v>27.67</v>
      </c>
      <c r="I18" s="221">
        <v>28.24</v>
      </c>
      <c r="J18" s="221">
        <v>28.24</v>
      </c>
      <c r="K18" s="221">
        <v>27</v>
      </c>
      <c r="L18" s="221">
        <v>27.59</v>
      </c>
      <c r="M18" s="221">
        <v>26.06</v>
      </c>
      <c r="N18" s="221">
        <v>28.34</v>
      </c>
      <c r="O18" s="221">
        <v>29.38</v>
      </c>
      <c r="P18" s="221">
        <v>28.57</v>
      </c>
      <c r="Q18" s="221">
        <v>28.67</v>
      </c>
      <c r="R18">
        <f t="shared" si="0"/>
        <v>0.33138468343145</v>
      </c>
    </row>
    <row r="19" spans="1:18" ht="21" customHeight="1">
      <c r="A19" s="219" t="s">
        <v>70</v>
      </c>
      <c r="B19" s="219" t="s">
        <v>478</v>
      </c>
      <c r="C19" s="218" t="s">
        <v>66</v>
      </c>
      <c r="D19" s="220">
        <v>18.11</v>
      </c>
      <c r="E19" s="220">
        <v>17.510000000000002</v>
      </c>
      <c r="F19" s="220">
        <v>16.489999999999998</v>
      </c>
      <c r="G19" s="220">
        <v>16.5</v>
      </c>
      <c r="H19" s="220">
        <v>19.5</v>
      </c>
      <c r="I19" s="220">
        <v>16.809999999999999</v>
      </c>
      <c r="J19" s="220">
        <v>16.059999999999999</v>
      </c>
      <c r="K19" s="220">
        <v>14.94</v>
      </c>
      <c r="L19" s="220">
        <v>15.05</v>
      </c>
      <c r="M19" s="220">
        <v>16.16</v>
      </c>
      <c r="N19" s="220">
        <v>16.73</v>
      </c>
      <c r="O19" s="220">
        <v>19.88</v>
      </c>
      <c r="P19" s="220">
        <v>20.010000000000002</v>
      </c>
      <c r="Q19" s="220">
        <v>21.05</v>
      </c>
      <c r="R19">
        <f t="shared" si="0"/>
        <v>1.0454534809685576</v>
      </c>
    </row>
    <row r="20" spans="1:18" ht="21" customHeight="1">
      <c r="A20" s="222" t="s">
        <v>84</v>
      </c>
      <c r="B20" s="219" t="s">
        <v>478</v>
      </c>
      <c r="C20" s="218" t="s">
        <v>66</v>
      </c>
      <c r="D20" s="221">
        <v>23.1</v>
      </c>
      <c r="E20" s="221">
        <v>24.74</v>
      </c>
      <c r="F20" s="221">
        <v>24.79</v>
      </c>
      <c r="G20" s="221">
        <v>21.05</v>
      </c>
      <c r="H20" s="221">
        <v>19.420000000000002</v>
      </c>
      <c r="I20" s="221">
        <v>18.02</v>
      </c>
      <c r="J20" s="221">
        <v>16.32</v>
      </c>
      <c r="K20" s="221">
        <v>16.82</v>
      </c>
      <c r="L20" s="221">
        <v>15.37</v>
      </c>
      <c r="M20" s="221">
        <v>14.39</v>
      </c>
      <c r="N20" s="221">
        <v>14</v>
      </c>
      <c r="O20" s="221">
        <v>13.86</v>
      </c>
      <c r="P20" s="221">
        <v>13.72</v>
      </c>
      <c r="Q20" s="221">
        <v>13.86</v>
      </c>
      <c r="R20">
        <f t="shared" si="0"/>
        <v>1.7192270576472721</v>
      </c>
    </row>
    <row r="21" spans="1:18" ht="21" customHeight="1">
      <c r="A21" s="219" t="s">
        <v>47</v>
      </c>
      <c r="B21" s="219" t="s">
        <v>478</v>
      </c>
      <c r="C21" s="218" t="s">
        <v>66</v>
      </c>
      <c r="D21" s="220">
        <v>43.58</v>
      </c>
      <c r="E21" s="220">
        <v>43.19</v>
      </c>
      <c r="F21" s="220">
        <v>43.11</v>
      </c>
      <c r="G21" s="220">
        <v>41.9</v>
      </c>
      <c r="H21" s="220">
        <v>42.18</v>
      </c>
      <c r="I21" s="220">
        <v>42.49</v>
      </c>
      <c r="J21" s="220">
        <v>42.72</v>
      </c>
      <c r="K21" s="220">
        <v>42.83</v>
      </c>
      <c r="L21" s="220">
        <v>43.25</v>
      </c>
      <c r="M21" s="220">
        <v>43.46</v>
      </c>
      <c r="N21" s="220">
        <v>43.96</v>
      </c>
      <c r="O21" s="220">
        <v>44.44</v>
      </c>
      <c r="P21" s="220">
        <v>44.62</v>
      </c>
      <c r="Q21" s="220">
        <v>44.74</v>
      </c>
      <c r="R21">
        <f t="shared" si="0"/>
        <v>-1.1745320588810588</v>
      </c>
    </row>
    <row r="22" spans="1:18" ht="21" customHeight="1">
      <c r="A22" s="219" t="s">
        <v>71</v>
      </c>
      <c r="B22" s="219" t="s">
        <v>478</v>
      </c>
      <c r="C22" s="218" t="s">
        <v>66</v>
      </c>
      <c r="D22" s="221">
        <v>23.39</v>
      </c>
      <c r="E22" s="221">
        <v>23.53</v>
      </c>
      <c r="F22" s="221">
        <v>29.31</v>
      </c>
      <c r="G22" s="221">
        <v>26.13</v>
      </c>
      <c r="H22" s="221">
        <v>26.1</v>
      </c>
      <c r="I22" s="221">
        <v>26.48</v>
      </c>
      <c r="J22" s="221">
        <v>27.44</v>
      </c>
      <c r="K22" s="221">
        <v>27.8</v>
      </c>
      <c r="L22" s="221">
        <v>27.96</v>
      </c>
      <c r="M22" s="221">
        <v>27.76</v>
      </c>
      <c r="N22" s="221">
        <v>28.89</v>
      </c>
      <c r="O22" s="221">
        <v>29.5</v>
      </c>
      <c r="P22" s="221">
        <v>29.9</v>
      </c>
      <c r="Q22" s="221">
        <v>30.27</v>
      </c>
      <c r="R22">
        <f t="shared" si="0"/>
        <v>0.18144897791184755</v>
      </c>
    </row>
    <row r="23" spans="1:18" ht="21" customHeight="1">
      <c r="A23" s="219" t="s">
        <v>72</v>
      </c>
      <c r="B23" s="219" t="s">
        <v>478</v>
      </c>
      <c r="C23" s="218" t="s">
        <v>66</v>
      </c>
      <c r="D23" s="220">
        <v>15.03</v>
      </c>
      <c r="E23" s="220">
        <v>15.08</v>
      </c>
      <c r="F23" s="220">
        <v>14.84</v>
      </c>
      <c r="G23" s="220">
        <v>15.09</v>
      </c>
      <c r="H23" s="220">
        <v>15.5</v>
      </c>
      <c r="I23" s="220">
        <v>15.65</v>
      </c>
      <c r="J23" s="220">
        <v>16.03</v>
      </c>
      <c r="K23" s="220">
        <v>16.809999999999999</v>
      </c>
      <c r="L23" s="220">
        <v>17.36</v>
      </c>
      <c r="M23" s="220">
        <v>16.899999999999999</v>
      </c>
      <c r="N23" s="220">
        <v>17.350000000000001</v>
      </c>
      <c r="O23" s="220">
        <v>17.760000000000002</v>
      </c>
      <c r="P23" s="220">
        <v>18.010000000000002</v>
      </c>
      <c r="Q23" s="220">
        <v>18.28</v>
      </c>
      <c r="R23">
        <f t="shared" si="0"/>
        <v>1.3050296711493696</v>
      </c>
    </row>
    <row r="24" spans="1:18" ht="21" customHeight="1">
      <c r="A24" s="219" t="s">
        <v>51</v>
      </c>
      <c r="B24" s="219" t="s">
        <v>478</v>
      </c>
      <c r="C24" s="218" t="s">
        <v>66</v>
      </c>
      <c r="D24" s="221">
        <v>31.13</v>
      </c>
      <c r="E24" s="221">
        <v>29.6</v>
      </c>
      <c r="F24" s="221">
        <v>27.43</v>
      </c>
      <c r="G24" s="221">
        <v>27.77</v>
      </c>
      <c r="H24" s="221">
        <v>28.07</v>
      </c>
      <c r="I24" s="221">
        <v>28.65</v>
      </c>
      <c r="J24" s="221">
        <v>29.11</v>
      </c>
      <c r="K24" s="221">
        <v>29.92</v>
      </c>
      <c r="L24" s="221">
        <v>28.18</v>
      </c>
      <c r="M24" s="221">
        <v>27.36</v>
      </c>
      <c r="N24" s="221">
        <v>27.7</v>
      </c>
      <c r="O24" s="221">
        <v>29.42</v>
      </c>
      <c r="P24" s="221">
        <v>29.02</v>
      </c>
      <c r="Q24" s="221">
        <v>29.86</v>
      </c>
      <c r="R24">
        <f t="shared" si="0"/>
        <v>0.21987000245124574</v>
      </c>
    </row>
    <row r="25" spans="1:18" ht="21" customHeight="1">
      <c r="A25" s="219" t="s">
        <v>73</v>
      </c>
      <c r="B25" s="219" t="s">
        <v>478</v>
      </c>
      <c r="C25" s="218" t="s">
        <v>66</v>
      </c>
      <c r="D25" s="220">
        <v>7.45</v>
      </c>
      <c r="E25" s="220">
        <v>8.0299999999999994</v>
      </c>
      <c r="F25" s="220">
        <v>10.89</v>
      </c>
      <c r="G25" s="220">
        <v>11.96</v>
      </c>
      <c r="H25" s="220">
        <v>10.53</v>
      </c>
      <c r="I25" s="220">
        <v>10.02</v>
      </c>
      <c r="J25" s="220">
        <v>10.56</v>
      </c>
      <c r="K25" s="220">
        <v>11.1</v>
      </c>
      <c r="L25" s="220">
        <v>10.91</v>
      </c>
      <c r="M25" s="220">
        <v>11.9</v>
      </c>
      <c r="N25" s="220">
        <v>12.31</v>
      </c>
      <c r="O25" s="220">
        <v>13.18</v>
      </c>
      <c r="P25" s="220">
        <v>13.55</v>
      </c>
      <c r="Q25" s="220">
        <v>13.87</v>
      </c>
      <c r="R25">
        <f t="shared" si="0"/>
        <v>1.7182899594877747</v>
      </c>
    </row>
    <row r="26" spans="1:18" ht="21" customHeight="1">
      <c r="A26" s="219" t="s">
        <v>54</v>
      </c>
      <c r="B26" s="219" t="s">
        <v>478</v>
      </c>
      <c r="C26" s="218" t="s">
        <v>66</v>
      </c>
      <c r="D26" s="221">
        <v>42.21</v>
      </c>
      <c r="E26" s="221">
        <v>39.01</v>
      </c>
      <c r="F26" s="221">
        <v>39.19</v>
      </c>
      <c r="G26" s="221">
        <v>40.08</v>
      </c>
      <c r="H26" s="221">
        <v>40.799999999999997</v>
      </c>
      <c r="I26" s="221">
        <v>41.65</v>
      </c>
      <c r="J26" s="221">
        <v>33.15</v>
      </c>
      <c r="K26" s="221">
        <v>33.299999999999997</v>
      </c>
      <c r="L26" s="221">
        <v>33.97</v>
      </c>
      <c r="M26" s="221">
        <v>33.25</v>
      </c>
      <c r="N26" s="221">
        <v>33.49</v>
      </c>
      <c r="O26" s="221">
        <v>33.409999999999997</v>
      </c>
      <c r="P26" s="221">
        <v>33.380000000000003</v>
      </c>
      <c r="Q26" s="221">
        <v>32.15</v>
      </c>
      <c r="R26">
        <f t="shared" si="0"/>
        <v>5.2745239263145708E-3</v>
      </c>
    </row>
    <row r="27" spans="1:18" ht="21" customHeight="1">
      <c r="A27" s="219" t="s">
        <v>74</v>
      </c>
      <c r="B27" s="219" t="s">
        <v>478</v>
      </c>
      <c r="C27" s="218" t="s">
        <v>66</v>
      </c>
      <c r="D27" s="220">
        <v>18.55</v>
      </c>
      <c r="E27" s="220">
        <v>18.54</v>
      </c>
      <c r="F27" s="220">
        <v>18.63</v>
      </c>
      <c r="G27" s="220">
        <v>18.690000000000001</v>
      </c>
      <c r="H27" s="220">
        <v>18.79</v>
      </c>
      <c r="I27" s="220">
        <v>18.84</v>
      </c>
      <c r="J27" s="220">
        <v>18.91</v>
      </c>
      <c r="K27" s="220">
        <v>19.010000000000002</v>
      </c>
      <c r="L27" s="220">
        <v>18.04</v>
      </c>
      <c r="M27" s="220">
        <v>15.5</v>
      </c>
      <c r="N27" s="220">
        <v>14.24</v>
      </c>
      <c r="O27" s="220">
        <v>12.95</v>
      </c>
      <c r="P27" s="220">
        <v>13.11</v>
      </c>
      <c r="Q27" s="220">
        <v>13.27</v>
      </c>
      <c r="R27">
        <f t="shared" si="0"/>
        <v>1.7745158490576254</v>
      </c>
    </row>
    <row r="28" spans="1:18" ht="21" customHeight="1">
      <c r="A28" s="219" t="s">
        <v>75</v>
      </c>
      <c r="B28" s="219" t="s">
        <v>478</v>
      </c>
      <c r="C28" s="218" t="s">
        <v>66</v>
      </c>
      <c r="D28" s="221">
        <v>35.06</v>
      </c>
      <c r="E28" s="221">
        <v>35.21</v>
      </c>
      <c r="F28" s="221">
        <v>35.17</v>
      </c>
      <c r="G28" s="221">
        <v>34.94</v>
      </c>
      <c r="H28" s="221">
        <v>35.04</v>
      </c>
      <c r="I28" s="221">
        <v>34.25</v>
      </c>
      <c r="J28" s="221">
        <v>34.340000000000003</v>
      </c>
      <c r="K28" s="221">
        <v>34.17</v>
      </c>
      <c r="L28" s="221">
        <v>34.21</v>
      </c>
      <c r="M28" s="221">
        <v>34.01</v>
      </c>
      <c r="N28" s="221">
        <v>34.01</v>
      </c>
      <c r="O28" s="221">
        <v>34.270000000000003</v>
      </c>
      <c r="P28" s="221">
        <v>34.15</v>
      </c>
      <c r="Q28" s="221">
        <v>34.08</v>
      </c>
      <c r="R28">
        <f t="shared" si="0"/>
        <v>-0.17558542085670606</v>
      </c>
    </row>
    <row r="29" spans="1:18" ht="21" customHeight="1">
      <c r="A29" s="219" t="s">
        <v>56</v>
      </c>
      <c r="B29" s="219" t="s">
        <v>478</v>
      </c>
      <c r="C29" s="218" t="s">
        <v>66</v>
      </c>
      <c r="D29" s="220">
        <v>37.01</v>
      </c>
      <c r="E29" s="220">
        <v>36.83</v>
      </c>
      <c r="F29" s="220">
        <v>36.74</v>
      </c>
      <c r="G29" s="220">
        <v>37.01</v>
      </c>
      <c r="H29" s="220">
        <v>37.229999999999997</v>
      </c>
      <c r="I29" s="220">
        <v>37.520000000000003</v>
      </c>
      <c r="J29" s="220">
        <v>37.840000000000003</v>
      </c>
      <c r="K29" s="220">
        <v>37.08</v>
      </c>
      <c r="L29" s="220">
        <v>33.61</v>
      </c>
      <c r="M29" s="220">
        <v>33.130000000000003</v>
      </c>
      <c r="N29" s="220">
        <v>33.26</v>
      </c>
      <c r="O29" s="220">
        <v>33.43</v>
      </c>
      <c r="P29" s="220">
        <v>34.659999999999997</v>
      </c>
      <c r="Q29" s="220">
        <v>34.74</v>
      </c>
      <c r="R29">
        <f t="shared" si="0"/>
        <v>-0.23743389938354251</v>
      </c>
    </row>
    <row r="30" spans="1:18" ht="21" customHeight="1">
      <c r="A30" s="219" t="s">
        <v>76</v>
      </c>
      <c r="B30" s="219" t="s">
        <v>478</v>
      </c>
      <c r="C30" s="218" t="s">
        <v>66</v>
      </c>
      <c r="D30" s="221">
        <v>33.19</v>
      </c>
      <c r="E30" s="221">
        <v>32.21</v>
      </c>
      <c r="F30" s="221">
        <v>32.92</v>
      </c>
      <c r="G30" s="221">
        <v>32.78</v>
      </c>
      <c r="H30" s="221">
        <v>32.79</v>
      </c>
      <c r="I30" s="221">
        <v>32.07</v>
      </c>
      <c r="J30" s="221">
        <v>32.75</v>
      </c>
      <c r="K30" s="221">
        <v>32.450000000000003</v>
      </c>
      <c r="L30" s="221">
        <v>32.14</v>
      </c>
      <c r="M30" s="221">
        <v>31.82</v>
      </c>
      <c r="N30" s="221">
        <v>32.18</v>
      </c>
      <c r="O30" s="221">
        <v>32.229999999999997</v>
      </c>
      <c r="P30" s="221">
        <v>32.58</v>
      </c>
      <c r="Q30" s="221">
        <v>34.75</v>
      </c>
      <c r="R30">
        <f t="shared" si="0"/>
        <v>-0.23837099754303984</v>
      </c>
    </row>
    <row r="31" spans="1:18" ht="21">
      <c r="A31" s="207" t="s">
        <v>77</v>
      </c>
      <c r="B31" s="207" t="s">
        <v>478</v>
      </c>
      <c r="C31" s="205" t="s">
        <v>66</v>
      </c>
      <c r="D31" s="195">
        <v>40.56</v>
      </c>
      <c r="E31" s="195">
        <v>41.16</v>
      </c>
      <c r="F31" s="195">
        <v>40.619999999999997</v>
      </c>
      <c r="G31" s="195">
        <v>40.78</v>
      </c>
      <c r="H31" s="195">
        <v>39.19</v>
      </c>
      <c r="I31" s="195">
        <v>34.799999999999997</v>
      </c>
      <c r="J31" s="195">
        <v>35.24</v>
      </c>
      <c r="K31" s="195">
        <v>35.450000000000003</v>
      </c>
      <c r="L31" s="195">
        <v>36.049999999999997</v>
      </c>
      <c r="M31" s="195">
        <v>34.36</v>
      </c>
      <c r="N31" s="195">
        <v>34.67</v>
      </c>
      <c r="O31" s="195">
        <v>36.04</v>
      </c>
      <c r="P31" s="195">
        <v>36.86</v>
      </c>
      <c r="Q31" s="195">
        <v>38.43</v>
      </c>
      <c r="R31" s="66">
        <f t="shared" si="0"/>
        <v>-0.58322312023812584</v>
      </c>
    </row>
    <row r="32" spans="1:18" ht="21" customHeight="1">
      <c r="A32" s="219" t="s">
        <v>58</v>
      </c>
      <c r="B32" s="219" t="s">
        <v>478</v>
      </c>
      <c r="C32" s="218" t="s">
        <v>66</v>
      </c>
      <c r="D32" s="221">
        <v>42.59</v>
      </c>
      <c r="E32" s="221">
        <v>43.53</v>
      </c>
      <c r="F32" s="221">
        <v>43.52</v>
      </c>
      <c r="G32" s="221">
        <v>43.53</v>
      </c>
      <c r="H32" s="221">
        <v>43.55</v>
      </c>
      <c r="I32" s="221">
        <v>41.79</v>
      </c>
      <c r="J32" s="221">
        <v>41.34</v>
      </c>
      <c r="K32" s="221">
        <v>40.85</v>
      </c>
      <c r="L32" s="221">
        <v>40.32</v>
      </c>
      <c r="M32" s="221">
        <v>39.72</v>
      </c>
      <c r="N32" s="221">
        <v>38.57</v>
      </c>
      <c r="O32" s="221">
        <v>38.630000000000003</v>
      </c>
      <c r="P32" s="221">
        <v>38.549999999999997</v>
      </c>
      <c r="Q32" s="221">
        <v>38.450000000000003</v>
      </c>
      <c r="R32">
        <f t="shared" si="0"/>
        <v>-0.58509731655712116</v>
      </c>
    </row>
    <row r="33" spans="1:18" ht="21" customHeight="1">
      <c r="A33" s="219" t="s">
        <v>45</v>
      </c>
      <c r="B33" s="219" t="s">
        <v>478</v>
      </c>
      <c r="C33" s="218" t="s">
        <v>66</v>
      </c>
      <c r="D33" s="220">
        <v>34.82</v>
      </c>
      <c r="E33" s="220">
        <v>35.29</v>
      </c>
      <c r="F33" s="220">
        <v>35.79</v>
      </c>
      <c r="G33" s="220">
        <v>34.83</v>
      </c>
      <c r="H33" s="220">
        <v>35.31</v>
      </c>
      <c r="I33" s="220">
        <v>35.659999999999997</v>
      </c>
      <c r="J33" s="220">
        <v>35.92</v>
      </c>
      <c r="K33" s="220">
        <v>35.69</v>
      </c>
      <c r="L33" s="220">
        <v>34.049999999999997</v>
      </c>
      <c r="M33" s="220">
        <v>34.35</v>
      </c>
      <c r="N33" s="220">
        <v>36.479999999999997</v>
      </c>
      <c r="O33" s="220">
        <v>36.729999999999997</v>
      </c>
      <c r="P33" s="220">
        <v>37.14</v>
      </c>
      <c r="Q33" s="220">
        <v>37.18</v>
      </c>
      <c r="R33">
        <f t="shared" si="0"/>
        <v>-0.4660858503009363</v>
      </c>
    </row>
    <row r="34" spans="1:18" ht="21" customHeight="1">
      <c r="A34" s="219" t="s">
        <v>61</v>
      </c>
      <c r="B34" s="219" t="s">
        <v>478</v>
      </c>
      <c r="C34" s="218" t="s">
        <v>66</v>
      </c>
      <c r="D34" s="221">
        <v>48.6</v>
      </c>
      <c r="E34" s="221">
        <v>47.8</v>
      </c>
      <c r="F34" s="221">
        <v>46.84</v>
      </c>
      <c r="G34" s="221">
        <v>46.98</v>
      </c>
      <c r="H34" s="221">
        <v>47.18</v>
      </c>
      <c r="I34" s="221">
        <v>46.56</v>
      </c>
      <c r="J34" s="221">
        <v>45.94</v>
      </c>
      <c r="K34" s="221">
        <v>43.28</v>
      </c>
      <c r="L34" s="221">
        <v>42.54</v>
      </c>
      <c r="M34" s="221">
        <v>41.29</v>
      </c>
      <c r="N34" s="221">
        <v>40.65</v>
      </c>
      <c r="O34" s="221">
        <v>40.700000000000003</v>
      </c>
      <c r="P34" s="221">
        <v>40.75</v>
      </c>
      <c r="Q34" s="221">
        <v>40.81</v>
      </c>
      <c r="R34">
        <f t="shared" si="0"/>
        <v>-0.80625248219853496</v>
      </c>
    </row>
    <row r="35" spans="1:18" ht="21" customHeight="1">
      <c r="A35" s="219" t="s">
        <v>78</v>
      </c>
      <c r="B35" s="219" t="s">
        <v>478</v>
      </c>
      <c r="C35" s="218" t="s">
        <v>66</v>
      </c>
      <c r="D35" s="220">
        <v>20.13</v>
      </c>
      <c r="E35" s="220">
        <v>20.170000000000002</v>
      </c>
      <c r="F35" s="220">
        <v>20.190000000000001</v>
      </c>
      <c r="G35" s="220">
        <v>19.73</v>
      </c>
      <c r="H35" s="220">
        <v>19.440000000000001</v>
      </c>
      <c r="I35" s="220">
        <v>19.43</v>
      </c>
      <c r="J35" s="220">
        <v>19.420000000000002</v>
      </c>
      <c r="K35" s="220">
        <v>19.63</v>
      </c>
      <c r="L35" s="220">
        <v>19.05</v>
      </c>
      <c r="M35" s="220">
        <v>19.12</v>
      </c>
      <c r="N35" s="220">
        <v>19.2</v>
      </c>
      <c r="O35" s="220">
        <v>19.55</v>
      </c>
      <c r="P35" s="220">
        <v>19.2</v>
      </c>
      <c r="Q35" s="220">
        <v>19.239999999999998</v>
      </c>
      <c r="R35">
        <f t="shared" si="0"/>
        <v>1.2150682478376083</v>
      </c>
    </row>
    <row r="36" spans="1:18" ht="21" customHeight="1">
      <c r="A36" s="219" t="s">
        <v>79</v>
      </c>
      <c r="B36" s="219" t="s">
        <v>478</v>
      </c>
      <c r="C36" s="218" t="s">
        <v>66</v>
      </c>
      <c r="D36" s="221">
        <v>39.08</v>
      </c>
      <c r="E36" s="221">
        <v>42.59</v>
      </c>
      <c r="F36" s="221">
        <v>41.46</v>
      </c>
      <c r="G36" s="221">
        <v>41.03</v>
      </c>
      <c r="H36" s="221">
        <v>41.87</v>
      </c>
      <c r="I36" s="221">
        <v>41.94</v>
      </c>
      <c r="J36" s="221">
        <v>41.77</v>
      </c>
      <c r="K36" s="221">
        <v>41.84</v>
      </c>
      <c r="L36" s="221">
        <v>37.82</v>
      </c>
      <c r="M36" s="221">
        <v>35.03</v>
      </c>
      <c r="N36" s="221">
        <v>35.729999999999997</v>
      </c>
      <c r="O36" s="221">
        <v>36.159999999999997</v>
      </c>
      <c r="P36" s="221">
        <v>36.479999999999997</v>
      </c>
      <c r="Q36" s="221">
        <v>36.54</v>
      </c>
      <c r="R36">
        <f t="shared" si="0"/>
        <v>-0.40611156809309518</v>
      </c>
    </row>
    <row r="37" spans="1:18" ht="21">
      <c r="A37" s="219" t="s">
        <v>80</v>
      </c>
      <c r="B37" s="219" t="s">
        <v>478</v>
      </c>
      <c r="C37" s="218" t="s">
        <v>66</v>
      </c>
      <c r="D37" s="220">
        <v>29.09</v>
      </c>
      <c r="E37" s="220">
        <v>28.57</v>
      </c>
      <c r="F37" s="220">
        <v>28.69</v>
      </c>
      <c r="G37" s="220">
        <v>30.29</v>
      </c>
      <c r="H37" s="220">
        <v>30.48</v>
      </c>
      <c r="I37" s="220">
        <v>30.52</v>
      </c>
      <c r="J37" s="220">
        <v>30.58</v>
      </c>
      <c r="K37" s="220">
        <v>30.8</v>
      </c>
      <c r="L37" s="220">
        <v>29.67</v>
      </c>
      <c r="M37" s="220">
        <v>29.1</v>
      </c>
      <c r="N37" s="220">
        <v>29.37</v>
      </c>
      <c r="O37" s="220">
        <v>28.41</v>
      </c>
      <c r="P37" s="220">
        <v>27.85</v>
      </c>
      <c r="Q37" s="220">
        <v>26.92</v>
      </c>
      <c r="R37">
        <f t="shared" si="0"/>
        <v>0.49537686134351538</v>
      </c>
    </row>
    <row r="38" spans="1:18" ht="21" customHeight="1">
      <c r="A38" s="219" t="s">
        <v>81</v>
      </c>
      <c r="B38" s="219" t="s">
        <v>478</v>
      </c>
      <c r="C38" s="218" t="s">
        <v>66</v>
      </c>
      <c r="D38" s="221">
        <v>28.26</v>
      </c>
      <c r="E38" s="221">
        <v>28.18</v>
      </c>
      <c r="F38" s="221">
        <v>28.03</v>
      </c>
      <c r="G38" s="221">
        <v>27.78</v>
      </c>
      <c r="H38" s="221">
        <v>27.74</v>
      </c>
      <c r="I38" s="221">
        <v>27.64</v>
      </c>
      <c r="J38" s="221">
        <v>27.73</v>
      </c>
      <c r="K38" s="221">
        <v>27.93</v>
      </c>
      <c r="L38" s="221">
        <v>27.11</v>
      </c>
      <c r="M38" s="221">
        <v>27.63</v>
      </c>
      <c r="N38" s="221">
        <v>27.85</v>
      </c>
      <c r="O38" s="221">
        <v>27.43</v>
      </c>
      <c r="P38" s="221">
        <v>27.67</v>
      </c>
      <c r="Q38" s="221">
        <v>29.26</v>
      </c>
      <c r="R38">
        <f t="shared" si="0"/>
        <v>0.27609589202109652</v>
      </c>
    </row>
    <row r="39" spans="1:18" ht="21">
      <c r="A39" s="219" t="s">
        <v>495</v>
      </c>
      <c r="B39" s="219" t="s">
        <v>478</v>
      </c>
      <c r="C39" s="218" t="s">
        <v>66</v>
      </c>
      <c r="D39" s="220">
        <v>33.32</v>
      </c>
      <c r="E39" s="220">
        <v>33.08</v>
      </c>
      <c r="F39" s="220">
        <v>33.229999999999997</v>
      </c>
      <c r="G39" s="220">
        <v>32.99</v>
      </c>
      <c r="H39" s="220">
        <v>33.06</v>
      </c>
      <c r="I39" s="220">
        <v>32.69</v>
      </c>
      <c r="J39" s="220">
        <v>32.4</v>
      </c>
      <c r="K39" s="220">
        <v>32.380000000000003</v>
      </c>
      <c r="L39" s="220">
        <v>31.89</v>
      </c>
      <c r="M39" s="220">
        <v>31.35</v>
      </c>
      <c r="N39" s="220">
        <v>31.42</v>
      </c>
      <c r="O39" s="220">
        <v>31.91</v>
      </c>
      <c r="P39" s="220">
        <v>32.1</v>
      </c>
      <c r="Q39" s="220">
        <v>32.21</v>
      </c>
      <c r="R39">
        <f t="shared" si="0"/>
        <v>-3.4806503067074122E-4</v>
      </c>
    </row>
    <row r="40" spans="1:18">
      <c r="A40" s="212"/>
      <c r="B40" s="211"/>
      <c r="C40" s="213"/>
      <c r="Q40">
        <f>AVERAGE(Q5:Q39)</f>
        <v>32.206285714285713</v>
      </c>
    </row>
    <row r="41" spans="1:18">
      <c r="Q41">
        <f>_xlfn.STDEV.P(Q5:Q39)</f>
        <v>10.671240679164415</v>
      </c>
    </row>
    <row r="43" spans="1:18">
      <c r="A43" s="853" t="s">
        <v>493</v>
      </c>
      <c r="B43" s="880"/>
      <c r="C43" s="854"/>
      <c r="D43" s="855" t="s">
        <v>496</v>
      </c>
      <c r="E43" s="856"/>
      <c r="F43" s="856"/>
      <c r="G43" s="856"/>
      <c r="H43" s="856"/>
      <c r="I43" s="856"/>
      <c r="J43" s="856"/>
      <c r="K43" s="856"/>
      <c r="L43" s="856"/>
      <c r="M43" s="856"/>
      <c r="N43" s="856"/>
      <c r="O43" s="856"/>
      <c r="P43" s="856"/>
      <c r="Q43" s="864"/>
    </row>
    <row r="44" spans="1:18">
      <c r="A44" s="853" t="s">
        <v>492</v>
      </c>
      <c r="B44" s="880"/>
      <c r="C44" s="854"/>
      <c r="D44" s="855" t="s">
        <v>498</v>
      </c>
      <c r="E44" s="856"/>
      <c r="F44" s="856"/>
      <c r="G44" s="856"/>
      <c r="H44" s="856"/>
      <c r="I44" s="856"/>
      <c r="J44" s="856"/>
      <c r="K44" s="856"/>
      <c r="L44" s="856"/>
      <c r="M44" s="856"/>
      <c r="N44" s="856"/>
      <c r="O44" s="856"/>
      <c r="P44" s="856"/>
      <c r="Q44" s="864"/>
    </row>
    <row r="45" spans="1:18">
      <c r="A45" s="862" t="s">
        <v>494</v>
      </c>
      <c r="B45" s="881"/>
      <c r="C45" s="863"/>
      <c r="D45" s="188" t="s">
        <v>243</v>
      </c>
      <c r="E45" s="188" t="s">
        <v>244</v>
      </c>
      <c r="F45" s="188" t="s">
        <v>245</v>
      </c>
      <c r="G45" s="188" t="s">
        <v>246</v>
      </c>
      <c r="H45" s="188" t="s">
        <v>247</v>
      </c>
      <c r="I45" s="188" t="s">
        <v>248</v>
      </c>
      <c r="J45" s="188" t="s">
        <v>249</v>
      </c>
      <c r="K45" s="188" t="s">
        <v>250</v>
      </c>
      <c r="L45" s="188" t="s">
        <v>251</v>
      </c>
      <c r="M45" s="188" t="s">
        <v>252</v>
      </c>
      <c r="N45" s="188" t="s">
        <v>253</v>
      </c>
      <c r="O45" s="188" t="s">
        <v>254</v>
      </c>
      <c r="P45" s="188" t="s">
        <v>255</v>
      </c>
      <c r="Q45" s="188" t="s">
        <v>360</v>
      </c>
    </row>
    <row r="46" spans="1:18">
      <c r="A46" s="189" t="s">
        <v>122</v>
      </c>
      <c r="B46" s="189" t="s">
        <v>483</v>
      </c>
      <c r="C46" s="106" t="s">
        <v>66</v>
      </c>
      <c r="D46" s="106" t="s">
        <v>66</v>
      </c>
      <c r="E46" s="106" t="s">
        <v>66</v>
      </c>
      <c r="F46" s="106" t="s">
        <v>66</v>
      </c>
      <c r="G46" s="106" t="s">
        <v>66</v>
      </c>
      <c r="H46" s="106" t="s">
        <v>66</v>
      </c>
      <c r="I46" s="106" t="s">
        <v>66</v>
      </c>
      <c r="J46" s="106" t="s">
        <v>66</v>
      </c>
      <c r="K46" s="106" t="s">
        <v>66</v>
      </c>
      <c r="L46" s="106" t="s">
        <v>66</v>
      </c>
      <c r="M46" s="106" t="s">
        <v>66</v>
      </c>
      <c r="N46" s="106" t="s">
        <v>66</v>
      </c>
      <c r="O46" s="106" t="s">
        <v>66</v>
      </c>
      <c r="P46" s="106" t="s">
        <v>66</v>
      </c>
      <c r="Q46" s="106" t="s">
        <v>66</v>
      </c>
    </row>
    <row r="47" spans="1:18">
      <c r="A47" s="7" t="s">
        <v>65</v>
      </c>
      <c r="B47" s="7" t="s">
        <v>478</v>
      </c>
      <c r="C47" s="106" t="s">
        <v>66</v>
      </c>
      <c r="D47" s="107">
        <v>24.64</v>
      </c>
      <c r="E47" s="107">
        <v>21.25</v>
      </c>
      <c r="F47" s="107">
        <v>21.58</v>
      </c>
      <c r="G47" s="107">
        <v>22.01</v>
      </c>
      <c r="H47" s="107">
        <v>18.690000000000001</v>
      </c>
      <c r="I47" s="107">
        <v>20.8</v>
      </c>
      <c r="J47" s="107">
        <v>20.49</v>
      </c>
      <c r="K47" s="107">
        <v>19.62</v>
      </c>
      <c r="L47" s="107">
        <v>19.11</v>
      </c>
      <c r="M47" s="107">
        <v>17.97</v>
      </c>
      <c r="N47" s="107">
        <v>17.989999999999998</v>
      </c>
      <c r="O47" s="107">
        <v>17.88</v>
      </c>
      <c r="P47" s="107">
        <v>18.559999999999999</v>
      </c>
      <c r="Q47" s="107">
        <v>19.95</v>
      </c>
      <c r="R47">
        <f t="shared" ref="R47:R80" si="1">-(Q47-Q$81)/Q$82</f>
        <v>0.84866841753237143</v>
      </c>
    </row>
    <row r="48" spans="1:18">
      <c r="A48" s="7" t="s">
        <v>55</v>
      </c>
      <c r="B48" s="7" t="s">
        <v>478</v>
      </c>
      <c r="C48" s="106" t="s">
        <v>66</v>
      </c>
      <c r="D48" s="108">
        <v>36.29</v>
      </c>
      <c r="E48" s="108">
        <v>35.81</v>
      </c>
      <c r="F48" s="108">
        <v>36.11</v>
      </c>
      <c r="G48" s="108">
        <v>36.36</v>
      </c>
      <c r="H48" s="108">
        <v>37.159999999999997</v>
      </c>
      <c r="I48" s="108">
        <v>37.35</v>
      </c>
      <c r="J48" s="108">
        <v>37.83</v>
      </c>
      <c r="K48" s="108">
        <v>38.29</v>
      </c>
      <c r="L48" s="108">
        <v>38.67</v>
      </c>
      <c r="M48" s="108">
        <v>36.42</v>
      </c>
      <c r="N48" s="108">
        <v>36.729999999999997</v>
      </c>
      <c r="O48" s="108">
        <v>37.36</v>
      </c>
      <c r="P48" s="108">
        <v>37.770000000000003</v>
      </c>
      <c r="Q48" s="108">
        <v>38.15</v>
      </c>
      <c r="R48">
        <f t="shared" si="1"/>
        <v>-0.99612034408294281</v>
      </c>
    </row>
    <row r="49" spans="1:18">
      <c r="A49" s="7" t="s">
        <v>38</v>
      </c>
      <c r="B49" s="7" t="s">
        <v>478</v>
      </c>
      <c r="C49" s="106" t="s">
        <v>66</v>
      </c>
      <c r="D49" s="107">
        <v>44.32</v>
      </c>
      <c r="E49" s="107">
        <v>43.96</v>
      </c>
      <c r="F49" s="107">
        <v>43.66</v>
      </c>
      <c r="G49" s="107">
        <v>42.25</v>
      </c>
      <c r="H49" s="107">
        <v>43.61</v>
      </c>
      <c r="I49" s="107">
        <v>41.37</v>
      </c>
      <c r="J49" s="107">
        <v>41.3</v>
      </c>
      <c r="K49" s="107">
        <v>41.24</v>
      </c>
      <c r="L49" s="107">
        <v>41.68</v>
      </c>
      <c r="M49" s="107">
        <v>41.57</v>
      </c>
      <c r="N49" s="107">
        <v>42.27</v>
      </c>
      <c r="O49" s="107">
        <v>42.43</v>
      </c>
      <c r="P49" s="107">
        <v>42.5</v>
      </c>
      <c r="Q49" s="107">
        <v>42.26</v>
      </c>
      <c r="R49">
        <f t="shared" si="1"/>
        <v>-1.4127182457444232</v>
      </c>
    </row>
    <row r="50" spans="1:18">
      <c r="A50" s="7" t="s">
        <v>67</v>
      </c>
      <c r="B50" s="7" t="s">
        <v>478</v>
      </c>
      <c r="C50" s="106" t="s">
        <v>66</v>
      </c>
      <c r="D50" s="108">
        <v>26.95</v>
      </c>
      <c r="E50" s="108">
        <v>25.44</v>
      </c>
      <c r="F50" s="108">
        <v>25.57</v>
      </c>
      <c r="G50" s="108">
        <v>25.08</v>
      </c>
      <c r="H50" s="108">
        <v>25.34</v>
      </c>
      <c r="I50" s="108">
        <v>25.25</v>
      </c>
      <c r="J50" s="108">
        <v>25.49</v>
      </c>
      <c r="K50" s="108">
        <v>24.05</v>
      </c>
      <c r="L50" s="108">
        <v>23.98</v>
      </c>
      <c r="M50" s="108">
        <v>23.02</v>
      </c>
      <c r="N50" s="108">
        <v>23.21</v>
      </c>
      <c r="O50" s="108">
        <v>23.48</v>
      </c>
      <c r="P50" s="108">
        <v>23.74</v>
      </c>
      <c r="Q50" s="108">
        <v>24.08</v>
      </c>
      <c r="R50">
        <f t="shared" si="1"/>
        <v>0.43004327547351173</v>
      </c>
    </row>
    <row r="51" spans="1:18">
      <c r="A51" s="7" t="s">
        <v>83</v>
      </c>
      <c r="B51" s="7" t="s">
        <v>478</v>
      </c>
      <c r="C51" s="106" t="s">
        <v>66</v>
      </c>
      <c r="D51" s="107">
        <v>4.8499999999999996</v>
      </c>
      <c r="E51" s="107">
        <v>4.87</v>
      </c>
      <c r="F51" s="107">
        <v>4.87</v>
      </c>
      <c r="G51" s="107">
        <v>4.8899999999999997</v>
      </c>
      <c r="H51" s="107">
        <v>4.9000000000000004</v>
      </c>
      <c r="I51" s="107">
        <v>4.95</v>
      </c>
      <c r="J51" s="107">
        <v>4.93</v>
      </c>
      <c r="K51" s="107">
        <v>4.4800000000000004</v>
      </c>
      <c r="L51" s="107">
        <v>4.54</v>
      </c>
      <c r="M51" s="107">
        <v>4.54</v>
      </c>
      <c r="N51" s="107">
        <v>4.84</v>
      </c>
      <c r="O51" s="107">
        <v>4.84</v>
      </c>
      <c r="P51" s="107">
        <v>4.84</v>
      </c>
      <c r="Q51" s="107">
        <v>4.7699999999999996</v>
      </c>
      <c r="R51">
        <f t="shared" si="1"/>
        <v>2.3873438791433865</v>
      </c>
    </row>
    <row r="52" spans="1:18">
      <c r="A52" s="7" t="s">
        <v>41</v>
      </c>
      <c r="B52" s="7" t="s">
        <v>478</v>
      </c>
      <c r="C52" s="106" t="s">
        <v>66</v>
      </c>
      <c r="D52" s="108">
        <v>31.08</v>
      </c>
      <c r="E52" s="108">
        <v>32.74</v>
      </c>
      <c r="F52" s="108">
        <v>33.18</v>
      </c>
      <c r="G52" s="108">
        <v>34.299999999999997</v>
      </c>
      <c r="H52" s="108">
        <v>35.630000000000003</v>
      </c>
      <c r="I52" s="108">
        <v>35.1</v>
      </c>
      <c r="J52" s="108">
        <v>33.49</v>
      </c>
      <c r="K52" s="108">
        <v>29.47</v>
      </c>
      <c r="L52" s="108">
        <v>30.54</v>
      </c>
      <c r="M52" s="108">
        <v>30.25</v>
      </c>
      <c r="N52" s="108">
        <v>30.32</v>
      </c>
      <c r="O52" s="108">
        <v>31.05</v>
      </c>
      <c r="P52" s="108">
        <v>29.99</v>
      </c>
      <c r="Q52" s="108">
        <v>29.7</v>
      </c>
      <c r="R52">
        <f t="shared" si="1"/>
        <v>-0.1396112761901184</v>
      </c>
    </row>
    <row r="53" spans="1:18">
      <c r="A53" s="7" t="s">
        <v>42</v>
      </c>
      <c r="B53" s="7" t="s">
        <v>478</v>
      </c>
      <c r="C53" s="106" t="s">
        <v>66</v>
      </c>
      <c r="D53" s="107">
        <v>35.729999999999997</v>
      </c>
      <c r="E53" s="107">
        <v>35.08</v>
      </c>
      <c r="F53" s="107">
        <v>34.479999999999997</v>
      </c>
      <c r="G53" s="107">
        <v>34.409999999999997</v>
      </c>
      <c r="H53" s="107">
        <v>33.950000000000003</v>
      </c>
      <c r="I53" s="107">
        <v>33.82</v>
      </c>
      <c r="J53" s="107">
        <v>33.950000000000003</v>
      </c>
      <c r="K53" s="107">
        <v>34.15</v>
      </c>
      <c r="L53" s="107">
        <v>33.909999999999997</v>
      </c>
      <c r="M53" s="107">
        <v>33.369999999999997</v>
      </c>
      <c r="N53" s="107">
        <v>31.94</v>
      </c>
      <c r="O53" s="107">
        <v>32.24</v>
      </c>
      <c r="P53" s="107">
        <v>32.450000000000003</v>
      </c>
      <c r="Q53" s="107">
        <v>32.130000000000003</v>
      </c>
      <c r="R53">
        <f t="shared" si="1"/>
        <v>-0.3859209844717239</v>
      </c>
    </row>
    <row r="54" spans="1:18">
      <c r="A54" s="7" t="s">
        <v>44</v>
      </c>
      <c r="B54" s="7" t="s">
        <v>478</v>
      </c>
      <c r="C54" s="106" t="s">
        <v>66</v>
      </c>
      <c r="D54" s="108">
        <v>35.659999999999997</v>
      </c>
      <c r="E54" s="108">
        <v>35.590000000000003</v>
      </c>
      <c r="F54" s="108">
        <v>36.630000000000003</v>
      </c>
      <c r="G54" s="108">
        <v>37.29</v>
      </c>
      <c r="H54" s="108">
        <v>35.119999999999997</v>
      </c>
      <c r="I54" s="108">
        <v>33.96</v>
      </c>
      <c r="J54" s="108">
        <v>31.12</v>
      </c>
      <c r="K54" s="108">
        <v>32.57</v>
      </c>
      <c r="L54" s="108">
        <v>30.39</v>
      </c>
      <c r="M54" s="108">
        <v>33.119999999999997</v>
      </c>
      <c r="N54" s="108">
        <v>34.1</v>
      </c>
      <c r="O54" s="108">
        <v>34.53</v>
      </c>
      <c r="P54" s="108">
        <v>35.01</v>
      </c>
      <c r="Q54" s="108">
        <v>34.79</v>
      </c>
      <c r="R54">
        <f t="shared" si="1"/>
        <v>-0.65554395732319259</v>
      </c>
    </row>
    <row r="55" spans="1:18">
      <c r="A55" s="7" t="s">
        <v>60</v>
      </c>
      <c r="B55" s="7" t="s">
        <v>478</v>
      </c>
      <c r="C55" s="106" t="s">
        <v>66</v>
      </c>
      <c r="D55" s="107">
        <v>39.299999999999997</v>
      </c>
      <c r="E55" s="107">
        <v>37.92</v>
      </c>
      <c r="F55" s="107">
        <v>37.76</v>
      </c>
      <c r="G55" s="107">
        <v>36.89</v>
      </c>
      <c r="H55" s="107">
        <v>36.21</v>
      </c>
      <c r="I55" s="107">
        <v>36.56</v>
      </c>
      <c r="J55" s="107">
        <v>36.380000000000003</v>
      </c>
      <c r="K55" s="107">
        <v>36.369999999999997</v>
      </c>
      <c r="L55" s="107">
        <v>36.44</v>
      </c>
      <c r="M55" s="107">
        <v>35.200000000000003</v>
      </c>
      <c r="N55" s="107">
        <v>34.96</v>
      </c>
      <c r="O55" s="107">
        <v>35.049999999999997</v>
      </c>
      <c r="P55" s="107">
        <v>34.99</v>
      </c>
      <c r="Q55" s="107">
        <v>35.630000000000003</v>
      </c>
      <c r="R55">
        <f t="shared" si="1"/>
        <v>-0.74068805401313054</v>
      </c>
    </row>
    <row r="56" spans="1:18">
      <c r="A56" s="116" t="s">
        <v>46</v>
      </c>
      <c r="B56" s="7" t="s">
        <v>478</v>
      </c>
      <c r="C56" s="106" t="s">
        <v>381</v>
      </c>
      <c r="D56" s="108">
        <v>40.46</v>
      </c>
      <c r="E56" s="108">
        <v>39.67</v>
      </c>
      <c r="F56" s="108">
        <v>39.64</v>
      </c>
      <c r="G56" s="108">
        <v>40.020000000000003</v>
      </c>
      <c r="H56" s="108">
        <v>40.56</v>
      </c>
      <c r="I56" s="108">
        <v>40.299999999999997</v>
      </c>
      <c r="J56" s="108">
        <v>40.020000000000003</v>
      </c>
      <c r="K56" s="108">
        <v>40.03</v>
      </c>
      <c r="L56" s="108">
        <v>39.369999999999997</v>
      </c>
      <c r="M56" s="108">
        <v>40.380000000000003</v>
      </c>
      <c r="N56" s="108">
        <v>40.549999999999997</v>
      </c>
      <c r="O56" s="108">
        <v>40.71</v>
      </c>
      <c r="P56" s="108">
        <v>41</v>
      </c>
      <c r="Q56" s="108">
        <v>39.450000000000003</v>
      </c>
      <c r="R56">
        <f t="shared" si="1"/>
        <v>-1.1278909699126085</v>
      </c>
    </row>
    <row r="57" spans="1:18">
      <c r="A57" s="116" t="s">
        <v>43</v>
      </c>
      <c r="B57" s="7" t="s">
        <v>478</v>
      </c>
      <c r="C57" s="106" t="s">
        <v>66</v>
      </c>
      <c r="D57" s="107">
        <v>41.23</v>
      </c>
      <c r="E57" s="107">
        <v>40.47</v>
      </c>
      <c r="F57" s="107">
        <v>40.53</v>
      </c>
      <c r="G57" s="107">
        <v>41.41</v>
      </c>
      <c r="H57" s="107">
        <v>40.57</v>
      </c>
      <c r="I57" s="107">
        <v>40.83</v>
      </c>
      <c r="J57" s="107">
        <v>41.09</v>
      </c>
      <c r="K57" s="107">
        <v>40.68</v>
      </c>
      <c r="L57" s="107">
        <v>40.33</v>
      </c>
      <c r="M57" s="107">
        <v>39</v>
      </c>
      <c r="N57" s="107">
        <v>37.74</v>
      </c>
      <c r="O57" s="107">
        <v>38.67</v>
      </c>
      <c r="P57" s="107">
        <v>38.770000000000003</v>
      </c>
      <c r="Q57" s="107">
        <v>38.549999999999997</v>
      </c>
      <c r="R57">
        <f t="shared" si="1"/>
        <v>-1.0366651520305321</v>
      </c>
    </row>
    <row r="58" spans="1:18">
      <c r="A58" s="7" t="s">
        <v>68</v>
      </c>
      <c r="B58" s="7" t="s">
        <v>478</v>
      </c>
      <c r="C58" s="106" t="s">
        <v>66</v>
      </c>
      <c r="D58" s="108">
        <v>39.1</v>
      </c>
      <c r="E58" s="108">
        <v>38.49</v>
      </c>
      <c r="F58" s="108">
        <v>39.270000000000003</v>
      </c>
      <c r="G58" s="108">
        <v>39.549999999999997</v>
      </c>
      <c r="H58" s="108">
        <v>40.58</v>
      </c>
      <c r="I58" s="108">
        <v>40.47</v>
      </c>
      <c r="J58" s="108">
        <v>41.37</v>
      </c>
      <c r="K58" s="108">
        <v>40.380000000000003</v>
      </c>
      <c r="L58" s="108">
        <v>39.950000000000003</v>
      </c>
      <c r="M58" s="108">
        <v>39.770000000000003</v>
      </c>
      <c r="N58" s="108">
        <v>38.909999999999997</v>
      </c>
      <c r="O58" s="108">
        <v>42.42</v>
      </c>
      <c r="P58" s="108">
        <v>42.22</v>
      </c>
      <c r="Q58" s="108">
        <v>42</v>
      </c>
      <c r="R58">
        <f t="shared" si="1"/>
        <v>-1.3863641205784902</v>
      </c>
    </row>
    <row r="59" spans="1:18">
      <c r="A59" s="7" t="s">
        <v>52</v>
      </c>
      <c r="B59" s="7" t="s">
        <v>478</v>
      </c>
      <c r="C59" s="106" t="s">
        <v>66</v>
      </c>
      <c r="D59" s="107">
        <v>44.78</v>
      </c>
      <c r="E59" s="107">
        <v>44.73</v>
      </c>
      <c r="F59" s="107">
        <v>42.78</v>
      </c>
      <c r="G59" s="107">
        <v>39.049999999999997</v>
      </c>
      <c r="H59" s="107">
        <v>40.32</v>
      </c>
      <c r="I59" s="107">
        <v>39.99</v>
      </c>
      <c r="J59" s="107">
        <v>40.22</v>
      </c>
      <c r="K59" s="107">
        <v>42.84</v>
      </c>
      <c r="L59" s="107">
        <v>42.84</v>
      </c>
      <c r="M59" s="107">
        <v>42.15</v>
      </c>
      <c r="N59" s="107">
        <v>36.39</v>
      </c>
      <c r="O59" s="107">
        <v>34.479999999999997</v>
      </c>
      <c r="P59" s="107">
        <v>35.42</v>
      </c>
      <c r="Q59" s="107">
        <v>36.17</v>
      </c>
      <c r="R59">
        <f t="shared" si="1"/>
        <v>-0.79542354474237598</v>
      </c>
    </row>
    <row r="60" spans="1:18">
      <c r="A60" s="7" t="s">
        <v>69</v>
      </c>
      <c r="B60" s="7" t="s">
        <v>478</v>
      </c>
      <c r="C60" s="106" t="s">
        <v>66</v>
      </c>
      <c r="D60" s="108">
        <v>20.25</v>
      </c>
      <c r="E60" s="108">
        <v>21.04</v>
      </c>
      <c r="F60" s="108">
        <v>23.61</v>
      </c>
      <c r="G60" s="108">
        <v>24.82</v>
      </c>
      <c r="H60" s="108">
        <v>25.76</v>
      </c>
      <c r="I60" s="108">
        <v>26.32</v>
      </c>
      <c r="J60" s="108">
        <v>26.04</v>
      </c>
      <c r="K60" s="108">
        <v>25.19</v>
      </c>
      <c r="L60" s="108">
        <v>24.64</v>
      </c>
      <c r="M60" s="108">
        <v>22.59</v>
      </c>
      <c r="N60" s="108">
        <v>26.29</v>
      </c>
      <c r="O60" s="108">
        <v>27.75</v>
      </c>
      <c r="P60" s="108">
        <v>25.89</v>
      </c>
      <c r="Q60" s="108">
        <v>26.53</v>
      </c>
      <c r="R60">
        <f t="shared" si="1"/>
        <v>0.18170632679452683</v>
      </c>
    </row>
    <row r="61" spans="1:18">
      <c r="A61" s="7" t="s">
        <v>70</v>
      </c>
      <c r="B61" s="7" t="s">
        <v>478</v>
      </c>
      <c r="C61" s="106" t="s">
        <v>66</v>
      </c>
      <c r="D61" s="107">
        <v>20.3</v>
      </c>
      <c r="E61" s="107">
        <v>17.03</v>
      </c>
      <c r="F61" s="107">
        <v>13.35</v>
      </c>
      <c r="G61" s="107">
        <v>11.67</v>
      </c>
      <c r="H61" s="107">
        <v>10.77</v>
      </c>
      <c r="I61" s="107">
        <v>9.6199999999999992</v>
      </c>
      <c r="J61" s="107">
        <v>8.6199999999999992</v>
      </c>
      <c r="K61" s="107">
        <v>7.29</v>
      </c>
      <c r="L61" s="107">
        <v>7.37</v>
      </c>
      <c r="M61" s="107">
        <v>8.76</v>
      </c>
      <c r="N61" s="107">
        <v>10.64</v>
      </c>
      <c r="O61" s="107">
        <v>12.36</v>
      </c>
      <c r="P61" s="107">
        <v>12.54</v>
      </c>
      <c r="Q61" s="107">
        <v>13.51</v>
      </c>
      <c r="R61">
        <f t="shared" si="1"/>
        <v>1.5014398254885595</v>
      </c>
    </row>
    <row r="62" spans="1:18">
      <c r="A62" s="116" t="s">
        <v>84</v>
      </c>
      <c r="B62" s="7" t="s">
        <v>478</v>
      </c>
      <c r="C62" s="106" t="s">
        <v>66</v>
      </c>
      <c r="D62" s="108">
        <v>21.66</v>
      </c>
      <c r="E62" s="108">
        <v>22.78</v>
      </c>
      <c r="F62" s="108">
        <v>23.28</v>
      </c>
      <c r="G62" s="108">
        <v>20.74</v>
      </c>
      <c r="H62" s="108">
        <v>20.29</v>
      </c>
      <c r="I62" s="108">
        <v>19.559999999999999</v>
      </c>
      <c r="J62" s="108">
        <v>17.87</v>
      </c>
      <c r="K62" s="108">
        <v>18.3</v>
      </c>
      <c r="L62" s="108">
        <v>16.77</v>
      </c>
      <c r="M62" s="108">
        <v>15.43</v>
      </c>
      <c r="N62" s="108">
        <v>14.88</v>
      </c>
      <c r="O62" s="108">
        <v>13.51</v>
      </c>
      <c r="P62" s="108">
        <v>12.74</v>
      </c>
      <c r="Q62" s="108">
        <v>13.96</v>
      </c>
      <c r="R62">
        <f t="shared" si="1"/>
        <v>1.4558269165475215</v>
      </c>
    </row>
    <row r="63" spans="1:18">
      <c r="A63" s="7" t="s">
        <v>47</v>
      </c>
      <c r="B63" s="7" t="s">
        <v>478</v>
      </c>
      <c r="C63" s="106" t="s">
        <v>66</v>
      </c>
      <c r="D63" s="107">
        <v>41.24</v>
      </c>
      <c r="E63" s="107">
        <v>40.47</v>
      </c>
      <c r="F63" s="107">
        <v>39.200000000000003</v>
      </c>
      <c r="G63" s="107">
        <v>38.229999999999997</v>
      </c>
      <c r="H63" s="107">
        <v>38.57</v>
      </c>
      <c r="I63" s="107">
        <v>38.24</v>
      </c>
      <c r="J63" s="107">
        <v>39.17</v>
      </c>
      <c r="K63" s="107">
        <v>37.83</v>
      </c>
      <c r="L63" s="107">
        <v>38.64</v>
      </c>
      <c r="M63" s="107">
        <v>38.96</v>
      </c>
      <c r="N63" s="107">
        <v>39.61</v>
      </c>
      <c r="O63" s="107">
        <v>40.17</v>
      </c>
      <c r="P63" s="107">
        <v>40.44</v>
      </c>
      <c r="Q63" s="107">
        <v>40.18</v>
      </c>
      <c r="R63">
        <f t="shared" si="1"/>
        <v>-1.2018852444169588</v>
      </c>
    </row>
    <row r="64" spans="1:18">
      <c r="A64" s="7" t="s">
        <v>71</v>
      </c>
      <c r="B64" s="7" t="s">
        <v>478</v>
      </c>
      <c r="C64" s="106" t="s">
        <v>66</v>
      </c>
      <c r="D64" s="108">
        <v>22.38</v>
      </c>
      <c r="E64" s="108">
        <v>22.54</v>
      </c>
      <c r="F64" s="108">
        <v>28.34</v>
      </c>
      <c r="G64" s="108">
        <v>25.11</v>
      </c>
      <c r="H64" s="108">
        <v>24.28</v>
      </c>
      <c r="I64" s="108">
        <v>24.72</v>
      </c>
      <c r="J64" s="108">
        <v>24.81</v>
      </c>
      <c r="K64" s="108">
        <v>25.05</v>
      </c>
      <c r="L64" s="108">
        <v>25.21</v>
      </c>
      <c r="M64" s="108">
        <v>24.89</v>
      </c>
      <c r="N64" s="108">
        <v>23.99</v>
      </c>
      <c r="O64" s="108">
        <v>25.14</v>
      </c>
      <c r="P64" s="108">
        <v>27.23</v>
      </c>
      <c r="Q64" s="108">
        <v>27.61</v>
      </c>
      <c r="R64">
        <f t="shared" si="1"/>
        <v>7.2235345336035831E-2</v>
      </c>
    </row>
    <row r="65" spans="1:18">
      <c r="A65" s="7" t="s">
        <v>72</v>
      </c>
      <c r="B65" s="7" t="s">
        <v>478</v>
      </c>
      <c r="C65" s="106" t="s">
        <v>66</v>
      </c>
      <c r="D65" s="107">
        <v>15.32</v>
      </c>
      <c r="E65" s="107">
        <v>15.67</v>
      </c>
      <c r="F65" s="107">
        <v>15.4</v>
      </c>
      <c r="G65" s="107">
        <v>15.62</v>
      </c>
      <c r="H65" s="107">
        <v>15.85</v>
      </c>
      <c r="I65" s="107">
        <v>16.04</v>
      </c>
      <c r="J65" s="107">
        <v>16.64</v>
      </c>
      <c r="K65" s="107">
        <v>17.260000000000002</v>
      </c>
      <c r="L65" s="107">
        <v>17.63</v>
      </c>
      <c r="M65" s="107">
        <v>17.14</v>
      </c>
      <c r="N65" s="107">
        <v>17.809999999999999</v>
      </c>
      <c r="O65" s="107">
        <v>18.03</v>
      </c>
      <c r="P65" s="107">
        <v>18.559999999999999</v>
      </c>
      <c r="Q65" s="107">
        <v>18.93</v>
      </c>
      <c r="R65">
        <f t="shared" si="1"/>
        <v>0.95205767779872419</v>
      </c>
    </row>
    <row r="66" spans="1:18">
      <c r="A66" s="7" t="s">
        <v>51</v>
      </c>
      <c r="B66" s="7" t="s">
        <v>478</v>
      </c>
      <c r="C66" s="106" t="s">
        <v>66</v>
      </c>
      <c r="D66" s="108">
        <v>17.54</v>
      </c>
      <c r="E66" s="108">
        <v>16.63</v>
      </c>
      <c r="F66" s="108">
        <v>13.67</v>
      </c>
      <c r="G66" s="108">
        <v>14.23</v>
      </c>
      <c r="H66" s="108">
        <v>14.62</v>
      </c>
      <c r="I66" s="108">
        <v>15.51</v>
      </c>
      <c r="J66" s="108">
        <v>16.100000000000001</v>
      </c>
      <c r="K66" s="108">
        <v>17.3</v>
      </c>
      <c r="L66" s="108">
        <v>15.83</v>
      </c>
      <c r="M66" s="108">
        <v>15.43</v>
      </c>
      <c r="N66" s="108">
        <v>15.99</v>
      </c>
      <c r="O66" s="108">
        <v>18.05</v>
      </c>
      <c r="P66" s="108">
        <v>17.82</v>
      </c>
      <c r="Q66" s="108">
        <v>18.8</v>
      </c>
      <c r="R66">
        <f t="shared" si="1"/>
        <v>0.96523474038169066</v>
      </c>
    </row>
    <row r="67" spans="1:18">
      <c r="A67" s="7" t="s">
        <v>73</v>
      </c>
      <c r="B67" s="7" t="s">
        <v>478</v>
      </c>
      <c r="C67" s="106" t="s">
        <v>66</v>
      </c>
      <c r="D67" s="107">
        <v>9.5</v>
      </c>
      <c r="E67" s="107">
        <v>10.32</v>
      </c>
      <c r="F67" s="107">
        <v>13.04</v>
      </c>
      <c r="G67" s="107">
        <v>14.17</v>
      </c>
      <c r="H67" s="107">
        <v>12.85</v>
      </c>
      <c r="I67" s="107">
        <v>12.18</v>
      </c>
      <c r="J67" s="107">
        <v>12.72</v>
      </c>
      <c r="K67" s="107">
        <v>13.66</v>
      </c>
      <c r="L67" s="107">
        <v>13.12</v>
      </c>
      <c r="M67" s="107">
        <v>13.47</v>
      </c>
      <c r="N67" s="107">
        <v>13.8</v>
      </c>
      <c r="O67" s="107">
        <v>16.27</v>
      </c>
      <c r="P67" s="107">
        <v>16.63</v>
      </c>
      <c r="Q67" s="107">
        <v>16.93</v>
      </c>
      <c r="R67">
        <f t="shared" si="1"/>
        <v>1.1547817175366708</v>
      </c>
    </row>
    <row r="68" spans="1:18">
      <c r="A68" s="7" t="s">
        <v>54</v>
      </c>
      <c r="B68" s="7" t="s">
        <v>478</v>
      </c>
      <c r="C68" s="106" t="s">
        <v>66</v>
      </c>
      <c r="D68" s="108">
        <v>34.36</v>
      </c>
      <c r="E68" s="108">
        <v>31.29</v>
      </c>
      <c r="F68" s="108">
        <v>31.27</v>
      </c>
      <c r="G68" s="108">
        <v>31.48</v>
      </c>
      <c r="H68" s="108">
        <v>32.229999999999997</v>
      </c>
      <c r="I68" s="108">
        <v>32.25</v>
      </c>
      <c r="J68" s="108">
        <v>29.61</v>
      </c>
      <c r="K68" s="108">
        <v>29.55</v>
      </c>
      <c r="L68" s="108">
        <v>30.17</v>
      </c>
      <c r="M68" s="108">
        <v>29.16</v>
      </c>
      <c r="N68" s="108">
        <v>29.5</v>
      </c>
      <c r="O68" s="108">
        <v>29.44</v>
      </c>
      <c r="P68" s="108">
        <v>29.75</v>
      </c>
      <c r="Q68" s="108">
        <v>28.7</v>
      </c>
      <c r="R68">
        <f t="shared" si="1"/>
        <v>-3.8249256321145071E-2</v>
      </c>
    </row>
    <row r="69" spans="1:18">
      <c r="A69" s="7" t="s">
        <v>74</v>
      </c>
      <c r="B69" s="7" t="s">
        <v>478</v>
      </c>
      <c r="C69" s="106" t="s">
        <v>66</v>
      </c>
      <c r="D69" s="107">
        <v>18.55</v>
      </c>
      <c r="E69" s="107">
        <v>18.54</v>
      </c>
      <c r="F69" s="107">
        <v>18.63</v>
      </c>
      <c r="G69" s="107">
        <v>18.690000000000001</v>
      </c>
      <c r="H69" s="107">
        <v>18.93</v>
      </c>
      <c r="I69" s="107">
        <v>19.190000000000001</v>
      </c>
      <c r="J69" s="107">
        <v>9.59</v>
      </c>
      <c r="K69" s="107">
        <v>9.82</v>
      </c>
      <c r="L69" s="107">
        <v>9.3000000000000007</v>
      </c>
      <c r="M69" s="107">
        <v>8.09</v>
      </c>
      <c r="N69" s="107">
        <v>7.48</v>
      </c>
      <c r="O69" s="107">
        <v>7.09</v>
      </c>
      <c r="P69" s="107">
        <v>8.67</v>
      </c>
      <c r="Q69" s="107">
        <v>10.119999999999999</v>
      </c>
      <c r="R69">
        <f t="shared" si="1"/>
        <v>1.8450570728443794</v>
      </c>
    </row>
    <row r="70" spans="1:18">
      <c r="A70" s="7" t="s">
        <v>75</v>
      </c>
      <c r="B70" s="7" t="s">
        <v>478</v>
      </c>
      <c r="C70" s="106" t="s">
        <v>66</v>
      </c>
      <c r="D70" s="108">
        <v>30.81</v>
      </c>
      <c r="E70" s="108">
        <v>31.99</v>
      </c>
      <c r="F70" s="108">
        <v>31.9</v>
      </c>
      <c r="G70" s="108">
        <v>31.61</v>
      </c>
      <c r="H70" s="108">
        <v>31.9</v>
      </c>
      <c r="I70" s="108">
        <v>31.31</v>
      </c>
      <c r="J70" s="108">
        <v>31.27</v>
      </c>
      <c r="K70" s="108">
        <v>31.38</v>
      </c>
      <c r="L70" s="108">
        <v>31.62</v>
      </c>
      <c r="M70" s="108">
        <v>31.46</v>
      </c>
      <c r="N70" s="108">
        <v>31.56</v>
      </c>
      <c r="O70" s="108">
        <v>31.98</v>
      </c>
      <c r="P70" s="108">
        <v>31.79</v>
      </c>
      <c r="Q70" s="108">
        <v>31.7</v>
      </c>
      <c r="R70">
        <f t="shared" si="1"/>
        <v>-0.34233531592806504</v>
      </c>
    </row>
    <row r="71" spans="1:18">
      <c r="A71" s="7" t="s">
        <v>56</v>
      </c>
      <c r="B71" s="7" t="s">
        <v>478</v>
      </c>
      <c r="C71" s="106" t="s">
        <v>66</v>
      </c>
      <c r="D71" s="107">
        <v>34.590000000000003</v>
      </c>
      <c r="E71" s="107">
        <v>34.380000000000003</v>
      </c>
      <c r="F71" s="107">
        <v>36.74</v>
      </c>
      <c r="G71" s="107">
        <v>37.01</v>
      </c>
      <c r="H71" s="107">
        <v>37.229999999999997</v>
      </c>
      <c r="I71" s="107">
        <v>37.520000000000003</v>
      </c>
      <c r="J71" s="107">
        <v>37.840000000000003</v>
      </c>
      <c r="K71" s="107">
        <v>32.520000000000003</v>
      </c>
      <c r="L71" s="107">
        <v>29.06</v>
      </c>
      <c r="M71" s="107">
        <v>28.96</v>
      </c>
      <c r="N71" s="107">
        <v>29.28</v>
      </c>
      <c r="O71" s="107">
        <v>29.67</v>
      </c>
      <c r="P71" s="107">
        <v>31.11</v>
      </c>
      <c r="Q71" s="107">
        <v>31.29</v>
      </c>
      <c r="R71">
        <f t="shared" si="1"/>
        <v>-0.30077688778178596</v>
      </c>
    </row>
    <row r="72" spans="1:18">
      <c r="A72" s="7" t="s">
        <v>76</v>
      </c>
      <c r="B72" s="7" t="s">
        <v>478</v>
      </c>
      <c r="C72" s="106" t="s">
        <v>66</v>
      </c>
      <c r="D72" s="108">
        <v>30.59</v>
      </c>
      <c r="E72" s="108">
        <v>28.18</v>
      </c>
      <c r="F72" s="108">
        <v>29.1</v>
      </c>
      <c r="G72" s="108">
        <v>28.65</v>
      </c>
      <c r="H72" s="108">
        <v>29.37</v>
      </c>
      <c r="I72" s="108">
        <v>28.66</v>
      </c>
      <c r="J72" s="108">
        <v>29.57</v>
      </c>
      <c r="K72" s="108">
        <v>28.85</v>
      </c>
      <c r="L72" s="108">
        <v>28.41</v>
      </c>
      <c r="M72" s="108">
        <v>27.74</v>
      </c>
      <c r="N72" s="108">
        <v>28.26</v>
      </c>
      <c r="O72" s="108">
        <v>28.43</v>
      </c>
      <c r="P72" s="108">
        <v>28.96</v>
      </c>
      <c r="Q72" s="108">
        <v>30.86</v>
      </c>
      <c r="R72">
        <f t="shared" si="1"/>
        <v>-0.25719121923812743</v>
      </c>
    </row>
    <row r="73" spans="1:18" ht="21">
      <c r="A73" s="127" t="s">
        <v>77</v>
      </c>
      <c r="B73" s="127" t="s">
        <v>478</v>
      </c>
      <c r="C73" s="128" t="s">
        <v>66</v>
      </c>
      <c r="D73" s="88">
        <v>35.119999999999997</v>
      </c>
      <c r="E73" s="88">
        <v>35.869999999999997</v>
      </c>
      <c r="F73" s="88">
        <v>34.770000000000003</v>
      </c>
      <c r="G73" s="88">
        <v>35.28</v>
      </c>
      <c r="H73" s="88">
        <v>32.840000000000003</v>
      </c>
      <c r="I73" s="88">
        <v>28.22</v>
      </c>
      <c r="J73" s="88">
        <v>28.85</v>
      </c>
      <c r="K73" s="88">
        <v>29.06</v>
      </c>
      <c r="L73" s="88">
        <v>30.1</v>
      </c>
      <c r="M73" s="88">
        <v>26.72</v>
      </c>
      <c r="N73" s="88">
        <v>27.24</v>
      </c>
      <c r="O73" s="88">
        <v>29.44</v>
      </c>
      <c r="P73" s="88">
        <v>30.37</v>
      </c>
      <c r="Q73" s="88">
        <v>33.03</v>
      </c>
      <c r="R73" s="66">
        <f t="shared" si="1"/>
        <v>-0.47714680235379969</v>
      </c>
    </row>
    <row r="74" spans="1:18">
      <c r="A74" s="7" t="s">
        <v>58</v>
      </c>
      <c r="B74" s="7" t="s">
        <v>478</v>
      </c>
      <c r="C74" s="106" t="s">
        <v>66</v>
      </c>
      <c r="D74" s="108">
        <v>33.72</v>
      </c>
      <c r="E74" s="108">
        <v>33.92</v>
      </c>
      <c r="F74" s="108">
        <v>34.020000000000003</v>
      </c>
      <c r="G74" s="108">
        <v>34.119999999999997</v>
      </c>
      <c r="H74" s="108">
        <v>34.31</v>
      </c>
      <c r="I74" s="108">
        <v>32.340000000000003</v>
      </c>
      <c r="J74" s="108">
        <v>32.21</v>
      </c>
      <c r="K74" s="108">
        <v>32.130000000000003</v>
      </c>
      <c r="L74" s="108">
        <v>30.67</v>
      </c>
      <c r="M74" s="108">
        <v>30.05</v>
      </c>
      <c r="N74" s="108">
        <v>30.41</v>
      </c>
      <c r="O74" s="108">
        <v>30.58</v>
      </c>
      <c r="P74" s="108">
        <v>30.56</v>
      </c>
      <c r="Q74" s="108">
        <v>30.49</v>
      </c>
      <c r="R74">
        <f t="shared" si="1"/>
        <v>-0.21968727188660722</v>
      </c>
    </row>
    <row r="75" spans="1:18">
      <c r="A75" s="7" t="s">
        <v>45</v>
      </c>
      <c r="B75" s="7" t="s">
        <v>478</v>
      </c>
      <c r="C75" s="106" t="s">
        <v>66</v>
      </c>
      <c r="D75" s="107">
        <v>34.97</v>
      </c>
      <c r="E75" s="107">
        <v>35.18</v>
      </c>
      <c r="F75" s="107">
        <v>35.4</v>
      </c>
      <c r="G75" s="107">
        <v>34.979999999999997</v>
      </c>
      <c r="H75" s="107">
        <v>35.18</v>
      </c>
      <c r="I75" s="107">
        <v>35.33</v>
      </c>
      <c r="J75" s="107">
        <v>35.46</v>
      </c>
      <c r="K75" s="107">
        <v>35.06</v>
      </c>
      <c r="L75" s="107">
        <v>34.35</v>
      </c>
      <c r="M75" s="107">
        <v>34.56</v>
      </c>
      <c r="N75" s="107">
        <v>35.700000000000003</v>
      </c>
      <c r="O75" s="107">
        <v>35.909999999999997</v>
      </c>
      <c r="P75" s="107">
        <v>36.369999999999997</v>
      </c>
      <c r="Q75" s="107">
        <v>36.409999999999997</v>
      </c>
      <c r="R75">
        <f t="shared" si="1"/>
        <v>-0.81975042951092902</v>
      </c>
    </row>
    <row r="76" spans="1:18">
      <c r="A76" s="7" t="s">
        <v>61</v>
      </c>
      <c r="B76" s="7" t="s">
        <v>478</v>
      </c>
      <c r="C76" s="106" t="s">
        <v>66</v>
      </c>
      <c r="D76" s="108">
        <v>44.69</v>
      </c>
      <c r="E76" s="108">
        <v>43.37</v>
      </c>
      <c r="F76" s="108">
        <v>42.22</v>
      </c>
      <c r="G76" s="108">
        <v>42.64</v>
      </c>
      <c r="H76" s="108">
        <v>42.97</v>
      </c>
      <c r="I76" s="108">
        <v>42.55</v>
      </c>
      <c r="J76" s="108">
        <v>41.59</v>
      </c>
      <c r="K76" s="108">
        <v>39.11</v>
      </c>
      <c r="L76" s="108">
        <v>38.770000000000003</v>
      </c>
      <c r="M76" s="108">
        <v>37.33</v>
      </c>
      <c r="N76" s="108">
        <v>36.799999999999997</v>
      </c>
      <c r="O76" s="108">
        <v>36.96</v>
      </c>
      <c r="P76" s="108">
        <v>37.130000000000003</v>
      </c>
      <c r="Q76" s="108">
        <v>37.229999999999997</v>
      </c>
      <c r="R76">
        <f t="shared" si="1"/>
        <v>-0.90286728580348719</v>
      </c>
    </row>
    <row r="77" spans="1:18">
      <c r="A77" s="7" t="s">
        <v>78</v>
      </c>
      <c r="B77" s="7" t="s">
        <v>478</v>
      </c>
      <c r="C77" s="106" t="s">
        <v>66</v>
      </c>
      <c r="D77" s="107">
        <v>14.55</v>
      </c>
      <c r="E77" s="107">
        <v>14.69</v>
      </c>
      <c r="F77" s="107">
        <v>14.83</v>
      </c>
      <c r="G77" s="107">
        <v>14.29</v>
      </c>
      <c r="H77" s="107">
        <v>14.09</v>
      </c>
      <c r="I77" s="107">
        <v>14.15</v>
      </c>
      <c r="J77" s="107">
        <v>13.74</v>
      </c>
      <c r="K77" s="107">
        <v>14.12</v>
      </c>
      <c r="L77" s="107">
        <v>12.45</v>
      </c>
      <c r="M77" s="107">
        <v>13.13</v>
      </c>
      <c r="N77" s="107">
        <v>13.29</v>
      </c>
      <c r="O77" s="107">
        <v>13.27</v>
      </c>
      <c r="P77" s="107">
        <v>12.89</v>
      </c>
      <c r="Q77" s="107">
        <v>12.58</v>
      </c>
      <c r="R77">
        <f t="shared" si="1"/>
        <v>1.5957065039667047</v>
      </c>
    </row>
    <row r="78" spans="1:18">
      <c r="A78" s="7" t="s">
        <v>79</v>
      </c>
      <c r="B78" s="7" t="s">
        <v>478</v>
      </c>
      <c r="C78" s="106" t="s">
        <v>66</v>
      </c>
      <c r="D78" s="108">
        <v>39.72</v>
      </c>
      <c r="E78" s="108">
        <v>42.94</v>
      </c>
      <c r="F78" s="108">
        <v>41.81</v>
      </c>
      <c r="G78" s="108">
        <v>41.38</v>
      </c>
      <c r="H78" s="108">
        <v>42.2</v>
      </c>
      <c r="I78" s="108">
        <v>42.36</v>
      </c>
      <c r="J78" s="108">
        <v>42.27</v>
      </c>
      <c r="K78" s="108">
        <v>42.31</v>
      </c>
      <c r="L78" s="108">
        <v>39.46</v>
      </c>
      <c r="M78" s="108">
        <v>37.06</v>
      </c>
      <c r="N78" s="108">
        <v>37.47</v>
      </c>
      <c r="O78" s="108">
        <v>37.72</v>
      </c>
      <c r="P78" s="108">
        <v>37.9</v>
      </c>
      <c r="Q78" s="108">
        <v>38.1</v>
      </c>
      <c r="R78">
        <f t="shared" si="1"/>
        <v>-0.99105224308949447</v>
      </c>
    </row>
    <row r="79" spans="1:18" ht="21">
      <c r="A79" s="7" t="s">
        <v>80</v>
      </c>
      <c r="B79" s="7" t="s">
        <v>478</v>
      </c>
      <c r="C79" s="106" t="s">
        <v>66</v>
      </c>
      <c r="D79" s="107">
        <v>25.5</v>
      </c>
      <c r="E79" s="107">
        <v>23.6</v>
      </c>
      <c r="F79" s="107">
        <v>23.82</v>
      </c>
      <c r="G79" s="107">
        <v>25.54</v>
      </c>
      <c r="H79" s="107">
        <v>25.86</v>
      </c>
      <c r="I79" s="107">
        <v>25.95</v>
      </c>
      <c r="J79" s="107">
        <v>26.08</v>
      </c>
      <c r="K79" s="107">
        <v>26.43</v>
      </c>
      <c r="L79" s="107">
        <v>25.2</v>
      </c>
      <c r="M79" s="107">
        <v>24.43</v>
      </c>
      <c r="N79" s="107">
        <v>24.77</v>
      </c>
      <c r="O79" s="107">
        <v>24.88</v>
      </c>
      <c r="P79" s="107">
        <v>24.4</v>
      </c>
      <c r="Q79" s="107">
        <v>23.53</v>
      </c>
      <c r="R79">
        <f t="shared" si="1"/>
        <v>0.48579238640144679</v>
      </c>
    </row>
    <row r="80" spans="1:18">
      <c r="A80" s="7" t="s">
        <v>81</v>
      </c>
      <c r="B80" s="7" t="s">
        <v>478</v>
      </c>
      <c r="C80" s="106" t="s">
        <v>66</v>
      </c>
      <c r="D80" s="108">
        <v>24.19</v>
      </c>
      <c r="E80" s="108">
        <v>23.76</v>
      </c>
      <c r="F80" s="108">
        <v>23.7</v>
      </c>
      <c r="G80" s="108">
        <v>21.56</v>
      </c>
      <c r="H80" s="108">
        <v>21.6</v>
      </c>
      <c r="I80" s="108">
        <v>21.61</v>
      </c>
      <c r="J80" s="108">
        <v>21.89</v>
      </c>
      <c r="K80" s="108">
        <v>22.42</v>
      </c>
      <c r="L80" s="108">
        <v>21.42</v>
      </c>
      <c r="M80" s="108">
        <v>22.91</v>
      </c>
      <c r="N80" s="108">
        <v>23.26</v>
      </c>
      <c r="O80" s="108">
        <v>22.93</v>
      </c>
      <c r="P80" s="108">
        <v>23.28</v>
      </c>
      <c r="Q80" s="108">
        <v>24.85</v>
      </c>
      <c r="R80">
        <f t="shared" si="1"/>
        <v>0.35199452017440197</v>
      </c>
    </row>
    <row r="81" spans="1:18">
      <c r="Q81">
        <f>AVERAGE(Q47:Q80)</f>
        <v>28.322647058823527</v>
      </c>
    </row>
    <row r="82" spans="1:18">
      <c r="Q82">
        <f>_xlfn.STDEV.P(Q47:Q80)</f>
        <v>9.8656281839357636</v>
      </c>
    </row>
    <row r="83" spans="1:18">
      <c r="A83" s="871" t="s">
        <v>493</v>
      </c>
      <c r="B83" s="872"/>
      <c r="C83" s="873"/>
      <c r="D83" s="874" t="s">
        <v>496</v>
      </c>
      <c r="E83" s="875"/>
      <c r="F83" s="875"/>
      <c r="G83" s="875"/>
      <c r="H83" s="875"/>
      <c r="I83" s="875"/>
      <c r="J83" s="875"/>
      <c r="K83" s="875"/>
      <c r="L83" s="875"/>
      <c r="M83" s="875"/>
      <c r="N83" s="875"/>
      <c r="O83" s="875"/>
      <c r="P83" s="875"/>
      <c r="Q83" s="876"/>
    </row>
    <row r="84" spans="1:18">
      <c r="A84" s="871" t="s">
        <v>492</v>
      </c>
      <c r="B84" s="872"/>
      <c r="C84" s="873"/>
      <c r="D84" s="874" t="s">
        <v>499</v>
      </c>
      <c r="E84" s="875"/>
      <c r="F84" s="875"/>
      <c r="G84" s="875"/>
      <c r="H84" s="875"/>
      <c r="I84" s="875"/>
      <c r="J84" s="875"/>
      <c r="K84" s="875"/>
      <c r="L84" s="875"/>
      <c r="M84" s="875"/>
      <c r="N84" s="875"/>
      <c r="O84" s="875"/>
      <c r="P84" s="875"/>
      <c r="Q84" s="876"/>
    </row>
    <row r="85" spans="1:18">
      <c r="A85" s="877" t="s">
        <v>494</v>
      </c>
      <c r="B85" s="878"/>
      <c r="C85" s="879"/>
      <c r="D85" s="224" t="s">
        <v>243</v>
      </c>
      <c r="E85" s="224" t="s">
        <v>244</v>
      </c>
      <c r="F85" s="224" t="s">
        <v>245</v>
      </c>
      <c r="G85" s="224" t="s">
        <v>246</v>
      </c>
      <c r="H85" s="224" t="s">
        <v>247</v>
      </c>
      <c r="I85" s="224" t="s">
        <v>248</v>
      </c>
      <c r="J85" s="224" t="s">
        <v>249</v>
      </c>
      <c r="K85" s="224" t="s">
        <v>250</v>
      </c>
      <c r="L85" s="224" t="s">
        <v>251</v>
      </c>
      <c r="M85" s="224" t="s">
        <v>252</v>
      </c>
      <c r="N85" s="224" t="s">
        <v>253</v>
      </c>
      <c r="O85" s="224" t="s">
        <v>254</v>
      </c>
      <c r="P85" s="224" t="s">
        <v>255</v>
      </c>
      <c r="Q85" s="224" t="s">
        <v>360</v>
      </c>
    </row>
    <row r="86" spans="1:18">
      <c r="A86" s="225" t="s">
        <v>122</v>
      </c>
      <c r="B86" s="225" t="s">
        <v>483</v>
      </c>
      <c r="C86" s="226" t="s">
        <v>66</v>
      </c>
      <c r="D86" s="226" t="s">
        <v>66</v>
      </c>
      <c r="E86" s="226" t="s">
        <v>66</v>
      </c>
      <c r="F86" s="226" t="s">
        <v>66</v>
      </c>
      <c r="G86" s="226" t="s">
        <v>66</v>
      </c>
      <c r="H86" s="226" t="s">
        <v>66</v>
      </c>
      <c r="I86" s="226" t="s">
        <v>66</v>
      </c>
      <c r="J86" s="226" t="s">
        <v>66</v>
      </c>
      <c r="K86" s="226" t="s">
        <v>66</v>
      </c>
      <c r="L86" s="226" t="s">
        <v>66</v>
      </c>
      <c r="M86" s="226" t="s">
        <v>66</v>
      </c>
      <c r="N86" s="226" t="s">
        <v>66</v>
      </c>
      <c r="O86" s="226" t="s">
        <v>66</v>
      </c>
      <c r="P86" s="226" t="s">
        <v>66</v>
      </c>
      <c r="Q86" s="226" t="s">
        <v>66</v>
      </c>
    </row>
    <row r="87" spans="1:18">
      <c r="A87" s="227" t="s">
        <v>65</v>
      </c>
      <c r="B87" s="227" t="s">
        <v>478</v>
      </c>
      <c r="C87" s="226" t="s">
        <v>66</v>
      </c>
      <c r="D87" s="228">
        <v>27.44</v>
      </c>
      <c r="E87" s="228">
        <v>24.45</v>
      </c>
      <c r="F87" s="228">
        <v>24.79</v>
      </c>
      <c r="G87" s="228">
        <v>25.15</v>
      </c>
      <c r="H87" s="228">
        <v>25.15</v>
      </c>
      <c r="I87" s="228">
        <v>25.47</v>
      </c>
      <c r="J87" s="228">
        <v>25.06</v>
      </c>
      <c r="K87" s="228">
        <v>24.15</v>
      </c>
      <c r="L87" s="228">
        <v>23.55</v>
      </c>
      <c r="M87" s="228">
        <v>23.11</v>
      </c>
      <c r="N87" s="228">
        <v>23.09</v>
      </c>
      <c r="O87" s="228">
        <v>22.86</v>
      </c>
      <c r="P87" s="228">
        <v>23.39</v>
      </c>
      <c r="Q87" s="228">
        <v>23.23</v>
      </c>
      <c r="R87">
        <f>-(Q87-Q$122)/Q$123</f>
        <v>0.94894761956746221</v>
      </c>
    </row>
    <row r="88" spans="1:18">
      <c r="A88" s="227" t="s">
        <v>55</v>
      </c>
      <c r="B88" s="227" t="s">
        <v>478</v>
      </c>
      <c r="C88" s="226" t="s">
        <v>66</v>
      </c>
      <c r="D88" s="229">
        <v>44.64</v>
      </c>
      <c r="E88" s="229">
        <v>44.12</v>
      </c>
      <c r="F88" s="229">
        <v>44.25</v>
      </c>
      <c r="G88" s="229">
        <v>44.48</v>
      </c>
      <c r="H88" s="229">
        <v>45.13</v>
      </c>
      <c r="I88" s="229">
        <v>45.06</v>
      </c>
      <c r="J88" s="229">
        <v>45.29</v>
      </c>
      <c r="K88" s="229">
        <v>45.53</v>
      </c>
      <c r="L88" s="229">
        <v>45.72</v>
      </c>
      <c r="M88" s="229">
        <v>44.35</v>
      </c>
      <c r="N88" s="229">
        <v>44.52</v>
      </c>
      <c r="O88" s="229">
        <v>44.8</v>
      </c>
      <c r="P88" s="229">
        <v>45.03</v>
      </c>
      <c r="Q88" s="229">
        <v>45.24</v>
      </c>
      <c r="R88">
        <f t="shared" ref="R88:R121" si="2">-(Q88-Q$122)/Q$123</f>
        <v>-1.2086681495473637</v>
      </c>
    </row>
    <row r="89" spans="1:18">
      <c r="A89" s="227" t="s">
        <v>38</v>
      </c>
      <c r="B89" s="227" t="s">
        <v>478</v>
      </c>
      <c r="C89" s="226" t="s">
        <v>66</v>
      </c>
      <c r="D89" s="228">
        <v>51.23</v>
      </c>
      <c r="E89" s="228">
        <v>50.6</v>
      </c>
      <c r="F89" s="228">
        <v>50.22</v>
      </c>
      <c r="G89" s="228">
        <v>48.8</v>
      </c>
      <c r="H89" s="228">
        <v>49.87</v>
      </c>
      <c r="I89" s="228">
        <v>47.96</v>
      </c>
      <c r="J89" s="228">
        <v>47.82</v>
      </c>
      <c r="K89" s="228">
        <v>47.87</v>
      </c>
      <c r="L89" s="228">
        <v>48.37</v>
      </c>
      <c r="M89" s="228">
        <v>48.18</v>
      </c>
      <c r="N89" s="228">
        <v>48.58</v>
      </c>
      <c r="O89" s="228">
        <v>48.7</v>
      </c>
      <c r="P89" s="228">
        <v>48.75</v>
      </c>
      <c r="Q89" s="228">
        <v>48.53</v>
      </c>
      <c r="R89">
        <f t="shared" si="2"/>
        <v>-1.5311831827317242</v>
      </c>
    </row>
    <row r="90" spans="1:18">
      <c r="A90" s="227" t="s">
        <v>67</v>
      </c>
      <c r="B90" s="227" t="s">
        <v>478</v>
      </c>
      <c r="C90" s="226" t="s">
        <v>66</v>
      </c>
      <c r="D90" s="229">
        <v>30.04</v>
      </c>
      <c r="E90" s="229">
        <v>28.8</v>
      </c>
      <c r="F90" s="229">
        <v>28.92</v>
      </c>
      <c r="G90" s="229">
        <v>28.81</v>
      </c>
      <c r="H90" s="229">
        <v>28.99</v>
      </c>
      <c r="I90" s="229">
        <v>28.84</v>
      </c>
      <c r="J90" s="229">
        <v>28.69</v>
      </c>
      <c r="K90" s="229">
        <v>28.06</v>
      </c>
      <c r="L90" s="229">
        <v>28.11</v>
      </c>
      <c r="M90" s="229">
        <v>27.29</v>
      </c>
      <c r="N90" s="229">
        <v>27.24</v>
      </c>
      <c r="O90" s="229">
        <v>27.52</v>
      </c>
      <c r="P90" s="229">
        <v>27.69</v>
      </c>
      <c r="Q90" s="229">
        <v>27.94</v>
      </c>
      <c r="R90">
        <f t="shared" si="2"/>
        <v>0.48723156902085468</v>
      </c>
    </row>
    <row r="91" spans="1:18">
      <c r="A91" s="227" t="s">
        <v>83</v>
      </c>
      <c r="B91" s="227" t="s">
        <v>478</v>
      </c>
      <c r="C91" s="226" t="s">
        <v>66</v>
      </c>
      <c r="D91" s="228">
        <v>7</v>
      </c>
      <c r="E91" s="228">
        <v>7</v>
      </c>
      <c r="F91" s="228">
        <v>7</v>
      </c>
      <c r="G91" s="228">
        <v>7</v>
      </c>
      <c r="H91" s="228">
        <v>7</v>
      </c>
      <c r="I91" s="228">
        <v>7</v>
      </c>
      <c r="J91" s="228">
        <v>7</v>
      </c>
      <c r="K91" s="228">
        <v>7</v>
      </c>
      <c r="L91" s="228">
        <v>7</v>
      </c>
      <c r="M91" s="228">
        <v>7</v>
      </c>
      <c r="N91" s="228">
        <v>7</v>
      </c>
      <c r="O91" s="228">
        <v>7</v>
      </c>
      <c r="P91" s="228">
        <v>7</v>
      </c>
      <c r="Q91" s="228">
        <v>7</v>
      </c>
      <c r="R91">
        <f t="shared" si="2"/>
        <v>2.5399564306866633</v>
      </c>
    </row>
    <row r="92" spans="1:18">
      <c r="A92" s="227" t="s">
        <v>41</v>
      </c>
      <c r="B92" s="227" t="s">
        <v>478</v>
      </c>
      <c r="C92" s="226" t="s">
        <v>66</v>
      </c>
      <c r="D92" s="229">
        <v>41.36</v>
      </c>
      <c r="E92" s="229">
        <v>41.35</v>
      </c>
      <c r="F92" s="229">
        <v>41.76</v>
      </c>
      <c r="G92" s="229">
        <v>42.02</v>
      </c>
      <c r="H92" s="229">
        <v>42.35</v>
      </c>
      <c r="I92" s="229">
        <v>42.58</v>
      </c>
      <c r="J92" s="229">
        <v>40.92</v>
      </c>
      <c r="K92" s="229">
        <v>41.31</v>
      </c>
      <c r="L92" s="229">
        <v>41.37</v>
      </c>
      <c r="M92" s="229">
        <v>39.9</v>
      </c>
      <c r="N92" s="229">
        <v>39.99</v>
      </c>
      <c r="O92" s="229">
        <v>40.35</v>
      </c>
      <c r="P92" s="229">
        <v>40.24</v>
      </c>
      <c r="Q92" s="229">
        <v>40.18</v>
      </c>
      <c r="R92">
        <f t="shared" si="2"/>
        <v>-0.71264198908752607</v>
      </c>
    </row>
    <row r="93" spans="1:18">
      <c r="A93" s="227" t="s">
        <v>42</v>
      </c>
      <c r="B93" s="227" t="s">
        <v>478</v>
      </c>
      <c r="C93" s="226" t="s">
        <v>66</v>
      </c>
      <c r="D93" s="228">
        <v>40.799999999999997</v>
      </c>
      <c r="E93" s="228">
        <v>40.119999999999997</v>
      </c>
      <c r="F93" s="228">
        <v>39.49</v>
      </c>
      <c r="G93" s="228">
        <v>39.44</v>
      </c>
      <c r="H93" s="228">
        <v>39</v>
      </c>
      <c r="I93" s="228">
        <v>38.92</v>
      </c>
      <c r="J93" s="228">
        <v>38.94</v>
      </c>
      <c r="K93" s="228">
        <v>39</v>
      </c>
      <c r="L93" s="228">
        <v>38.68</v>
      </c>
      <c r="M93" s="228">
        <v>38.11</v>
      </c>
      <c r="N93" s="228">
        <v>36.85</v>
      </c>
      <c r="O93" s="228">
        <v>37.020000000000003</v>
      </c>
      <c r="P93" s="228">
        <v>37.19</v>
      </c>
      <c r="Q93" s="228">
        <v>36.85</v>
      </c>
      <c r="R93">
        <f t="shared" si="2"/>
        <v>-0.38620580048451086</v>
      </c>
    </row>
    <row r="94" spans="1:18">
      <c r="A94" s="227" t="s">
        <v>44</v>
      </c>
      <c r="B94" s="227" t="s">
        <v>478</v>
      </c>
      <c r="C94" s="226" t="s">
        <v>66</v>
      </c>
      <c r="D94" s="229">
        <v>39.78</v>
      </c>
      <c r="E94" s="229">
        <v>39.270000000000003</v>
      </c>
      <c r="F94" s="229">
        <v>40.57</v>
      </c>
      <c r="G94" s="229">
        <v>40.92</v>
      </c>
      <c r="H94" s="229">
        <v>39.64</v>
      </c>
      <c r="I94" s="229">
        <v>38.06</v>
      </c>
      <c r="J94" s="229">
        <v>37.26</v>
      </c>
      <c r="K94" s="229">
        <v>37.590000000000003</v>
      </c>
      <c r="L94" s="229">
        <v>37.03</v>
      </c>
      <c r="M94" s="229">
        <v>37.950000000000003</v>
      </c>
      <c r="N94" s="229">
        <v>38.82</v>
      </c>
      <c r="O94" s="229">
        <v>38.96</v>
      </c>
      <c r="P94" s="229">
        <v>39.19</v>
      </c>
      <c r="Q94" s="229">
        <v>38.74</v>
      </c>
      <c r="R94">
        <f t="shared" si="2"/>
        <v>-0.57148039401595208</v>
      </c>
    </row>
    <row r="95" spans="1:18">
      <c r="A95" s="227" t="s">
        <v>60</v>
      </c>
      <c r="B95" s="227" t="s">
        <v>478</v>
      </c>
      <c r="C95" s="226" t="s">
        <v>66</v>
      </c>
      <c r="D95" s="228">
        <v>44.73</v>
      </c>
      <c r="E95" s="228">
        <v>43.17</v>
      </c>
      <c r="F95" s="228">
        <v>42.76</v>
      </c>
      <c r="G95" s="228">
        <v>41.81</v>
      </c>
      <c r="H95" s="228">
        <v>41.18</v>
      </c>
      <c r="I95" s="228">
        <v>41.32</v>
      </c>
      <c r="J95" s="228">
        <v>40.94</v>
      </c>
      <c r="K95" s="228">
        <v>40.659999999999997</v>
      </c>
      <c r="L95" s="228">
        <v>40.53</v>
      </c>
      <c r="M95" s="228">
        <v>39.200000000000003</v>
      </c>
      <c r="N95" s="228">
        <v>38.89</v>
      </c>
      <c r="O95" s="228">
        <v>38.909999999999997</v>
      </c>
      <c r="P95" s="228">
        <v>38.85</v>
      </c>
      <c r="Q95" s="228">
        <v>39.42</v>
      </c>
      <c r="R95">
        <f t="shared" si="2"/>
        <v>-0.63814003613308434</v>
      </c>
    </row>
    <row r="96" spans="1:18">
      <c r="A96" s="230" t="s">
        <v>46</v>
      </c>
      <c r="B96" s="227" t="s">
        <v>478</v>
      </c>
      <c r="C96" s="226" t="s">
        <v>381</v>
      </c>
      <c r="D96" s="229">
        <v>45.27</v>
      </c>
      <c r="E96" s="229">
        <v>44.51</v>
      </c>
      <c r="F96" s="229">
        <v>44.42</v>
      </c>
      <c r="G96" s="229">
        <v>44.74</v>
      </c>
      <c r="H96" s="229">
        <v>45.19</v>
      </c>
      <c r="I96" s="229">
        <v>44.96</v>
      </c>
      <c r="J96" s="229">
        <v>44.36</v>
      </c>
      <c r="K96" s="229">
        <v>44.4</v>
      </c>
      <c r="L96" s="229">
        <v>45.96</v>
      </c>
      <c r="M96" s="229">
        <v>46.06</v>
      </c>
      <c r="N96" s="229">
        <v>46.13</v>
      </c>
      <c r="O96" s="229">
        <v>46.23</v>
      </c>
      <c r="P96" s="229">
        <v>46.4</v>
      </c>
      <c r="Q96" s="229">
        <v>44.95</v>
      </c>
      <c r="R96">
        <f t="shared" si="2"/>
        <v>-1.1802397727621161</v>
      </c>
    </row>
    <row r="97" spans="1:18">
      <c r="A97" s="230" t="s">
        <v>43</v>
      </c>
      <c r="B97" s="227" t="s">
        <v>478</v>
      </c>
      <c r="C97" s="226" t="s">
        <v>66</v>
      </c>
      <c r="D97" s="228">
        <v>47.53</v>
      </c>
      <c r="E97" s="228">
        <v>46.6</v>
      </c>
      <c r="F97" s="228">
        <v>47.15</v>
      </c>
      <c r="G97" s="228">
        <v>47.87</v>
      </c>
      <c r="H97" s="228">
        <v>46.88</v>
      </c>
      <c r="I97" s="228">
        <v>47.25</v>
      </c>
      <c r="J97" s="228">
        <v>47.45</v>
      </c>
      <c r="K97" s="228">
        <v>46.93</v>
      </c>
      <c r="L97" s="228">
        <v>46.47</v>
      </c>
      <c r="M97" s="228">
        <v>45.88</v>
      </c>
      <c r="N97" s="228">
        <v>44.85</v>
      </c>
      <c r="O97" s="228">
        <v>45.51</v>
      </c>
      <c r="P97" s="228">
        <v>45.46</v>
      </c>
      <c r="Q97" s="228">
        <v>45.14</v>
      </c>
      <c r="R97">
        <f t="shared" si="2"/>
        <v>-1.1988652610007264</v>
      </c>
    </row>
    <row r="98" spans="1:18">
      <c r="A98" s="227" t="s">
        <v>68</v>
      </c>
      <c r="B98" s="227" t="s">
        <v>478</v>
      </c>
      <c r="C98" s="226" t="s">
        <v>66</v>
      </c>
      <c r="D98" s="229">
        <v>38.89</v>
      </c>
      <c r="E98" s="229">
        <v>38.229999999999997</v>
      </c>
      <c r="F98" s="229">
        <v>39.03</v>
      </c>
      <c r="G98" s="229">
        <v>39.5</v>
      </c>
      <c r="H98" s="229">
        <v>40.54</v>
      </c>
      <c r="I98" s="229">
        <v>40.409999999999997</v>
      </c>
      <c r="J98" s="229">
        <v>41.11</v>
      </c>
      <c r="K98" s="229">
        <v>40.92</v>
      </c>
      <c r="L98" s="229">
        <v>40.450000000000003</v>
      </c>
      <c r="M98" s="229">
        <v>40.22</v>
      </c>
      <c r="N98" s="229">
        <v>39.35</v>
      </c>
      <c r="O98" s="229">
        <v>42.67</v>
      </c>
      <c r="P98" s="229">
        <v>42.48</v>
      </c>
      <c r="Q98" s="229">
        <v>40.6</v>
      </c>
      <c r="R98">
        <f t="shared" si="2"/>
        <v>-0.75381412098340206</v>
      </c>
    </row>
    <row r="99" spans="1:18">
      <c r="A99" s="227" t="s">
        <v>52</v>
      </c>
      <c r="B99" s="227" t="s">
        <v>478</v>
      </c>
      <c r="C99" s="226" t="s">
        <v>66</v>
      </c>
      <c r="D99" s="228">
        <v>52.72</v>
      </c>
      <c r="E99" s="228">
        <v>53.53</v>
      </c>
      <c r="F99" s="228">
        <v>51.31</v>
      </c>
      <c r="G99" s="228">
        <v>47.52</v>
      </c>
      <c r="H99" s="228">
        <v>48.36</v>
      </c>
      <c r="I99" s="228">
        <v>47.77</v>
      </c>
      <c r="J99" s="228">
        <v>48.26</v>
      </c>
      <c r="K99" s="228">
        <v>50.68</v>
      </c>
      <c r="L99" s="228">
        <v>50.43</v>
      </c>
      <c r="M99" s="228">
        <v>49.53</v>
      </c>
      <c r="N99" s="228">
        <v>43.81</v>
      </c>
      <c r="O99" s="228">
        <v>46.82</v>
      </c>
      <c r="P99" s="228">
        <v>47.37</v>
      </c>
      <c r="Q99" s="228">
        <v>47.67</v>
      </c>
      <c r="R99">
        <f t="shared" si="2"/>
        <v>-1.446878341230645</v>
      </c>
    </row>
    <row r="100" spans="1:18">
      <c r="A100" s="227" t="s">
        <v>69</v>
      </c>
      <c r="B100" s="227" t="s">
        <v>478</v>
      </c>
      <c r="C100" s="226" t="s">
        <v>66</v>
      </c>
      <c r="D100" s="229">
        <v>23.76</v>
      </c>
      <c r="E100" s="229">
        <v>24.58</v>
      </c>
      <c r="F100" s="229">
        <v>26.23</v>
      </c>
      <c r="G100" s="229">
        <v>27.07</v>
      </c>
      <c r="H100" s="229">
        <v>27.67</v>
      </c>
      <c r="I100" s="229">
        <v>28.24</v>
      </c>
      <c r="J100" s="229">
        <v>28.24</v>
      </c>
      <c r="K100" s="229">
        <v>27</v>
      </c>
      <c r="L100" s="229">
        <v>27.59</v>
      </c>
      <c r="M100" s="229">
        <v>26.06</v>
      </c>
      <c r="N100" s="229">
        <v>28.61</v>
      </c>
      <c r="O100" s="229">
        <v>29.63</v>
      </c>
      <c r="P100" s="229">
        <v>28.88</v>
      </c>
      <c r="Q100" s="229">
        <v>28.97</v>
      </c>
      <c r="R100">
        <f t="shared" si="2"/>
        <v>0.38626181699049283</v>
      </c>
    </row>
    <row r="101" spans="1:18">
      <c r="A101" s="227" t="s">
        <v>70</v>
      </c>
      <c r="B101" s="227" t="s">
        <v>478</v>
      </c>
      <c r="C101" s="226" t="s">
        <v>66</v>
      </c>
      <c r="D101" s="228">
        <v>23.52</v>
      </c>
      <c r="E101" s="228">
        <v>20.65</v>
      </c>
      <c r="F101" s="228">
        <v>18.940000000000001</v>
      </c>
      <c r="G101" s="228">
        <v>18.91</v>
      </c>
      <c r="H101" s="228">
        <v>18.38</v>
      </c>
      <c r="I101" s="228">
        <v>17.46</v>
      </c>
      <c r="J101" s="228">
        <v>16.690000000000001</v>
      </c>
      <c r="K101" s="228">
        <v>15.54</v>
      </c>
      <c r="L101" s="228">
        <v>15.62</v>
      </c>
      <c r="M101" s="228">
        <v>17.28</v>
      </c>
      <c r="N101" s="228">
        <v>18.23</v>
      </c>
      <c r="O101" s="228">
        <v>19.45</v>
      </c>
      <c r="P101" s="228">
        <v>19.579999999999998</v>
      </c>
      <c r="Q101" s="228">
        <v>20.059999999999999</v>
      </c>
      <c r="R101">
        <f t="shared" si="2"/>
        <v>1.2596991864958584</v>
      </c>
    </row>
    <row r="102" spans="1:18">
      <c r="A102" s="230" t="s">
        <v>84</v>
      </c>
      <c r="B102" s="227" t="s">
        <v>478</v>
      </c>
      <c r="C102" s="226" t="s">
        <v>66</v>
      </c>
      <c r="D102" s="229">
        <v>24.73</v>
      </c>
      <c r="E102" s="229">
        <v>25.55</v>
      </c>
      <c r="F102" s="229">
        <v>25.75</v>
      </c>
      <c r="G102" s="229">
        <v>23.2</v>
      </c>
      <c r="H102" s="229">
        <v>22.3</v>
      </c>
      <c r="I102" s="229">
        <v>21.54</v>
      </c>
      <c r="J102" s="229">
        <v>20.27</v>
      </c>
      <c r="K102" s="229">
        <v>20.55</v>
      </c>
      <c r="L102" s="229">
        <v>18.97</v>
      </c>
      <c r="M102" s="229">
        <v>17.72</v>
      </c>
      <c r="N102" s="229">
        <v>17.329999999999998</v>
      </c>
      <c r="O102" s="229">
        <v>17.32</v>
      </c>
      <c r="P102" s="229">
        <v>17.010000000000002</v>
      </c>
      <c r="Q102" s="229">
        <v>17.21</v>
      </c>
      <c r="R102">
        <f t="shared" si="2"/>
        <v>1.5390815100750155</v>
      </c>
    </row>
    <row r="103" spans="1:18">
      <c r="A103" s="227" t="s">
        <v>47</v>
      </c>
      <c r="B103" s="227" t="s">
        <v>478</v>
      </c>
      <c r="C103" s="226" t="s">
        <v>66</v>
      </c>
      <c r="D103" s="228">
        <v>44.12</v>
      </c>
      <c r="E103" s="228">
        <v>43.7</v>
      </c>
      <c r="F103" s="228">
        <v>43.67</v>
      </c>
      <c r="G103" s="228">
        <v>42.42</v>
      </c>
      <c r="H103" s="228">
        <v>42.65</v>
      </c>
      <c r="I103" s="228">
        <v>42.37</v>
      </c>
      <c r="J103" s="228">
        <v>42.72</v>
      </c>
      <c r="K103" s="228">
        <v>42.66</v>
      </c>
      <c r="L103" s="228">
        <v>43.24</v>
      </c>
      <c r="M103" s="228">
        <v>43.46</v>
      </c>
      <c r="N103" s="228">
        <v>43.94</v>
      </c>
      <c r="O103" s="228">
        <v>44.4</v>
      </c>
      <c r="P103" s="228">
        <v>44.58</v>
      </c>
      <c r="Q103" s="228">
        <v>44.71</v>
      </c>
      <c r="R103">
        <f t="shared" si="2"/>
        <v>-1.1567128402501869</v>
      </c>
    </row>
    <row r="104" spans="1:18">
      <c r="A104" s="227" t="s">
        <v>71</v>
      </c>
      <c r="B104" s="227" t="s">
        <v>478</v>
      </c>
      <c r="C104" s="226" t="s">
        <v>66</v>
      </c>
      <c r="D104" s="229">
        <v>23.95</v>
      </c>
      <c r="E104" s="229">
        <v>24.12</v>
      </c>
      <c r="F104" s="229">
        <v>29.74</v>
      </c>
      <c r="G104" s="229">
        <v>26.6</v>
      </c>
      <c r="H104" s="229">
        <v>26.58</v>
      </c>
      <c r="I104" s="229">
        <v>27</v>
      </c>
      <c r="J104" s="229">
        <v>28.01</v>
      </c>
      <c r="K104" s="229">
        <v>28.45</v>
      </c>
      <c r="L104" s="229">
        <v>28.6</v>
      </c>
      <c r="M104" s="229">
        <v>28.32</v>
      </c>
      <c r="N104" s="229">
        <v>29.37</v>
      </c>
      <c r="O104" s="229">
        <v>30.01</v>
      </c>
      <c r="P104" s="229">
        <v>30.45</v>
      </c>
      <c r="Q104" s="229">
        <v>30.81</v>
      </c>
      <c r="R104">
        <f t="shared" si="2"/>
        <v>0.20588866773237019</v>
      </c>
    </row>
    <row r="105" spans="1:18">
      <c r="A105" s="227" t="s">
        <v>72</v>
      </c>
      <c r="B105" s="227" t="s">
        <v>478</v>
      </c>
      <c r="C105" s="226" t="s">
        <v>66</v>
      </c>
      <c r="D105" s="228">
        <v>15.84</v>
      </c>
      <c r="E105" s="228">
        <v>15.93</v>
      </c>
      <c r="F105" s="228">
        <v>15.6</v>
      </c>
      <c r="G105" s="228">
        <v>15.86</v>
      </c>
      <c r="H105" s="228">
        <v>16.43</v>
      </c>
      <c r="I105" s="228">
        <v>16.670000000000002</v>
      </c>
      <c r="J105" s="228">
        <v>17.38</v>
      </c>
      <c r="K105" s="228">
        <v>18.64</v>
      </c>
      <c r="L105" s="228">
        <v>18.95</v>
      </c>
      <c r="M105" s="228">
        <v>18.579999999999998</v>
      </c>
      <c r="N105" s="228">
        <v>19.18</v>
      </c>
      <c r="O105" s="228">
        <v>19.55</v>
      </c>
      <c r="P105" s="228">
        <v>20.010000000000002</v>
      </c>
      <c r="Q105" s="228">
        <v>20.34</v>
      </c>
      <c r="R105">
        <f t="shared" si="2"/>
        <v>1.2322510985652744</v>
      </c>
    </row>
    <row r="106" spans="1:18">
      <c r="A106" s="227" t="s">
        <v>51</v>
      </c>
      <c r="B106" s="227" t="s">
        <v>478</v>
      </c>
      <c r="C106" s="226" t="s">
        <v>66</v>
      </c>
      <c r="D106" s="229">
        <v>28.88</v>
      </c>
      <c r="E106" s="229">
        <v>27.61</v>
      </c>
      <c r="F106" s="229">
        <v>25.9</v>
      </c>
      <c r="G106" s="229">
        <v>26.21</v>
      </c>
      <c r="H106" s="229">
        <v>26.48</v>
      </c>
      <c r="I106" s="229">
        <v>27.08</v>
      </c>
      <c r="J106" s="229">
        <v>27.5</v>
      </c>
      <c r="K106" s="229">
        <v>28.27</v>
      </c>
      <c r="L106" s="229">
        <v>26.61</v>
      </c>
      <c r="M106" s="229">
        <v>25.93</v>
      </c>
      <c r="N106" s="229">
        <v>26.24</v>
      </c>
      <c r="O106" s="229">
        <v>27.96</v>
      </c>
      <c r="P106" s="229">
        <v>27.53</v>
      </c>
      <c r="Q106" s="229">
        <v>28.29</v>
      </c>
      <c r="R106">
        <f t="shared" si="2"/>
        <v>0.45292145910762505</v>
      </c>
    </row>
    <row r="107" spans="1:18">
      <c r="A107" s="227" t="s">
        <v>73</v>
      </c>
      <c r="B107" s="227" t="s">
        <v>478</v>
      </c>
      <c r="C107" s="226" t="s">
        <v>66</v>
      </c>
      <c r="D107" s="228">
        <v>9.5</v>
      </c>
      <c r="E107" s="228">
        <v>10.32</v>
      </c>
      <c r="F107" s="228">
        <v>13.04</v>
      </c>
      <c r="G107" s="228">
        <v>14.17</v>
      </c>
      <c r="H107" s="228">
        <v>12.85</v>
      </c>
      <c r="I107" s="228">
        <v>12.18</v>
      </c>
      <c r="J107" s="228">
        <v>12.72</v>
      </c>
      <c r="K107" s="228">
        <v>13.66</v>
      </c>
      <c r="L107" s="228">
        <v>13.12</v>
      </c>
      <c r="M107" s="228">
        <v>13.47</v>
      </c>
      <c r="N107" s="228">
        <v>13.8</v>
      </c>
      <c r="O107" s="228">
        <v>16.27</v>
      </c>
      <c r="P107" s="228">
        <v>16.63</v>
      </c>
      <c r="Q107" s="228">
        <v>16.93</v>
      </c>
      <c r="R107">
        <f t="shared" si="2"/>
        <v>1.5665295980055995</v>
      </c>
    </row>
    <row r="108" spans="1:18">
      <c r="A108" s="227" t="s">
        <v>54</v>
      </c>
      <c r="B108" s="227" t="s">
        <v>478</v>
      </c>
      <c r="C108" s="226" t="s">
        <v>66</v>
      </c>
      <c r="D108" s="229">
        <v>38.04</v>
      </c>
      <c r="E108" s="229">
        <v>35.090000000000003</v>
      </c>
      <c r="F108" s="229">
        <v>35.229999999999997</v>
      </c>
      <c r="G108" s="229">
        <v>35.49</v>
      </c>
      <c r="H108" s="229">
        <v>36.770000000000003</v>
      </c>
      <c r="I108" s="229">
        <v>36.880000000000003</v>
      </c>
      <c r="J108" s="229">
        <v>34.08</v>
      </c>
      <c r="K108" s="229">
        <v>34.159999999999997</v>
      </c>
      <c r="L108" s="229">
        <v>34.659999999999997</v>
      </c>
      <c r="M108" s="229">
        <v>33.92</v>
      </c>
      <c r="N108" s="229">
        <v>34.19</v>
      </c>
      <c r="O108" s="229">
        <v>34.06</v>
      </c>
      <c r="P108" s="229">
        <v>34.590000000000003</v>
      </c>
      <c r="Q108" s="229">
        <v>33.47</v>
      </c>
      <c r="R108">
        <f t="shared" si="2"/>
        <v>-5.4868167608176657E-2</v>
      </c>
    </row>
    <row r="109" spans="1:18">
      <c r="A109" s="227" t="s">
        <v>74</v>
      </c>
      <c r="B109" s="227" t="s">
        <v>478</v>
      </c>
      <c r="C109" s="226" t="s">
        <v>66</v>
      </c>
      <c r="D109" s="228">
        <v>18.55</v>
      </c>
      <c r="E109" s="228">
        <v>18.54</v>
      </c>
      <c r="F109" s="228">
        <v>18.63</v>
      </c>
      <c r="G109" s="228">
        <v>18.690000000000001</v>
      </c>
      <c r="H109" s="228">
        <v>18.93</v>
      </c>
      <c r="I109" s="228">
        <v>19.190000000000001</v>
      </c>
      <c r="J109" s="228">
        <v>19.53</v>
      </c>
      <c r="K109" s="228">
        <v>20.059999999999999</v>
      </c>
      <c r="L109" s="228">
        <v>19.149999999999999</v>
      </c>
      <c r="M109" s="228">
        <v>16.89</v>
      </c>
      <c r="N109" s="228">
        <v>15.86</v>
      </c>
      <c r="O109" s="228">
        <v>14.79</v>
      </c>
      <c r="P109" s="228">
        <v>15.23</v>
      </c>
      <c r="Q109" s="228">
        <v>15.66</v>
      </c>
      <c r="R109">
        <f t="shared" si="2"/>
        <v>1.6910262825478906</v>
      </c>
    </row>
    <row r="110" spans="1:18">
      <c r="A110" s="227" t="s">
        <v>75</v>
      </c>
      <c r="B110" s="227" t="s">
        <v>478</v>
      </c>
      <c r="C110" s="226" t="s">
        <v>66</v>
      </c>
      <c r="D110" s="229">
        <v>36.06</v>
      </c>
      <c r="E110" s="229">
        <v>36.74</v>
      </c>
      <c r="F110" s="229">
        <v>36.409999999999997</v>
      </c>
      <c r="G110" s="229">
        <v>36</v>
      </c>
      <c r="H110" s="229">
        <v>36.130000000000003</v>
      </c>
      <c r="I110" s="229">
        <v>35.39</v>
      </c>
      <c r="J110" s="229">
        <v>35.15</v>
      </c>
      <c r="K110" s="229">
        <v>35.049999999999997</v>
      </c>
      <c r="L110" s="229">
        <v>35.1</v>
      </c>
      <c r="M110" s="229">
        <v>34.85</v>
      </c>
      <c r="N110" s="229">
        <v>34.840000000000003</v>
      </c>
      <c r="O110" s="229">
        <v>35.119999999999997</v>
      </c>
      <c r="P110" s="229">
        <v>34.85</v>
      </c>
      <c r="Q110" s="229">
        <v>34.65</v>
      </c>
      <c r="R110">
        <f t="shared" si="2"/>
        <v>-0.17054225245849441</v>
      </c>
    </row>
    <row r="111" spans="1:18">
      <c r="A111" s="227" t="s">
        <v>56</v>
      </c>
      <c r="B111" s="227" t="s">
        <v>478</v>
      </c>
      <c r="C111" s="226" t="s">
        <v>66</v>
      </c>
      <c r="D111" s="228">
        <v>37.01</v>
      </c>
      <c r="E111" s="228">
        <v>36.83</v>
      </c>
      <c r="F111" s="228">
        <v>36.74</v>
      </c>
      <c r="G111" s="228">
        <v>37.01</v>
      </c>
      <c r="H111" s="228">
        <v>37.229999999999997</v>
      </c>
      <c r="I111" s="228">
        <v>37.520000000000003</v>
      </c>
      <c r="J111" s="228">
        <v>37.840000000000003</v>
      </c>
      <c r="K111" s="228">
        <v>37.08</v>
      </c>
      <c r="L111" s="228">
        <v>33.61</v>
      </c>
      <c r="M111" s="228">
        <v>33.130000000000003</v>
      </c>
      <c r="N111" s="228">
        <v>33.26</v>
      </c>
      <c r="O111" s="228">
        <v>33.43</v>
      </c>
      <c r="P111" s="228">
        <v>34.659999999999997</v>
      </c>
      <c r="Q111" s="228">
        <v>34.74</v>
      </c>
      <c r="R111">
        <f t="shared" si="2"/>
        <v>-0.17936485215046813</v>
      </c>
    </row>
    <row r="112" spans="1:18">
      <c r="A112" s="227" t="s">
        <v>76</v>
      </c>
      <c r="B112" s="227" t="s">
        <v>478</v>
      </c>
      <c r="C112" s="226" t="s">
        <v>66</v>
      </c>
      <c r="D112" s="229">
        <v>33.840000000000003</v>
      </c>
      <c r="E112" s="229">
        <v>32.700000000000003</v>
      </c>
      <c r="F112" s="229">
        <v>33.229999999999997</v>
      </c>
      <c r="G112" s="229">
        <v>33.1</v>
      </c>
      <c r="H112" s="229">
        <v>33.11</v>
      </c>
      <c r="I112" s="229">
        <v>32.4</v>
      </c>
      <c r="J112" s="229">
        <v>33.049999999999997</v>
      </c>
      <c r="K112" s="229">
        <v>32.450000000000003</v>
      </c>
      <c r="L112" s="229">
        <v>32.14</v>
      </c>
      <c r="M112" s="229">
        <v>31.82</v>
      </c>
      <c r="N112" s="229">
        <v>32.18</v>
      </c>
      <c r="O112" s="229">
        <v>32.229999999999997</v>
      </c>
      <c r="P112" s="229">
        <v>32.58</v>
      </c>
      <c r="Q112" s="229">
        <v>34.75</v>
      </c>
      <c r="R112">
        <f t="shared" si="2"/>
        <v>-0.18034514100513163</v>
      </c>
    </row>
    <row r="113" spans="1:18" ht="21">
      <c r="A113" s="207" t="s">
        <v>77</v>
      </c>
      <c r="B113" s="207" t="s">
        <v>478</v>
      </c>
      <c r="C113" s="205" t="s">
        <v>66</v>
      </c>
      <c r="D113" s="195">
        <v>40.700000000000003</v>
      </c>
      <c r="E113" s="195">
        <v>41.37</v>
      </c>
      <c r="F113" s="195">
        <v>41.05</v>
      </c>
      <c r="G113" s="195">
        <v>41.47</v>
      </c>
      <c r="H113" s="195">
        <v>39.659999999999997</v>
      </c>
      <c r="I113" s="195">
        <v>35.31</v>
      </c>
      <c r="J113" s="195">
        <v>35.74</v>
      </c>
      <c r="K113" s="195">
        <v>35.450000000000003</v>
      </c>
      <c r="L113" s="195">
        <v>36.049999999999997</v>
      </c>
      <c r="M113" s="195">
        <v>33.17</v>
      </c>
      <c r="N113" s="195">
        <v>33.67</v>
      </c>
      <c r="O113" s="195">
        <v>35.729999999999997</v>
      </c>
      <c r="P113" s="195">
        <v>36.590000000000003</v>
      </c>
      <c r="Q113" s="195">
        <v>39.1</v>
      </c>
      <c r="R113" s="66">
        <f t="shared" si="2"/>
        <v>-0.6067707927838456</v>
      </c>
    </row>
    <row r="114" spans="1:18">
      <c r="A114" s="227" t="s">
        <v>58</v>
      </c>
      <c r="B114" s="227" t="s">
        <v>478</v>
      </c>
      <c r="C114" s="226" t="s">
        <v>66</v>
      </c>
      <c r="D114" s="229">
        <v>44.48</v>
      </c>
      <c r="E114" s="229">
        <v>44.4</v>
      </c>
      <c r="F114" s="229">
        <v>44.35</v>
      </c>
      <c r="G114" s="229">
        <v>44.42</v>
      </c>
      <c r="H114" s="229">
        <v>44.53</v>
      </c>
      <c r="I114" s="229">
        <v>43.25</v>
      </c>
      <c r="J114" s="229">
        <v>43.02</v>
      </c>
      <c r="K114" s="229">
        <v>41.42</v>
      </c>
      <c r="L114" s="229">
        <v>40.4</v>
      </c>
      <c r="M114" s="229">
        <v>39.909999999999997</v>
      </c>
      <c r="N114" s="229">
        <v>40.130000000000003</v>
      </c>
      <c r="O114" s="229">
        <v>40.21</v>
      </c>
      <c r="P114" s="229">
        <v>40.1</v>
      </c>
      <c r="Q114" s="229">
        <v>39.979999999999997</v>
      </c>
      <c r="R114">
        <f t="shared" si="2"/>
        <v>-0.69303621199425169</v>
      </c>
    </row>
    <row r="115" spans="1:18">
      <c r="A115" s="227" t="s">
        <v>45</v>
      </c>
      <c r="B115" s="227" t="s">
        <v>478</v>
      </c>
      <c r="C115" s="226" t="s">
        <v>66</v>
      </c>
      <c r="D115" s="228">
        <v>36.04</v>
      </c>
      <c r="E115" s="228">
        <v>36.22</v>
      </c>
      <c r="F115" s="228">
        <v>36.4</v>
      </c>
      <c r="G115" s="228">
        <v>36.01</v>
      </c>
      <c r="H115" s="228">
        <v>36.18</v>
      </c>
      <c r="I115" s="228">
        <v>36.299999999999997</v>
      </c>
      <c r="J115" s="228">
        <v>36.409999999999997</v>
      </c>
      <c r="K115" s="228">
        <v>36.25</v>
      </c>
      <c r="L115" s="228">
        <v>35.5</v>
      </c>
      <c r="M115" s="228">
        <v>35.67</v>
      </c>
      <c r="N115" s="228">
        <v>36.79</v>
      </c>
      <c r="O115" s="228">
        <v>36.97</v>
      </c>
      <c r="P115" s="228">
        <v>37.44</v>
      </c>
      <c r="Q115" s="228">
        <v>37.47</v>
      </c>
      <c r="R115">
        <f t="shared" si="2"/>
        <v>-0.44698370947366062</v>
      </c>
    </row>
    <row r="116" spans="1:18">
      <c r="A116" s="227" t="s">
        <v>61</v>
      </c>
      <c r="B116" s="227" t="s">
        <v>478</v>
      </c>
      <c r="C116" s="226" t="s">
        <v>66</v>
      </c>
      <c r="D116" s="229">
        <v>49.06</v>
      </c>
      <c r="E116" s="229">
        <v>47.99</v>
      </c>
      <c r="F116" s="229">
        <v>46.71</v>
      </c>
      <c r="G116" s="229">
        <v>47.02</v>
      </c>
      <c r="H116" s="229">
        <v>47.18</v>
      </c>
      <c r="I116" s="229">
        <v>46.64</v>
      </c>
      <c r="J116" s="229">
        <v>46.2</v>
      </c>
      <c r="K116" s="229">
        <v>43.55</v>
      </c>
      <c r="L116" s="229">
        <v>43.02</v>
      </c>
      <c r="M116" s="229">
        <v>41.49</v>
      </c>
      <c r="N116" s="229">
        <v>40.98</v>
      </c>
      <c r="O116" s="229">
        <v>41.06</v>
      </c>
      <c r="P116" s="229">
        <v>41.1</v>
      </c>
      <c r="Q116" s="229">
        <v>41.16</v>
      </c>
      <c r="R116">
        <f t="shared" si="2"/>
        <v>-0.80871029684456941</v>
      </c>
    </row>
    <row r="117" spans="1:18">
      <c r="A117" s="227" t="s">
        <v>78</v>
      </c>
      <c r="B117" s="227" t="s">
        <v>478</v>
      </c>
      <c r="C117" s="226" t="s">
        <v>66</v>
      </c>
      <c r="D117" s="228">
        <v>20.81</v>
      </c>
      <c r="E117" s="228">
        <v>20.85</v>
      </c>
      <c r="F117" s="228">
        <v>20.89</v>
      </c>
      <c r="G117" s="228">
        <v>20.420000000000002</v>
      </c>
      <c r="H117" s="228">
        <v>20.190000000000001</v>
      </c>
      <c r="I117" s="228">
        <v>20.2</v>
      </c>
      <c r="J117" s="228">
        <v>20.12</v>
      </c>
      <c r="K117" s="228">
        <v>20.399999999999999</v>
      </c>
      <c r="L117" s="228">
        <v>19.649999999999999</v>
      </c>
      <c r="M117" s="228">
        <v>19.739999999999998</v>
      </c>
      <c r="N117" s="228">
        <v>19.84</v>
      </c>
      <c r="O117" s="228">
        <v>20.149999999999999</v>
      </c>
      <c r="P117" s="228">
        <v>19.78</v>
      </c>
      <c r="Q117" s="228">
        <v>19.82</v>
      </c>
      <c r="R117">
        <f t="shared" si="2"/>
        <v>1.2832261190077874</v>
      </c>
    </row>
    <row r="118" spans="1:18">
      <c r="A118" s="227" t="s">
        <v>79</v>
      </c>
      <c r="B118" s="227" t="s">
        <v>478</v>
      </c>
      <c r="C118" s="226" t="s">
        <v>66</v>
      </c>
      <c r="D118" s="229">
        <v>39.72</v>
      </c>
      <c r="E118" s="229">
        <v>42.94</v>
      </c>
      <c r="F118" s="229">
        <v>41.81</v>
      </c>
      <c r="G118" s="229">
        <v>41.38</v>
      </c>
      <c r="H118" s="229">
        <v>42.2</v>
      </c>
      <c r="I118" s="229">
        <v>42.36</v>
      </c>
      <c r="J118" s="229">
        <v>42.27</v>
      </c>
      <c r="K118" s="229">
        <v>42.31</v>
      </c>
      <c r="L118" s="229">
        <v>40</v>
      </c>
      <c r="M118" s="229">
        <v>37.68</v>
      </c>
      <c r="N118" s="229">
        <v>38.049999999999997</v>
      </c>
      <c r="O118" s="229">
        <v>38.270000000000003</v>
      </c>
      <c r="P118" s="229">
        <v>38.43</v>
      </c>
      <c r="Q118" s="229">
        <v>38.64</v>
      </c>
      <c r="R118">
        <f t="shared" si="2"/>
        <v>-0.56167750546931483</v>
      </c>
    </row>
    <row r="119" spans="1:18" ht="21">
      <c r="A119" s="227" t="s">
        <v>80</v>
      </c>
      <c r="B119" s="227" t="s">
        <v>478</v>
      </c>
      <c r="C119" s="226" t="s">
        <v>66</v>
      </c>
      <c r="D119" s="228">
        <v>29.09</v>
      </c>
      <c r="E119" s="228">
        <v>28.57</v>
      </c>
      <c r="F119" s="228">
        <v>28.69</v>
      </c>
      <c r="G119" s="228">
        <v>30.29</v>
      </c>
      <c r="H119" s="228">
        <v>30.48</v>
      </c>
      <c r="I119" s="228">
        <v>30.52</v>
      </c>
      <c r="J119" s="228">
        <v>30.58</v>
      </c>
      <c r="K119" s="228">
        <v>30.8</v>
      </c>
      <c r="L119" s="228">
        <v>29.67</v>
      </c>
      <c r="M119" s="228">
        <v>29.1</v>
      </c>
      <c r="N119" s="228">
        <v>29.37</v>
      </c>
      <c r="O119" s="228">
        <v>28.41</v>
      </c>
      <c r="P119" s="228">
        <v>27.85</v>
      </c>
      <c r="Q119" s="228">
        <v>26.92</v>
      </c>
      <c r="R119">
        <f t="shared" si="2"/>
        <v>0.58722103219655308</v>
      </c>
    </row>
    <row r="120" spans="1:18">
      <c r="A120" s="227" t="s">
        <v>81</v>
      </c>
      <c r="B120" s="227" t="s">
        <v>478</v>
      </c>
      <c r="C120" s="226" t="s">
        <v>66</v>
      </c>
      <c r="D120" s="229">
        <v>28.75</v>
      </c>
      <c r="E120" s="229">
        <v>28.68</v>
      </c>
      <c r="F120" s="229">
        <v>28.53</v>
      </c>
      <c r="G120" s="229">
        <v>27.82</v>
      </c>
      <c r="H120" s="229">
        <v>27.77</v>
      </c>
      <c r="I120" s="229">
        <v>27.67</v>
      </c>
      <c r="J120" s="229">
        <v>27.76</v>
      </c>
      <c r="K120" s="229">
        <v>27.96</v>
      </c>
      <c r="L120" s="229">
        <v>27.73</v>
      </c>
      <c r="M120" s="229">
        <v>28.24</v>
      </c>
      <c r="N120" s="229">
        <v>28.44</v>
      </c>
      <c r="O120" s="229">
        <v>28</v>
      </c>
      <c r="P120" s="229">
        <v>28.2</v>
      </c>
      <c r="Q120" s="229">
        <v>29.78</v>
      </c>
      <c r="R120">
        <f t="shared" si="2"/>
        <v>0.30685841976273209</v>
      </c>
    </row>
    <row r="121" spans="1:18" ht="21">
      <c r="A121" s="227" t="s">
        <v>495</v>
      </c>
      <c r="B121" s="227" t="s">
        <v>478</v>
      </c>
      <c r="C121" s="226" t="s">
        <v>66</v>
      </c>
      <c r="D121" s="228">
        <v>34.06</v>
      </c>
      <c r="E121" s="228">
        <v>33.68</v>
      </c>
      <c r="F121" s="228">
        <v>33.799999999999997</v>
      </c>
      <c r="G121" s="228">
        <v>33.58</v>
      </c>
      <c r="H121" s="228">
        <v>33.619999999999997</v>
      </c>
      <c r="I121" s="228">
        <v>33.29</v>
      </c>
      <c r="J121" s="228">
        <v>33.19</v>
      </c>
      <c r="K121" s="228">
        <v>33.11</v>
      </c>
      <c r="L121" s="228">
        <v>32.74</v>
      </c>
      <c r="M121" s="228">
        <v>32.15</v>
      </c>
      <c r="N121" s="228">
        <v>32.159999999999997</v>
      </c>
      <c r="O121" s="228">
        <v>32.659999999999997</v>
      </c>
      <c r="P121" s="228">
        <v>32.799999999999997</v>
      </c>
      <c r="Q121" s="228">
        <v>32.909999999999997</v>
      </c>
      <c r="R121">
        <f t="shared" si="2"/>
        <v>2.8008252991321489E-5</v>
      </c>
    </row>
    <row r="122" spans="1:18">
      <c r="A122" s="214"/>
      <c r="B122" s="214"/>
      <c r="C122" s="210"/>
      <c r="D122" s="223"/>
      <c r="E122" s="223"/>
      <c r="F122" s="223"/>
      <c r="G122" s="223"/>
      <c r="H122" s="223"/>
      <c r="I122" s="223"/>
      <c r="J122" s="223"/>
      <c r="K122" s="223"/>
      <c r="L122" s="223"/>
      <c r="M122" s="223"/>
      <c r="N122" s="223"/>
      <c r="O122" s="223"/>
      <c r="P122" s="223"/>
      <c r="Q122">
        <f>AVERAGE(Q87:Q121)</f>
        <v>32.91028571428572</v>
      </c>
    </row>
    <row r="123" spans="1:18">
      <c r="Q123">
        <f>_xlfn.STDEV.P(Q87:Q121)</f>
        <v>10.201074869335855</v>
      </c>
    </row>
    <row r="124" spans="1:18">
      <c r="A124" s="871" t="s">
        <v>493</v>
      </c>
      <c r="B124" s="872"/>
      <c r="C124" s="873"/>
      <c r="D124" s="874" t="s">
        <v>496</v>
      </c>
      <c r="E124" s="875"/>
      <c r="F124" s="875"/>
      <c r="G124" s="875"/>
      <c r="H124" s="875"/>
      <c r="I124" s="875"/>
      <c r="J124" s="875"/>
      <c r="K124" s="875"/>
      <c r="L124" s="875"/>
      <c r="M124" s="875"/>
      <c r="N124" s="875"/>
      <c r="O124" s="875"/>
      <c r="P124" s="875"/>
      <c r="Q124" s="876"/>
    </row>
    <row r="125" spans="1:18">
      <c r="A125" s="871" t="s">
        <v>492</v>
      </c>
      <c r="B125" s="872"/>
      <c r="C125" s="873"/>
      <c r="D125" s="874" t="s">
        <v>501</v>
      </c>
      <c r="E125" s="875"/>
      <c r="F125" s="875"/>
      <c r="G125" s="875"/>
      <c r="H125" s="875"/>
      <c r="I125" s="875"/>
      <c r="J125" s="875"/>
      <c r="K125" s="875"/>
      <c r="L125" s="875"/>
      <c r="M125" s="875"/>
      <c r="N125" s="875"/>
      <c r="O125" s="875"/>
      <c r="P125" s="875"/>
      <c r="Q125" s="876"/>
    </row>
    <row r="126" spans="1:18">
      <c r="A126" s="877" t="s">
        <v>494</v>
      </c>
      <c r="B126" s="878"/>
      <c r="C126" s="879"/>
      <c r="D126" s="231" t="s">
        <v>243</v>
      </c>
      <c r="E126" s="231" t="s">
        <v>244</v>
      </c>
      <c r="F126" s="231" t="s">
        <v>245</v>
      </c>
      <c r="G126" s="231" t="s">
        <v>246</v>
      </c>
      <c r="H126" s="231" t="s">
        <v>247</v>
      </c>
      <c r="I126" s="231" t="s">
        <v>248</v>
      </c>
      <c r="J126" s="231" t="s">
        <v>249</v>
      </c>
      <c r="K126" s="231" t="s">
        <v>250</v>
      </c>
      <c r="L126" s="231" t="s">
        <v>251</v>
      </c>
      <c r="M126" s="231" t="s">
        <v>252</v>
      </c>
      <c r="N126" s="231" t="s">
        <v>253</v>
      </c>
      <c r="O126" s="231" t="s">
        <v>254</v>
      </c>
      <c r="P126" s="231" t="s">
        <v>255</v>
      </c>
      <c r="Q126" s="231" t="s">
        <v>360</v>
      </c>
    </row>
    <row r="127" spans="1:18">
      <c r="A127" s="232" t="s">
        <v>122</v>
      </c>
      <c r="B127" s="232" t="s">
        <v>483</v>
      </c>
      <c r="C127" s="233" t="s">
        <v>66</v>
      </c>
      <c r="D127" s="233" t="s">
        <v>66</v>
      </c>
      <c r="E127" s="233" t="s">
        <v>66</v>
      </c>
      <c r="F127" s="233" t="s">
        <v>66</v>
      </c>
      <c r="G127" s="233" t="s">
        <v>66</v>
      </c>
      <c r="H127" s="233" t="s">
        <v>66</v>
      </c>
      <c r="I127" s="233" t="s">
        <v>66</v>
      </c>
      <c r="J127" s="233" t="s">
        <v>66</v>
      </c>
      <c r="K127" s="233" t="s">
        <v>66</v>
      </c>
      <c r="L127" s="233" t="s">
        <v>66</v>
      </c>
      <c r="M127" s="233" t="s">
        <v>66</v>
      </c>
      <c r="N127" s="233" t="s">
        <v>66</v>
      </c>
      <c r="O127" s="233" t="s">
        <v>66</v>
      </c>
      <c r="P127" s="233" t="s">
        <v>66</v>
      </c>
      <c r="Q127" s="233" t="s">
        <v>66</v>
      </c>
    </row>
    <row r="128" spans="1:18">
      <c r="A128" s="234" t="s">
        <v>65</v>
      </c>
      <c r="B128" s="234" t="s">
        <v>478</v>
      </c>
      <c r="C128" s="233" t="s">
        <v>66</v>
      </c>
      <c r="D128" s="235">
        <v>26.69</v>
      </c>
      <c r="E128" s="235">
        <v>23.48</v>
      </c>
      <c r="F128" s="235">
        <v>23.9</v>
      </c>
      <c r="G128" s="235">
        <v>24.31</v>
      </c>
      <c r="H128" s="235">
        <v>21.59</v>
      </c>
      <c r="I128" s="235">
        <v>23.48</v>
      </c>
      <c r="J128" s="235">
        <v>23.85</v>
      </c>
      <c r="K128" s="235">
        <v>23.38</v>
      </c>
      <c r="L128" s="235">
        <v>22.88</v>
      </c>
      <c r="M128" s="235">
        <v>22.31</v>
      </c>
      <c r="N128" s="235">
        <v>23.69</v>
      </c>
      <c r="O128" s="235">
        <v>24.23</v>
      </c>
      <c r="P128" s="235">
        <v>24.92</v>
      </c>
      <c r="Q128" s="235">
        <v>25.19</v>
      </c>
      <c r="R128">
        <f>-(Q128-$Q$163)/Q$164</f>
        <v>0.60938722604190587</v>
      </c>
    </row>
    <row r="129" spans="1:18">
      <c r="A129" s="234" t="s">
        <v>55</v>
      </c>
      <c r="B129" s="234" t="s">
        <v>478</v>
      </c>
      <c r="C129" s="233" t="s">
        <v>66</v>
      </c>
      <c r="D129" s="236">
        <v>38.979999999999997</v>
      </c>
      <c r="E129" s="236">
        <v>38.64</v>
      </c>
      <c r="F129" s="236">
        <v>38.979999999999997</v>
      </c>
      <c r="G129" s="236">
        <v>39.35</v>
      </c>
      <c r="H129" s="236">
        <v>40.17</v>
      </c>
      <c r="I129" s="236">
        <v>40.020000000000003</v>
      </c>
      <c r="J129" s="236">
        <v>40.590000000000003</v>
      </c>
      <c r="K129" s="236">
        <v>41.12</v>
      </c>
      <c r="L129" s="236">
        <v>41.57</v>
      </c>
      <c r="M129" s="236">
        <v>39.68</v>
      </c>
      <c r="N129" s="236">
        <v>40.020000000000003</v>
      </c>
      <c r="O129" s="236">
        <v>40.68</v>
      </c>
      <c r="P129" s="236">
        <v>41.14</v>
      </c>
      <c r="Q129" s="236">
        <v>41.56</v>
      </c>
      <c r="R129">
        <f t="shared" ref="R129:R162" si="3">-(Q129-$Q$163)/Q$164</f>
        <v>-1.0626193401907824</v>
      </c>
    </row>
    <row r="130" spans="1:18">
      <c r="A130" s="234" t="s">
        <v>38</v>
      </c>
      <c r="B130" s="234" t="s">
        <v>478</v>
      </c>
      <c r="C130" s="233" t="s">
        <v>66</v>
      </c>
      <c r="D130" s="235">
        <v>50.9</v>
      </c>
      <c r="E130" s="235">
        <v>50.6</v>
      </c>
      <c r="F130" s="235">
        <v>50.28</v>
      </c>
      <c r="G130" s="235">
        <v>49.24</v>
      </c>
      <c r="H130" s="235">
        <v>48.12</v>
      </c>
      <c r="I130" s="235">
        <v>48.22</v>
      </c>
      <c r="J130" s="235">
        <v>48.23</v>
      </c>
      <c r="K130" s="235">
        <v>48.23</v>
      </c>
      <c r="L130" s="235">
        <v>48.5</v>
      </c>
      <c r="M130" s="235">
        <v>48.29</v>
      </c>
      <c r="N130" s="235">
        <v>48.85</v>
      </c>
      <c r="O130" s="235">
        <v>49.04</v>
      </c>
      <c r="P130" s="235">
        <v>48.94</v>
      </c>
      <c r="Q130" s="235">
        <v>48.68</v>
      </c>
      <c r="R130">
        <f t="shared" si="3"/>
        <v>-1.7898451649663925</v>
      </c>
    </row>
    <row r="131" spans="1:18">
      <c r="A131" s="234" t="s">
        <v>67</v>
      </c>
      <c r="B131" s="234" t="s">
        <v>478</v>
      </c>
      <c r="C131" s="233" t="s">
        <v>66</v>
      </c>
      <c r="D131" s="236">
        <v>29.71</v>
      </c>
      <c r="E131" s="236">
        <v>28.38</v>
      </c>
      <c r="F131" s="236">
        <v>28.58</v>
      </c>
      <c r="G131" s="236">
        <v>28.03</v>
      </c>
      <c r="H131" s="236">
        <v>28.37</v>
      </c>
      <c r="I131" s="236">
        <v>28.4</v>
      </c>
      <c r="J131" s="236">
        <v>28.63</v>
      </c>
      <c r="K131" s="236">
        <v>27.37</v>
      </c>
      <c r="L131" s="236">
        <v>27.27</v>
      </c>
      <c r="M131" s="236">
        <v>26.54</v>
      </c>
      <c r="N131" s="236">
        <v>26.53</v>
      </c>
      <c r="O131" s="236">
        <v>26.75</v>
      </c>
      <c r="P131" s="236">
        <v>26.97</v>
      </c>
      <c r="Q131" s="236">
        <v>27.26</v>
      </c>
      <c r="R131">
        <f t="shared" si="3"/>
        <v>0.39796061687259215</v>
      </c>
    </row>
    <row r="132" spans="1:18">
      <c r="A132" s="234" t="s">
        <v>83</v>
      </c>
      <c r="B132" s="234" t="s">
        <v>478</v>
      </c>
      <c r="C132" s="233" t="s">
        <v>66</v>
      </c>
      <c r="D132" s="235">
        <v>5.33</v>
      </c>
      <c r="E132" s="235">
        <v>5.34</v>
      </c>
      <c r="F132" s="235">
        <v>5.34</v>
      </c>
      <c r="G132" s="235">
        <v>5.36</v>
      </c>
      <c r="H132" s="235">
        <v>5.37</v>
      </c>
      <c r="I132" s="235">
        <v>5.41</v>
      </c>
      <c r="J132" s="235">
        <v>5.39</v>
      </c>
      <c r="K132" s="235">
        <v>5.42</v>
      </c>
      <c r="L132" s="235">
        <v>5.46</v>
      </c>
      <c r="M132" s="235">
        <v>5.5</v>
      </c>
      <c r="N132" s="235">
        <v>6.6</v>
      </c>
      <c r="O132" s="235">
        <v>6.61</v>
      </c>
      <c r="P132" s="235">
        <v>6.62</v>
      </c>
      <c r="Q132" s="235">
        <v>6.64</v>
      </c>
      <c r="R132">
        <f t="shared" si="3"/>
        <v>2.5040556318828568</v>
      </c>
    </row>
    <row r="133" spans="1:18">
      <c r="A133" s="234" t="s">
        <v>41</v>
      </c>
      <c r="B133" s="234" t="s">
        <v>478</v>
      </c>
      <c r="C133" s="233" t="s">
        <v>66</v>
      </c>
      <c r="D133" s="236">
        <v>36.31</v>
      </c>
      <c r="E133" s="236">
        <v>36.57</v>
      </c>
      <c r="F133" s="236">
        <v>36.96</v>
      </c>
      <c r="G133" s="236">
        <v>39.020000000000003</v>
      </c>
      <c r="H133" s="236">
        <v>39.26</v>
      </c>
      <c r="I133" s="236">
        <v>38.86</v>
      </c>
      <c r="J133" s="236">
        <v>37.770000000000003</v>
      </c>
      <c r="K133" s="236">
        <v>34.049999999999997</v>
      </c>
      <c r="L133" s="236">
        <v>34.479999999999997</v>
      </c>
      <c r="M133" s="236">
        <v>34.17</v>
      </c>
      <c r="N133" s="236">
        <v>34.28</v>
      </c>
      <c r="O133" s="236">
        <v>34.96</v>
      </c>
      <c r="P133" s="236">
        <v>34.200000000000003</v>
      </c>
      <c r="Q133" s="236">
        <v>33.92</v>
      </c>
      <c r="R133">
        <f t="shared" si="3"/>
        <v>-0.282281516976504</v>
      </c>
    </row>
    <row r="134" spans="1:18">
      <c r="A134" s="234" t="s">
        <v>42</v>
      </c>
      <c r="B134" s="234" t="s">
        <v>478</v>
      </c>
      <c r="C134" s="233" t="s">
        <v>66</v>
      </c>
      <c r="D134" s="235">
        <v>38.72</v>
      </c>
      <c r="E134" s="235">
        <v>38.03</v>
      </c>
      <c r="F134" s="235">
        <v>37.130000000000003</v>
      </c>
      <c r="G134" s="235">
        <v>37.049999999999997</v>
      </c>
      <c r="H134" s="235">
        <v>35.74</v>
      </c>
      <c r="I134" s="235">
        <v>35.630000000000003</v>
      </c>
      <c r="J134" s="235">
        <v>35.74</v>
      </c>
      <c r="K134" s="235">
        <v>35.89</v>
      </c>
      <c r="L134" s="235">
        <v>35.64</v>
      </c>
      <c r="M134" s="235">
        <v>35.11</v>
      </c>
      <c r="N134" s="235">
        <v>33.729999999999997</v>
      </c>
      <c r="O134" s="235">
        <v>33.97</v>
      </c>
      <c r="P134" s="235">
        <v>34.14</v>
      </c>
      <c r="Q134" s="235">
        <v>33.799999999999997</v>
      </c>
      <c r="R134">
        <f t="shared" si="3"/>
        <v>-0.27002490195219547</v>
      </c>
    </row>
    <row r="135" spans="1:18">
      <c r="A135" s="234" t="s">
        <v>44</v>
      </c>
      <c r="B135" s="234" t="s">
        <v>478</v>
      </c>
      <c r="C135" s="233" t="s">
        <v>66</v>
      </c>
      <c r="D135" s="236">
        <v>37.4</v>
      </c>
      <c r="E135" s="236">
        <v>37.35</v>
      </c>
      <c r="F135" s="236">
        <v>38.33</v>
      </c>
      <c r="G135" s="236">
        <v>38.85</v>
      </c>
      <c r="H135" s="236">
        <v>37.119999999999997</v>
      </c>
      <c r="I135" s="236">
        <v>35.9</v>
      </c>
      <c r="J135" s="236">
        <v>33.409999999999997</v>
      </c>
      <c r="K135" s="236">
        <v>34.42</v>
      </c>
      <c r="L135" s="236">
        <v>32.53</v>
      </c>
      <c r="M135" s="236">
        <v>34.72</v>
      </c>
      <c r="N135" s="236">
        <v>35.75</v>
      </c>
      <c r="O135" s="236">
        <v>36.200000000000003</v>
      </c>
      <c r="P135" s="236">
        <v>36.58</v>
      </c>
      <c r="Q135" s="236">
        <v>36.28</v>
      </c>
      <c r="R135">
        <f t="shared" si="3"/>
        <v>-0.5233282791212287</v>
      </c>
    </row>
    <row r="136" spans="1:18">
      <c r="A136" s="234" t="s">
        <v>60</v>
      </c>
      <c r="B136" s="234" t="s">
        <v>478</v>
      </c>
      <c r="C136" s="233" t="s">
        <v>66</v>
      </c>
      <c r="D136" s="235">
        <v>41.24</v>
      </c>
      <c r="E136" s="235">
        <v>39.909999999999997</v>
      </c>
      <c r="F136" s="235">
        <v>39.659999999999997</v>
      </c>
      <c r="G136" s="235">
        <v>38.83</v>
      </c>
      <c r="H136" s="235">
        <v>38.200000000000003</v>
      </c>
      <c r="I136" s="235">
        <v>38.54</v>
      </c>
      <c r="J136" s="235">
        <v>38.299999999999997</v>
      </c>
      <c r="K136" s="235">
        <v>38.32</v>
      </c>
      <c r="L136" s="235">
        <v>38.47</v>
      </c>
      <c r="M136" s="235">
        <v>37.119999999999997</v>
      </c>
      <c r="N136" s="235">
        <v>36.92</v>
      </c>
      <c r="O136" s="235">
        <v>37.01</v>
      </c>
      <c r="P136" s="235">
        <v>37.17</v>
      </c>
      <c r="Q136" s="235">
        <v>37.869999999999997</v>
      </c>
      <c r="R136">
        <f t="shared" si="3"/>
        <v>-0.68572842819330981</v>
      </c>
    </row>
    <row r="137" spans="1:18">
      <c r="A137" s="237" t="s">
        <v>46</v>
      </c>
      <c r="B137" s="234" t="s">
        <v>478</v>
      </c>
      <c r="C137" s="233" t="s">
        <v>381</v>
      </c>
      <c r="D137" s="236">
        <v>43.21</v>
      </c>
      <c r="E137" s="236">
        <v>43.06</v>
      </c>
      <c r="F137" s="236">
        <v>43.23</v>
      </c>
      <c r="G137" s="236">
        <v>43.59</v>
      </c>
      <c r="H137" s="236">
        <v>44.42</v>
      </c>
      <c r="I137" s="236">
        <v>44.65</v>
      </c>
      <c r="J137" s="236">
        <v>44.63</v>
      </c>
      <c r="K137" s="236">
        <v>44.88</v>
      </c>
      <c r="L137" s="236">
        <v>45.03</v>
      </c>
      <c r="M137" s="236">
        <v>45.06</v>
      </c>
      <c r="N137" s="236">
        <v>45.21</v>
      </c>
      <c r="O137" s="236">
        <v>45.38</v>
      </c>
      <c r="P137" s="236">
        <v>45.49</v>
      </c>
      <c r="Q137" s="236">
        <v>44.15</v>
      </c>
      <c r="R137">
        <f t="shared" si="3"/>
        <v>-1.3271579477987641</v>
      </c>
    </row>
    <row r="138" spans="1:18">
      <c r="A138" s="237" t="s">
        <v>43</v>
      </c>
      <c r="B138" s="234" t="s">
        <v>478</v>
      </c>
      <c r="C138" s="233" t="s">
        <v>66</v>
      </c>
      <c r="D138" s="235">
        <v>45.41</v>
      </c>
      <c r="E138" s="235">
        <v>44.57</v>
      </c>
      <c r="F138" s="235">
        <v>44.72</v>
      </c>
      <c r="G138" s="235">
        <v>45.57</v>
      </c>
      <c r="H138" s="235">
        <v>44.72</v>
      </c>
      <c r="I138" s="235">
        <v>44.73</v>
      </c>
      <c r="J138" s="235">
        <v>44.97</v>
      </c>
      <c r="K138" s="235">
        <v>44.54</v>
      </c>
      <c r="L138" s="235">
        <v>44.16</v>
      </c>
      <c r="M138" s="235">
        <v>43</v>
      </c>
      <c r="N138" s="235">
        <v>41.42</v>
      </c>
      <c r="O138" s="235">
        <v>42.27</v>
      </c>
      <c r="P138" s="235">
        <v>42.34</v>
      </c>
      <c r="Q138" s="235">
        <v>42.11</v>
      </c>
      <c r="R138">
        <f t="shared" si="3"/>
        <v>-1.1187954923855274</v>
      </c>
    </row>
    <row r="139" spans="1:18">
      <c r="A139" s="234" t="s">
        <v>68</v>
      </c>
      <c r="B139" s="234" t="s">
        <v>478</v>
      </c>
      <c r="C139" s="233" t="s">
        <v>66</v>
      </c>
      <c r="D139" s="236">
        <v>39.369999999999997</v>
      </c>
      <c r="E139" s="236">
        <v>38.630000000000003</v>
      </c>
      <c r="F139" s="236">
        <v>39.380000000000003</v>
      </c>
      <c r="G139" s="236">
        <v>39.43</v>
      </c>
      <c r="H139" s="236">
        <v>40.9</v>
      </c>
      <c r="I139" s="236">
        <v>40.71</v>
      </c>
      <c r="J139" s="236">
        <v>41.94</v>
      </c>
      <c r="K139" s="236">
        <v>41.11</v>
      </c>
      <c r="L139" s="236">
        <v>40.619999999999997</v>
      </c>
      <c r="M139" s="236">
        <v>40.5</v>
      </c>
      <c r="N139" s="236">
        <v>39.270000000000003</v>
      </c>
      <c r="O139" s="236">
        <v>42.95</v>
      </c>
      <c r="P139" s="236">
        <v>42.74</v>
      </c>
      <c r="Q139" s="236">
        <v>42.53</v>
      </c>
      <c r="R139">
        <f t="shared" si="3"/>
        <v>-1.1616936449706057</v>
      </c>
    </row>
    <row r="140" spans="1:18">
      <c r="A140" s="234" t="s">
        <v>52</v>
      </c>
      <c r="B140" s="234" t="s">
        <v>478</v>
      </c>
      <c r="C140" s="233" t="s">
        <v>66</v>
      </c>
      <c r="D140" s="235">
        <v>46.93</v>
      </c>
      <c r="E140" s="235">
        <v>46.72</v>
      </c>
      <c r="F140" s="235">
        <v>44.62</v>
      </c>
      <c r="G140" s="235">
        <v>41.43</v>
      </c>
      <c r="H140" s="235">
        <v>42.48</v>
      </c>
      <c r="I140" s="235">
        <v>41.61</v>
      </c>
      <c r="J140" s="235">
        <v>42</v>
      </c>
      <c r="K140" s="235">
        <v>44.83</v>
      </c>
      <c r="L140" s="235">
        <v>45.04</v>
      </c>
      <c r="M140" s="235">
        <v>44.4</v>
      </c>
      <c r="N140" s="235">
        <v>39.549999999999997</v>
      </c>
      <c r="O140" s="235">
        <v>37.909999999999997</v>
      </c>
      <c r="P140" s="235">
        <v>39.58</v>
      </c>
      <c r="Q140" s="235">
        <v>40.07</v>
      </c>
      <c r="R140">
        <f t="shared" si="3"/>
        <v>-0.91043303697229083</v>
      </c>
    </row>
    <row r="141" spans="1:18">
      <c r="A141" s="234" t="s">
        <v>69</v>
      </c>
      <c r="B141" s="234" t="s">
        <v>478</v>
      </c>
      <c r="C141" s="233" t="s">
        <v>66</v>
      </c>
      <c r="D141" s="236">
        <v>25.39</v>
      </c>
      <c r="E141" s="236">
        <v>26.04</v>
      </c>
      <c r="F141" s="236">
        <v>28.19</v>
      </c>
      <c r="G141" s="236">
        <v>29.21</v>
      </c>
      <c r="H141" s="236">
        <v>29.97</v>
      </c>
      <c r="I141" s="236">
        <v>30.27</v>
      </c>
      <c r="J141" s="236">
        <v>29.68</v>
      </c>
      <c r="K141" s="236">
        <v>28.77</v>
      </c>
      <c r="L141" s="236">
        <v>28.15</v>
      </c>
      <c r="M141" s="236">
        <v>26.86</v>
      </c>
      <c r="N141" s="236">
        <v>30.37</v>
      </c>
      <c r="O141" s="236">
        <v>31.58</v>
      </c>
      <c r="P141" s="236">
        <v>30.15</v>
      </c>
      <c r="Q141" s="236">
        <v>30.53</v>
      </c>
      <c r="R141">
        <f t="shared" si="3"/>
        <v>6.3967857460198146E-2</v>
      </c>
    </row>
    <row r="142" spans="1:18">
      <c r="A142" s="234" t="s">
        <v>70</v>
      </c>
      <c r="B142" s="234" t="s">
        <v>478</v>
      </c>
      <c r="C142" s="233" t="s">
        <v>66</v>
      </c>
      <c r="D142" s="235">
        <v>21.83</v>
      </c>
      <c r="E142" s="235">
        <v>19.690000000000001</v>
      </c>
      <c r="F142" s="235">
        <v>16.78</v>
      </c>
      <c r="G142" s="235">
        <v>15.47</v>
      </c>
      <c r="H142" s="235">
        <v>16.190000000000001</v>
      </c>
      <c r="I142" s="235">
        <v>14.57</v>
      </c>
      <c r="J142" s="235">
        <v>13.79</v>
      </c>
      <c r="K142" s="235">
        <v>12.75</v>
      </c>
      <c r="L142" s="235">
        <v>12.83</v>
      </c>
      <c r="M142" s="235">
        <v>14.52</v>
      </c>
      <c r="N142" s="235">
        <v>16.149999999999999</v>
      </c>
      <c r="O142" s="235">
        <v>17.8</v>
      </c>
      <c r="P142" s="235">
        <v>17.95</v>
      </c>
      <c r="Q142" s="235">
        <v>19.16</v>
      </c>
      <c r="R142">
        <f t="shared" si="3"/>
        <v>1.2252821310133848</v>
      </c>
    </row>
    <row r="143" spans="1:18">
      <c r="A143" s="237" t="s">
        <v>84</v>
      </c>
      <c r="B143" s="234" t="s">
        <v>478</v>
      </c>
      <c r="C143" s="233" t="s">
        <v>66</v>
      </c>
      <c r="D143" s="236">
        <v>21.54</v>
      </c>
      <c r="E143" s="236">
        <v>23.37</v>
      </c>
      <c r="F143" s="236">
        <v>23.67</v>
      </c>
      <c r="G143" s="236">
        <v>19.98</v>
      </c>
      <c r="H143" s="236">
        <v>19.100000000000001</v>
      </c>
      <c r="I143" s="236">
        <v>18.46</v>
      </c>
      <c r="J143" s="236">
        <v>16.760000000000002</v>
      </c>
      <c r="K143" s="236">
        <v>17.18</v>
      </c>
      <c r="L143" s="236">
        <v>15.99</v>
      </c>
      <c r="M143" s="236">
        <v>14.83</v>
      </c>
      <c r="N143" s="236">
        <v>14.42</v>
      </c>
      <c r="O143" s="236">
        <v>14.13</v>
      </c>
      <c r="P143" s="236">
        <v>13.77</v>
      </c>
      <c r="Q143" s="236">
        <v>14.33</v>
      </c>
      <c r="R143">
        <f t="shared" si="3"/>
        <v>1.7186108857417837</v>
      </c>
    </row>
    <row r="144" spans="1:18">
      <c r="A144" s="234" t="s">
        <v>47</v>
      </c>
      <c r="B144" s="234" t="s">
        <v>478</v>
      </c>
      <c r="C144" s="233" t="s">
        <v>66</v>
      </c>
      <c r="D144" s="235">
        <v>44.16</v>
      </c>
      <c r="E144" s="235">
        <v>43.38</v>
      </c>
      <c r="F144" s="235">
        <v>42.5</v>
      </c>
      <c r="G144" s="235">
        <v>41.72</v>
      </c>
      <c r="H144" s="235">
        <v>42.09</v>
      </c>
      <c r="I144" s="235">
        <v>41.68</v>
      </c>
      <c r="J144" s="235">
        <v>41.9</v>
      </c>
      <c r="K144" s="235">
        <v>41.13</v>
      </c>
      <c r="L144" s="235">
        <v>41.63</v>
      </c>
      <c r="M144" s="235">
        <v>41.88</v>
      </c>
      <c r="N144" s="235">
        <v>42.45</v>
      </c>
      <c r="O144" s="235">
        <v>42.96</v>
      </c>
      <c r="P144" s="235">
        <v>43.16</v>
      </c>
      <c r="Q144" s="235">
        <v>42.94</v>
      </c>
      <c r="R144">
        <f t="shared" si="3"/>
        <v>-1.2035704129703244</v>
      </c>
    </row>
    <row r="145" spans="1:18">
      <c r="A145" s="234" t="s">
        <v>71</v>
      </c>
      <c r="B145" s="234" t="s">
        <v>478</v>
      </c>
      <c r="C145" s="233" t="s">
        <v>66</v>
      </c>
      <c r="D145" s="236">
        <v>22.91</v>
      </c>
      <c r="E145" s="236">
        <v>23.06</v>
      </c>
      <c r="F145" s="236">
        <v>28.84</v>
      </c>
      <c r="G145" s="236">
        <v>25.63</v>
      </c>
      <c r="H145" s="236">
        <v>24.96</v>
      </c>
      <c r="I145" s="236">
        <v>25.38</v>
      </c>
      <c r="J145" s="236">
        <v>25.69</v>
      </c>
      <c r="K145" s="236">
        <v>25.99</v>
      </c>
      <c r="L145" s="236">
        <v>26.15</v>
      </c>
      <c r="M145" s="236">
        <v>25.87</v>
      </c>
      <c r="N145" s="236">
        <v>25.39</v>
      </c>
      <c r="O145" s="236">
        <v>26.42</v>
      </c>
      <c r="P145" s="236">
        <v>28.16</v>
      </c>
      <c r="Q145" s="236">
        <v>28.53</v>
      </c>
      <c r="R145">
        <f t="shared" si="3"/>
        <v>0.2682447745319988</v>
      </c>
    </row>
    <row r="146" spans="1:18">
      <c r="A146" s="234" t="s">
        <v>72</v>
      </c>
      <c r="B146" s="234" t="s">
        <v>478</v>
      </c>
      <c r="C146" s="233" t="s">
        <v>66</v>
      </c>
      <c r="D146" s="235">
        <v>15.53</v>
      </c>
      <c r="E146" s="235">
        <v>15.64</v>
      </c>
      <c r="F146" s="235">
        <v>15.37</v>
      </c>
      <c r="G146" s="235">
        <v>15.63</v>
      </c>
      <c r="H146" s="235">
        <v>15.92</v>
      </c>
      <c r="I146" s="235">
        <v>16.11</v>
      </c>
      <c r="J146" s="235">
        <v>16.68</v>
      </c>
      <c r="K146" s="235">
        <v>17.39</v>
      </c>
      <c r="L146" s="235">
        <v>17.82</v>
      </c>
      <c r="M146" s="235">
        <v>17.25</v>
      </c>
      <c r="N146" s="235">
        <v>17.899999999999999</v>
      </c>
      <c r="O146" s="235">
        <v>18.149999999999999</v>
      </c>
      <c r="P146" s="235">
        <v>18.64</v>
      </c>
      <c r="Q146" s="235">
        <v>18.989999999999998</v>
      </c>
      <c r="R146">
        <f t="shared" si="3"/>
        <v>1.242645668964488</v>
      </c>
    </row>
    <row r="147" spans="1:18">
      <c r="A147" s="234" t="s">
        <v>51</v>
      </c>
      <c r="B147" s="234" t="s">
        <v>478</v>
      </c>
      <c r="C147" s="233" t="s">
        <v>66</v>
      </c>
      <c r="D147" s="236">
        <v>22.95</v>
      </c>
      <c r="E147" s="236">
        <v>21.97</v>
      </c>
      <c r="F147" s="236">
        <v>18.75</v>
      </c>
      <c r="G147" s="236">
        <v>19.36</v>
      </c>
      <c r="H147" s="236">
        <v>19.78</v>
      </c>
      <c r="I147" s="236">
        <v>20.75</v>
      </c>
      <c r="J147" s="236">
        <v>21.37</v>
      </c>
      <c r="K147" s="236">
        <v>22.65</v>
      </c>
      <c r="L147" s="236">
        <v>21.17</v>
      </c>
      <c r="M147" s="236">
        <v>20.73</v>
      </c>
      <c r="N147" s="236">
        <v>21.31</v>
      </c>
      <c r="O147" s="236">
        <v>23.41</v>
      </c>
      <c r="P147" s="236">
        <v>23.2</v>
      </c>
      <c r="Q147" s="236">
        <v>24.31</v>
      </c>
      <c r="R147">
        <f t="shared" si="3"/>
        <v>0.69926906955349843</v>
      </c>
    </row>
    <row r="148" spans="1:18">
      <c r="A148" s="234" t="s">
        <v>73</v>
      </c>
      <c r="B148" s="234" t="s">
        <v>478</v>
      </c>
      <c r="C148" s="233" t="s">
        <v>66</v>
      </c>
      <c r="D148" s="235">
        <v>10.4</v>
      </c>
      <c r="E148" s="235">
        <v>11.07</v>
      </c>
      <c r="F148" s="235">
        <v>13.8</v>
      </c>
      <c r="G148" s="235">
        <v>14.8</v>
      </c>
      <c r="H148" s="235">
        <v>13.34</v>
      </c>
      <c r="I148" s="235">
        <v>12.8</v>
      </c>
      <c r="J148" s="235">
        <v>13.21</v>
      </c>
      <c r="K148" s="235">
        <v>13.97</v>
      </c>
      <c r="L148" s="235">
        <v>13.38</v>
      </c>
      <c r="M148" s="235">
        <v>13.93</v>
      </c>
      <c r="N148" s="235">
        <v>14.23</v>
      </c>
      <c r="O148" s="235">
        <v>16.47</v>
      </c>
      <c r="P148" s="235">
        <v>16.79</v>
      </c>
      <c r="Q148" s="235">
        <v>17.05</v>
      </c>
      <c r="R148">
        <f t="shared" si="3"/>
        <v>1.4407942785241346</v>
      </c>
    </row>
    <row r="149" spans="1:18">
      <c r="A149" s="234" t="s">
        <v>54</v>
      </c>
      <c r="B149" s="234" t="s">
        <v>478</v>
      </c>
      <c r="C149" s="233" t="s">
        <v>66</v>
      </c>
      <c r="D149" s="236">
        <v>38.020000000000003</v>
      </c>
      <c r="E149" s="236">
        <v>35.090000000000003</v>
      </c>
      <c r="F149" s="236">
        <v>35.090000000000003</v>
      </c>
      <c r="G149" s="236">
        <v>35.26</v>
      </c>
      <c r="H149" s="236">
        <v>36.200000000000003</v>
      </c>
      <c r="I149" s="236">
        <v>36.53</v>
      </c>
      <c r="J149" s="236">
        <v>32.74</v>
      </c>
      <c r="K149" s="236">
        <v>32.85</v>
      </c>
      <c r="L149" s="236">
        <v>33.54</v>
      </c>
      <c r="M149" s="236">
        <v>31.62</v>
      </c>
      <c r="N149" s="236">
        <v>31.82</v>
      </c>
      <c r="O149" s="236">
        <v>31.8</v>
      </c>
      <c r="P149" s="236">
        <v>32</v>
      </c>
      <c r="Q149" s="236">
        <v>30.52</v>
      </c>
      <c r="R149">
        <f t="shared" si="3"/>
        <v>6.4989242045557311E-2</v>
      </c>
    </row>
    <row r="150" spans="1:18">
      <c r="A150" s="234" t="s">
        <v>74</v>
      </c>
      <c r="B150" s="234" t="s">
        <v>478</v>
      </c>
      <c r="C150" s="233" t="s">
        <v>66</v>
      </c>
      <c r="D150" s="235">
        <v>19.04</v>
      </c>
      <c r="E150" s="235">
        <v>19.04</v>
      </c>
      <c r="F150" s="235">
        <v>19.100000000000001</v>
      </c>
      <c r="G150" s="235">
        <v>19.149999999999999</v>
      </c>
      <c r="H150" s="235">
        <v>19.34</v>
      </c>
      <c r="I150" s="235">
        <v>19.559999999999999</v>
      </c>
      <c r="J150" s="235">
        <v>15.87</v>
      </c>
      <c r="K150" s="235">
        <v>16.059999999999999</v>
      </c>
      <c r="L150" s="235">
        <v>15.64</v>
      </c>
      <c r="M150" s="235">
        <v>14.67</v>
      </c>
      <c r="N150" s="235">
        <v>13.83</v>
      </c>
      <c r="O150" s="235">
        <v>13.17</v>
      </c>
      <c r="P150" s="235">
        <v>14.68</v>
      </c>
      <c r="Q150" s="235">
        <v>15.84</v>
      </c>
      <c r="R150">
        <f t="shared" si="3"/>
        <v>1.564381813352574</v>
      </c>
    </row>
    <row r="151" spans="1:18">
      <c r="A151" s="234" t="s">
        <v>75</v>
      </c>
      <c r="B151" s="234" t="s">
        <v>478</v>
      </c>
      <c r="C151" s="233" t="s">
        <v>66</v>
      </c>
      <c r="D151" s="236">
        <v>32.97</v>
      </c>
      <c r="E151" s="236">
        <v>33.82</v>
      </c>
      <c r="F151" s="236">
        <v>33.65</v>
      </c>
      <c r="G151" s="236">
        <v>33.32</v>
      </c>
      <c r="H151" s="236">
        <v>33.53</v>
      </c>
      <c r="I151" s="236">
        <v>32.78</v>
      </c>
      <c r="J151" s="236">
        <v>33.08</v>
      </c>
      <c r="K151" s="236">
        <v>33.25</v>
      </c>
      <c r="L151" s="236">
        <v>33.450000000000003</v>
      </c>
      <c r="M151" s="236">
        <v>33.270000000000003</v>
      </c>
      <c r="N151" s="236">
        <v>33.35</v>
      </c>
      <c r="O151" s="236">
        <v>33.74</v>
      </c>
      <c r="P151" s="236">
        <v>33.67</v>
      </c>
      <c r="Q151" s="236">
        <v>33.67</v>
      </c>
      <c r="R151">
        <f t="shared" si="3"/>
        <v>-0.25674690234252889</v>
      </c>
    </row>
    <row r="152" spans="1:18">
      <c r="A152" s="234" t="s">
        <v>56</v>
      </c>
      <c r="B152" s="234" t="s">
        <v>478</v>
      </c>
      <c r="C152" s="233" t="s">
        <v>66</v>
      </c>
      <c r="D152" s="235">
        <v>37.71</v>
      </c>
      <c r="E152" s="235">
        <v>35.6</v>
      </c>
      <c r="F152" s="235">
        <v>37.49</v>
      </c>
      <c r="G152" s="235">
        <v>37.75</v>
      </c>
      <c r="H152" s="235">
        <v>37.96</v>
      </c>
      <c r="I152" s="235">
        <v>38.229999999999997</v>
      </c>
      <c r="J152" s="235">
        <v>38.51</v>
      </c>
      <c r="K152" s="235">
        <v>34.08</v>
      </c>
      <c r="L152" s="235">
        <v>30.62</v>
      </c>
      <c r="M152" s="235">
        <v>30.39</v>
      </c>
      <c r="N152" s="235">
        <v>30.64</v>
      </c>
      <c r="O152" s="235">
        <v>30.96</v>
      </c>
      <c r="P152" s="235">
        <v>32.33</v>
      </c>
      <c r="Q152" s="235">
        <v>32.479999999999997</v>
      </c>
      <c r="R152">
        <f t="shared" si="3"/>
        <v>-0.13520213668480704</v>
      </c>
    </row>
    <row r="153" spans="1:18">
      <c r="A153" s="234" t="s">
        <v>76</v>
      </c>
      <c r="B153" s="234" t="s">
        <v>478</v>
      </c>
      <c r="C153" s="233" t="s">
        <v>66</v>
      </c>
      <c r="D153" s="236">
        <v>32.93</v>
      </c>
      <c r="E153" s="236">
        <v>30.89</v>
      </c>
      <c r="F153" s="236">
        <v>33.049999999999997</v>
      </c>
      <c r="G153" s="236">
        <v>32.04</v>
      </c>
      <c r="H153" s="236">
        <v>32.659999999999997</v>
      </c>
      <c r="I153" s="236">
        <v>32.01</v>
      </c>
      <c r="J153" s="236">
        <v>33.32</v>
      </c>
      <c r="K153" s="236">
        <v>32.76</v>
      </c>
      <c r="L153" s="236">
        <v>32.21</v>
      </c>
      <c r="M153" s="236">
        <v>31.17</v>
      </c>
      <c r="N153" s="236">
        <v>32.479999999999997</v>
      </c>
      <c r="O153" s="236">
        <v>34.25</v>
      </c>
      <c r="P153" s="236">
        <v>34.46</v>
      </c>
      <c r="Q153" s="236">
        <v>36.700000000000003</v>
      </c>
      <c r="R153">
        <f t="shared" si="3"/>
        <v>-0.56622643170630704</v>
      </c>
    </row>
    <row r="154" spans="1:18" ht="21">
      <c r="A154" s="207" t="s">
        <v>77</v>
      </c>
      <c r="B154" s="207" t="s">
        <v>478</v>
      </c>
      <c r="C154" s="205" t="s">
        <v>66</v>
      </c>
      <c r="D154" s="195">
        <v>36.869999999999997</v>
      </c>
      <c r="E154" s="195">
        <v>37.57</v>
      </c>
      <c r="F154" s="195">
        <v>36.46</v>
      </c>
      <c r="G154" s="195">
        <v>36.86</v>
      </c>
      <c r="H154" s="195">
        <v>35.520000000000003</v>
      </c>
      <c r="I154" s="195">
        <v>31.06</v>
      </c>
      <c r="J154" s="195">
        <v>31.56</v>
      </c>
      <c r="K154" s="195">
        <v>32.130000000000003</v>
      </c>
      <c r="L154" s="195">
        <v>32.96</v>
      </c>
      <c r="M154" s="195">
        <v>31.21</v>
      </c>
      <c r="N154" s="195">
        <v>31.48</v>
      </c>
      <c r="O154" s="195">
        <v>32.68</v>
      </c>
      <c r="P154" s="195">
        <v>33.549999999999997</v>
      </c>
      <c r="Q154" s="195">
        <v>35.200000000000003</v>
      </c>
      <c r="R154" s="66">
        <f t="shared" si="3"/>
        <v>-0.41301874390245652</v>
      </c>
    </row>
    <row r="155" spans="1:18">
      <c r="A155" s="234" t="s">
        <v>58</v>
      </c>
      <c r="B155" s="234" t="s">
        <v>478</v>
      </c>
      <c r="C155" s="233" t="s">
        <v>66</v>
      </c>
      <c r="D155" s="236">
        <v>37.1</v>
      </c>
      <c r="E155" s="236">
        <v>37.65</v>
      </c>
      <c r="F155" s="236">
        <v>37.69</v>
      </c>
      <c r="G155" s="236">
        <v>37.76</v>
      </c>
      <c r="H155" s="236">
        <v>37.89</v>
      </c>
      <c r="I155" s="236">
        <v>36.17</v>
      </c>
      <c r="J155" s="236">
        <v>35.89</v>
      </c>
      <c r="K155" s="236">
        <v>35.659999999999997</v>
      </c>
      <c r="L155" s="236">
        <v>34.89</v>
      </c>
      <c r="M155" s="236">
        <v>34.159999999999997</v>
      </c>
      <c r="N155" s="236">
        <v>33.97</v>
      </c>
      <c r="O155" s="236">
        <v>34.11</v>
      </c>
      <c r="P155" s="236">
        <v>34.270000000000003</v>
      </c>
      <c r="Q155" s="236">
        <v>34.33</v>
      </c>
      <c r="R155">
        <f t="shared" si="3"/>
        <v>-0.32415828497622279</v>
      </c>
    </row>
    <row r="156" spans="1:18">
      <c r="A156" s="234" t="s">
        <v>45</v>
      </c>
      <c r="B156" s="234" t="s">
        <v>478</v>
      </c>
      <c r="C156" s="233" t="s">
        <v>66</v>
      </c>
      <c r="D156" s="235">
        <v>35.39</v>
      </c>
      <c r="E156" s="235">
        <v>35.770000000000003</v>
      </c>
      <c r="F156" s="235">
        <v>36.17</v>
      </c>
      <c r="G156" s="235">
        <v>35.43</v>
      </c>
      <c r="H156" s="235">
        <v>35.82</v>
      </c>
      <c r="I156" s="235">
        <v>36.1</v>
      </c>
      <c r="J156" s="235">
        <v>36.32</v>
      </c>
      <c r="K156" s="235">
        <v>35.76</v>
      </c>
      <c r="L156" s="235">
        <v>34.57</v>
      </c>
      <c r="M156" s="235">
        <v>34.92</v>
      </c>
      <c r="N156" s="235">
        <v>36.71</v>
      </c>
      <c r="O156" s="235">
        <v>37</v>
      </c>
      <c r="P156" s="235">
        <v>37.51</v>
      </c>
      <c r="Q156" s="235">
        <v>37.57</v>
      </c>
      <c r="R156">
        <f t="shared" si="3"/>
        <v>-0.65508689063254</v>
      </c>
    </row>
    <row r="157" spans="1:18">
      <c r="A157" s="234" t="s">
        <v>61</v>
      </c>
      <c r="B157" s="234" t="s">
        <v>478</v>
      </c>
      <c r="C157" s="233" t="s">
        <v>66</v>
      </c>
      <c r="D157" s="236">
        <v>46.03</v>
      </c>
      <c r="E157" s="236">
        <v>44.88</v>
      </c>
      <c r="F157" s="236">
        <v>43.8</v>
      </c>
      <c r="G157" s="236">
        <v>44.23</v>
      </c>
      <c r="H157" s="236">
        <v>44.57</v>
      </c>
      <c r="I157" s="236">
        <v>44.18</v>
      </c>
      <c r="J157" s="236">
        <v>43.34</v>
      </c>
      <c r="K157" s="236">
        <v>40.950000000000003</v>
      </c>
      <c r="L157" s="236">
        <v>40.51</v>
      </c>
      <c r="M157" s="236">
        <v>39.130000000000003</v>
      </c>
      <c r="N157" s="236">
        <v>38.57</v>
      </c>
      <c r="O157" s="236">
        <v>38.69</v>
      </c>
      <c r="P157" s="236">
        <v>38.83</v>
      </c>
      <c r="Q157" s="236">
        <v>38.94</v>
      </c>
      <c r="R157">
        <f t="shared" si="3"/>
        <v>-0.79501657882672316</v>
      </c>
    </row>
    <row r="158" spans="1:18">
      <c r="A158" s="234" t="s">
        <v>78</v>
      </c>
      <c r="B158" s="234" t="s">
        <v>478</v>
      </c>
      <c r="C158" s="233" t="s">
        <v>66</v>
      </c>
      <c r="D158" s="235">
        <v>17.63</v>
      </c>
      <c r="E158" s="235">
        <v>17.75</v>
      </c>
      <c r="F158" s="235">
        <v>17.88</v>
      </c>
      <c r="G158" s="235">
        <v>17.34</v>
      </c>
      <c r="H158" s="235">
        <v>17.16</v>
      </c>
      <c r="I158" s="235">
        <v>17.18</v>
      </c>
      <c r="J158" s="235">
        <v>16.760000000000002</v>
      </c>
      <c r="K158" s="235">
        <v>17.16</v>
      </c>
      <c r="L158" s="235">
        <v>15.65</v>
      </c>
      <c r="M158" s="235">
        <v>16.190000000000001</v>
      </c>
      <c r="N158" s="235">
        <v>16.37</v>
      </c>
      <c r="O158" s="235">
        <v>16.37</v>
      </c>
      <c r="P158" s="235">
        <v>15.96</v>
      </c>
      <c r="Q158" s="235">
        <v>15.68</v>
      </c>
      <c r="R158">
        <f t="shared" si="3"/>
        <v>1.5807239667183182</v>
      </c>
    </row>
    <row r="159" spans="1:18">
      <c r="A159" s="234" t="s">
        <v>79</v>
      </c>
      <c r="B159" s="234" t="s">
        <v>478</v>
      </c>
      <c r="C159" s="233" t="s">
        <v>66</v>
      </c>
      <c r="D159" s="236">
        <v>39.85</v>
      </c>
      <c r="E159" s="236">
        <v>43.2</v>
      </c>
      <c r="F159" s="236">
        <v>42.08</v>
      </c>
      <c r="G159" s="236">
        <v>41.53</v>
      </c>
      <c r="H159" s="236">
        <v>42.21</v>
      </c>
      <c r="I159" s="236">
        <v>42.46</v>
      </c>
      <c r="J159" s="236">
        <v>42.32</v>
      </c>
      <c r="K159" s="236">
        <v>42.38</v>
      </c>
      <c r="L159" s="236">
        <v>40.049999999999997</v>
      </c>
      <c r="M159" s="236">
        <v>37.61</v>
      </c>
      <c r="N159" s="236">
        <v>38.11</v>
      </c>
      <c r="O159" s="236">
        <v>38.39</v>
      </c>
      <c r="P159" s="236">
        <v>38.61</v>
      </c>
      <c r="Q159" s="236">
        <v>38.799999999999997</v>
      </c>
      <c r="R159">
        <f t="shared" si="3"/>
        <v>-0.78071719463169709</v>
      </c>
    </row>
    <row r="160" spans="1:18" ht="21">
      <c r="A160" s="234" t="s">
        <v>80</v>
      </c>
      <c r="B160" s="234" t="s">
        <v>478</v>
      </c>
      <c r="C160" s="233" t="s">
        <v>66</v>
      </c>
      <c r="D160" s="235">
        <v>28.34</v>
      </c>
      <c r="E160" s="235">
        <v>26.8</v>
      </c>
      <c r="F160" s="235">
        <v>26.96</v>
      </c>
      <c r="G160" s="235">
        <v>28.62</v>
      </c>
      <c r="H160" s="235">
        <v>28.87</v>
      </c>
      <c r="I160" s="235">
        <v>29.93</v>
      </c>
      <c r="J160" s="235">
        <v>29.32</v>
      </c>
      <c r="K160" s="235">
        <v>29.91</v>
      </c>
      <c r="L160" s="235">
        <v>28.6</v>
      </c>
      <c r="M160" s="235">
        <v>27.99</v>
      </c>
      <c r="N160" s="235">
        <v>28.41</v>
      </c>
      <c r="O160" s="235">
        <v>28.05</v>
      </c>
      <c r="P160" s="235">
        <v>27.67</v>
      </c>
      <c r="Q160" s="235">
        <v>26.98</v>
      </c>
      <c r="R160">
        <f t="shared" si="3"/>
        <v>0.42655938526264436</v>
      </c>
    </row>
    <row r="161" spans="1:18">
      <c r="A161" s="234" t="s">
        <v>81</v>
      </c>
      <c r="B161" s="234" t="s">
        <v>478</v>
      </c>
      <c r="C161" s="233" t="s">
        <v>66</v>
      </c>
      <c r="D161" s="236">
        <v>26.26</v>
      </c>
      <c r="E161" s="236">
        <v>25.9</v>
      </c>
      <c r="F161" s="236">
        <v>25.82</v>
      </c>
      <c r="G161" s="236">
        <v>24.07</v>
      </c>
      <c r="H161" s="236">
        <v>24.09</v>
      </c>
      <c r="I161" s="236">
        <v>24.08</v>
      </c>
      <c r="J161" s="236">
        <v>24.31</v>
      </c>
      <c r="K161" s="236">
        <v>24.73</v>
      </c>
      <c r="L161" s="236">
        <v>23.96</v>
      </c>
      <c r="M161" s="236">
        <v>25.16</v>
      </c>
      <c r="N161" s="236">
        <v>25.44</v>
      </c>
      <c r="O161" s="236">
        <v>24.81</v>
      </c>
      <c r="P161" s="236">
        <v>25.09</v>
      </c>
      <c r="Q161" s="236">
        <v>26.7</v>
      </c>
      <c r="R161">
        <f t="shared" si="3"/>
        <v>0.45515815365269657</v>
      </c>
    </row>
    <row r="162" spans="1:18" ht="21">
      <c r="A162" s="234" t="s">
        <v>495</v>
      </c>
      <c r="B162" s="234" t="s">
        <v>478</v>
      </c>
      <c r="C162" s="233" t="s">
        <v>66</v>
      </c>
      <c r="D162" s="235">
        <v>32.15</v>
      </c>
      <c r="E162" s="235">
        <v>31.75</v>
      </c>
      <c r="F162" s="235">
        <v>31.89</v>
      </c>
      <c r="G162" s="235">
        <v>31.62</v>
      </c>
      <c r="H162" s="235">
        <v>31.58</v>
      </c>
      <c r="I162" s="235">
        <v>31.37</v>
      </c>
      <c r="J162" s="235">
        <v>31.11</v>
      </c>
      <c r="K162" s="235">
        <v>30.91</v>
      </c>
      <c r="L162" s="235">
        <v>30.45</v>
      </c>
      <c r="M162" s="235">
        <v>29.99</v>
      </c>
      <c r="N162" s="235">
        <v>30.15</v>
      </c>
      <c r="O162" s="235">
        <v>30.67</v>
      </c>
      <c r="P162" s="235">
        <v>30.92</v>
      </c>
      <c r="Q162" s="235">
        <v>31.16</v>
      </c>
      <c r="R162">
        <f t="shared" si="3"/>
        <v>-3.7937141741895176E-4</v>
      </c>
    </row>
    <row r="163" spans="1:18">
      <c r="Q163">
        <f>AVERAGE(Q128:Q162)</f>
        <v>31.156285714285715</v>
      </c>
    </row>
    <row r="164" spans="1:18">
      <c r="Q164">
        <f>_xlfn.STDEV.P(Q128:Q162)</f>
        <v>9.7906314069593403</v>
      </c>
    </row>
    <row r="165" spans="1:18">
      <c r="B165" s="214" t="s">
        <v>858</v>
      </c>
    </row>
    <row r="166" spans="1:18" ht="22.5">
      <c r="B166" s="556" t="s">
        <v>569</v>
      </c>
      <c r="C166" s="557" t="s">
        <v>804</v>
      </c>
      <c r="D166" s="557" t="s">
        <v>805</v>
      </c>
      <c r="E166" s="558" t="s">
        <v>808</v>
      </c>
      <c r="F166" s="559" t="s">
        <v>809</v>
      </c>
      <c r="G166" s="579"/>
    </row>
    <row r="167" spans="1:18">
      <c r="B167" s="561" t="s">
        <v>65</v>
      </c>
      <c r="C167" s="562">
        <v>21.801977236329748</v>
      </c>
      <c r="D167" s="562">
        <v>0</v>
      </c>
      <c r="E167" s="563">
        <v>5.6073928289936337</v>
      </c>
      <c r="F167" s="564">
        <v>27.409370065323373</v>
      </c>
      <c r="G167" s="580">
        <f>-(F167-$F$201)/$F$202</f>
        <v>0.77476292935084479</v>
      </c>
    </row>
    <row r="168" spans="1:18">
      <c r="B168" s="565" t="s">
        <v>55</v>
      </c>
      <c r="C168" s="566">
        <v>12.574594701504282</v>
      </c>
      <c r="D168" s="566">
        <v>13.983847770771105</v>
      </c>
      <c r="E168" s="567">
        <v>22.557805066932186</v>
      </c>
      <c r="F168" s="568">
        <v>49.116247539207578</v>
      </c>
      <c r="G168" s="580">
        <f t="shared" ref="G168:G200" si="4">-(F168-$F$201)/$F$202</f>
        <v>-1.2170137759844739</v>
      </c>
    </row>
    <row r="169" spans="1:18">
      <c r="B169" s="565" t="s">
        <v>38</v>
      </c>
      <c r="C169" s="566">
        <v>21.998335385583808</v>
      </c>
      <c r="D169" s="566">
        <v>10.778032423985607</v>
      </c>
      <c r="E169" s="567">
        <v>23.026890065608338</v>
      </c>
      <c r="F169" s="568">
        <v>55.803257875177756</v>
      </c>
      <c r="G169" s="580">
        <f t="shared" si="4"/>
        <v>-1.8305995591790483</v>
      </c>
    </row>
    <row r="170" spans="1:18">
      <c r="B170" s="565" t="s">
        <v>67</v>
      </c>
      <c r="C170" s="566">
        <v>13.681088071010599</v>
      </c>
      <c r="D170" s="566">
        <v>6.6213257673015598</v>
      </c>
      <c r="E170" s="567">
        <v>10.757750670562762</v>
      </c>
      <c r="F170" s="568">
        <v>31.060164508874934</v>
      </c>
      <c r="G170" s="580">
        <f t="shared" si="4"/>
        <v>0.43977383027926609</v>
      </c>
    </row>
    <row r="171" spans="1:18">
      <c r="B171" s="565" t="s">
        <v>41</v>
      </c>
      <c r="C171" s="566">
        <v>8.7954579085874478</v>
      </c>
      <c r="D171" s="566">
        <v>8.2089552238805972</v>
      </c>
      <c r="E171" s="567">
        <v>25.373134328358208</v>
      </c>
      <c r="F171" s="568">
        <v>42.377547460826257</v>
      </c>
      <c r="G171" s="580">
        <f t="shared" si="4"/>
        <v>-0.59868505244930181</v>
      </c>
    </row>
    <row r="172" spans="1:18">
      <c r="B172" s="565" t="s">
        <v>42</v>
      </c>
      <c r="C172" s="566">
        <v>35.82283008990369</v>
      </c>
      <c r="D172" s="566">
        <v>2.7385394543401622</v>
      </c>
      <c r="E172" s="567">
        <v>0</v>
      </c>
      <c r="F172" s="568">
        <v>38.236345871729355</v>
      </c>
      <c r="G172" s="580">
        <f t="shared" si="4"/>
        <v>-0.21869724134268384</v>
      </c>
    </row>
    <row r="173" spans="1:18">
      <c r="B173" s="565" t="s">
        <v>44</v>
      </c>
      <c r="C173" s="566">
        <v>13.036394691600151</v>
      </c>
      <c r="D173" s="566">
        <v>1.4925373134328359</v>
      </c>
      <c r="E173" s="567">
        <v>25.373134328358208</v>
      </c>
      <c r="F173" s="568">
        <v>39.902066333391197</v>
      </c>
      <c r="G173" s="580">
        <f t="shared" si="4"/>
        <v>-0.37154019248248105</v>
      </c>
    </row>
    <row r="174" spans="1:18">
      <c r="B174" s="565" t="s">
        <v>60</v>
      </c>
      <c r="C174" s="566">
        <v>18.354445524320465</v>
      </c>
      <c r="D174" s="566">
        <v>6.2018051757257986</v>
      </c>
      <c r="E174" s="567">
        <v>18.566775244299674</v>
      </c>
      <c r="F174" s="568">
        <v>43.123025944345933</v>
      </c>
      <c r="G174" s="580">
        <f t="shared" si="4"/>
        <v>-0.66708856555659246</v>
      </c>
    </row>
    <row r="175" spans="1:18">
      <c r="B175" s="565" t="s">
        <v>46</v>
      </c>
      <c r="C175" s="566">
        <v>10.422794533663847</v>
      </c>
      <c r="D175" s="566">
        <v>9.8458904109589049</v>
      </c>
      <c r="E175" s="567">
        <v>28.652968036529678</v>
      </c>
      <c r="F175" s="568">
        <v>48.921652981152434</v>
      </c>
      <c r="G175" s="580">
        <f t="shared" si="4"/>
        <v>-1.1991581950431078</v>
      </c>
    </row>
    <row r="176" spans="1:18">
      <c r="B176" s="565" t="s">
        <v>43</v>
      </c>
      <c r="C176" s="566">
        <v>16.04323733005759</v>
      </c>
      <c r="D176" s="566">
        <v>17.124292601131835</v>
      </c>
      <c r="E176" s="567">
        <v>16.16013414378537</v>
      </c>
      <c r="F176" s="568">
        <v>49.327664074974791</v>
      </c>
      <c r="G176" s="580">
        <f t="shared" si="4"/>
        <v>-1.2364129056644775</v>
      </c>
    </row>
    <row r="177" spans="2:7">
      <c r="B177" s="565" t="s">
        <v>68</v>
      </c>
      <c r="C177" s="566">
        <v>7.071012750685898</v>
      </c>
      <c r="D177" s="566">
        <v>12.945237721638161</v>
      </c>
      <c r="E177" s="567">
        <v>21.54401380825357</v>
      </c>
      <c r="F177" s="568">
        <v>41.560264280577627</v>
      </c>
      <c r="G177" s="580">
        <f t="shared" si="4"/>
        <v>-0.52369289376410788</v>
      </c>
    </row>
    <row r="178" spans="2:7">
      <c r="B178" s="565" t="s">
        <v>52</v>
      </c>
      <c r="C178" s="566">
        <v>12.45136186770428</v>
      </c>
      <c r="D178" s="566">
        <v>14.396887159533073</v>
      </c>
      <c r="E178" s="567">
        <v>22.178988326848252</v>
      </c>
      <c r="F178" s="568">
        <v>49.027237354085592</v>
      </c>
      <c r="G178" s="580">
        <f t="shared" si="4"/>
        <v>-1.208846391547129</v>
      </c>
    </row>
    <row r="179" spans="2:7">
      <c r="B179" s="565" t="s">
        <v>83</v>
      </c>
      <c r="C179" s="566">
        <v>0</v>
      </c>
      <c r="D179" s="566">
        <v>7.0000000000000009</v>
      </c>
      <c r="E179" s="567">
        <v>0</v>
      </c>
      <c r="F179" s="568">
        <v>6.9999999999999991</v>
      </c>
      <c r="G179" s="580">
        <f t="shared" si="4"/>
        <v>2.6474831266978214</v>
      </c>
    </row>
    <row r="180" spans="2:7">
      <c r="B180" s="565" t="s">
        <v>69</v>
      </c>
      <c r="C180" s="566">
        <v>25.867146069054876</v>
      </c>
      <c r="D180" s="566">
        <v>0.43945951107906384</v>
      </c>
      <c r="E180" s="567">
        <v>7.1408673042993769</v>
      </c>
      <c r="F180" s="568">
        <v>33.447472884433317</v>
      </c>
      <c r="G180" s="580">
        <f t="shared" si="4"/>
        <v>0.22071951366418099</v>
      </c>
    </row>
    <row r="181" spans="2:7">
      <c r="B181" s="565" t="s">
        <v>70</v>
      </c>
      <c r="C181" s="566">
        <v>13.277754722733276</v>
      </c>
      <c r="D181" s="566">
        <v>3.6117381489841982</v>
      </c>
      <c r="E181" s="567">
        <v>9.7065462753950342</v>
      </c>
      <c r="F181" s="568">
        <v>26.596039147112506</v>
      </c>
      <c r="G181" s="580">
        <f t="shared" si="4"/>
        <v>0.84939243691453736</v>
      </c>
    </row>
    <row r="182" spans="2:7">
      <c r="B182" s="565" t="s">
        <v>84</v>
      </c>
      <c r="C182" s="566">
        <v>8.3773338487424454</v>
      </c>
      <c r="D182" s="566">
        <v>7.5001272140493844</v>
      </c>
      <c r="E182" s="567">
        <v>4.7804510450527395</v>
      </c>
      <c r="F182" s="568">
        <v>20.657912107844567</v>
      </c>
      <c r="G182" s="580">
        <f t="shared" si="4"/>
        <v>1.3942622886177765</v>
      </c>
    </row>
    <row r="183" spans="2:7">
      <c r="B183" s="565" t="s">
        <v>47</v>
      </c>
      <c r="C183" s="566">
        <v>16.306310228656354</v>
      </c>
      <c r="D183" s="566">
        <v>7.1850393700787398</v>
      </c>
      <c r="E183" s="567">
        <v>24.288310115081764</v>
      </c>
      <c r="F183" s="568">
        <v>47.779659713816862</v>
      </c>
      <c r="G183" s="580">
        <f t="shared" si="4"/>
        <v>-1.0943713324339945</v>
      </c>
    </row>
    <row r="184" spans="2:7">
      <c r="B184" s="565" t="s">
        <v>71</v>
      </c>
      <c r="C184" s="566">
        <v>6.6777473894985384</v>
      </c>
      <c r="D184" s="566">
        <v>12.156035294527953</v>
      </c>
      <c r="E184" s="567">
        <v>12.809960590102188</v>
      </c>
      <c r="F184" s="568">
        <v>31.643743274128678</v>
      </c>
      <c r="G184" s="580">
        <f t="shared" si="4"/>
        <v>0.38622588945916408</v>
      </c>
    </row>
    <row r="185" spans="2:7">
      <c r="B185" s="565" t="s">
        <v>72</v>
      </c>
      <c r="C185" s="566">
        <v>4.6080678815511593</v>
      </c>
      <c r="D185" s="566">
        <v>7.5181926433239541</v>
      </c>
      <c r="E185" s="567">
        <v>9.2870943043883809</v>
      </c>
      <c r="F185" s="568">
        <v>21.41335482926349</v>
      </c>
      <c r="G185" s="580">
        <f t="shared" si="4"/>
        <v>1.3249444783271154</v>
      </c>
    </row>
    <row r="186" spans="2:7">
      <c r="B186" s="565" t="s">
        <v>51</v>
      </c>
      <c r="C186" s="566">
        <v>15.094901165319103</v>
      </c>
      <c r="D186" s="566">
        <v>10.952901948835187</v>
      </c>
      <c r="E186" s="567">
        <v>10.960733683554448</v>
      </c>
      <c r="F186" s="568">
        <v>37.008536797708736</v>
      </c>
      <c r="G186" s="580">
        <f t="shared" si="4"/>
        <v>-0.10603610363755636</v>
      </c>
    </row>
    <row r="187" spans="2:7">
      <c r="B187" s="565" t="s">
        <v>73</v>
      </c>
      <c r="C187" s="566">
        <v>7.5197980540863112</v>
      </c>
      <c r="D187" s="566">
        <v>1.217818581820457</v>
      </c>
      <c r="E187" s="567">
        <v>10.480069576107319</v>
      </c>
      <c r="F187" s="568">
        <v>19.217686212014087</v>
      </c>
      <c r="G187" s="580">
        <f t="shared" si="4"/>
        <v>1.5264143401133035</v>
      </c>
    </row>
    <row r="188" spans="2:7">
      <c r="B188" s="565" t="s">
        <v>54</v>
      </c>
      <c r="C188" s="566">
        <v>14.344289358289398</v>
      </c>
      <c r="D188" s="566">
        <v>14.209806337887498</v>
      </c>
      <c r="E188" s="567">
        <v>8.3878919979264595</v>
      </c>
      <c r="F188" s="568">
        <v>36.941987694103354</v>
      </c>
      <c r="G188" s="580">
        <f t="shared" si="4"/>
        <v>-9.9929700057326057E-2</v>
      </c>
    </row>
    <row r="189" spans="2:7">
      <c r="B189" s="565" t="s">
        <v>74</v>
      </c>
      <c r="C189" s="566">
        <v>16.888079047225453</v>
      </c>
      <c r="D189" s="566">
        <v>0</v>
      </c>
      <c r="E189" s="567">
        <v>0</v>
      </c>
      <c r="F189" s="568">
        <v>16.888079047225453</v>
      </c>
      <c r="G189" s="580">
        <f t="shared" si="4"/>
        <v>1.7401741168933016</v>
      </c>
    </row>
    <row r="190" spans="2:7">
      <c r="B190" s="565" t="s">
        <v>75</v>
      </c>
      <c r="C190" s="566">
        <v>18.928186404533193</v>
      </c>
      <c r="D190" s="566">
        <v>6.9026548672566372</v>
      </c>
      <c r="E190" s="567">
        <v>11.504424778761061</v>
      </c>
      <c r="F190" s="568">
        <v>37.335266050550885</v>
      </c>
      <c r="G190" s="580">
        <f t="shared" si="4"/>
        <v>-0.13601608189769798</v>
      </c>
    </row>
    <row r="191" spans="2:7">
      <c r="B191" s="565" t="s">
        <v>56</v>
      </c>
      <c r="C191" s="566">
        <v>5.9284384478111241</v>
      </c>
      <c r="D191" s="566">
        <v>15.264511590022106</v>
      </c>
      <c r="E191" s="567">
        <v>14.368722799224798</v>
      </c>
      <c r="F191" s="568">
        <v>35.561672837058033</v>
      </c>
      <c r="G191" s="580">
        <f t="shared" si="4"/>
        <v>2.6725042505200903E-2</v>
      </c>
    </row>
    <row r="192" spans="2:7">
      <c r="B192" s="565" t="s">
        <v>76</v>
      </c>
      <c r="C192" s="566">
        <v>13.064363189247509</v>
      </c>
      <c r="D192" s="566">
        <v>8.8888888888888875</v>
      </c>
      <c r="E192" s="567">
        <v>19.19191919191919</v>
      </c>
      <c r="F192" s="568">
        <v>41.145171270055585</v>
      </c>
      <c r="G192" s="580">
        <f t="shared" si="4"/>
        <v>-0.48560484586776659</v>
      </c>
    </row>
    <row r="193" spans="2:7">
      <c r="B193" s="565" t="s">
        <v>77</v>
      </c>
      <c r="C193" s="566">
        <v>7.1391842414651467</v>
      </c>
      <c r="D193" s="566">
        <v>10.213414634146343</v>
      </c>
      <c r="E193" s="567">
        <v>23.780487804878049</v>
      </c>
      <c r="F193" s="568">
        <v>41.133086680489534</v>
      </c>
      <c r="G193" s="580">
        <f t="shared" si="4"/>
        <v>-0.48449598974508579</v>
      </c>
    </row>
    <row r="194" spans="2:7">
      <c r="B194" s="565" t="s">
        <v>58</v>
      </c>
      <c r="C194" s="566">
        <v>9.4393050886239731</v>
      </c>
      <c r="D194" s="566">
        <v>19.03531438415159</v>
      </c>
      <c r="E194" s="567">
        <v>13.867355727820843</v>
      </c>
      <c r="F194" s="568">
        <v>42.341975200596409</v>
      </c>
      <c r="G194" s="580">
        <f t="shared" si="4"/>
        <v>-0.59542101784242751</v>
      </c>
    </row>
    <row r="195" spans="2:7">
      <c r="B195" s="565" t="s">
        <v>45</v>
      </c>
      <c r="C195" s="566">
        <v>12.754491605912191</v>
      </c>
      <c r="D195" s="566">
        <v>4.888375673595073</v>
      </c>
      <c r="E195" s="567">
        <v>23.017705927636644</v>
      </c>
      <c r="F195" s="568">
        <v>40.660573207143905</v>
      </c>
      <c r="G195" s="580">
        <f t="shared" si="4"/>
        <v>-0.44113916284544524</v>
      </c>
    </row>
    <row r="196" spans="2:7">
      <c r="B196" s="565" t="s">
        <v>61</v>
      </c>
      <c r="C196" s="566">
        <v>13.699630624294807</v>
      </c>
      <c r="D196" s="566">
        <v>5.3188125812009757</v>
      </c>
      <c r="E196" s="567">
        <v>23.908062552498389</v>
      </c>
      <c r="F196" s="568">
        <v>42.926505757994171</v>
      </c>
      <c r="G196" s="580">
        <f t="shared" si="4"/>
        <v>-0.64905629307638324</v>
      </c>
    </row>
    <row r="197" spans="2:7">
      <c r="B197" s="565" t="s">
        <v>78</v>
      </c>
      <c r="C197" s="566">
        <v>10.222950632549651</v>
      </c>
      <c r="D197" s="566">
        <v>5.8823529411764701</v>
      </c>
      <c r="E197" s="567">
        <v>5.8823529411764701</v>
      </c>
      <c r="F197" s="568">
        <v>21.987656514902586</v>
      </c>
      <c r="G197" s="580">
        <f t="shared" si="4"/>
        <v>1.2722477825141421</v>
      </c>
    </row>
    <row r="198" spans="2:7">
      <c r="B198" s="565" t="s">
        <v>79</v>
      </c>
      <c r="C198" s="566">
        <v>11.60156879236542</v>
      </c>
      <c r="D198" s="566">
        <v>12.875536480686694</v>
      </c>
      <c r="E198" s="567">
        <v>14.163090128755366</v>
      </c>
      <c r="F198" s="568">
        <v>38.640195401807475</v>
      </c>
      <c r="G198" s="580">
        <f t="shared" si="4"/>
        <v>-0.25575361149255776</v>
      </c>
    </row>
    <row r="199" spans="2:7">
      <c r="B199" s="565" t="s">
        <v>80</v>
      </c>
      <c r="C199" s="566">
        <v>13.255681491594734</v>
      </c>
      <c r="D199" s="566">
        <v>8.466710021330444</v>
      </c>
      <c r="E199" s="567">
        <v>9.7573856529718199</v>
      </c>
      <c r="F199" s="568">
        <v>31.479777165896994</v>
      </c>
      <c r="G199" s="580">
        <f t="shared" si="4"/>
        <v>0.40127106927525114</v>
      </c>
    </row>
    <row r="200" spans="2:7">
      <c r="B200" s="569" t="s">
        <v>81</v>
      </c>
      <c r="C200" s="570">
        <v>15.420389525340328</v>
      </c>
      <c r="D200" s="570">
        <v>6.9659317736197766</v>
      </c>
      <c r="E200" s="571">
        <v>8.9420683186957248</v>
      </c>
      <c r="F200" s="572">
        <v>31.328389617655837</v>
      </c>
      <c r="G200" s="580">
        <f t="shared" si="4"/>
        <v>0.41516206729775978</v>
      </c>
    </row>
    <row r="201" spans="2:7">
      <c r="B201" s="573" t="s">
        <v>806</v>
      </c>
      <c r="C201" s="574">
        <f>AVERAGE(C167:C200)</f>
        <v>13.30791611470138</v>
      </c>
      <c r="D201" s="574">
        <f>AVERAGE(D167:D200)</f>
        <v>8.2597345267459144</v>
      </c>
      <c r="E201" s="574">
        <f>AVERAGE(E167:E200)</f>
        <v>14.29483786955223</v>
      </c>
      <c r="F201" s="574">
        <f>AVERAGE(F167:F200)</f>
        <v>35.852928991219692</v>
      </c>
      <c r="G201" s="579"/>
    </row>
    <row r="202" spans="2:7">
      <c r="B202" s="575"/>
      <c r="C202" s="575"/>
      <c r="D202" s="575"/>
      <c r="E202" s="575"/>
      <c r="F202" s="576">
        <f>STDEV(F167:F200)</f>
        <v>10.898248491278453</v>
      </c>
      <c r="G202" s="577"/>
    </row>
    <row r="203" spans="2:7">
      <c r="B203" s="560"/>
      <c r="C203" s="560"/>
      <c r="D203" s="560"/>
      <c r="E203" s="560"/>
      <c r="F203" s="560"/>
      <c r="G203" s="577"/>
    </row>
    <row r="204" spans="2:7">
      <c r="B204" s="560"/>
      <c r="C204" s="560"/>
      <c r="D204" s="560"/>
      <c r="E204" s="560"/>
      <c r="F204" s="560"/>
      <c r="G204" s="577"/>
    </row>
    <row r="205" spans="2:7">
      <c r="B205" s="882" t="s">
        <v>810</v>
      </c>
      <c r="C205" s="882"/>
      <c r="D205" s="882"/>
      <c r="E205" s="882"/>
      <c r="F205" s="882"/>
      <c r="G205" s="579"/>
    </row>
    <row r="206" spans="2:7">
      <c r="B206" s="882" t="s">
        <v>811</v>
      </c>
      <c r="C206" s="882"/>
      <c r="D206" s="882"/>
      <c r="E206" s="882"/>
      <c r="F206" s="882"/>
      <c r="G206" s="579"/>
    </row>
    <row r="207" spans="2:7" ht="57.75">
      <c r="B207" s="578" t="s">
        <v>807</v>
      </c>
      <c r="C207" s="578"/>
      <c r="D207" s="578"/>
      <c r="E207" s="578"/>
      <c r="F207" s="578"/>
      <c r="G207" s="579"/>
    </row>
  </sheetData>
  <mergeCells count="22">
    <mergeCell ref="B205:F205"/>
    <mergeCell ref="B206:F206"/>
    <mergeCell ref="A124:C124"/>
    <mergeCell ref="D124:Q124"/>
    <mergeCell ref="A125:C125"/>
    <mergeCell ref="D125:Q125"/>
    <mergeCell ref="A126:C126"/>
    <mergeCell ref="A83:C83"/>
    <mergeCell ref="D83:Q83"/>
    <mergeCell ref="A84:C84"/>
    <mergeCell ref="D84:Q84"/>
    <mergeCell ref="A85:C85"/>
    <mergeCell ref="A43:C43"/>
    <mergeCell ref="D43:Q43"/>
    <mergeCell ref="A44:C44"/>
    <mergeCell ref="D44:Q44"/>
    <mergeCell ref="A45:C45"/>
    <mergeCell ref="A1:C1"/>
    <mergeCell ref="D1:Q1"/>
    <mergeCell ref="A2:C2"/>
    <mergeCell ref="D2:Q2"/>
    <mergeCell ref="A3:C3"/>
  </mergeCells>
  <hyperlinks>
    <hyperlink ref="A14" r:id="rId1" display="http://stats.oecd.org/OECDStat_Metadata/ShowMetadata.ashx?Dataset=AWCOMP&amp;Coords=[COU].[FRA]&amp;ShowOnWeb=true&amp;Lang=en"/>
    <hyperlink ref="C14" r:id="rId2" display="http://stats.oecd.org/OECDStat_Metadata/ShowMetadata.ashx?Dataset=AWCOMP&amp;Coords=[%5bINDICATOR%5d.%5b2_6%5d%2c%5bFAM_TYPE%5d.%5bSINGLE1%5d%2c%5bCOU%5d.%5bFRA%5d]&amp;ShowOnWeb=true&amp;Lang=en"/>
    <hyperlink ref="A15" r:id="rId3" display="http://stats.oecd.org/OECDStat_Metadata/ShowMetadata.ashx?Dataset=AWCOMP&amp;Coords=[COU].[DEU]&amp;ShowOnWeb=true&amp;Lang=en"/>
    <hyperlink ref="A20" r:id="rId4" display="http://stats.oecd.org/OECDStat_Metadata/ShowMetadata.ashx?Dataset=AWCOMP&amp;Coords=[COU].[ISR]&amp;ShowOnWeb=true&amp;Lang=en"/>
    <hyperlink ref="A56" r:id="rId5" display="http://stats.oecd.org/OECDStat_Metadata/ShowMetadata.ashx?Dataset=AWCOMP&amp;Coords=[COU].[FRA]&amp;ShowOnWeb=true&amp;Lang=en"/>
    <hyperlink ref="C56" r:id="rId6" display="http://stats.oecd.org/OECDStat_Metadata/ShowMetadata.ashx?Dataset=AWCOMP&amp;Coords=[%5bINDICATOR%5d.%5b2_6%5d%2c%5bFAM_TYPE%5d.%5bMARRIED2%5d%2c%5bCOU%5d.%5bFRA%5d]&amp;ShowOnWeb=true&amp;Lang=en"/>
    <hyperlink ref="A57" r:id="rId7" display="http://stats.oecd.org/OECDStat_Metadata/ShowMetadata.ashx?Dataset=AWCOMP&amp;Coords=[COU].[DEU]&amp;ShowOnWeb=true&amp;Lang=en"/>
    <hyperlink ref="A62" r:id="rId8" display="http://stats.oecd.org/OECDStat_Metadata/ShowMetadata.ashx?Dataset=AWCOMP&amp;Coords=[COU].[ISR]&amp;ShowOnWeb=true&amp;Lang=en"/>
    <hyperlink ref="A96" r:id="rId9" display="http://stats.oecd.org/OECDStat_Metadata/ShowMetadata.ashx?Dataset=AWCOMP&amp;Coords=[COU].[FRA]&amp;ShowOnWeb=true&amp;Lang=en"/>
    <hyperlink ref="C96" r:id="rId10" display="http://stats.oecd.org/OECDStat_Metadata/ShowMetadata.ashx?Dataset=AWCOMP&amp;Coords=[%5bINDICATOR%5d.%5b2_6%5d%2c%5bFAM_TYPE%5d.%5bMARRIED4%5d%2c%5bCOU%5d.%5bFRA%5d]&amp;ShowOnWeb=true&amp;Lang=en"/>
    <hyperlink ref="A97" r:id="rId11" display="http://stats.oecd.org/OECDStat_Metadata/ShowMetadata.ashx?Dataset=AWCOMP&amp;Coords=[COU].[DEU]&amp;ShowOnWeb=true&amp;Lang=en"/>
    <hyperlink ref="A102" r:id="rId12" display="http://stats.oecd.org/OECDStat_Metadata/ShowMetadata.ashx?Dataset=AWCOMP&amp;Coords=[COU].[ISR]&amp;ShowOnWeb=true&amp;Lang=en"/>
    <hyperlink ref="A137" r:id="rId13" display="http://stats.oecd.org/OECDStat_Metadata/ShowMetadata.ashx?Dataset=AWCOMP&amp;Coords=[COU].[FRA]&amp;ShowOnWeb=true&amp;Lang=en"/>
    <hyperlink ref="C137" r:id="rId14" display="http://stats.oecd.org/OECDStat_Metadata/ShowMetadata.ashx?Dataset=AWCOMP&amp;Coords=[%5bINDICATOR%5d.%5b2_6%5d%2c%5bFAM_TYPE%5d.%5bMARRIED3%5d%2c%5bCOU%5d.%5bFRA%5d]&amp;ShowOnWeb=true&amp;Lang=en"/>
    <hyperlink ref="A138" r:id="rId15" display="http://stats.oecd.org/OECDStat_Metadata/ShowMetadata.ashx?Dataset=AWCOMP&amp;Coords=[COU].[DEU]&amp;ShowOnWeb=true&amp;Lang=en"/>
    <hyperlink ref="A143" r:id="rId16" display="http://stats.oecd.org/OECDStat_Metadata/ShowMetadata.ashx?Dataset=AWCOMP&amp;Coords=[COU].[ISR]&amp;ShowOnWeb=true&amp;Lang=en"/>
  </hyperlinks>
  <pageMargins left="0.7" right="0.7" top="0.75" bottom="0.75" header="0.3" footer="0.3"/>
  <pageSetup paperSize="9" orientation="portrait" horizontalDpi="300" verticalDpi="0" copies="0" r:id="rId1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workbookViewId="0">
      <selection activeCell="A3" sqref="A3:T3"/>
    </sheetView>
  </sheetViews>
  <sheetFormatPr defaultRowHeight="16.5"/>
  <cols>
    <col min="1" max="1" width="15.28515625" bestFit="1" customWidth="1"/>
    <col min="5" max="5" width="16.28515625" bestFit="1" customWidth="1"/>
  </cols>
  <sheetData>
    <row r="1" spans="1:21" s="284" customFormat="1">
      <c r="A1" s="40" t="s">
        <v>583</v>
      </c>
    </row>
    <row r="2" spans="1:21">
      <c r="A2" s="883" t="s">
        <v>555</v>
      </c>
      <c r="B2" s="883"/>
      <c r="C2" s="883"/>
      <c r="D2" s="883"/>
      <c r="E2" s="883"/>
      <c r="F2" s="883"/>
      <c r="G2" s="883"/>
      <c r="H2" s="883"/>
      <c r="I2" s="883"/>
      <c r="J2" s="883"/>
      <c r="K2" s="883"/>
      <c r="L2" s="884"/>
      <c r="M2" s="884"/>
      <c r="N2" s="884"/>
      <c r="O2" s="884"/>
      <c r="P2" s="884"/>
      <c r="Q2" s="884"/>
      <c r="R2" s="884"/>
      <c r="S2" s="884"/>
      <c r="T2" s="884"/>
      <c r="U2" s="249"/>
    </row>
    <row r="3" spans="1:21">
      <c r="A3" s="885" t="s">
        <v>556</v>
      </c>
      <c r="B3" s="885"/>
      <c r="C3" s="885"/>
      <c r="D3" s="885"/>
      <c r="E3" s="885"/>
      <c r="F3" s="885"/>
      <c r="G3" s="885"/>
      <c r="H3" s="885"/>
      <c r="I3" s="885"/>
      <c r="J3" s="885"/>
      <c r="K3" s="885"/>
      <c r="L3" s="885"/>
      <c r="M3" s="885"/>
      <c r="N3" s="885"/>
      <c r="O3" s="885"/>
      <c r="P3" s="885"/>
      <c r="Q3" s="885"/>
      <c r="R3" s="885"/>
      <c r="S3" s="885"/>
      <c r="T3" s="885"/>
      <c r="U3" s="249"/>
    </row>
    <row r="4" spans="1:21">
      <c r="A4" s="252"/>
      <c r="B4" s="252"/>
      <c r="C4" s="252"/>
      <c r="D4" s="252"/>
      <c r="E4" s="252"/>
      <c r="F4" s="252"/>
      <c r="G4" s="252"/>
      <c r="H4" s="252"/>
      <c r="I4" s="252"/>
      <c r="J4" s="252"/>
      <c r="K4" s="252"/>
      <c r="L4" s="252"/>
      <c r="M4" s="252"/>
      <c r="N4" s="252"/>
      <c r="O4" s="252"/>
      <c r="P4" s="252"/>
      <c r="Q4" s="252"/>
      <c r="R4" s="252"/>
      <c r="S4" s="252"/>
      <c r="T4" s="252"/>
      <c r="U4" s="249"/>
    </row>
    <row r="5" spans="1:21" ht="148.5">
      <c r="A5" s="253" t="s">
        <v>557</v>
      </c>
      <c r="B5" s="254" t="s">
        <v>558</v>
      </c>
      <c r="C5" s="255"/>
      <c r="D5" s="255" t="s">
        <v>559</v>
      </c>
      <c r="E5" s="255"/>
      <c r="F5" s="255" t="s">
        <v>560</v>
      </c>
      <c r="G5" s="255"/>
      <c r="H5" s="254" t="s">
        <v>561</v>
      </c>
      <c r="I5" s="255"/>
      <c r="J5" s="255" t="s">
        <v>562</v>
      </c>
      <c r="K5" s="255"/>
      <c r="L5" s="256" t="s">
        <v>563</v>
      </c>
      <c r="M5" s="257"/>
      <c r="N5" s="257" t="s">
        <v>564</v>
      </c>
      <c r="O5" s="257"/>
      <c r="P5" s="257" t="s">
        <v>565</v>
      </c>
      <c r="Q5" s="280"/>
      <c r="R5" s="254" t="s">
        <v>566</v>
      </c>
      <c r="S5" s="255"/>
      <c r="T5" s="255" t="s">
        <v>567</v>
      </c>
      <c r="U5" s="251"/>
    </row>
    <row r="6" spans="1:21">
      <c r="A6" s="258"/>
      <c r="B6" s="258"/>
      <c r="C6" s="275"/>
      <c r="D6" s="259"/>
      <c r="E6" s="259"/>
      <c r="F6" s="259"/>
      <c r="G6" s="259"/>
      <c r="H6" s="260"/>
      <c r="I6" s="261"/>
      <c r="J6" s="261"/>
      <c r="K6" s="261"/>
      <c r="L6" s="260"/>
      <c r="M6" s="261"/>
      <c r="N6" s="261"/>
      <c r="O6" s="261"/>
      <c r="P6" s="261"/>
      <c r="Q6" s="273"/>
      <c r="R6" s="260"/>
      <c r="S6" s="261"/>
      <c r="T6" s="261"/>
      <c r="U6" s="274"/>
    </row>
    <row r="7" spans="1:21">
      <c r="A7" s="262" t="s">
        <v>65</v>
      </c>
      <c r="B7" s="263">
        <v>60.600949077681875</v>
      </c>
      <c r="C7" s="276">
        <f>-(B7-$B$40)/$B$41</f>
        <v>0.24201742085598868</v>
      </c>
      <c r="D7" s="264">
        <v>59.581647893746847</v>
      </c>
      <c r="E7" s="276">
        <f>-(D7-$D$40)/$D$41</f>
        <v>0.37016133921541844</v>
      </c>
      <c r="F7" s="264">
        <v>6.6043251520841224</v>
      </c>
      <c r="G7" s="276">
        <f>-(F7-$F$40)/$F$41</f>
        <v>1.2619840186396669</v>
      </c>
      <c r="H7" s="263">
        <v>57.778382238583092</v>
      </c>
      <c r="I7" s="276">
        <f>-(H7-$H$40)/$H$41</f>
        <v>0.35081094720555528</v>
      </c>
      <c r="J7" s="264">
        <v>42.571013011987787</v>
      </c>
      <c r="K7" s="276">
        <f>-(J7-$J$40)/$J$41</f>
        <v>-0.36403876164742682</v>
      </c>
      <c r="L7" s="263">
        <v>49.121581048955576</v>
      </c>
      <c r="M7" s="276">
        <f>-(B7-$B$40)/$B$41</f>
        <v>0.24201742085598868</v>
      </c>
      <c r="N7" s="264">
        <v>69.571620832891639</v>
      </c>
      <c r="O7" s="276">
        <f>-(N7-$N$40)/$N$41</f>
        <v>-0.32610388547580477</v>
      </c>
      <c r="P7" s="264">
        <v>16.917916540247578</v>
      </c>
      <c r="Q7" s="276">
        <f>-(P7-$P$40)/$P$41</f>
        <v>1.0573997316098847</v>
      </c>
      <c r="R7" s="263">
        <v>62.085571611288003</v>
      </c>
      <c r="S7" s="276">
        <f>-(R7-$R$40)/$R$41</f>
        <v>0.13658602320925928</v>
      </c>
      <c r="T7" s="264">
        <v>43.427120865587973</v>
      </c>
      <c r="U7" s="278">
        <f>-(T7-$T$40)/$T$41</f>
        <v>-0.59221498832460384</v>
      </c>
    </row>
    <row r="8" spans="1:21">
      <c r="A8" s="262" t="s">
        <v>55</v>
      </c>
      <c r="B8" s="263">
        <v>92.602375565105604</v>
      </c>
      <c r="C8" s="276">
        <f t="shared" ref="C8:C39" si="0">-(B8-$B$40)/$B$41</f>
        <v>-0.84039869871320905</v>
      </c>
      <c r="D8" s="264">
        <v>100</v>
      </c>
      <c r="E8" s="276">
        <f t="shared" ref="E8:E39" si="1">-(D8-$D$40)/$D$41</f>
        <v>-0.75562163064266696</v>
      </c>
      <c r="F8" s="264">
        <v>14.238308180434501</v>
      </c>
      <c r="G8" s="276">
        <f t="shared" ref="G8:G38" si="2">-(F8-$F$40)/$F$41</f>
        <v>0.72585042539751987</v>
      </c>
      <c r="H8" s="263">
        <v>100.00001488785131</v>
      </c>
      <c r="I8" s="276">
        <f t="shared" ref="I8:I39" si="3">-(H8-$H$40)/$H$41</f>
        <v>-0.93452258235439034</v>
      </c>
      <c r="J8" s="264">
        <v>19.218294071218878</v>
      </c>
      <c r="K8" s="276">
        <f t="shared" ref="K8:K39" si="4">-(J8-$J$40)/$J$41</f>
        <v>0.8215566968668675</v>
      </c>
      <c r="L8" s="263">
        <v>66.576839596974892</v>
      </c>
      <c r="M8" s="276">
        <f t="shared" ref="M8:M39" si="5">-(B8-$B$40)/$B$41</f>
        <v>-0.84039869871320905</v>
      </c>
      <c r="N8" s="264">
        <v>79.334739988580594</v>
      </c>
      <c r="O8" s="276">
        <f t="shared" ref="O8:O39" si="6">-(N8-$N$40)/$N$41</f>
        <v>-0.7523507934684116</v>
      </c>
      <c r="P8" s="264">
        <v>27.97961431482716</v>
      </c>
      <c r="Q8" s="276">
        <f t="shared" ref="Q8:Q39" si="7">-(P8-$P$40)/$P$41</f>
        <v>-3.3364829972890447E-3</v>
      </c>
      <c r="R8" s="263">
        <v>97.733234061588874</v>
      </c>
      <c r="S8" s="276">
        <f t="shared" ref="S8:S39" si="8">-(R8-$R$40)/$R$41</f>
        <v>-1.3383816735861802</v>
      </c>
      <c r="T8" s="264">
        <v>30.314674491081071</v>
      </c>
      <c r="U8" s="278">
        <f t="shared" ref="U8:U39" si="9">-(T8-$T$40)/$T$41</f>
        <v>0.38145277373198688</v>
      </c>
    </row>
    <row r="9" spans="1:21">
      <c r="A9" s="262" t="s">
        <v>38</v>
      </c>
      <c r="B9" s="263">
        <v>74.678914923545705</v>
      </c>
      <c r="C9" s="276">
        <f t="shared" si="0"/>
        <v>-0.23415563875109185</v>
      </c>
      <c r="D9" s="264">
        <v>83.010464669358456</v>
      </c>
      <c r="E9" s="276">
        <f t="shared" si="1"/>
        <v>-0.28240764381910649</v>
      </c>
      <c r="F9" s="264">
        <v>35.195683298676315</v>
      </c>
      <c r="G9" s="276">
        <f t="shared" si="2"/>
        <v>-0.74598318824027732</v>
      </c>
      <c r="H9" s="263">
        <v>90.009628605278706</v>
      </c>
      <c r="I9" s="276">
        <f t="shared" si="3"/>
        <v>-0.63038989831265035</v>
      </c>
      <c r="J9" s="264">
        <v>35.195683298676315</v>
      </c>
      <c r="K9" s="276">
        <f t="shared" si="4"/>
        <v>1.0399753855886353E-2</v>
      </c>
      <c r="L9" s="263">
        <v>67.047181401572104</v>
      </c>
      <c r="M9" s="276">
        <f t="shared" si="5"/>
        <v>-0.23415563875109185</v>
      </c>
      <c r="N9" s="264">
        <v>66.593076360974734</v>
      </c>
      <c r="O9" s="276">
        <f t="shared" si="6"/>
        <v>-0.19606395139047086</v>
      </c>
      <c r="P9" s="264">
        <v>47.223706508511356</v>
      </c>
      <c r="Q9" s="276">
        <f t="shared" si="7"/>
        <v>-1.8487047007034416</v>
      </c>
      <c r="R9" s="263">
        <v>69.097635030383216</v>
      </c>
      <c r="S9" s="276">
        <f t="shared" si="8"/>
        <v>-0.15354708286651172</v>
      </c>
      <c r="T9" s="264">
        <v>47.223706508511356</v>
      </c>
      <c r="U9" s="278">
        <f t="shared" si="9"/>
        <v>-0.87413134022582595</v>
      </c>
    </row>
    <row r="10" spans="1:21">
      <c r="A10" s="262" t="s">
        <v>67</v>
      </c>
      <c r="B10" s="263">
        <v>50.823671640392</v>
      </c>
      <c r="C10" s="276">
        <f t="shared" si="0"/>
        <v>0.57272401319435939</v>
      </c>
      <c r="D10" s="264">
        <v>72.876822507133539</v>
      </c>
      <c r="E10" s="276">
        <f t="shared" si="1"/>
        <v>-1.5264888813571579E-4</v>
      </c>
      <c r="F10" s="264">
        <v>28.116966756013461</v>
      </c>
      <c r="G10" s="276">
        <f t="shared" si="2"/>
        <v>-0.24884588501777427</v>
      </c>
      <c r="H10" s="263">
        <v>80.933529328220416</v>
      </c>
      <c r="I10" s="276">
        <f t="shared" si="3"/>
        <v>-0.35409042843367122</v>
      </c>
      <c r="J10" s="264">
        <v>55.332509486255852</v>
      </c>
      <c r="K10" s="276">
        <f t="shared" si="4"/>
        <v>-1.0119278704965324</v>
      </c>
      <c r="L10" s="263">
        <v>41.921533773760103</v>
      </c>
      <c r="M10" s="276">
        <f t="shared" si="5"/>
        <v>0.57272401319435939</v>
      </c>
      <c r="N10" s="264">
        <v>51.812922590223152</v>
      </c>
      <c r="O10" s="276">
        <f t="shared" si="6"/>
        <v>0.44922109982875275</v>
      </c>
      <c r="P10" s="264">
        <v>28.437651523316521</v>
      </c>
      <c r="Q10" s="276">
        <f t="shared" si="7"/>
        <v>-4.725891376544554E-2</v>
      </c>
      <c r="R10" s="263">
        <v>59.689649772017603</v>
      </c>
      <c r="S10" s="276">
        <f t="shared" si="8"/>
        <v>0.23572035836790947</v>
      </c>
      <c r="T10" s="264">
        <v>45.555604927026558</v>
      </c>
      <c r="U10" s="278">
        <f t="shared" si="9"/>
        <v>-0.7502660684573883</v>
      </c>
    </row>
    <row r="11" spans="1:21">
      <c r="A11" s="262" t="s">
        <v>83</v>
      </c>
      <c r="B11" s="263">
        <v>31.526529699604801</v>
      </c>
      <c r="C11" s="276">
        <f t="shared" si="0"/>
        <v>1.2254304638437237</v>
      </c>
      <c r="D11" s="264">
        <v>43.903059399209596</v>
      </c>
      <c r="E11" s="276">
        <f t="shared" si="1"/>
        <v>0.80686117972752591</v>
      </c>
      <c r="F11" s="264">
        <v>19.149999999999988</v>
      </c>
      <c r="G11" s="276">
        <f t="shared" si="2"/>
        <v>0.38090297472304052</v>
      </c>
      <c r="H11" s="263">
        <v>79.032007499587181</v>
      </c>
      <c r="I11" s="276">
        <f t="shared" si="3"/>
        <v>-0.29620328361775899</v>
      </c>
      <c r="J11" s="264">
        <v>12.023008820455615</v>
      </c>
      <c r="K11" s="276">
        <f t="shared" si="4"/>
        <v>1.1868545252549365</v>
      </c>
      <c r="L11" s="263">
        <v>25.245902687865041</v>
      </c>
      <c r="M11" s="276">
        <f t="shared" si="5"/>
        <v>1.2254304638437237</v>
      </c>
      <c r="N11" s="264">
        <v>31.341805375730093</v>
      </c>
      <c r="O11" s="276">
        <f t="shared" si="6"/>
        <v>1.3429672763001739</v>
      </c>
      <c r="P11" s="264">
        <v>19.149999999999999</v>
      </c>
      <c r="Q11" s="276">
        <f t="shared" si="7"/>
        <v>0.84335919208022347</v>
      </c>
      <c r="R11" s="263">
        <v>52.154432185243891</v>
      </c>
      <c r="S11" s="276">
        <f t="shared" si="8"/>
        <v>0.54749963826631154</v>
      </c>
      <c r="T11" s="264">
        <v>19.149999999999999</v>
      </c>
      <c r="U11" s="278">
        <f t="shared" si="9"/>
        <v>1.2104882805582262</v>
      </c>
    </row>
    <row r="12" spans="1:21">
      <c r="A12" s="262" t="s">
        <v>41</v>
      </c>
      <c r="B12" s="263">
        <v>78.625037872162068</v>
      </c>
      <c r="C12" s="276">
        <f t="shared" si="0"/>
        <v>-0.36762928534190509</v>
      </c>
      <c r="D12" s="264">
        <v>73.300000000000011</v>
      </c>
      <c r="E12" s="276">
        <f t="shared" si="1"/>
        <v>-1.1939522668737238E-2</v>
      </c>
      <c r="F12" s="264">
        <v>33.363002425598587</v>
      </c>
      <c r="G12" s="276">
        <f t="shared" si="2"/>
        <v>-0.61727425895652466</v>
      </c>
      <c r="H12" s="263">
        <v>65.256609858673613</v>
      </c>
      <c r="I12" s="276">
        <f t="shared" si="3"/>
        <v>0.1231547411646878</v>
      </c>
      <c r="J12" s="264">
        <v>26.966032728628885</v>
      </c>
      <c r="K12" s="276">
        <f t="shared" si="4"/>
        <v>0.42821133141802126</v>
      </c>
      <c r="L12" s="263">
        <v>63.361815012129497</v>
      </c>
      <c r="M12" s="276">
        <f t="shared" si="5"/>
        <v>-0.36762928534190509</v>
      </c>
      <c r="N12" s="264">
        <v>72.989717298527808</v>
      </c>
      <c r="O12" s="276">
        <f t="shared" si="6"/>
        <v>-0.47533417002568762</v>
      </c>
      <c r="P12" s="264">
        <v>29.878480001335916</v>
      </c>
      <c r="Q12" s="276">
        <f t="shared" si="7"/>
        <v>-0.18542386609172579</v>
      </c>
      <c r="R12" s="263">
        <v>79.308853595997078</v>
      </c>
      <c r="S12" s="276">
        <f t="shared" si="8"/>
        <v>-0.57604933109095857</v>
      </c>
      <c r="T12" s="264">
        <v>33.289138456526082</v>
      </c>
      <c r="U12" s="278">
        <f t="shared" si="9"/>
        <v>0.16058325862888112</v>
      </c>
    </row>
    <row r="13" spans="1:21">
      <c r="A13" s="262" t="s">
        <v>42</v>
      </c>
      <c r="B13" s="263">
        <v>134.19501865677179</v>
      </c>
      <c r="C13" s="276">
        <f t="shared" si="0"/>
        <v>-2.2472280897592798</v>
      </c>
      <c r="D13" s="264">
        <v>90.187016252937539</v>
      </c>
      <c r="E13" s="276">
        <f t="shared" si="1"/>
        <v>-0.48229801871272965</v>
      </c>
      <c r="F13" s="264">
        <v>71.907881716141006</v>
      </c>
      <c r="G13" s="276">
        <f t="shared" si="2"/>
        <v>-3.3242759065078498</v>
      </c>
      <c r="H13" s="263">
        <v>94.338365047000622</v>
      </c>
      <c r="I13" s="276">
        <f t="shared" si="3"/>
        <v>-0.76216760893298141</v>
      </c>
      <c r="J13" s="264">
        <v>94.338365047000622</v>
      </c>
      <c r="K13" s="276">
        <f t="shared" si="4"/>
        <v>-2.9922182737501446</v>
      </c>
      <c r="L13" s="263">
        <v>86.837933607066702</v>
      </c>
      <c r="M13" s="276">
        <f t="shared" si="5"/>
        <v>-2.2472280897592798</v>
      </c>
      <c r="N13" s="264">
        <v>94.437629139506555</v>
      </c>
      <c r="O13" s="276">
        <f t="shared" si="6"/>
        <v>-1.4117261119173441</v>
      </c>
      <c r="P13" s="264">
        <v>57.703056837953085</v>
      </c>
      <c r="Q13" s="276">
        <f t="shared" si="7"/>
        <v>-2.8535980386446815</v>
      </c>
      <c r="R13" s="263">
        <v>96.482323321657006</v>
      </c>
      <c r="S13" s="276">
        <f t="shared" si="8"/>
        <v>-1.2866236393659474</v>
      </c>
      <c r="T13" s="264">
        <v>76.830578494974105</v>
      </c>
      <c r="U13" s="278">
        <f t="shared" si="9"/>
        <v>-3.0725965209567718</v>
      </c>
    </row>
    <row r="14" spans="1:21">
      <c r="A14" s="262" t="s">
        <v>44</v>
      </c>
      <c r="B14" s="263">
        <v>70.854474350413099</v>
      </c>
      <c r="C14" s="276">
        <f t="shared" si="0"/>
        <v>-0.10479777633455137</v>
      </c>
      <c r="D14" s="264">
        <v>81.138312515165595</v>
      </c>
      <c r="E14" s="276">
        <f t="shared" si="1"/>
        <v>-0.23026209848284879</v>
      </c>
      <c r="F14" s="264">
        <v>24.791999999999859</v>
      </c>
      <c r="G14" s="276">
        <f t="shared" si="2"/>
        <v>-1.5333920465049278E-2</v>
      </c>
      <c r="H14" s="263">
        <v>104.80000000000001</v>
      </c>
      <c r="I14" s="276">
        <f t="shared" si="3"/>
        <v>-1.0806462971165247</v>
      </c>
      <c r="J14" s="264">
        <v>24.792000000000137</v>
      </c>
      <c r="K14" s="276">
        <f t="shared" si="4"/>
        <v>0.53858491730586722</v>
      </c>
      <c r="L14" s="263">
        <v>47.479487366621377</v>
      </c>
      <c r="M14" s="276">
        <f t="shared" si="5"/>
        <v>-0.10479777633455137</v>
      </c>
      <c r="N14" s="264">
        <v>52.544661388066636</v>
      </c>
      <c r="O14" s="276">
        <f t="shared" si="6"/>
        <v>0.41727419893926931</v>
      </c>
      <c r="P14" s="264">
        <v>24.792000000000613</v>
      </c>
      <c r="Q14" s="276">
        <f t="shared" si="7"/>
        <v>0.30233250297943731</v>
      </c>
      <c r="R14" s="263">
        <v>61.353376620734302</v>
      </c>
      <c r="S14" s="276">
        <f t="shared" si="8"/>
        <v>0.16688152884943447</v>
      </c>
      <c r="T14" s="264">
        <v>24.792000000000623</v>
      </c>
      <c r="U14" s="278">
        <f t="shared" si="9"/>
        <v>0.79154025540525574</v>
      </c>
    </row>
    <row r="15" spans="1:21">
      <c r="A15" s="262" t="s">
        <v>60</v>
      </c>
      <c r="B15" s="263">
        <v>86.907510400112017</v>
      </c>
      <c r="C15" s="276">
        <f t="shared" si="0"/>
        <v>-0.6477756024964002</v>
      </c>
      <c r="D15" s="264">
        <v>86.907510400112017</v>
      </c>
      <c r="E15" s="276">
        <f t="shared" si="1"/>
        <v>-0.39095308141901708</v>
      </c>
      <c r="F15" s="264">
        <v>11.132923711640142</v>
      </c>
      <c r="G15" s="276">
        <f t="shared" si="2"/>
        <v>0.94394115568472658</v>
      </c>
      <c r="H15" s="263">
        <v>86.907510400112017</v>
      </c>
      <c r="I15" s="276">
        <f t="shared" si="3"/>
        <v>-0.5359535562867298</v>
      </c>
      <c r="J15" s="264">
        <v>25.440571336905659</v>
      </c>
      <c r="K15" s="276">
        <f t="shared" si="4"/>
        <v>0.50565756381405091</v>
      </c>
      <c r="L15" s="263">
        <v>70.262597772148666</v>
      </c>
      <c r="M15" s="276">
        <f t="shared" si="5"/>
        <v>-0.6477756024964002</v>
      </c>
      <c r="N15" s="264">
        <v>86.0441351757365</v>
      </c>
      <c r="O15" s="276">
        <f t="shared" si="6"/>
        <v>-1.0452755142897534</v>
      </c>
      <c r="P15" s="264">
        <v>22.49826455736892</v>
      </c>
      <c r="Q15" s="276">
        <f t="shared" si="7"/>
        <v>0.52228501843495234</v>
      </c>
      <c r="R15" s="263">
        <v>93.551460346323836</v>
      </c>
      <c r="S15" s="276">
        <f t="shared" si="8"/>
        <v>-1.1653554294692361</v>
      </c>
      <c r="T15" s="264">
        <v>29.545314880260886</v>
      </c>
      <c r="U15" s="278">
        <f t="shared" si="9"/>
        <v>0.43858175097153645</v>
      </c>
    </row>
    <row r="16" spans="1:21">
      <c r="A16" s="262" t="s">
        <v>46</v>
      </c>
      <c r="B16" s="263">
        <v>65.198324218269619</v>
      </c>
      <c r="C16" s="276">
        <f t="shared" si="0"/>
        <v>8.6515822768337455E-2</v>
      </c>
      <c r="D16" s="264">
        <v>60.451795275605036</v>
      </c>
      <c r="E16" s="276">
        <f t="shared" si="1"/>
        <v>0.34592489580012653</v>
      </c>
      <c r="F16" s="264">
        <v>31.100284148550472</v>
      </c>
      <c r="G16" s="276">
        <f t="shared" si="2"/>
        <v>-0.4583638610864591</v>
      </c>
      <c r="H16" s="263">
        <v>54.404611852444717</v>
      </c>
      <c r="I16" s="276">
        <f t="shared" si="3"/>
        <v>0.45351707025774418</v>
      </c>
      <c r="J16" s="264">
        <v>45.228985409349377</v>
      </c>
      <c r="K16" s="276">
        <f t="shared" si="4"/>
        <v>-0.498981506908099</v>
      </c>
      <c r="L16" s="263">
        <v>54.880923591929573</v>
      </c>
      <c r="M16" s="276">
        <f t="shared" si="5"/>
        <v>8.6515822768337455E-2</v>
      </c>
      <c r="N16" s="264">
        <v>55.878702671515633</v>
      </c>
      <c r="O16" s="276">
        <f t="shared" si="6"/>
        <v>0.27171367002144392</v>
      </c>
      <c r="P16" s="264">
        <v>34.249971701660201</v>
      </c>
      <c r="Q16" s="276">
        <f t="shared" si="7"/>
        <v>-0.60461806691727638</v>
      </c>
      <c r="R16" s="263">
        <v>59.874716486458354</v>
      </c>
      <c r="S16" s="276">
        <f t="shared" si="8"/>
        <v>0.22806298599650257</v>
      </c>
      <c r="T16" s="264">
        <v>37.66909879350866</v>
      </c>
      <c r="U16" s="278">
        <f t="shared" si="9"/>
        <v>-0.1646517171646294</v>
      </c>
    </row>
    <row r="17" spans="1:21">
      <c r="A17" s="262" t="s">
        <v>43</v>
      </c>
      <c r="B17" s="263">
        <v>75.374512620562285</v>
      </c>
      <c r="C17" s="276">
        <f t="shared" si="0"/>
        <v>-0.25768353243051428</v>
      </c>
      <c r="D17" s="264">
        <v>75.374512620562285</v>
      </c>
      <c r="E17" s="276">
        <f t="shared" si="1"/>
        <v>-6.9721467188522762E-2</v>
      </c>
      <c r="F17" s="264">
        <v>42.671441275053034</v>
      </c>
      <c r="G17" s="276">
        <f t="shared" si="2"/>
        <v>-1.2710046575308083</v>
      </c>
      <c r="H17" s="263">
        <v>75.224707572337351</v>
      </c>
      <c r="I17" s="276">
        <f t="shared" si="3"/>
        <v>-0.18029942233800897</v>
      </c>
      <c r="J17" s="264">
        <v>47.056857514193851</v>
      </c>
      <c r="K17" s="276">
        <f t="shared" si="4"/>
        <v>-0.59178084525260521</v>
      </c>
      <c r="L17" s="263">
        <v>65.900599710252351</v>
      </c>
      <c r="M17" s="276">
        <f t="shared" si="5"/>
        <v>-0.25768353243051428</v>
      </c>
      <c r="N17" s="264">
        <v>71.821660321417752</v>
      </c>
      <c r="O17" s="276">
        <f t="shared" si="6"/>
        <v>-0.42433810340877676</v>
      </c>
      <c r="P17" s="264">
        <v>44.252306189144562</v>
      </c>
      <c r="Q17" s="276">
        <f t="shared" si="7"/>
        <v>-1.5637690614301591</v>
      </c>
      <c r="R17" s="263">
        <v>80.803153532562916</v>
      </c>
      <c r="S17" s="276">
        <f t="shared" si="8"/>
        <v>-0.63787790509159359</v>
      </c>
      <c r="T17" s="264">
        <v>46.429992250934937</v>
      </c>
      <c r="U17" s="278">
        <f t="shared" si="9"/>
        <v>-0.81519390301431238</v>
      </c>
    </row>
    <row r="18" spans="1:21">
      <c r="A18" s="262" t="s">
        <v>68</v>
      </c>
      <c r="B18" s="263">
        <v>18.037268367124483</v>
      </c>
      <c r="C18" s="276">
        <f t="shared" si="0"/>
        <v>1.6816911843805482</v>
      </c>
      <c r="D18" s="264">
        <v>10.522268367124488</v>
      </c>
      <c r="E18" s="276">
        <f t="shared" si="1"/>
        <v>1.7366251138315825</v>
      </c>
      <c r="F18" s="264">
        <v>10.522268367124498</v>
      </c>
      <c r="G18" s="276">
        <f t="shared" si="2"/>
        <v>0.98682739775152861</v>
      </c>
      <c r="H18" s="263">
        <v>7.9180510137344733</v>
      </c>
      <c r="I18" s="276">
        <f t="shared" si="3"/>
        <v>1.8686858254848868</v>
      </c>
      <c r="J18" s="264">
        <v>3.0072683671244937</v>
      </c>
      <c r="K18" s="276">
        <f t="shared" si="4"/>
        <v>1.6445751428722801</v>
      </c>
      <c r="L18" s="263">
        <v>22.566868356061409</v>
      </c>
      <c r="M18" s="276">
        <f t="shared" si="5"/>
        <v>1.6816911843805482</v>
      </c>
      <c r="N18" s="264">
        <v>15.803368356061419</v>
      </c>
      <c r="O18" s="276">
        <f t="shared" si="6"/>
        <v>2.0213581295770484</v>
      </c>
      <c r="P18" s="264">
        <v>15.803368356061419</v>
      </c>
      <c r="Q18" s="276">
        <f t="shared" si="7"/>
        <v>1.1642767812258834</v>
      </c>
      <c r="R18" s="263">
        <v>10.353891764200561</v>
      </c>
      <c r="S18" s="276">
        <f t="shared" si="8"/>
        <v>2.2770505426373382</v>
      </c>
      <c r="T18" s="264">
        <v>9.0398683560614082</v>
      </c>
      <c r="U18" s="278">
        <f t="shared" si="9"/>
        <v>1.9612184624554536</v>
      </c>
    </row>
    <row r="19" spans="1:21">
      <c r="A19" s="262" t="s">
        <v>52</v>
      </c>
      <c r="B19" s="263">
        <v>65.754499238876079</v>
      </c>
      <c r="C19" s="276">
        <f t="shared" si="0"/>
        <v>6.770376112968679E-2</v>
      </c>
      <c r="D19" s="264">
        <v>65.498314818885305</v>
      </c>
      <c r="E19" s="276">
        <f t="shared" si="1"/>
        <v>0.20536286239644466</v>
      </c>
      <c r="F19" s="264">
        <v>37.702305249884859</v>
      </c>
      <c r="G19" s="276">
        <f t="shared" si="2"/>
        <v>-0.92202290808380938</v>
      </c>
      <c r="H19" s="263">
        <v>50.010683658866874</v>
      </c>
      <c r="I19" s="276">
        <f t="shared" si="3"/>
        <v>0.58727938306547145</v>
      </c>
      <c r="J19" s="264">
        <v>36.933751989912501</v>
      </c>
      <c r="K19" s="276">
        <f t="shared" si="4"/>
        <v>-7.7840350096979427E-2</v>
      </c>
      <c r="L19" s="263">
        <v>51.471261912374786</v>
      </c>
      <c r="M19" s="276">
        <f t="shared" si="5"/>
        <v>6.770376112968679E-2</v>
      </c>
      <c r="N19" s="264">
        <v>51.155810947460758</v>
      </c>
      <c r="O19" s="276">
        <f t="shared" si="6"/>
        <v>0.47790986224851734</v>
      </c>
      <c r="P19" s="264">
        <v>36.07725482457014</v>
      </c>
      <c r="Q19" s="276">
        <f t="shared" si="7"/>
        <v>-0.779841203754852</v>
      </c>
      <c r="R19" s="263">
        <v>40.262237625762928</v>
      </c>
      <c r="S19" s="276">
        <f t="shared" si="8"/>
        <v>1.0395544214851435</v>
      </c>
      <c r="T19" s="264">
        <v>37.275968491243447</v>
      </c>
      <c r="U19" s="278">
        <f t="shared" si="9"/>
        <v>-0.13545973493106273</v>
      </c>
    </row>
    <row r="20" spans="1:21">
      <c r="A20" s="262" t="s">
        <v>69</v>
      </c>
      <c r="B20" s="263">
        <v>101.12627692498759</v>
      </c>
      <c r="C20" s="276">
        <f t="shared" si="0"/>
        <v>-1.1287111036986546</v>
      </c>
      <c r="D20" s="264">
        <v>103.52000000000001</v>
      </c>
      <c r="E20" s="276">
        <f t="shared" si="1"/>
        <v>-0.85366511454035388</v>
      </c>
      <c r="F20" s="264">
        <v>43.075954562013585</v>
      </c>
      <c r="G20" s="276">
        <f t="shared" si="2"/>
        <v>-1.2994135708394898</v>
      </c>
      <c r="H20" s="263">
        <v>103.52000000000001</v>
      </c>
      <c r="I20" s="276">
        <f t="shared" si="3"/>
        <v>-1.0416798523202397</v>
      </c>
      <c r="J20" s="264">
        <v>57.836014174532224</v>
      </c>
      <c r="K20" s="276">
        <f t="shared" si="4"/>
        <v>-1.1390284362301422</v>
      </c>
      <c r="L20" s="263">
        <v>75.411445326645449</v>
      </c>
      <c r="M20" s="276">
        <f t="shared" si="5"/>
        <v>-1.1287111036986546</v>
      </c>
      <c r="N20" s="264">
        <v>87.229991795122743</v>
      </c>
      <c r="O20" s="276">
        <f t="shared" si="6"/>
        <v>-1.097048693462868</v>
      </c>
      <c r="P20" s="264">
        <v>42.181071233993976</v>
      </c>
      <c r="Q20" s="276">
        <f t="shared" si="7"/>
        <v>-1.3651527214558918</v>
      </c>
      <c r="R20" s="263">
        <v>87.642274643177558</v>
      </c>
      <c r="S20" s="276">
        <f t="shared" si="8"/>
        <v>-0.92085530162333185</v>
      </c>
      <c r="T20" s="264">
        <v>54.062646961911767</v>
      </c>
      <c r="U20" s="278">
        <f t="shared" si="9"/>
        <v>-1.3819584577533952</v>
      </c>
    </row>
    <row r="21" spans="1:21">
      <c r="A21" s="262" t="s">
        <v>70</v>
      </c>
      <c r="B21" s="263">
        <v>130.85541809466551</v>
      </c>
      <c r="C21" s="276">
        <f t="shared" si="0"/>
        <v>-2.1342694539070064</v>
      </c>
      <c r="D21" s="264">
        <v>196.39728161648367</v>
      </c>
      <c r="E21" s="276">
        <f t="shared" si="1"/>
        <v>-3.4406004169910993</v>
      </c>
      <c r="F21" s="264">
        <v>2.1293210900003356</v>
      </c>
      <c r="G21" s="276">
        <f t="shared" si="2"/>
        <v>1.5762629473022352</v>
      </c>
      <c r="H21" s="263">
        <v>108.95423653038246</v>
      </c>
      <c r="I21" s="276">
        <f t="shared" si="3"/>
        <v>-1.2071117880789135</v>
      </c>
      <c r="J21" s="264">
        <v>53.781688272932172</v>
      </c>
      <c r="K21" s="276">
        <f t="shared" si="4"/>
        <v>-0.93319414393785338</v>
      </c>
      <c r="L21" s="263">
        <v>74.914566037333984</v>
      </c>
      <c r="M21" s="276">
        <f t="shared" si="5"/>
        <v>-2.1342694539070064</v>
      </c>
      <c r="N21" s="264">
        <v>102.34465423424976</v>
      </c>
      <c r="O21" s="276">
        <f t="shared" si="6"/>
        <v>-1.7569380205613501</v>
      </c>
      <c r="P21" s="264">
        <v>16.363898599849747</v>
      </c>
      <c r="Q21" s="276">
        <f t="shared" si="7"/>
        <v>1.1105260151965282</v>
      </c>
      <c r="R21" s="263">
        <v>86.356460338930205</v>
      </c>
      <c r="S21" s="276">
        <f t="shared" si="8"/>
        <v>-0.86765308771978478</v>
      </c>
      <c r="T21" s="264">
        <v>46.578615725137261</v>
      </c>
      <c r="U21" s="278">
        <f t="shared" si="9"/>
        <v>-0.82622997373540952</v>
      </c>
    </row>
    <row r="22" spans="1:21">
      <c r="A22" s="262" t="s">
        <v>84</v>
      </c>
      <c r="B22" s="263">
        <v>52.194938845392528</v>
      </c>
      <c r="C22" s="276">
        <f t="shared" si="0"/>
        <v>0.52634227682043611</v>
      </c>
      <c r="D22" s="264">
        <v>67.832930442512549</v>
      </c>
      <c r="E22" s="276">
        <f t="shared" si="1"/>
        <v>0.14033620066281247</v>
      </c>
      <c r="F22" s="264">
        <v>7.6700000000000106</v>
      </c>
      <c r="G22" s="276">
        <f t="shared" si="2"/>
        <v>1.1871418185300888</v>
      </c>
      <c r="H22" s="263">
        <v>48.498149471124904</v>
      </c>
      <c r="I22" s="276">
        <f t="shared" si="3"/>
        <v>0.6333247580101129</v>
      </c>
      <c r="J22" s="264">
        <v>27.363345197692567</v>
      </c>
      <c r="K22" s="276">
        <f t="shared" si="4"/>
        <v>0.40804015305854358</v>
      </c>
      <c r="L22" s="263">
        <v>36.338250146323205</v>
      </c>
      <c r="M22" s="276">
        <f t="shared" si="5"/>
        <v>0.52634227682043611</v>
      </c>
      <c r="N22" s="264">
        <v>56.927413950868143</v>
      </c>
      <c r="O22" s="276">
        <f t="shared" si="6"/>
        <v>0.22592810363915652</v>
      </c>
      <c r="P22" s="264">
        <v>12.910282670537498</v>
      </c>
      <c r="Q22" s="276">
        <f t="shared" si="7"/>
        <v>1.4417026177596863</v>
      </c>
      <c r="R22" s="263">
        <v>52.081593500033605</v>
      </c>
      <c r="S22" s="276">
        <f t="shared" si="8"/>
        <v>0.55051343216968474</v>
      </c>
      <c r="T22" s="264">
        <v>26.347407232946672</v>
      </c>
      <c r="U22" s="278">
        <f t="shared" si="9"/>
        <v>0.67604312875666994</v>
      </c>
    </row>
    <row r="23" spans="1:21">
      <c r="A23" s="262" t="s">
        <v>47</v>
      </c>
      <c r="B23" s="263">
        <v>14.293986202999509</v>
      </c>
      <c r="C23" s="276">
        <f t="shared" si="0"/>
        <v>1.8083039451003575</v>
      </c>
      <c r="D23" s="264">
        <v>3.6326201293163773</v>
      </c>
      <c r="E23" s="276">
        <f t="shared" si="1"/>
        <v>1.9285242945316576</v>
      </c>
      <c r="F23" s="264">
        <v>24.680229671283204</v>
      </c>
      <c r="G23" s="276">
        <f t="shared" si="2"/>
        <v>-7.4843054305152798E-3</v>
      </c>
      <c r="H23" s="263">
        <v>-22.554407920239395</v>
      </c>
      <c r="I23" s="276">
        <f t="shared" si="3"/>
        <v>2.7963447230300051</v>
      </c>
      <c r="J23" s="264">
        <v>32.042268962369072</v>
      </c>
      <c r="K23" s="276">
        <f t="shared" si="4"/>
        <v>0.17049561787165204</v>
      </c>
      <c r="L23" s="263">
        <v>26.980056550135558</v>
      </c>
      <c r="M23" s="276">
        <f t="shared" si="5"/>
        <v>1.8083039451003575</v>
      </c>
      <c r="N23" s="264">
        <v>21.864444095607915</v>
      </c>
      <c r="O23" s="276">
        <f t="shared" si="6"/>
        <v>1.7567383137280033</v>
      </c>
      <c r="P23" s="264">
        <v>32.095669004663186</v>
      </c>
      <c r="Q23" s="276">
        <f t="shared" si="7"/>
        <v>-0.39803613577990277</v>
      </c>
      <c r="R23" s="263">
        <v>3.3029935051354098</v>
      </c>
      <c r="S23" s="276">
        <f t="shared" si="8"/>
        <v>2.5687904899623981</v>
      </c>
      <c r="T23" s="264">
        <v>39.116271263707389</v>
      </c>
      <c r="U23" s="278">
        <f t="shared" si="9"/>
        <v>-0.27211184627583757</v>
      </c>
    </row>
    <row r="24" spans="1:21">
      <c r="A24" s="262" t="s">
        <v>71</v>
      </c>
      <c r="B24" s="263">
        <v>41.052013546672953</v>
      </c>
      <c r="C24" s="276">
        <f t="shared" si="0"/>
        <v>0.90324053687860761</v>
      </c>
      <c r="D24" s="264">
        <v>29.087701380676666</v>
      </c>
      <c r="E24" s="276">
        <f t="shared" si="1"/>
        <v>1.2195172352185761</v>
      </c>
      <c r="F24" s="264">
        <v>24.985580277262454</v>
      </c>
      <c r="G24" s="276">
        <f t="shared" si="2"/>
        <v>-2.8929037096063388E-2</v>
      </c>
      <c r="H24" s="263">
        <v>29.087701380676666</v>
      </c>
      <c r="I24" s="276">
        <f t="shared" si="3"/>
        <v>1.2242280033129296</v>
      </c>
      <c r="J24" s="264">
        <v>77.805052532130574</v>
      </c>
      <c r="K24" s="276">
        <f t="shared" si="4"/>
        <v>-2.1528376311129893</v>
      </c>
      <c r="L24" s="263">
        <v>50.893091595117255</v>
      </c>
      <c r="M24" s="276">
        <f t="shared" si="5"/>
        <v>0.90324053687860761</v>
      </c>
      <c r="N24" s="264">
        <v>62.303932822746042</v>
      </c>
      <c r="O24" s="276">
        <f t="shared" si="6"/>
        <v>-8.804721839724217E-3</v>
      </c>
      <c r="P24" s="264">
        <v>23.48060791239218</v>
      </c>
      <c r="Q24" s="276">
        <f t="shared" si="7"/>
        <v>0.42808544861426201</v>
      </c>
      <c r="R24" s="263">
        <v>62.303932822746042</v>
      </c>
      <c r="S24" s="276">
        <f t="shared" si="8"/>
        <v>0.12755104837513784</v>
      </c>
      <c r="T24" s="264">
        <v>49.496165699701166</v>
      </c>
      <c r="U24" s="278">
        <f t="shared" si="9"/>
        <v>-1.0428733271789601</v>
      </c>
    </row>
    <row r="25" spans="1:21">
      <c r="A25" s="262" t="s">
        <v>72</v>
      </c>
      <c r="B25" s="263">
        <v>49.417915318777375</v>
      </c>
      <c r="C25" s="276">
        <f t="shared" si="0"/>
        <v>0.62027230930859512</v>
      </c>
      <c r="D25" s="264">
        <v>77.778391387524337</v>
      </c>
      <c r="E25" s="276">
        <f t="shared" si="1"/>
        <v>-0.13667733343302127</v>
      </c>
      <c r="F25" s="264">
        <v>8.9888724763296004</v>
      </c>
      <c r="G25" s="276">
        <f t="shared" si="2"/>
        <v>1.0945175832996958</v>
      </c>
      <c r="H25" s="263">
        <v>100</v>
      </c>
      <c r="I25" s="276">
        <f t="shared" si="3"/>
        <v>-0.93452212913045596</v>
      </c>
      <c r="J25" s="264">
        <v>8.7956311210718123</v>
      </c>
      <c r="K25" s="276">
        <f t="shared" si="4"/>
        <v>1.3507054392750477</v>
      </c>
      <c r="L25" s="263">
        <v>29.809068360736113</v>
      </c>
      <c r="M25" s="276">
        <f t="shared" si="5"/>
        <v>0.62027230930859512</v>
      </c>
      <c r="N25" s="264">
        <v>43.682482473350184</v>
      </c>
      <c r="O25" s="276">
        <f t="shared" si="6"/>
        <v>0.80418705949511271</v>
      </c>
      <c r="P25" s="264">
        <v>9.8645300218019756</v>
      </c>
      <c r="Q25" s="276">
        <f t="shared" si="7"/>
        <v>1.7337681036450372</v>
      </c>
      <c r="R25" s="263">
        <v>63.001988602264532</v>
      </c>
      <c r="S25" s="276">
        <f t="shared" si="8"/>
        <v>9.8668096322206134E-2</v>
      </c>
      <c r="T25" s="264">
        <v>9.8010776364934387</v>
      </c>
      <c r="U25" s="278">
        <f t="shared" si="9"/>
        <v>1.9046946898987225</v>
      </c>
    </row>
    <row r="26" spans="1:21">
      <c r="A26" s="262" t="s">
        <v>51</v>
      </c>
      <c r="B26" s="263">
        <v>82.424581511152397</v>
      </c>
      <c r="C26" s="276">
        <f t="shared" si="0"/>
        <v>-0.49614503395911097</v>
      </c>
      <c r="D26" s="264">
        <v>70.08781474904022</v>
      </c>
      <c r="E26" s="276">
        <f t="shared" si="1"/>
        <v>7.7530316231507898E-2</v>
      </c>
      <c r="F26" s="264">
        <v>17.820565393035402</v>
      </c>
      <c r="G26" s="276">
        <f t="shared" si="2"/>
        <v>0.47426898695615965</v>
      </c>
      <c r="H26" s="263">
        <v>66.294161861197537</v>
      </c>
      <c r="I26" s="276">
        <f t="shared" si="3"/>
        <v>9.1569028016544568E-2</v>
      </c>
      <c r="J26" s="264">
        <v>31.346664764124622</v>
      </c>
      <c r="K26" s="276">
        <f t="shared" si="4"/>
        <v>0.20581078525982008</v>
      </c>
      <c r="L26" s="263">
        <v>69.9108557251664</v>
      </c>
      <c r="M26" s="276">
        <f t="shared" si="5"/>
        <v>-0.49614503395911097</v>
      </c>
      <c r="N26" s="264">
        <v>86.055306611073689</v>
      </c>
      <c r="O26" s="276">
        <f t="shared" si="6"/>
        <v>-1.0457632467136215</v>
      </c>
      <c r="P26" s="264">
        <v>24.289176804548486</v>
      </c>
      <c r="Q26" s="276">
        <f t="shared" si="7"/>
        <v>0.35054958356052773</v>
      </c>
      <c r="R26" s="263">
        <v>88.384468390920063</v>
      </c>
      <c r="S26" s="276">
        <f t="shared" si="8"/>
        <v>-0.95156451865011327</v>
      </c>
      <c r="T26" s="264">
        <v>30.951285450010346</v>
      </c>
      <c r="U26" s="278">
        <f t="shared" si="9"/>
        <v>0.33418107858237167</v>
      </c>
    </row>
    <row r="27" spans="1:21">
      <c r="A27" s="262" t="s">
        <v>54</v>
      </c>
      <c r="B27" s="263">
        <v>89.866316349706892</v>
      </c>
      <c r="C27" s="276">
        <f t="shared" si="0"/>
        <v>-0.74785424292129987</v>
      </c>
      <c r="D27" s="264">
        <v>100</v>
      </c>
      <c r="E27" s="276">
        <f t="shared" si="1"/>
        <v>-0.75562163064266696</v>
      </c>
      <c r="F27" s="264">
        <v>31.335951312159693</v>
      </c>
      <c r="G27" s="276">
        <f t="shared" si="2"/>
        <v>-0.47491473404042994</v>
      </c>
      <c r="H27" s="263">
        <v>100</v>
      </c>
      <c r="I27" s="276">
        <f t="shared" si="3"/>
        <v>-0.93452212913045596</v>
      </c>
      <c r="J27" s="264">
        <v>39.026268942447913</v>
      </c>
      <c r="K27" s="276">
        <f t="shared" si="4"/>
        <v>-0.18407545711310791</v>
      </c>
      <c r="L27" s="263">
        <v>81.141985574683446</v>
      </c>
      <c r="M27" s="276">
        <f t="shared" si="5"/>
        <v>-0.74785424292129987</v>
      </c>
      <c r="N27" s="264">
        <v>90.642976379496076</v>
      </c>
      <c r="O27" s="276">
        <f t="shared" si="6"/>
        <v>-1.2460557989705245</v>
      </c>
      <c r="P27" s="264">
        <v>37.698837070610303</v>
      </c>
      <c r="Q27" s="276">
        <f t="shared" si="7"/>
        <v>-0.93533912535705521</v>
      </c>
      <c r="R27" s="263">
        <v>83.146407124980584</v>
      </c>
      <c r="S27" s="276">
        <f t="shared" si="8"/>
        <v>-0.7348330240712605</v>
      </c>
      <c r="T27" s="264">
        <v>37.429164932653933</v>
      </c>
      <c r="U27" s="278">
        <f t="shared" si="9"/>
        <v>-0.14683537239816286</v>
      </c>
    </row>
    <row r="28" spans="1:21">
      <c r="A28" s="262" t="s">
        <v>74</v>
      </c>
      <c r="B28" s="263">
        <v>76.39344110002871</v>
      </c>
      <c r="C28" s="276">
        <f t="shared" si="0"/>
        <v>-0.2921477651826393</v>
      </c>
      <c r="D28" s="264">
        <v>118.38239613656751</v>
      </c>
      <c r="E28" s="276">
        <f t="shared" si="1"/>
        <v>-1.2676313350791595</v>
      </c>
      <c r="F28" s="264">
        <v>29.334507444269885</v>
      </c>
      <c r="G28" s="276">
        <f t="shared" si="2"/>
        <v>-0.33435360250800938</v>
      </c>
      <c r="H28" s="263">
        <v>54.771916363210885</v>
      </c>
      <c r="I28" s="276">
        <f t="shared" si="3"/>
        <v>0.44233538983415333</v>
      </c>
      <c r="J28" s="264">
        <v>44.100626294931814</v>
      </c>
      <c r="K28" s="276">
        <f t="shared" si="4"/>
        <v>-0.44169578163474771</v>
      </c>
      <c r="L28" s="263">
        <v>55.69444206092281</v>
      </c>
      <c r="M28" s="276">
        <f t="shared" si="5"/>
        <v>-0.2921477651826393</v>
      </c>
      <c r="N28" s="264">
        <v>70.045034354728955</v>
      </c>
      <c r="O28" s="276">
        <f t="shared" si="6"/>
        <v>-0.34677259254238429</v>
      </c>
      <c r="P28" s="264">
        <v>22.678070663104766</v>
      </c>
      <c r="Q28" s="276">
        <f t="shared" si="7"/>
        <v>0.50504292306693399</v>
      </c>
      <c r="R28" s="263">
        <v>62.477272322423929</v>
      </c>
      <c r="S28" s="276">
        <f t="shared" si="8"/>
        <v>0.12037890453653366</v>
      </c>
      <c r="T28" s="264">
        <v>42.248069667652985</v>
      </c>
      <c r="U28" s="278">
        <f t="shared" si="9"/>
        <v>-0.5046642667845378</v>
      </c>
    </row>
    <row r="29" spans="1:21">
      <c r="A29" s="262" t="s">
        <v>75</v>
      </c>
      <c r="B29" s="263">
        <v>98.184368202502156</v>
      </c>
      <c r="C29" s="276">
        <f t="shared" si="0"/>
        <v>-1.0292039950148935</v>
      </c>
      <c r="D29" s="264">
        <v>100</v>
      </c>
      <c r="E29" s="276">
        <f t="shared" si="1"/>
        <v>-0.75562163064266696</v>
      </c>
      <c r="F29" s="264">
        <v>25.160000000000014</v>
      </c>
      <c r="G29" s="276">
        <f t="shared" si="2"/>
        <v>-4.1178510580129342E-2</v>
      </c>
      <c r="H29" s="263">
        <v>100</v>
      </c>
      <c r="I29" s="276">
        <f t="shared" si="3"/>
        <v>-0.93452212913045596</v>
      </c>
      <c r="J29" s="264">
        <v>25.160000000000014</v>
      </c>
      <c r="K29" s="276">
        <f t="shared" si="4"/>
        <v>0.51990190528316738</v>
      </c>
      <c r="L29" s="263">
        <v>65.299049120043279</v>
      </c>
      <c r="M29" s="276">
        <f t="shared" si="5"/>
        <v>-1.0292039950148935</v>
      </c>
      <c r="N29" s="264">
        <v>80.490781558973723</v>
      </c>
      <c r="O29" s="276">
        <f t="shared" si="6"/>
        <v>-0.80282228081104623</v>
      </c>
      <c r="P29" s="264">
        <v>29.331822990452661</v>
      </c>
      <c r="Q29" s="276">
        <f t="shared" si="7"/>
        <v>-0.13300344200950889</v>
      </c>
      <c r="R29" s="263">
        <v>97.559532735251111</v>
      </c>
      <c r="S29" s="276">
        <f t="shared" si="8"/>
        <v>-1.3311945587060414</v>
      </c>
      <c r="T29" s="264">
        <v>29.33182299045265</v>
      </c>
      <c r="U29" s="278">
        <f t="shared" si="9"/>
        <v>0.45443464101430958</v>
      </c>
    </row>
    <row r="30" spans="1:21">
      <c r="A30" s="262" t="s">
        <v>56</v>
      </c>
      <c r="B30" s="263">
        <v>39.318852999589225</v>
      </c>
      <c r="C30" s="276">
        <f t="shared" si="0"/>
        <v>0.96186295218568929</v>
      </c>
      <c r="D30" s="264">
        <v>50.348833440737437</v>
      </c>
      <c r="E30" s="276">
        <f t="shared" si="1"/>
        <v>0.62732534352051983</v>
      </c>
      <c r="F30" s="264">
        <v>28.509653178972926</v>
      </c>
      <c r="G30" s="276">
        <f t="shared" si="2"/>
        <v>-0.27642419927087225</v>
      </c>
      <c r="H30" s="263">
        <v>99.460771123748358</v>
      </c>
      <c r="I30" s="276">
        <f t="shared" si="3"/>
        <v>-0.91810663519371971</v>
      </c>
      <c r="J30" s="264">
        <v>47.856930202409629</v>
      </c>
      <c r="K30" s="276">
        <f t="shared" si="4"/>
        <v>-0.63239977909220868</v>
      </c>
      <c r="L30" s="263">
        <v>50.326746320629155</v>
      </c>
      <c r="M30" s="276">
        <f t="shared" si="5"/>
        <v>0.96186295218568929</v>
      </c>
      <c r="N30" s="264">
        <v>56.573074188812186</v>
      </c>
      <c r="O30" s="276">
        <f t="shared" si="6"/>
        <v>0.24139818298026333</v>
      </c>
      <c r="P30" s="264">
        <v>29.428753363963157</v>
      </c>
      <c r="Q30" s="276">
        <f t="shared" si="7"/>
        <v>-0.14229835853798822</v>
      </c>
      <c r="R30" s="263">
        <v>65.976014715627187</v>
      </c>
      <c r="S30" s="276">
        <f t="shared" si="8"/>
        <v>-2.4386043700346288E-2</v>
      </c>
      <c r="T30" s="264">
        <v>43.04187839716522</v>
      </c>
      <c r="U30" s="278">
        <f t="shared" si="9"/>
        <v>-0.56360871903166698</v>
      </c>
    </row>
    <row r="31" spans="1:21">
      <c r="A31" s="262" t="s">
        <v>76</v>
      </c>
      <c r="B31" s="263">
        <v>51.443875373452826</v>
      </c>
      <c r="C31" s="276">
        <f t="shared" si="0"/>
        <v>0.55174624464564004</v>
      </c>
      <c r="D31" s="264">
        <v>55.499999999999993</v>
      </c>
      <c r="E31" s="276">
        <f t="shared" si="1"/>
        <v>0.48384854931388332</v>
      </c>
      <c r="F31" s="264">
        <v>14.106914212548016</v>
      </c>
      <c r="G31" s="276">
        <f t="shared" si="2"/>
        <v>0.73507820595083173</v>
      </c>
      <c r="H31" s="263">
        <v>55.500000000000007</v>
      </c>
      <c r="I31" s="276">
        <f t="shared" si="3"/>
        <v>0.4201706782403864</v>
      </c>
      <c r="J31" s="264">
        <v>13.012732963437191</v>
      </c>
      <c r="K31" s="276">
        <f t="shared" si="4"/>
        <v>1.1366071663894821</v>
      </c>
      <c r="L31" s="263">
        <v>36.526697498423367</v>
      </c>
      <c r="M31" s="276">
        <f t="shared" si="5"/>
        <v>0.55174624464564004</v>
      </c>
      <c r="N31" s="264">
        <v>43.66967977016327</v>
      </c>
      <c r="O31" s="276">
        <f t="shared" si="6"/>
        <v>0.80474601125636303</v>
      </c>
      <c r="P31" s="264">
        <v>19.423656366057017</v>
      </c>
      <c r="Q31" s="276">
        <f t="shared" si="7"/>
        <v>0.81711754059508257</v>
      </c>
      <c r="R31" s="263">
        <v>54.146100483498017</v>
      </c>
      <c r="S31" s="276">
        <f t="shared" si="8"/>
        <v>0.46509181119624832</v>
      </c>
      <c r="T31" s="264">
        <v>19.46501646696095</v>
      </c>
      <c r="U31" s="278">
        <f t="shared" si="9"/>
        <v>1.1870966593735501</v>
      </c>
    </row>
    <row r="32" spans="1:21" s="66" customFormat="1">
      <c r="A32" s="301" t="s">
        <v>77</v>
      </c>
      <c r="B32" s="302">
        <v>55.81826707441386</v>
      </c>
      <c r="C32" s="303">
        <f t="shared" si="0"/>
        <v>0.40378683751450101</v>
      </c>
      <c r="D32" s="304">
        <v>76.916909461588361</v>
      </c>
      <c r="E32" s="303">
        <f t="shared" si="1"/>
        <v>-0.11268225123596107</v>
      </c>
      <c r="F32" s="304">
        <v>19.044959688629415</v>
      </c>
      <c r="G32" s="303">
        <f t="shared" si="2"/>
        <v>0.38827994155165924</v>
      </c>
      <c r="H32" s="302">
        <v>61.32613937540544</v>
      </c>
      <c r="I32" s="303">
        <f t="shared" si="3"/>
        <v>0.24280822640663824</v>
      </c>
      <c r="J32" s="304">
        <v>19.044959688629415</v>
      </c>
      <c r="K32" s="303">
        <f t="shared" si="4"/>
        <v>0.83035671956759383</v>
      </c>
      <c r="L32" s="302">
        <v>29.401524761513532</v>
      </c>
      <c r="M32" s="303">
        <f t="shared" si="5"/>
        <v>0.40378683751450101</v>
      </c>
      <c r="N32" s="304">
        <v>38.107654388607415</v>
      </c>
      <c r="O32" s="303">
        <f t="shared" si="6"/>
        <v>1.0475778443271622</v>
      </c>
      <c r="P32" s="304">
        <v>25.235994887945591</v>
      </c>
      <c r="Q32" s="303">
        <f t="shared" si="7"/>
        <v>0.25975662843095809</v>
      </c>
      <c r="R32" s="302">
        <v>43.866018531197227</v>
      </c>
      <c r="S32" s="303">
        <f t="shared" si="8"/>
        <v>0.89044337025550124</v>
      </c>
      <c r="T32" s="304">
        <v>25.235994887945591</v>
      </c>
      <c r="U32" s="305">
        <f t="shared" si="9"/>
        <v>0.75857131150547952</v>
      </c>
    </row>
    <row r="33" spans="1:21">
      <c r="A33" s="262" t="s">
        <v>58</v>
      </c>
      <c r="B33" s="263">
        <v>69.811007785691331</v>
      </c>
      <c r="C33" s="276">
        <f t="shared" si="0"/>
        <v>-6.9503567486386197E-2</v>
      </c>
      <c r="D33" s="264">
        <v>69.811007785691331</v>
      </c>
      <c r="E33" s="276">
        <f t="shared" si="1"/>
        <v>8.5240293235446643E-2</v>
      </c>
      <c r="F33" s="264">
        <v>49.419738610877872</v>
      </c>
      <c r="G33" s="276">
        <f t="shared" si="2"/>
        <v>-1.7449366646476734</v>
      </c>
      <c r="H33" s="263">
        <v>69.811007785691316</v>
      </c>
      <c r="I33" s="276">
        <f t="shared" si="3"/>
        <v>-1.5492677119257317E-2</v>
      </c>
      <c r="J33" s="264">
        <v>22.100000000000041</v>
      </c>
      <c r="K33" s="276">
        <f t="shared" si="4"/>
        <v>0.67525521177631942</v>
      </c>
      <c r="L33" s="263">
        <v>61.999481708120442</v>
      </c>
      <c r="M33" s="276">
        <f t="shared" si="5"/>
        <v>-6.9503567486386197E-2</v>
      </c>
      <c r="N33" s="264">
        <v>65.267233745742715</v>
      </c>
      <c r="O33" s="276">
        <f t="shared" si="6"/>
        <v>-0.1381791395577508</v>
      </c>
      <c r="P33" s="264">
        <v>42.138620908458059</v>
      </c>
      <c r="Q33" s="276">
        <f t="shared" si="7"/>
        <v>-1.3610820445548026</v>
      </c>
      <c r="R33" s="263">
        <v>78.535782088530993</v>
      </c>
      <c r="S33" s="276">
        <f t="shared" si="8"/>
        <v>-0.5440625072027121</v>
      </c>
      <c r="T33" s="264">
        <v>46.454492303450245</v>
      </c>
      <c r="U33" s="278">
        <f t="shared" si="9"/>
        <v>-0.81701316012481062</v>
      </c>
    </row>
    <row r="34" spans="1:21">
      <c r="A34" s="262" t="s">
        <v>45</v>
      </c>
      <c r="B34" s="263">
        <v>59.411016184131825</v>
      </c>
      <c r="C34" s="276">
        <f t="shared" si="0"/>
        <v>0.28226570621571684</v>
      </c>
      <c r="D34" s="264">
        <v>75.233424631586601</v>
      </c>
      <c r="E34" s="276">
        <f t="shared" si="1"/>
        <v>-6.579170640008683E-2</v>
      </c>
      <c r="F34" s="264">
        <v>18.631527977380024</v>
      </c>
      <c r="G34" s="276">
        <f t="shared" si="2"/>
        <v>0.41731519458919225</v>
      </c>
      <c r="H34" s="263">
        <v>81.453132363349894</v>
      </c>
      <c r="I34" s="276">
        <f t="shared" si="3"/>
        <v>-0.3699084620151985</v>
      </c>
      <c r="J34" s="264">
        <v>23.87641514192098</v>
      </c>
      <c r="K34" s="276">
        <f t="shared" si="4"/>
        <v>0.58506829478222722</v>
      </c>
      <c r="L34" s="263">
        <v>44.372674655160857</v>
      </c>
      <c r="M34" s="276">
        <f t="shared" si="5"/>
        <v>0.28226570621571684</v>
      </c>
      <c r="N34" s="264">
        <v>46.275285067870229</v>
      </c>
      <c r="O34" s="276">
        <f t="shared" si="6"/>
        <v>0.6909881861304058</v>
      </c>
      <c r="P34" s="264">
        <v>24.287255090640759</v>
      </c>
      <c r="Q34" s="276">
        <f t="shared" si="7"/>
        <v>0.35073386192155154</v>
      </c>
      <c r="R34" s="263">
        <v>47.34533472798195</v>
      </c>
      <c r="S34" s="276">
        <f t="shared" si="8"/>
        <v>0.74648220577944679</v>
      </c>
      <c r="T34" s="264">
        <v>24.105837660359686</v>
      </c>
      <c r="U34" s="278">
        <f t="shared" si="9"/>
        <v>0.84249139988006616</v>
      </c>
    </row>
    <row r="35" spans="1:21">
      <c r="A35" s="262" t="s">
        <v>61</v>
      </c>
      <c r="B35" s="263">
        <v>100</v>
      </c>
      <c r="C35" s="276">
        <f t="shared" si="0"/>
        <v>-1.0906159175611085</v>
      </c>
      <c r="D35" s="264">
        <v>100</v>
      </c>
      <c r="E35" s="276">
        <f t="shared" si="1"/>
        <v>-0.75562163064266696</v>
      </c>
      <c r="F35" s="264">
        <v>15.531904257546081</v>
      </c>
      <c r="G35" s="276">
        <f t="shared" si="2"/>
        <v>0.63500134825781807</v>
      </c>
      <c r="H35" s="263">
        <v>100</v>
      </c>
      <c r="I35" s="276">
        <f t="shared" si="3"/>
        <v>-0.93452212913045596</v>
      </c>
      <c r="J35" s="264">
        <v>21.155726769707595</v>
      </c>
      <c r="K35" s="276">
        <f t="shared" si="4"/>
        <v>0.72319507078249667</v>
      </c>
      <c r="L35" s="263">
        <v>69.739840851418748</v>
      </c>
      <c r="M35" s="276">
        <f t="shared" si="5"/>
        <v>-1.0906159175611085</v>
      </c>
      <c r="N35" s="264">
        <v>81.096604820007599</v>
      </c>
      <c r="O35" s="276">
        <f t="shared" si="6"/>
        <v>-0.82927184961050282</v>
      </c>
      <c r="P35" s="264">
        <v>22.161463022037964</v>
      </c>
      <c r="Q35" s="276">
        <f t="shared" si="7"/>
        <v>0.55458183154096952</v>
      </c>
      <c r="R35" s="263">
        <v>85.805506953324922</v>
      </c>
      <c r="S35" s="276">
        <f t="shared" si="8"/>
        <v>-0.84485668564599292</v>
      </c>
      <c r="T35" s="264">
        <v>24.931405453401101</v>
      </c>
      <c r="U35" s="278">
        <f t="shared" si="9"/>
        <v>0.78118867096752476</v>
      </c>
    </row>
    <row r="36" spans="1:21">
      <c r="A36" s="262" t="s">
        <v>78</v>
      </c>
      <c r="B36" s="263">
        <v>100</v>
      </c>
      <c r="C36" s="276">
        <f t="shared" si="0"/>
        <v>-1.0906159175611085</v>
      </c>
      <c r="D36" s="264">
        <v>100</v>
      </c>
      <c r="E36" s="276">
        <f t="shared" si="1"/>
        <v>-0.75562163064266696</v>
      </c>
      <c r="F36" s="264">
        <v>18.161276841236329</v>
      </c>
      <c r="G36" s="276">
        <f t="shared" si="2"/>
        <v>0.45034086813478846</v>
      </c>
      <c r="H36" s="263">
        <v>100</v>
      </c>
      <c r="I36" s="276">
        <f t="shared" si="3"/>
        <v>-0.93452212913045596</v>
      </c>
      <c r="J36" s="264">
        <v>19.583171402831191</v>
      </c>
      <c r="K36" s="276">
        <f t="shared" si="4"/>
        <v>0.80303221976543893</v>
      </c>
      <c r="L36" s="263">
        <v>77.332778405832485</v>
      </c>
      <c r="M36" s="276">
        <f t="shared" si="5"/>
        <v>-1.0906159175611085</v>
      </c>
      <c r="N36" s="264">
        <v>91.728309836367572</v>
      </c>
      <c r="O36" s="276">
        <f t="shared" si="6"/>
        <v>-1.2934402488328245</v>
      </c>
      <c r="P36" s="264">
        <v>25.00552111759049</v>
      </c>
      <c r="Q36" s="276">
        <f t="shared" si="7"/>
        <v>0.28185738364183743</v>
      </c>
      <c r="R36" s="263">
        <v>92.31511567667124</v>
      </c>
      <c r="S36" s="276">
        <f t="shared" si="8"/>
        <v>-1.1142000850652325</v>
      </c>
      <c r="T36" s="264">
        <v>27.462069309810254</v>
      </c>
      <c r="U36" s="278">
        <f t="shared" si="9"/>
        <v>0.59327363641089648</v>
      </c>
    </row>
    <row r="37" spans="1:21">
      <c r="A37" s="262" t="s">
        <v>79</v>
      </c>
      <c r="B37" s="263">
        <v>20.132592467232357</v>
      </c>
      <c r="C37" s="276">
        <f t="shared" si="0"/>
        <v>1.6108189505265389</v>
      </c>
      <c r="D37" s="264">
        <v>18.477110960678811</v>
      </c>
      <c r="E37" s="276">
        <f t="shared" si="1"/>
        <v>1.5150567951583509</v>
      </c>
      <c r="F37" s="264">
        <v>30.065481506553514</v>
      </c>
      <c r="G37" s="276">
        <f t="shared" si="2"/>
        <v>-0.38568981181362744</v>
      </c>
      <c r="H37" s="263">
        <v>15.993888700848524</v>
      </c>
      <c r="I37" s="276">
        <f t="shared" si="3"/>
        <v>1.6228368540640377</v>
      </c>
      <c r="J37" s="264">
        <v>30.065481506553525</v>
      </c>
      <c r="K37" s="276">
        <f t="shared" si="4"/>
        <v>0.27085524777202252</v>
      </c>
      <c r="L37" s="263">
        <v>26.028118963533853</v>
      </c>
      <c r="M37" s="276">
        <f t="shared" si="5"/>
        <v>1.6108189505265389</v>
      </c>
      <c r="N37" s="264">
        <v>25.212732549858231</v>
      </c>
      <c r="O37" s="276">
        <f t="shared" si="6"/>
        <v>1.6105557692017576</v>
      </c>
      <c r="P37" s="264">
        <v>30.920437445587567</v>
      </c>
      <c r="Q37" s="276">
        <f t="shared" si="7"/>
        <v>-0.2853399926864309</v>
      </c>
      <c r="R37" s="263">
        <v>23.989652929344796</v>
      </c>
      <c r="S37" s="276">
        <f t="shared" si="8"/>
        <v>1.7128534576855379</v>
      </c>
      <c r="T37" s="264">
        <v>30.920437445587567</v>
      </c>
      <c r="U37" s="278">
        <f t="shared" si="9"/>
        <v>0.33647170434146989</v>
      </c>
    </row>
    <row r="38" spans="1:21">
      <c r="A38" s="262" t="s">
        <v>80</v>
      </c>
      <c r="B38" s="263">
        <v>71.334384256013038</v>
      </c>
      <c r="C38" s="276">
        <f t="shared" si="0"/>
        <v>-0.12103024703289508</v>
      </c>
      <c r="D38" s="264">
        <v>70.332508399648646</v>
      </c>
      <c r="E38" s="276">
        <f t="shared" si="1"/>
        <v>7.0714799756140478E-2</v>
      </c>
      <c r="F38" s="264">
        <v>9.9794098915582889</v>
      </c>
      <c r="G38" s="276">
        <f t="shared" si="2"/>
        <v>1.0249522749023439</v>
      </c>
      <c r="H38" s="263">
        <v>60.512769594618675</v>
      </c>
      <c r="I38" s="276">
        <f t="shared" si="3"/>
        <v>0.2675692644238209</v>
      </c>
      <c r="J38" s="264">
        <v>61.561063990247987</v>
      </c>
      <c r="K38" s="276">
        <f t="shared" si="4"/>
        <v>-1.3281456930024151</v>
      </c>
      <c r="L38" s="263">
        <v>63.91326105944168</v>
      </c>
      <c r="M38" s="276">
        <f t="shared" si="5"/>
        <v>-0.12103024703289508</v>
      </c>
      <c r="N38" s="264">
        <v>72.914617211274262</v>
      </c>
      <c r="O38" s="276">
        <f t="shared" si="6"/>
        <v>-0.47205538386408002</v>
      </c>
      <c r="P38" s="264">
        <v>21.154037707782447</v>
      </c>
      <c r="Q38" s="276">
        <f t="shared" si="7"/>
        <v>0.65118657849026451</v>
      </c>
      <c r="R38" s="263">
        <v>75.755543233170386</v>
      </c>
      <c r="S38" s="276">
        <f t="shared" si="8"/>
        <v>-0.4290265632120055</v>
      </c>
      <c r="T38" s="264">
        <v>46.559927039972884</v>
      </c>
      <c r="U38" s="278">
        <f t="shared" si="9"/>
        <v>-0.82484224106218718</v>
      </c>
    </row>
    <row r="39" spans="1:21">
      <c r="A39" s="265" t="s">
        <v>81</v>
      </c>
      <c r="B39" s="263">
        <v>27.694546655040821</v>
      </c>
      <c r="C39" s="276">
        <f t="shared" si="0"/>
        <v>1.3550434427833329</v>
      </c>
      <c r="D39" s="264">
        <v>18.663632079763438</v>
      </c>
      <c r="E39" s="276">
        <f t="shared" si="1"/>
        <v>1.5098615734721146</v>
      </c>
      <c r="F39" s="264">
        <v>25.80157334394826</v>
      </c>
      <c r="G39" s="276">
        <f>-(F39-$F$40)/$F$41</f>
        <v>-8.6236119555935603E-2</v>
      </c>
      <c r="H39" s="263">
        <v>7.7254777023782477</v>
      </c>
      <c r="I39" s="276">
        <f t="shared" si="3"/>
        <v>1.8745482452553557</v>
      </c>
      <c r="J39" s="264">
        <v>44.599029335051924</v>
      </c>
      <c r="K39" s="276">
        <f t="shared" si="4"/>
        <v>-0.46699923269647936</v>
      </c>
      <c r="L39" s="263">
        <v>27.089958952111836</v>
      </c>
      <c r="M39" s="276">
        <f t="shared" si="5"/>
        <v>1.3550434427833329</v>
      </c>
      <c r="N39" s="264">
        <v>27.61258695056825</v>
      </c>
      <c r="O39" s="276">
        <f t="shared" si="6"/>
        <v>1.5057807990694885</v>
      </c>
      <c r="P39" s="264">
        <v>26.565774930601371</v>
      </c>
      <c r="Q39" s="276">
        <f t="shared" si="7"/>
        <v>0.13224041189244676</v>
      </c>
      <c r="R39" s="266">
        <v>41.016662595695422</v>
      </c>
      <c r="S39" s="277">
        <f t="shared" si="8"/>
        <v>1.0083391219726532</v>
      </c>
      <c r="T39" s="267">
        <v>35.824223403831553</v>
      </c>
      <c r="U39" s="279">
        <f t="shared" si="9"/>
        <v>-2.7660065062811788E-2</v>
      </c>
    </row>
    <row r="40" spans="1:21">
      <c r="A40" s="268" t="s">
        <v>568</v>
      </c>
      <c r="B40" s="269">
        <f>AVERAGE(B7:B39)</f>
        <v>67.756148046153712</v>
      </c>
      <c r="C40" s="270"/>
      <c r="D40" s="270">
        <f>AVERAGE(D7:D39)</f>
        <v>72.871342040050195</v>
      </c>
      <c r="E40" s="270"/>
      <c r="F40" s="270">
        <f>AVERAGE(F7:F39)</f>
        <v>24.573660970206234</v>
      </c>
      <c r="G40" s="270"/>
      <c r="H40" s="269">
        <f>AVERAGE(H7:H39)</f>
        <v>69.302092311972245</v>
      </c>
      <c r="I40" s="270"/>
      <c r="J40" s="270">
        <f>AVERAGE(J7:J39)</f>
        <v>35.400527646810062</v>
      </c>
      <c r="K40" s="270"/>
      <c r="L40" s="269">
        <f>AVERAGE(L7:L39)</f>
        <v>53.509043015484998</v>
      </c>
      <c r="M40" s="270"/>
      <c r="N40" s="270">
        <f>AVERAGE(N7:N39)</f>
        <v>62.102262037944911</v>
      </c>
      <c r="O40" s="270"/>
      <c r="P40" s="270">
        <f>AVERAGE(P7:P39)</f>
        <v>27.944820399018692</v>
      </c>
      <c r="Q40" s="270"/>
      <c r="R40" s="269">
        <f>AVERAGE(R7:R39)</f>
        <v>65.386642178034052</v>
      </c>
      <c r="S40" s="270"/>
      <c r="T40" s="270">
        <f>AVERAGE(T7:T39)</f>
        <v>35.451723528632428</v>
      </c>
      <c r="U40" s="250"/>
    </row>
    <row r="41" spans="1:21">
      <c r="A41" s="249"/>
      <c r="B41" s="271">
        <f>STDEV(B7:B39)</f>
        <v>29.564809604055338</v>
      </c>
      <c r="C41" s="271"/>
      <c r="D41" s="271">
        <f>STDEV(D7:D39)</f>
        <v>35.902436960250192</v>
      </c>
      <c r="E41" s="271"/>
      <c r="F41" s="271">
        <f>STDEV(F7:F39)</f>
        <v>14.238956716339272</v>
      </c>
      <c r="G41" s="272"/>
      <c r="H41" s="271">
        <f>STDEV(H7:H39)</f>
        <v>32.848775573234647</v>
      </c>
      <c r="I41" s="271"/>
      <c r="J41" s="271">
        <f>STDEV(J7:J39)</f>
        <v>19.697038119590058</v>
      </c>
      <c r="K41" s="271"/>
      <c r="L41" s="271">
        <f>STDEV(L7:L39)</f>
        <v>18.588839836904263</v>
      </c>
      <c r="M41" s="271"/>
      <c r="N41" s="271">
        <f>STDEV(N7:N39)</f>
        <v>22.90484452231685</v>
      </c>
      <c r="O41" s="271"/>
      <c r="P41" s="271">
        <f>STDEV(P7:P39)</f>
        <v>10.428321030479854</v>
      </c>
      <c r="Q41" s="271"/>
      <c r="R41" s="271">
        <f>STDEV(R7:R39)</f>
        <v>24.168436046260595</v>
      </c>
      <c r="S41" s="271"/>
      <c r="T41" s="271">
        <f>STDEV(T7:T39)</f>
        <v>13.467064316487857</v>
      </c>
      <c r="U41" s="271"/>
    </row>
  </sheetData>
  <mergeCells count="2">
    <mergeCell ref="A2:T2"/>
    <mergeCell ref="A3:T3"/>
  </mergeCells>
  <hyperlinks>
    <hyperlink ref="A1" r:id="rId1"/>
  </hyperlinks>
  <pageMargins left="0.7" right="0.7" top="0.75" bottom="0.75" header="0.3" footer="0.3"/>
  <pageSetup paperSize="9" orientation="portrait" horizontalDpi="300" verticalDpi="0" copies="0"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3"/>
  <sheetViews>
    <sheetView workbookViewId="0"/>
  </sheetViews>
  <sheetFormatPr defaultRowHeight="16.5"/>
  <cols>
    <col min="1" max="16384" width="9.140625" style="42"/>
  </cols>
  <sheetData>
    <row r="1" spans="1:23">
      <c r="A1" s="54" t="s">
        <v>507</v>
      </c>
      <c r="B1"/>
      <c r="C1"/>
      <c r="D1"/>
      <c r="E1"/>
      <c r="F1"/>
      <c r="G1"/>
      <c r="H1"/>
      <c r="I1"/>
      <c r="J1"/>
      <c r="K1"/>
      <c r="M1" s="54"/>
    </row>
    <row r="2" spans="1:23">
      <c r="A2"/>
      <c r="B2"/>
      <c r="C2"/>
      <c r="D2"/>
      <c r="E2"/>
      <c r="F2"/>
      <c r="G2"/>
      <c r="H2"/>
      <c r="I2"/>
      <c r="J2"/>
      <c r="K2"/>
    </row>
    <row r="3" spans="1:23">
      <c r="A3" s="54" t="s">
        <v>348</v>
      </c>
      <c r="B3" s="209">
        <v>42013.61519675926</v>
      </c>
      <c r="C3"/>
      <c r="D3"/>
      <c r="E3"/>
      <c r="F3"/>
      <c r="G3"/>
      <c r="H3"/>
      <c r="I3"/>
      <c r="J3"/>
      <c r="K3"/>
      <c r="M3" s="54"/>
      <c r="N3" s="209"/>
    </row>
    <row r="4" spans="1:23">
      <c r="A4" s="54" t="s">
        <v>349</v>
      </c>
      <c r="B4" s="209">
        <v>42034.435995868058</v>
      </c>
      <c r="C4"/>
      <c r="D4"/>
      <c r="E4"/>
      <c r="F4"/>
      <c r="G4"/>
      <c r="H4"/>
      <c r="I4"/>
      <c r="J4"/>
      <c r="K4"/>
      <c r="M4" s="54"/>
      <c r="N4" s="209"/>
    </row>
    <row r="5" spans="1:23">
      <c r="A5" s="54" t="s">
        <v>350</v>
      </c>
      <c r="B5" s="54" t="s">
        <v>4</v>
      </c>
      <c r="C5"/>
      <c r="D5"/>
      <c r="E5"/>
      <c r="F5"/>
      <c r="G5"/>
      <c r="H5"/>
      <c r="I5"/>
      <c r="J5"/>
      <c r="K5"/>
      <c r="M5" s="54"/>
      <c r="N5" s="54"/>
    </row>
    <row r="6" spans="1:23">
      <c r="A6"/>
      <c r="B6"/>
      <c r="C6"/>
      <c r="D6"/>
      <c r="E6"/>
      <c r="F6"/>
      <c r="G6"/>
      <c r="H6"/>
      <c r="I6"/>
      <c r="J6"/>
      <c r="K6"/>
    </row>
    <row r="7" spans="1:23">
      <c r="A7" s="54" t="s">
        <v>416</v>
      </c>
      <c r="B7" s="54" t="s">
        <v>417</v>
      </c>
      <c r="C7"/>
      <c r="D7"/>
      <c r="E7"/>
      <c r="F7"/>
      <c r="G7"/>
      <c r="H7"/>
      <c r="I7"/>
      <c r="J7"/>
      <c r="K7"/>
      <c r="M7" s="54"/>
      <c r="N7" s="54"/>
    </row>
    <row r="8" spans="1:23">
      <c r="A8" s="54" t="s">
        <v>418</v>
      </c>
      <c r="B8" s="54" t="s">
        <v>502</v>
      </c>
      <c r="C8"/>
      <c r="D8"/>
      <c r="E8"/>
      <c r="F8"/>
      <c r="G8"/>
      <c r="H8"/>
      <c r="I8"/>
      <c r="J8"/>
      <c r="K8"/>
      <c r="M8" s="54"/>
      <c r="N8" s="54"/>
    </row>
    <row r="9" spans="1:23">
      <c r="A9" s="54" t="s">
        <v>503</v>
      </c>
      <c r="B9" s="54" t="s">
        <v>504</v>
      </c>
      <c r="C9"/>
      <c r="D9"/>
      <c r="E9"/>
      <c r="F9"/>
      <c r="G9"/>
      <c r="H9"/>
      <c r="I9"/>
      <c r="J9"/>
      <c r="K9"/>
      <c r="M9" s="54"/>
      <c r="N9" s="54"/>
    </row>
    <row r="10" spans="1:23">
      <c r="A10" s="54" t="s">
        <v>352</v>
      </c>
      <c r="B10" s="54" t="s">
        <v>478</v>
      </c>
      <c r="C10"/>
      <c r="D10"/>
      <c r="E10"/>
      <c r="F10"/>
      <c r="G10"/>
      <c r="H10"/>
      <c r="I10"/>
      <c r="J10"/>
      <c r="K10"/>
      <c r="M10" s="54"/>
      <c r="N10" s="54"/>
    </row>
    <row r="11" spans="1:23">
      <c r="A11"/>
      <c r="B11"/>
      <c r="C11"/>
      <c r="D11"/>
      <c r="E11"/>
      <c r="F11"/>
      <c r="G11"/>
      <c r="H11"/>
      <c r="I11"/>
      <c r="J11"/>
      <c r="K11"/>
    </row>
    <row r="12" spans="1:23">
      <c r="A12" s="96" t="s">
        <v>358</v>
      </c>
      <c r="B12" s="96" t="s">
        <v>247</v>
      </c>
      <c r="C12" s="96" t="s">
        <v>248</v>
      </c>
      <c r="D12" s="96" t="s">
        <v>249</v>
      </c>
      <c r="E12" s="96" t="s">
        <v>250</v>
      </c>
      <c r="F12" s="96" t="s">
        <v>251</v>
      </c>
      <c r="G12" s="96" t="s">
        <v>252</v>
      </c>
      <c r="H12" s="96" t="s">
        <v>253</v>
      </c>
      <c r="I12" s="96" t="s">
        <v>254</v>
      </c>
      <c r="J12" s="96" t="s">
        <v>255</v>
      </c>
      <c r="K12" s="96" t="s">
        <v>360</v>
      </c>
      <c r="M12" s="54"/>
      <c r="N12" s="54"/>
      <c r="O12" s="54"/>
      <c r="P12" s="54"/>
      <c r="Q12" s="54"/>
      <c r="R12" s="54"/>
      <c r="S12" s="54"/>
      <c r="T12" s="54"/>
      <c r="U12" s="54"/>
      <c r="V12" s="54"/>
      <c r="W12" s="54"/>
    </row>
    <row r="13" spans="1:23">
      <c r="A13" s="96" t="s">
        <v>38</v>
      </c>
      <c r="B13" s="141">
        <v>12.1</v>
      </c>
      <c r="C13" s="141">
        <v>14.1</v>
      </c>
      <c r="D13" s="141">
        <v>14</v>
      </c>
      <c r="E13" s="141">
        <v>13</v>
      </c>
      <c r="F13" s="141">
        <v>12.5</v>
      </c>
      <c r="G13" s="141">
        <v>13.7</v>
      </c>
      <c r="H13" s="141">
        <v>15.4</v>
      </c>
      <c r="I13" s="141">
        <v>14.1</v>
      </c>
      <c r="J13" s="141">
        <v>14.2</v>
      </c>
      <c r="K13" s="141">
        <v>16</v>
      </c>
      <c r="L13" s="42">
        <f t="shared" ref="L13:L40" si="0">-(K13-K$41)/K$42</f>
        <v>0.47012136679324001</v>
      </c>
      <c r="M13" s="54"/>
      <c r="N13" s="208"/>
      <c r="O13" s="208"/>
      <c r="P13" s="208"/>
      <c r="Q13" s="208"/>
      <c r="R13" s="208"/>
      <c r="S13" s="208"/>
      <c r="T13" s="208"/>
      <c r="U13" s="208"/>
      <c r="V13" s="208"/>
      <c r="W13" s="208"/>
    </row>
    <row r="14" spans="1:23">
      <c r="A14" s="96" t="s">
        <v>40</v>
      </c>
      <c r="B14" s="141">
        <v>21.8</v>
      </c>
      <c r="C14" s="141">
        <v>20</v>
      </c>
      <c r="D14" s="141">
        <v>20.5</v>
      </c>
      <c r="E14" s="141">
        <v>18</v>
      </c>
      <c r="F14" s="141">
        <v>14.9</v>
      </c>
      <c r="G14" s="141">
        <v>15.8</v>
      </c>
      <c r="H14" s="141">
        <v>23.1</v>
      </c>
      <c r="I14" s="141">
        <v>26.9</v>
      </c>
      <c r="J14" s="141">
        <v>28.5</v>
      </c>
      <c r="K14" s="141">
        <v>30.3</v>
      </c>
      <c r="L14" s="42">
        <f t="shared" si="0"/>
        <v>-1.2105625194925946</v>
      </c>
      <c r="M14" s="54"/>
      <c r="N14" s="208"/>
      <c r="O14" s="208"/>
      <c r="P14" s="208"/>
      <c r="Q14" s="208"/>
      <c r="R14" s="208"/>
      <c r="S14" s="208"/>
      <c r="T14" s="208"/>
      <c r="U14" s="208"/>
      <c r="V14" s="208"/>
      <c r="W14" s="208"/>
    </row>
    <row r="15" spans="1:23">
      <c r="A15" s="96" t="s">
        <v>41</v>
      </c>
      <c r="B15" s="141">
        <v>26.2</v>
      </c>
      <c r="C15" s="141">
        <v>27</v>
      </c>
      <c r="D15" s="141">
        <v>24.8</v>
      </c>
      <c r="E15" s="141">
        <v>20.399999999999999</v>
      </c>
      <c r="F15" s="141">
        <v>19.399999999999999</v>
      </c>
      <c r="G15" s="141">
        <v>24.4</v>
      </c>
      <c r="H15" s="141">
        <v>25.3</v>
      </c>
      <c r="I15" s="141">
        <v>24.6</v>
      </c>
      <c r="J15" s="141">
        <v>28.8</v>
      </c>
      <c r="K15" s="141">
        <v>26</v>
      </c>
      <c r="L15" s="42">
        <f t="shared" si="0"/>
        <v>-0.70518205018986113</v>
      </c>
      <c r="M15" s="54"/>
      <c r="N15" s="208"/>
      <c r="O15" s="208"/>
      <c r="P15" s="208"/>
      <c r="Q15" s="208"/>
      <c r="R15" s="208"/>
      <c r="S15" s="208"/>
      <c r="T15" s="208"/>
      <c r="U15" s="208"/>
      <c r="V15" s="208"/>
      <c r="W15" s="208"/>
    </row>
    <row r="16" spans="1:23">
      <c r="A16" s="96" t="s">
        <v>42</v>
      </c>
      <c r="B16" s="141">
        <v>7.5</v>
      </c>
      <c r="C16" s="141">
        <v>7.5</v>
      </c>
      <c r="D16" s="141">
        <v>6.7</v>
      </c>
      <c r="E16" s="141">
        <v>5.7</v>
      </c>
      <c r="F16" s="141">
        <v>5.5</v>
      </c>
      <c r="G16" s="141">
        <v>9.3000000000000007</v>
      </c>
      <c r="H16" s="141">
        <v>11.3</v>
      </c>
      <c r="I16" s="141">
        <v>11.6</v>
      </c>
      <c r="J16" s="141">
        <v>12.1</v>
      </c>
      <c r="K16" s="141">
        <v>11.4</v>
      </c>
      <c r="L16" s="42">
        <f t="shared" si="0"/>
        <v>1.0107609386054666</v>
      </c>
      <c r="M16" s="54"/>
      <c r="N16" s="208"/>
      <c r="O16" s="208"/>
      <c r="P16" s="208"/>
      <c r="Q16" s="208"/>
      <c r="R16" s="208"/>
      <c r="S16" s="208"/>
      <c r="T16" s="208"/>
      <c r="U16" s="208"/>
      <c r="V16" s="208"/>
      <c r="W16" s="208"/>
    </row>
    <row r="17" spans="1:23">
      <c r="A17" s="96" t="s">
        <v>359</v>
      </c>
      <c r="B17" s="141">
        <v>17.899999999999999</v>
      </c>
      <c r="C17" s="141">
        <v>19.399999999999999</v>
      </c>
      <c r="D17" s="141">
        <v>18.899999999999999</v>
      </c>
      <c r="E17" s="141">
        <v>17.3</v>
      </c>
      <c r="F17" s="141">
        <v>15.6</v>
      </c>
      <c r="G17" s="141">
        <v>15.9</v>
      </c>
      <c r="H17" s="141">
        <v>15.1</v>
      </c>
      <c r="I17" s="141">
        <v>13.2</v>
      </c>
      <c r="J17" s="141">
        <v>12.4</v>
      </c>
      <c r="K17" s="141">
        <v>12</v>
      </c>
      <c r="L17" s="42">
        <f t="shared" si="0"/>
        <v>0.94024273358648047</v>
      </c>
      <c r="M17" s="54"/>
      <c r="N17" s="208"/>
      <c r="O17" s="208"/>
      <c r="P17" s="208"/>
      <c r="Q17" s="208"/>
      <c r="R17" s="208"/>
      <c r="S17" s="208"/>
      <c r="T17" s="208"/>
      <c r="U17" s="208"/>
      <c r="V17" s="208"/>
      <c r="W17" s="208"/>
    </row>
    <row r="18" spans="1:23">
      <c r="A18" s="96" t="s">
        <v>44</v>
      </c>
      <c r="B18" s="141">
        <v>20.6</v>
      </c>
      <c r="C18" s="141">
        <v>15.5</v>
      </c>
      <c r="D18" s="141">
        <v>13.3</v>
      </c>
      <c r="E18" s="141">
        <v>11.4</v>
      </c>
      <c r="F18" s="141">
        <v>12.2</v>
      </c>
      <c r="G18" s="141">
        <v>29.2</v>
      </c>
      <c r="H18" s="141">
        <v>31.9</v>
      </c>
      <c r="I18" s="141">
        <v>26.9</v>
      </c>
      <c r="J18" s="141">
        <v>24.3</v>
      </c>
      <c r="K18" s="141">
        <v>15.7</v>
      </c>
      <c r="L18" s="42">
        <f t="shared" si="0"/>
        <v>0.50538046930273317</v>
      </c>
      <c r="M18" s="54"/>
      <c r="N18" s="208"/>
      <c r="O18" s="208"/>
      <c r="P18" s="208"/>
      <c r="Q18" s="208"/>
      <c r="R18" s="208"/>
      <c r="S18" s="208"/>
      <c r="T18" s="208"/>
      <c r="U18" s="208"/>
      <c r="V18" s="208"/>
      <c r="W18" s="208"/>
    </row>
    <row r="19" spans="1:23">
      <c r="A19" s="96" t="s">
        <v>70</v>
      </c>
      <c r="B19" s="141">
        <v>7.8</v>
      </c>
      <c r="C19" s="141">
        <v>7.4</v>
      </c>
      <c r="D19" s="141">
        <v>7</v>
      </c>
      <c r="E19" s="141">
        <v>7.6</v>
      </c>
      <c r="F19" s="141">
        <v>10.1</v>
      </c>
      <c r="G19" s="141">
        <v>18.100000000000001</v>
      </c>
      <c r="H19" s="141">
        <v>22.2</v>
      </c>
      <c r="I19" s="141">
        <v>24.4</v>
      </c>
      <c r="J19" s="141">
        <v>25.9</v>
      </c>
      <c r="K19" s="141">
        <v>22.2</v>
      </c>
      <c r="L19" s="42">
        <f t="shared" si="0"/>
        <v>-0.25856675173628257</v>
      </c>
      <c r="M19" s="54"/>
      <c r="N19" s="208"/>
      <c r="O19" s="208"/>
      <c r="P19" s="208"/>
      <c r="Q19" s="208"/>
      <c r="R19" s="208"/>
      <c r="S19" s="208"/>
      <c r="T19" s="208"/>
      <c r="U19" s="208"/>
      <c r="V19" s="208"/>
      <c r="W19" s="208"/>
    </row>
    <row r="20" spans="1:23">
      <c r="A20" s="96" t="s">
        <v>68</v>
      </c>
      <c r="B20" s="141">
        <v>9.6</v>
      </c>
      <c r="C20" s="141">
        <v>9.1</v>
      </c>
      <c r="D20" s="141">
        <v>8.4</v>
      </c>
      <c r="E20" s="141">
        <v>7.8</v>
      </c>
      <c r="F20" s="141">
        <v>7.7</v>
      </c>
      <c r="G20" s="141">
        <v>9.8000000000000007</v>
      </c>
      <c r="H20" s="141">
        <v>13</v>
      </c>
      <c r="I20" s="141">
        <v>18.600000000000001</v>
      </c>
      <c r="J20" s="141">
        <v>26.5</v>
      </c>
      <c r="K20" s="141">
        <v>30.2</v>
      </c>
      <c r="L20" s="42">
        <f t="shared" si="0"/>
        <v>-1.1988094853227635</v>
      </c>
      <c r="M20" s="54"/>
      <c r="N20" s="208"/>
      <c r="O20" s="208"/>
      <c r="P20" s="208"/>
      <c r="Q20" s="208"/>
      <c r="R20" s="208"/>
      <c r="S20" s="208"/>
      <c r="T20" s="208"/>
      <c r="U20" s="208"/>
      <c r="V20" s="208"/>
      <c r="W20" s="208"/>
    </row>
    <row r="21" spans="1:23">
      <c r="A21" s="96" t="s">
        <v>45</v>
      </c>
      <c r="B21" s="141">
        <v>13</v>
      </c>
      <c r="C21" s="141">
        <v>11.1</v>
      </c>
      <c r="D21" s="141">
        <v>10.5</v>
      </c>
      <c r="E21" s="141">
        <v>10.5</v>
      </c>
      <c r="F21" s="141">
        <v>15.4</v>
      </c>
      <c r="G21" s="141">
        <v>24.6</v>
      </c>
      <c r="H21" s="141">
        <v>27.3</v>
      </c>
      <c r="I21" s="141">
        <v>29</v>
      </c>
      <c r="J21" s="141">
        <v>33.9</v>
      </c>
      <c r="K21" s="141">
        <v>35.5</v>
      </c>
      <c r="L21" s="42">
        <f t="shared" si="0"/>
        <v>-1.8217202963238071</v>
      </c>
      <c r="M21" s="54"/>
      <c r="N21" s="208"/>
      <c r="O21" s="208"/>
      <c r="P21" s="208"/>
      <c r="Q21" s="208"/>
      <c r="R21" s="208"/>
      <c r="S21" s="208"/>
      <c r="T21" s="208"/>
      <c r="U21" s="208"/>
      <c r="V21" s="208"/>
      <c r="W21" s="208"/>
    </row>
    <row r="22" spans="1:23">
      <c r="A22" s="96" t="s">
        <v>46</v>
      </c>
      <c r="B22" s="141">
        <v>12.9</v>
      </c>
      <c r="C22" s="141">
        <v>13</v>
      </c>
      <c r="D22" s="141">
        <v>13.2</v>
      </c>
      <c r="E22" s="141">
        <v>12.3</v>
      </c>
      <c r="F22" s="141">
        <v>11.8</v>
      </c>
      <c r="G22" s="141">
        <v>14.4</v>
      </c>
      <c r="H22" s="141">
        <v>15.3</v>
      </c>
      <c r="I22" s="141">
        <v>15.2</v>
      </c>
      <c r="J22" s="141">
        <v>16.2</v>
      </c>
      <c r="K22" s="141">
        <v>16.399999999999999</v>
      </c>
      <c r="L22" s="42">
        <f t="shared" si="0"/>
        <v>0.42310923011391616</v>
      </c>
      <c r="M22" s="54"/>
      <c r="N22" s="208"/>
      <c r="O22" s="208"/>
      <c r="P22" s="208"/>
      <c r="Q22" s="208"/>
      <c r="R22" s="208"/>
      <c r="S22" s="208"/>
      <c r="T22" s="208"/>
      <c r="U22" s="208"/>
      <c r="V22" s="208"/>
      <c r="W22" s="208"/>
    </row>
    <row r="23" spans="1:23">
      <c r="A23" s="96" t="s">
        <v>96</v>
      </c>
      <c r="B23" s="141">
        <v>15.5</v>
      </c>
      <c r="C23" s="141">
        <v>13</v>
      </c>
      <c r="D23" s="141">
        <v>14.2</v>
      </c>
      <c r="E23" s="141">
        <v>12.1</v>
      </c>
      <c r="F23" s="141">
        <v>10.6</v>
      </c>
      <c r="G23" s="141">
        <v>10.6</v>
      </c>
      <c r="H23" s="141">
        <v>13.2</v>
      </c>
      <c r="I23" s="141">
        <v>17.600000000000001</v>
      </c>
      <c r="J23" s="141">
        <v>19.399999999999999</v>
      </c>
      <c r="K23" s="141">
        <v>22.7</v>
      </c>
      <c r="L23" s="42">
        <f t="shared" si="0"/>
        <v>-0.31733192258543763</v>
      </c>
      <c r="M23" s="54"/>
      <c r="N23" s="208"/>
      <c r="O23" s="208"/>
      <c r="P23" s="208"/>
      <c r="Q23" s="208"/>
      <c r="R23" s="208"/>
      <c r="S23" s="208"/>
      <c r="T23" s="208"/>
      <c r="U23" s="208"/>
      <c r="V23" s="208"/>
      <c r="W23" s="208"/>
    </row>
    <row r="24" spans="1:23">
      <c r="A24" s="96" t="s">
        <v>47</v>
      </c>
      <c r="B24" s="141">
        <v>9.6999999999999993</v>
      </c>
      <c r="C24" s="141">
        <v>9.3000000000000007</v>
      </c>
      <c r="D24" s="141">
        <v>8.1999999999999993</v>
      </c>
      <c r="E24" s="141">
        <v>7.5</v>
      </c>
      <c r="F24" s="141">
        <v>8.6</v>
      </c>
      <c r="G24" s="141">
        <v>9.6</v>
      </c>
      <c r="H24" s="141">
        <v>10.5</v>
      </c>
      <c r="I24" s="141">
        <v>10.8</v>
      </c>
      <c r="J24" s="141">
        <v>13.9</v>
      </c>
      <c r="K24" s="141">
        <v>16.2</v>
      </c>
      <c r="L24" s="42">
        <f t="shared" si="0"/>
        <v>0.44661529845357811</v>
      </c>
      <c r="M24" s="54"/>
      <c r="N24" s="208"/>
      <c r="O24" s="208"/>
      <c r="P24" s="208"/>
      <c r="Q24" s="208"/>
      <c r="R24" s="208"/>
      <c r="S24" s="208"/>
      <c r="T24" s="208"/>
      <c r="U24" s="208"/>
      <c r="V24" s="208"/>
      <c r="W24" s="208"/>
    </row>
    <row r="25" spans="1:23">
      <c r="A25" s="96" t="s">
        <v>48</v>
      </c>
      <c r="B25" s="141">
        <v>6.6</v>
      </c>
      <c r="C25" s="141">
        <v>6.3</v>
      </c>
      <c r="D25" s="141">
        <v>5.0999999999999996</v>
      </c>
      <c r="E25" s="141">
        <v>5.0999999999999996</v>
      </c>
      <c r="F25" s="141">
        <v>5.2</v>
      </c>
      <c r="G25" s="141">
        <v>6.5</v>
      </c>
      <c r="H25" s="141">
        <v>7.6</v>
      </c>
      <c r="I25" s="141">
        <v>7.9</v>
      </c>
      <c r="J25" s="141">
        <v>14.2</v>
      </c>
      <c r="K25" s="141">
        <v>20.2</v>
      </c>
      <c r="L25" s="42">
        <f t="shared" si="0"/>
        <v>-2.3506068339662355E-2</v>
      </c>
      <c r="M25" s="54"/>
      <c r="N25" s="208"/>
      <c r="O25" s="208"/>
      <c r="P25" s="208"/>
      <c r="Q25" s="208"/>
      <c r="R25" s="208"/>
      <c r="S25" s="208"/>
      <c r="T25" s="208"/>
      <c r="U25" s="208"/>
      <c r="V25" s="208"/>
      <c r="W25" s="208"/>
    </row>
    <row r="26" spans="1:23">
      <c r="A26" s="96" t="s">
        <v>49</v>
      </c>
      <c r="B26" s="141">
        <v>18.899999999999999</v>
      </c>
      <c r="C26" s="141">
        <v>16.899999999999999</v>
      </c>
      <c r="D26" s="141">
        <v>15.6</v>
      </c>
      <c r="E26" s="141">
        <v>11.2</v>
      </c>
      <c r="F26" s="141">
        <v>15.4</v>
      </c>
      <c r="G26" s="141">
        <v>32.4</v>
      </c>
      <c r="H26" s="141">
        <v>33.700000000000003</v>
      </c>
      <c r="I26" s="141">
        <v>30</v>
      </c>
      <c r="J26" s="141">
        <v>27.4</v>
      </c>
      <c r="K26" s="141">
        <v>25.7</v>
      </c>
      <c r="L26" s="42">
        <f t="shared" si="0"/>
        <v>-0.66992294768036798</v>
      </c>
      <c r="M26" s="54"/>
      <c r="N26" s="208"/>
      <c r="O26" s="208"/>
      <c r="P26" s="208"/>
      <c r="Q26" s="208"/>
      <c r="R26" s="208"/>
      <c r="S26" s="208"/>
      <c r="T26" s="208"/>
      <c r="U26" s="208"/>
      <c r="V26" s="208"/>
      <c r="W26" s="208"/>
    </row>
    <row r="27" spans="1:23">
      <c r="A27" s="96" t="s">
        <v>50</v>
      </c>
      <c r="B27" s="141">
        <v>14.5</v>
      </c>
      <c r="C27" s="141">
        <v>15.1</v>
      </c>
      <c r="D27" s="141">
        <v>11</v>
      </c>
      <c r="E27" s="141">
        <v>7.6</v>
      </c>
      <c r="F27" s="141">
        <v>13.4</v>
      </c>
      <c r="G27" s="141">
        <v>31.2</v>
      </c>
      <c r="H27" s="141">
        <v>41.3</v>
      </c>
      <c r="I27" s="141">
        <v>40.200000000000003</v>
      </c>
      <c r="J27" s="141">
        <v>36.200000000000003</v>
      </c>
      <c r="K27" s="141">
        <v>33.9</v>
      </c>
      <c r="L27" s="42">
        <f t="shared" si="0"/>
        <v>-1.6336717496065107</v>
      </c>
      <c r="M27" s="54"/>
      <c r="N27" s="208"/>
      <c r="O27" s="208"/>
      <c r="P27" s="208"/>
      <c r="Q27" s="208"/>
      <c r="R27" s="208"/>
      <c r="S27" s="208"/>
      <c r="T27" s="208"/>
      <c r="U27" s="208"/>
      <c r="V27" s="208"/>
      <c r="W27" s="208"/>
    </row>
    <row r="28" spans="1:23">
      <c r="A28" s="96" t="s">
        <v>51</v>
      </c>
      <c r="B28" s="141">
        <v>7</v>
      </c>
      <c r="C28" s="141">
        <v>6.4</v>
      </c>
      <c r="D28" s="141">
        <v>6.6</v>
      </c>
      <c r="E28" s="141">
        <v>5.8</v>
      </c>
      <c r="F28" s="141">
        <v>6.6</v>
      </c>
      <c r="G28" s="141">
        <v>8.1999999999999993</v>
      </c>
      <c r="H28" s="141">
        <v>6.1</v>
      </c>
      <c r="I28" s="141">
        <v>8.3000000000000007</v>
      </c>
      <c r="J28" s="141">
        <v>8.5</v>
      </c>
      <c r="K28" s="141">
        <v>10.3</v>
      </c>
      <c r="L28" s="42">
        <f t="shared" si="0"/>
        <v>1.1400443144736077</v>
      </c>
      <c r="M28" s="54"/>
      <c r="N28" s="208"/>
      <c r="O28" s="208"/>
      <c r="P28" s="208"/>
      <c r="Q28" s="208"/>
      <c r="R28" s="208"/>
      <c r="S28" s="208"/>
      <c r="T28" s="208"/>
      <c r="U28" s="208"/>
      <c r="V28" s="208"/>
      <c r="W28" s="208"/>
    </row>
    <row r="29" spans="1:23">
      <c r="A29" s="96" t="s">
        <v>52</v>
      </c>
      <c r="B29" s="141">
        <v>12.5</v>
      </c>
      <c r="C29" s="141">
        <v>14.4</v>
      </c>
      <c r="D29" s="141">
        <v>16.7</v>
      </c>
      <c r="E29" s="141">
        <v>17.5</v>
      </c>
      <c r="F29" s="141">
        <v>18.899999999999999</v>
      </c>
      <c r="G29" s="141">
        <v>23.4</v>
      </c>
      <c r="H29" s="141">
        <v>25.3</v>
      </c>
      <c r="I29" s="141">
        <v>24.9</v>
      </c>
      <c r="J29" s="141">
        <v>24.9</v>
      </c>
      <c r="K29" s="141">
        <v>24.2</v>
      </c>
      <c r="L29" s="42">
        <f t="shared" si="0"/>
        <v>-0.4936274351329028</v>
      </c>
      <c r="M29" s="54"/>
      <c r="N29" s="208"/>
      <c r="O29" s="208"/>
      <c r="P29" s="208"/>
      <c r="Q29" s="208"/>
      <c r="R29" s="208"/>
      <c r="S29" s="208"/>
      <c r="T29" s="208"/>
      <c r="U29" s="208"/>
      <c r="V29" s="208"/>
      <c r="W29" s="208"/>
    </row>
    <row r="30" spans="1:23">
      <c r="A30" s="96" t="s">
        <v>53</v>
      </c>
      <c r="B30" s="141">
        <v>9.1999999999999993</v>
      </c>
      <c r="C30" s="141">
        <v>9.1</v>
      </c>
      <c r="D30" s="141">
        <v>9</v>
      </c>
      <c r="E30" s="141">
        <v>8.4</v>
      </c>
      <c r="F30" s="141">
        <v>8.1999999999999993</v>
      </c>
      <c r="G30" s="141">
        <v>9.1</v>
      </c>
      <c r="H30" s="141">
        <v>9.6999999999999993</v>
      </c>
      <c r="I30" s="141">
        <v>9.1</v>
      </c>
      <c r="J30" s="141">
        <v>9.6</v>
      </c>
      <c r="K30" s="141">
        <v>10</v>
      </c>
      <c r="L30" s="42">
        <f t="shared" si="0"/>
        <v>1.1753034169831007</v>
      </c>
      <c r="M30" s="54"/>
      <c r="N30" s="208"/>
      <c r="O30" s="208"/>
      <c r="P30" s="208"/>
      <c r="Q30" s="208"/>
      <c r="R30" s="208"/>
      <c r="S30" s="208"/>
      <c r="T30" s="208"/>
      <c r="U30" s="208"/>
      <c r="V30" s="208"/>
      <c r="W30" s="208"/>
    </row>
    <row r="31" spans="1:23">
      <c r="A31" s="96" t="s">
        <v>54</v>
      </c>
      <c r="B31" s="141">
        <v>7.2</v>
      </c>
      <c r="C31" s="141">
        <v>7.4</v>
      </c>
      <c r="D31" s="141">
        <v>6.1</v>
      </c>
      <c r="E31" s="141">
        <v>5.3</v>
      </c>
      <c r="F31" s="141">
        <v>4.5999999999999996</v>
      </c>
      <c r="G31" s="141">
        <v>5.5</v>
      </c>
      <c r="H31" s="141">
        <v>7.4</v>
      </c>
      <c r="I31" s="141">
        <v>6.9</v>
      </c>
      <c r="J31" s="141">
        <v>8.4</v>
      </c>
      <c r="K31" s="141">
        <v>10.5</v>
      </c>
      <c r="L31" s="42">
        <f t="shared" si="0"/>
        <v>1.1165382461339457</v>
      </c>
      <c r="M31" s="54"/>
      <c r="N31" s="208"/>
      <c r="O31" s="208"/>
      <c r="P31" s="208"/>
      <c r="Q31" s="208"/>
      <c r="R31" s="208"/>
      <c r="S31" s="208"/>
      <c r="T31" s="208"/>
      <c r="U31" s="208"/>
      <c r="V31" s="208"/>
      <c r="W31" s="208"/>
    </row>
    <row r="32" spans="1:23">
      <c r="A32" s="96" t="s">
        <v>55</v>
      </c>
      <c r="B32" s="141">
        <v>10.7</v>
      </c>
      <c r="C32" s="141">
        <v>10.4</v>
      </c>
      <c r="D32" s="141">
        <v>9.4</v>
      </c>
      <c r="E32" s="141">
        <v>8.8000000000000007</v>
      </c>
      <c r="F32" s="141">
        <v>8.1</v>
      </c>
      <c r="G32" s="141">
        <v>10.1</v>
      </c>
      <c r="H32" s="141">
        <v>8.6999999999999993</v>
      </c>
      <c r="I32" s="141">
        <v>8.6</v>
      </c>
      <c r="J32" s="141">
        <v>9.1</v>
      </c>
      <c r="K32" s="141">
        <v>9.8000000000000007</v>
      </c>
      <c r="L32" s="42">
        <f t="shared" si="0"/>
        <v>1.1988094853227627</v>
      </c>
      <c r="M32" s="54"/>
      <c r="N32" s="208"/>
      <c r="O32" s="208"/>
      <c r="P32" s="208"/>
      <c r="Q32" s="208"/>
      <c r="R32" s="208"/>
      <c r="S32" s="208"/>
      <c r="T32" s="208"/>
      <c r="U32" s="208"/>
      <c r="V32" s="208"/>
      <c r="W32" s="208"/>
    </row>
    <row r="33" spans="1:23">
      <c r="A33" s="96" t="s">
        <v>56</v>
      </c>
      <c r="B33" s="141">
        <v>30.3</v>
      </c>
      <c r="C33" s="141">
        <v>29</v>
      </c>
      <c r="D33" s="141">
        <v>23.7</v>
      </c>
      <c r="E33" s="141">
        <v>16.5</v>
      </c>
      <c r="F33" s="141">
        <v>12.8</v>
      </c>
      <c r="G33" s="141">
        <v>15.4</v>
      </c>
      <c r="H33" s="141">
        <v>18.3</v>
      </c>
      <c r="I33" s="141">
        <v>19.100000000000001</v>
      </c>
      <c r="J33" s="141">
        <v>20.3</v>
      </c>
      <c r="K33" s="141">
        <v>21.3</v>
      </c>
      <c r="L33" s="42">
        <f t="shared" si="0"/>
        <v>-0.15278944420780363</v>
      </c>
      <c r="M33" s="54"/>
      <c r="N33" s="208"/>
      <c r="O33" s="208"/>
      <c r="P33" s="208"/>
      <c r="Q33" s="208"/>
      <c r="R33" s="208"/>
      <c r="S33" s="208"/>
      <c r="T33" s="208"/>
      <c r="U33" s="208"/>
      <c r="V33" s="208"/>
      <c r="W33" s="208"/>
    </row>
    <row r="34" spans="1:23">
      <c r="A34" s="96" t="s">
        <v>76</v>
      </c>
      <c r="B34" s="141">
        <v>7.2</v>
      </c>
      <c r="C34" s="141">
        <v>8.4</v>
      </c>
      <c r="D34" s="141">
        <v>8.4</v>
      </c>
      <c r="E34" s="141">
        <v>8.6999999999999993</v>
      </c>
      <c r="F34" s="141">
        <v>8.3000000000000007</v>
      </c>
      <c r="G34" s="141">
        <v>10.9</v>
      </c>
      <c r="H34" s="141">
        <v>12.5</v>
      </c>
      <c r="I34" s="141">
        <v>14.6</v>
      </c>
      <c r="J34" s="141">
        <v>17.399999999999999</v>
      </c>
      <c r="K34" s="141">
        <v>18.399999999999999</v>
      </c>
      <c r="L34" s="42">
        <f t="shared" si="0"/>
        <v>0.18804854671729593</v>
      </c>
      <c r="M34" s="54"/>
      <c r="N34" s="208"/>
      <c r="O34" s="208"/>
      <c r="P34" s="208"/>
      <c r="Q34" s="208"/>
      <c r="R34" s="208"/>
      <c r="S34" s="208"/>
      <c r="T34" s="208"/>
      <c r="U34" s="208"/>
      <c r="V34" s="208"/>
      <c r="W34" s="208"/>
    </row>
    <row r="35" spans="1:23">
      <c r="A35" s="96" t="s">
        <v>57</v>
      </c>
      <c r="B35" s="141">
        <v>9.8000000000000007</v>
      </c>
      <c r="C35" s="141">
        <v>8</v>
      </c>
      <c r="D35" s="141">
        <v>9</v>
      </c>
      <c r="E35" s="141">
        <v>8.6</v>
      </c>
      <c r="F35" s="141">
        <v>8.6</v>
      </c>
      <c r="G35" s="141">
        <v>8.9</v>
      </c>
      <c r="H35" s="141">
        <v>7.2</v>
      </c>
      <c r="I35" s="141">
        <v>8.6</v>
      </c>
      <c r="J35" s="141">
        <v>8.1</v>
      </c>
      <c r="K35" s="141">
        <v>8</v>
      </c>
      <c r="L35" s="42">
        <f t="shared" si="0"/>
        <v>1.4103641003797209</v>
      </c>
      <c r="M35" s="54"/>
      <c r="N35" s="208"/>
      <c r="O35" s="208"/>
      <c r="P35" s="208"/>
      <c r="Q35" s="208"/>
      <c r="R35" s="208"/>
      <c r="S35" s="208"/>
      <c r="T35" s="208"/>
      <c r="U35" s="208"/>
      <c r="V35" s="208"/>
      <c r="W35" s="208"/>
    </row>
    <row r="36" spans="1:23">
      <c r="A36" s="96" t="s">
        <v>58</v>
      </c>
      <c r="B36" s="141">
        <v>10.1</v>
      </c>
      <c r="C36" s="141">
        <v>10.199999999999999</v>
      </c>
      <c r="D36" s="141">
        <v>8.4</v>
      </c>
      <c r="E36" s="141">
        <v>7.4</v>
      </c>
      <c r="F36" s="141">
        <v>6.6</v>
      </c>
      <c r="G36" s="141">
        <v>9.5</v>
      </c>
      <c r="H36" s="141">
        <v>12.5</v>
      </c>
      <c r="I36" s="141">
        <v>14.4</v>
      </c>
      <c r="J36" s="141">
        <v>15.7</v>
      </c>
      <c r="K36" s="141">
        <v>18.8</v>
      </c>
      <c r="L36" s="42">
        <f t="shared" si="0"/>
        <v>0.14103641003797163</v>
      </c>
      <c r="M36" s="54"/>
      <c r="N36" s="208"/>
      <c r="O36" s="208"/>
      <c r="P36" s="208"/>
      <c r="Q36" s="208"/>
      <c r="R36" s="208"/>
      <c r="S36" s="208"/>
      <c r="T36" s="208"/>
      <c r="U36" s="208"/>
      <c r="V36" s="208"/>
      <c r="W36" s="208"/>
    </row>
    <row r="37" spans="1:23">
      <c r="A37" s="137" t="s">
        <v>59</v>
      </c>
      <c r="B37" s="143">
        <v>52.1</v>
      </c>
      <c r="C37" s="143">
        <v>53.4</v>
      </c>
      <c r="D37" s="143">
        <v>48.6</v>
      </c>
      <c r="E37" s="143">
        <v>45.1</v>
      </c>
      <c r="F37" s="143">
        <v>39.6</v>
      </c>
      <c r="G37" s="143">
        <v>41.7</v>
      </c>
      <c r="H37" s="143">
        <v>44.3</v>
      </c>
      <c r="I37" s="143">
        <v>42.6</v>
      </c>
      <c r="J37" s="143">
        <v>44.7</v>
      </c>
      <c r="K37" s="143">
        <v>42.6</v>
      </c>
      <c r="L37" s="194">
        <f t="shared" si="0"/>
        <v>-2.6561857223818093</v>
      </c>
      <c r="M37" s="54"/>
      <c r="N37" s="208"/>
      <c r="O37" s="208"/>
      <c r="P37" s="208"/>
      <c r="Q37" s="208"/>
      <c r="R37" s="208"/>
      <c r="S37" s="208"/>
      <c r="T37" s="208"/>
      <c r="U37" s="208"/>
      <c r="V37" s="208"/>
      <c r="W37" s="208"/>
    </row>
    <row r="38" spans="1:23">
      <c r="A38" s="96" t="s">
        <v>60</v>
      </c>
      <c r="B38" s="141">
        <v>19.7</v>
      </c>
      <c r="C38" s="141">
        <v>14.6</v>
      </c>
      <c r="D38" s="141">
        <v>14.2</v>
      </c>
      <c r="E38" s="141">
        <v>13</v>
      </c>
      <c r="F38" s="141">
        <v>12.8</v>
      </c>
      <c r="G38" s="141">
        <v>15.3</v>
      </c>
      <c r="H38" s="141">
        <v>16.7</v>
      </c>
      <c r="I38" s="141">
        <v>16.7</v>
      </c>
      <c r="J38" s="141">
        <v>16.600000000000001</v>
      </c>
      <c r="K38" s="141">
        <v>17.8</v>
      </c>
      <c r="L38" s="42">
        <f t="shared" si="0"/>
        <v>0.25856675173628174</v>
      </c>
      <c r="M38" s="54"/>
      <c r="N38" s="208"/>
      <c r="O38" s="208"/>
      <c r="P38" s="208"/>
      <c r="Q38" s="208"/>
      <c r="R38" s="208"/>
      <c r="S38" s="208"/>
      <c r="T38" s="208"/>
      <c r="U38" s="208"/>
      <c r="V38" s="208"/>
      <c r="W38" s="208"/>
    </row>
    <row r="39" spans="1:23">
      <c r="A39" s="96" t="s">
        <v>61</v>
      </c>
      <c r="B39" s="141">
        <v>10.3</v>
      </c>
      <c r="C39" s="141">
        <v>14.4</v>
      </c>
      <c r="D39" s="141">
        <v>12.7</v>
      </c>
      <c r="E39" s="141">
        <v>12.2</v>
      </c>
      <c r="F39" s="141">
        <v>13.2</v>
      </c>
      <c r="G39" s="141">
        <v>16.399999999999999</v>
      </c>
      <c r="H39" s="141">
        <v>17.600000000000001</v>
      </c>
      <c r="I39" s="141">
        <v>17.100000000000001</v>
      </c>
      <c r="J39" s="141">
        <v>18.2</v>
      </c>
      <c r="K39" s="141">
        <v>19.5</v>
      </c>
      <c r="L39" s="42">
        <f t="shared" si="0"/>
        <v>5.8765170849154641E-2</v>
      </c>
      <c r="M39" s="54"/>
      <c r="N39" s="208"/>
      <c r="O39" s="208"/>
      <c r="P39" s="208"/>
      <c r="Q39" s="208"/>
      <c r="R39" s="208"/>
      <c r="S39" s="208"/>
      <c r="T39" s="208"/>
      <c r="U39" s="208"/>
      <c r="V39" s="208"/>
      <c r="W39" s="208"/>
    </row>
    <row r="40" spans="1:23">
      <c r="A40" s="96" t="s">
        <v>80</v>
      </c>
      <c r="B40" s="141">
        <v>7.8</v>
      </c>
      <c r="C40" s="141">
        <v>8</v>
      </c>
      <c r="D40" s="141">
        <v>9.1999999999999993</v>
      </c>
      <c r="E40" s="141">
        <v>9.5</v>
      </c>
      <c r="F40" s="141">
        <v>10.4</v>
      </c>
      <c r="G40" s="141">
        <v>13.3</v>
      </c>
      <c r="H40" s="141">
        <v>14.2</v>
      </c>
      <c r="I40" s="141">
        <v>14.6</v>
      </c>
      <c r="J40" s="141">
        <v>14.4</v>
      </c>
      <c r="K40" s="141">
        <v>14.4</v>
      </c>
      <c r="L40" s="42">
        <f t="shared" si="0"/>
        <v>0.65816991351053611</v>
      </c>
      <c r="M40" s="54"/>
      <c r="N40" s="208"/>
      <c r="O40" s="208"/>
      <c r="P40" s="208"/>
      <c r="Q40" s="208"/>
      <c r="R40" s="208"/>
      <c r="S40" s="208"/>
      <c r="T40" s="208"/>
      <c r="U40" s="208"/>
      <c r="V40" s="208"/>
      <c r="W40" s="208"/>
    </row>
    <row r="41" spans="1:23">
      <c r="A41"/>
      <c r="B41"/>
      <c r="C41"/>
      <c r="D41"/>
      <c r="E41"/>
      <c r="F41"/>
      <c r="G41"/>
      <c r="H41"/>
      <c r="I41"/>
      <c r="J41"/>
      <c r="K41" s="69">
        <f>AVERAGE(K13:K40)</f>
        <v>19.999999999999996</v>
      </c>
    </row>
    <row r="42" spans="1:23">
      <c r="A42" s="54" t="s">
        <v>366</v>
      </c>
      <c r="B42"/>
      <c r="C42"/>
      <c r="D42"/>
      <c r="E42"/>
      <c r="F42"/>
      <c r="G42"/>
      <c r="H42"/>
      <c r="I42"/>
      <c r="J42"/>
      <c r="K42">
        <f>_xlfn.STDEV.P(K13:K40)</f>
        <v>8.5084411867610381</v>
      </c>
      <c r="M42" s="54"/>
    </row>
    <row r="43" spans="1:23">
      <c r="A43" s="54" t="s">
        <v>332</v>
      </c>
      <c r="B43" s="54" t="s">
        <v>367</v>
      </c>
      <c r="C43"/>
      <c r="D43"/>
      <c r="E43"/>
      <c r="F43"/>
      <c r="G43"/>
      <c r="H43"/>
      <c r="I43"/>
      <c r="J43"/>
      <c r="K43"/>
      <c r="M43" s="54"/>
      <c r="N43" s="54"/>
    </row>
    <row r="44" spans="1:23">
      <c r="A44"/>
      <c r="B44"/>
      <c r="C44"/>
      <c r="D44"/>
      <c r="E44"/>
      <c r="F44"/>
      <c r="G44"/>
      <c r="H44"/>
      <c r="I44"/>
      <c r="J44"/>
      <c r="K44"/>
    </row>
    <row r="45" spans="1:23">
      <c r="A45" s="54" t="s">
        <v>416</v>
      </c>
      <c r="B45" s="54" t="s">
        <v>417</v>
      </c>
      <c r="C45"/>
      <c r="D45"/>
      <c r="E45"/>
      <c r="F45"/>
      <c r="G45"/>
      <c r="H45"/>
      <c r="I45"/>
      <c r="J45"/>
      <c r="K45"/>
      <c r="M45" s="54"/>
      <c r="N45" s="54"/>
    </row>
    <row r="46" spans="1:23">
      <c r="A46" s="54" t="s">
        <v>418</v>
      </c>
      <c r="B46" s="54" t="s">
        <v>502</v>
      </c>
      <c r="C46"/>
      <c r="D46"/>
      <c r="E46"/>
      <c r="F46"/>
      <c r="G46"/>
      <c r="H46"/>
      <c r="I46"/>
      <c r="J46"/>
      <c r="K46"/>
      <c r="M46" s="54"/>
      <c r="N46" s="54"/>
    </row>
    <row r="47" spans="1:23">
      <c r="A47" s="54" t="s">
        <v>503</v>
      </c>
      <c r="B47" s="54" t="s">
        <v>505</v>
      </c>
      <c r="C47"/>
      <c r="D47"/>
      <c r="E47"/>
      <c r="F47"/>
      <c r="G47"/>
      <c r="H47"/>
      <c r="I47"/>
      <c r="J47"/>
      <c r="K47"/>
      <c r="M47" s="54"/>
      <c r="N47" s="54"/>
    </row>
    <row r="48" spans="1:23">
      <c r="A48" s="54" t="s">
        <v>352</v>
      </c>
      <c r="B48" s="54" t="s">
        <v>478</v>
      </c>
      <c r="C48"/>
      <c r="D48"/>
      <c r="E48"/>
      <c r="F48"/>
      <c r="G48"/>
      <c r="H48"/>
      <c r="I48"/>
      <c r="J48"/>
      <c r="K48"/>
      <c r="M48" s="54"/>
      <c r="N48" s="54"/>
    </row>
    <row r="49" spans="1:23">
      <c r="A49"/>
      <c r="B49"/>
      <c r="C49"/>
      <c r="D49"/>
      <c r="E49"/>
      <c r="F49"/>
      <c r="G49"/>
      <c r="H49"/>
      <c r="I49"/>
      <c r="J49"/>
      <c r="K49"/>
    </row>
    <row r="50" spans="1:23">
      <c r="A50" s="96" t="s">
        <v>358</v>
      </c>
      <c r="B50" s="96" t="s">
        <v>247</v>
      </c>
      <c r="C50" s="96" t="s">
        <v>248</v>
      </c>
      <c r="D50" s="96" t="s">
        <v>249</v>
      </c>
      <c r="E50" s="96" t="s">
        <v>250</v>
      </c>
      <c r="F50" s="96" t="s">
        <v>251</v>
      </c>
      <c r="G50" s="96" t="s">
        <v>252</v>
      </c>
      <c r="H50" s="96" t="s">
        <v>253</v>
      </c>
      <c r="I50" s="96" t="s">
        <v>254</v>
      </c>
      <c r="J50" s="96" t="s">
        <v>255</v>
      </c>
      <c r="K50" s="96" t="s">
        <v>360</v>
      </c>
      <c r="M50" s="54"/>
      <c r="N50" s="54"/>
      <c r="O50" s="54"/>
      <c r="P50" s="54"/>
      <c r="Q50" s="54"/>
      <c r="R50" s="54"/>
      <c r="S50" s="54"/>
      <c r="T50" s="54"/>
      <c r="U50" s="54"/>
      <c r="V50" s="54"/>
      <c r="W50" s="54"/>
    </row>
    <row r="51" spans="1:23">
      <c r="A51" s="96" t="s">
        <v>38</v>
      </c>
      <c r="B51" s="141">
        <v>7.4</v>
      </c>
      <c r="C51" s="141">
        <v>8.5</v>
      </c>
      <c r="D51" s="141">
        <v>8.1999999999999993</v>
      </c>
      <c r="E51" s="141">
        <v>7.6</v>
      </c>
      <c r="F51" s="141">
        <v>7</v>
      </c>
      <c r="G51" s="141">
        <v>8.1</v>
      </c>
      <c r="H51" s="141">
        <v>8.1999999999999993</v>
      </c>
      <c r="I51" s="141">
        <v>6.8</v>
      </c>
      <c r="J51" s="141">
        <v>7.8</v>
      </c>
      <c r="K51" s="141">
        <v>8.3000000000000007</v>
      </c>
      <c r="L51" s="42">
        <f>-(K51-$K$79)/$K$80</f>
        <v>0.53782533204455663</v>
      </c>
      <c r="M51" s="54"/>
      <c r="N51" s="208"/>
      <c r="O51" s="208"/>
      <c r="P51" s="208"/>
      <c r="Q51" s="208"/>
      <c r="R51" s="208"/>
      <c r="S51" s="208"/>
      <c r="T51" s="208"/>
      <c r="U51" s="208"/>
      <c r="V51" s="208"/>
      <c r="W51" s="208"/>
    </row>
    <row r="52" spans="1:23">
      <c r="A52" s="96" t="s">
        <v>40</v>
      </c>
      <c r="B52" s="141">
        <v>11.3</v>
      </c>
      <c r="C52" s="141">
        <v>9.1999999999999993</v>
      </c>
      <c r="D52" s="141">
        <v>7.7</v>
      </c>
      <c r="E52" s="141">
        <v>5.8</v>
      </c>
      <c r="F52" s="141">
        <v>4.5</v>
      </c>
      <c r="G52" s="141">
        <v>6.2</v>
      </c>
      <c r="H52" s="141">
        <v>9.6999999999999993</v>
      </c>
      <c r="I52" s="141">
        <v>10.5</v>
      </c>
      <c r="J52" s="141">
        <v>11.7</v>
      </c>
      <c r="K52" s="141">
        <v>12.4</v>
      </c>
      <c r="L52" s="42">
        <f t="shared" ref="L52:L78" si="1">-(K52-$K$79)/$K$80</f>
        <v>-0.12607088428571364</v>
      </c>
      <c r="M52" s="54"/>
      <c r="N52" s="208"/>
      <c r="O52" s="208"/>
      <c r="P52" s="208"/>
      <c r="Q52" s="208"/>
      <c r="R52" s="208"/>
      <c r="S52" s="208"/>
      <c r="T52" s="208"/>
      <c r="U52" s="208"/>
      <c r="V52" s="208"/>
      <c r="W52" s="208"/>
    </row>
    <row r="53" spans="1:23">
      <c r="A53" s="96" t="s">
        <v>41</v>
      </c>
      <c r="B53" s="141">
        <v>7.5</v>
      </c>
      <c r="C53" s="141">
        <v>7.2</v>
      </c>
      <c r="D53" s="141">
        <v>6.4</v>
      </c>
      <c r="E53" s="141">
        <v>4.7</v>
      </c>
      <c r="F53" s="141">
        <v>3.7</v>
      </c>
      <c r="G53" s="141">
        <v>6.2</v>
      </c>
      <c r="H53" s="141">
        <v>7</v>
      </c>
      <c r="I53" s="141">
        <v>6.5</v>
      </c>
      <c r="J53" s="141">
        <v>6.5</v>
      </c>
      <c r="K53" s="141">
        <v>6.9</v>
      </c>
      <c r="L53" s="42">
        <f t="shared" si="1"/>
        <v>0.76452160103538069</v>
      </c>
      <c r="M53" s="54"/>
      <c r="N53" s="208"/>
      <c r="O53" s="208"/>
      <c r="P53" s="208"/>
      <c r="Q53" s="208"/>
      <c r="R53" s="208"/>
      <c r="S53" s="208"/>
      <c r="T53" s="208"/>
      <c r="U53" s="208"/>
      <c r="V53" s="208"/>
      <c r="W53" s="208"/>
    </row>
    <row r="54" spans="1:23">
      <c r="A54" s="96" t="s">
        <v>42</v>
      </c>
      <c r="B54" s="141">
        <v>5.0999999999999996</v>
      </c>
      <c r="C54" s="141">
        <v>4.5</v>
      </c>
      <c r="D54" s="141">
        <v>3.2</v>
      </c>
      <c r="E54" s="141">
        <v>3</v>
      </c>
      <c r="F54" s="141">
        <v>2.8</v>
      </c>
      <c r="G54" s="141">
        <v>5.6</v>
      </c>
      <c r="H54" s="141">
        <v>6.9</v>
      </c>
      <c r="I54" s="141">
        <v>6.8</v>
      </c>
      <c r="J54" s="141">
        <v>6.9</v>
      </c>
      <c r="K54" s="141">
        <v>6.4</v>
      </c>
      <c r="L54" s="42">
        <f t="shared" si="1"/>
        <v>0.84548455424638935</v>
      </c>
      <c r="M54" s="54"/>
      <c r="N54" s="208"/>
      <c r="O54" s="208"/>
      <c r="P54" s="208"/>
      <c r="Q54" s="208"/>
      <c r="R54" s="208"/>
      <c r="S54" s="208"/>
      <c r="T54" s="208"/>
      <c r="U54" s="208"/>
      <c r="V54" s="208"/>
      <c r="W54" s="208"/>
    </row>
    <row r="55" spans="1:23">
      <c r="A55" s="96" t="s">
        <v>359</v>
      </c>
      <c r="B55" s="141">
        <v>11.2</v>
      </c>
      <c r="C55" s="141">
        <v>11.2</v>
      </c>
      <c r="D55" s="141">
        <v>10</v>
      </c>
      <c r="E55" s="141">
        <v>8.3000000000000007</v>
      </c>
      <c r="F55" s="141">
        <v>7.3</v>
      </c>
      <c r="G55" s="141">
        <v>7.7</v>
      </c>
      <c r="H55" s="141">
        <v>7</v>
      </c>
      <c r="I55" s="141">
        <v>5.8</v>
      </c>
      <c r="J55" s="141">
        <v>5.3</v>
      </c>
      <c r="K55" s="141">
        <v>5.2</v>
      </c>
      <c r="L55" s="42">
        <f t="shared" si="1"/>
        <v>1.0397956419528098</v>
      </c>
      <c r="M55" s="54"/>
      <c r="N55" s="208"/>
      <c r="O55" s="208"/>
      <c r="P55" s="208"/>
      <c r="Q55" s="208"/>
      <c r="R55" s="208"/>
      <c r="S55" s="208"/>
      <c r="T55" s="208"/>
      <c r="U55" s="208"/>
      <c r="V55" s="208"/>
      <c r="W55" s="208"/>
    </row>
    <row r="56" spans="1:23">
      <c r="A56" s="96" t="s">
        <v>44</v>
      </c>
      <c r="B56" s="141">
        <v>10.7</v>
      </c>
      <c r="C56" s="141">
        <v>9.5</v>
      </c>
      <c r="D56" s="141">
        <v>6.4</v>
      </c>
      <c r="E56" s="141">
        <v>4.9000000000000004</v>
      </c>
      <c r="F56" s="141">
        <v>5.8</v>
      </c>
      <c r="G56" s="141">
        <v>15.9</v>
      </c>
      <c r="H56" s="141">
        <v>19.399999999999999</v>
      </c>
      <c r="I56" s="141">
        <v>12.9</v>
      </c>
      <c r="J56" s="141">
        <v>10.7</v>
      </c>
      <c r="K56" s="141">
        <v>9.9</v>
      </c>
      <c r="L56" s="42">
        <f t="shared" si="1"/>
        <v>0.27874388176932924</v>
      </c>
      <c r="M56" s="54"/>
      <c r="N56" s="208"/>
      <c r="O56" s="208"/>
      <c r="P56" s="208"/>
      <c r="Q56" s="208"/>
      <c r="R56" s="208"/>
      <c r="S56" s="208"/>
      <c r="T56" s="208"/>
      <c r="U56" s="208"/>
      <c r="V56" s="208"/>
      <c r="W56" s="208"/>
    </row>
    <row r="57" spans="1:23">
      <c r="A57" s="96" t="s">
        <v>70</v>
      </c>
      <c r="B57" s="141">
        <v>3.9</v>
      </c>
      <c r="C57" s="141">
        <v>3.9</v>
      </c>
      <c r="D57" s="141">
        <v>4.2</v>
      </c>
      <c r="E57" s="141">
        <v>4.4000000000000004</v>
      </c>
      <c r="F57" s="141">
        <v>6.2</v>
      </c>
      <c r="G57" s="141">
        <v>13.7</v>
      </c>
      <c r="H57" s="141">
        <v>16.2</v>
      </c>
      <c r="I57" s="141">
        <v>17.399999999999999</v>
      </c>
      <c r="J57" s="141">
        <v>17.7</v>
      </c>
      <c r="K57" s="141">
        <v>16.100000000000001</v>
      </c>
      <c r="L57" s="42">
        <f t="shared" si="1"/>
        <v>-0.72519673804717733</v>
      </c>
      <c r="M57" s="54"/>
      <c r="N57" s="208"/>
      <c r="O57" s="208"/>
      <c r="P57" s="208"/>
      <c r="Q57" s="208"/>
      <c r="R57" s="208"/>
      <c r="S57" s="208"/>
      <c r="T57" s="208"/>
      <c r="U57" s="208"/>
      <c r="V57" s="208"/>
      <c r="W57" s="208"/>
    </row>
    <row r="58" spans="1:23">
      <c r="A58" s="96" t="s">
        <v>68</v>
      </c>
      <c r="B58" s="141">
        <v>12.5</v>
      </c>
      <c r="C58" s="141">
        <v>12</v>
      </c>
      <c r="D58" s="141">
        <v>10.9</v>
      </c>
      <c r="E58" s="141">
        <v>10</v>
      </c>
      <c r="F58" s="141">
        <v>8.9</v>
      </c>
      <c r="G58" s="141">
        <v>11.1</v>
      </c>
      <c r="H58" s="141">
        <v>14.7</v>
      </c>
      <c r="I58" s="141">
        <v>20.399999999999999</v>
      </c>
      <c r="J58" s="141">
        <v>27.8</v>
      </c>
      <c r="K58" s="141">
        <v>31.3</v>
      </c>
      <c r="L58" s="42">
        <f t="shared" si="1"/>
        <v>-3.186470515661838</v>
      </c>
      <c r="M58" s="54"/>
      <c r="N58" s="208"/>
      <c r="O58" s="208"/>
      <c r="P58" s="208"/>
      <c r="Q58" s="208"/>
      <c r="R58" s="208"/>
      <c r="S58" s="208"/>
      <c r="T58" s="208"/>
      <c r="U58" s="208"/>
      <c r="V58" s="208"/>
      <c r="W58" s="208"/>
    </row>
    <row r="59" spans="1:23">
      <c r="A59" s="96" t="s">
        <v>45</v>
      </c>
      <c r="B59" s="141">
        <v>11</v>
      </c>
      <c r="C59" s="141">
        <v>8.6999999999999993</v>
      </c>
      <c r="D59" s="141">
        <v>8.1</v>
      </c>
      <c r="E59" s="141">
        <v>8.1999999999999993</v>
      </c>
      <c r="F59" s="141">
        <v>10.5</v>
      </c>
      <c r="G59" s="141">
        <v>16.899999999999999</v>
      </c>
      <c r="H59" s="141">
        <v>19</v>
      </c>
      <c r="I59" s="141">
        <v>21.2</v>
      </c>
      <c r="J59" s="141">
        <v>24.2</v>
      </c>
      <c r="K59" s="141">
        <v>25.9</v>
      </c>
      <c r="L59" s="42">
        <f t="shared" si="1"/>
        <v>-2.3120706209829449</v>
      </c>
      <c r="M59" s="54"/>
      <c r="N59" s="208"/>
      <c r="O59" s="208"/>
      <c r="P59" s="208"/>
      <c r="Q59" s="208"/>
      <c r="R59" s="208"/>
      <c r="S59" s="208"/>
      <c r="T59" s="208"/>
      <c r="U59" s="208"/>
      <c r="V59" s="208"/>
      <c r="W59" s="208"/>
    </row>
    <row r="60" spans="1:23">
      <c r="A60" s="96" t="s">
        <v>46</v>
      </c>
      <c r="B60" s="141">
        <v>8.4</v>
      </c>
      <c r="C60" s="141">
        <v>8</v>
      </c>
      <c r="D60" s="141">
        <v>8.1</v>
      </c>
      <c r="E60" s="141">
        <v>7.2</v>
      </c>
      <c r="F60" s="141">
        <v>6.9</v>
      </c>
      <c r="G60" s="141">
        <v>8.8000000000000007</v>
      </c>
      <c r="H60" s="141">
        <v>8.8000000000000007</v>
      </c>
      <c r="I60" s="141">
        <v>8.9</v>
      </c>
      <c r="J60" s="141">
        <v>9.9</v>
      </c>
      <c r="K60" s="141">
        <v>10.1</v>
      </c>
      <c r="L60" s="42">
        <f t="shared" si="1"/>
        <v>0.24635870048492595</v>
      </c>
      <c r="M60" s="54"/>
      <c r="N60" s="208"/>
      <c r="O60" s="208"/>
      <c r="P60" s="208"/>
      <c r="Q60" s="208"/>
      <c r="R60" s="208"/>
      <c r="S60" s="208"/>
      <c r="T60" s="208"/>
      <c r="U60" s="208"/>
      <c r="V60" s="208"/>
      <c r="W60" s="208"/>
    </row>
    <row r="61" spans="1:23">
      <c r="A61" s="96" t="s">
        <v>96</v>
      </c>
      <c r="B61" s="141">
        <v>15.5</v>
      </c>
      <c r="C61" s="141">
        <v>15</v>
      </c>
      <c r="D61" s="141">
        <v>12.4</v>
      </c>
      <c r="E61" s="141">
        <v>10.3</v>
      </c>
      <c r="F61" s="141">
        <v>9.1999999999999993</v>
      </c>
      <c r="G61" s="141">
        <v>10.3</v>
      </c>
      <c r="H61" s="141">
        <v>13.2</v>
      </c>
      <c r="I61" s="141">
        <v>14.6</v>
      </c>
      <c r="J61" s="141">
        <v>17.8</v>
      </c>
      <c r="K61" s="141">
        <v>18.7</v>
      </c>
      <c r="L61" s="42">
        <f t="shared" si="1"/>
        <v>-1.1462040947444216</v>
      </c>
      <c r="M61" s="54"/>
      <c r="N61" s="208"/>
      <c r="O61" s="208"/>
      <c r="P61" s="208"/>
      <c r="Q61" s="208"/>
      <c r="R61" s="208"/>
      <c r="S61" s="208"/>
      <c r="T61" s="208"/>
      <c r="U61" s="208"/>
      <c r="V61" s="208"/>
      <c r="W61" s="208"/>
    </row>
    <row r="62" spans="1:23">
      <c r="A62" s="96" t="s">
        <v>47</v>
      </c>
      <c r="B62" s="141">
        <v>7.2</v>
      </c>
      <c r="C62" s="141">
        <v>7</v>
      </c>
      <c r="D62" s="141">
        <v>6.2</v>
      </c>
      <c r="E62" s="141">
        <v>5.7</v>
      </c>
      <c r="F62" s="141">
        <v>6.2</v>
      </c>
      <c r="G62" s="141">
        <v>7.3</v>
      </c>
      <c r="H62" s="141">
        <v>8</v>
      </c>
      <c r="I62" s="141">
        <v>7.9</v>
      </c>
      <c r="J62" s="141">
        <v>10.1</v>
      </c>
      <c r="K62" s="141">
        <v>11.5</v>
      </c>
      <c r="L62" s="42">
        <f t="shared" si="1"/>
        <v>1.9662431494101868E-2</v>
      </c>
      <c r="M62" s="54"/>
      <c r="N62" s="208"/>
      <c r="O62" s="208"/>
      <c r="P62" s="208"/>
      <c r="Q62" s="208"/>
      <c r="R62" s="208"/>
      <c r="S62" s="208"/>
      <c r="T62" s="208"/>
      <c r="U62" s="208"/>
      <c r="V62" s="208"/>
      <c r="W62" s="208"/>
    </row>
    <row r="63" spans="1:23">
      <c r="A63" s="96" t="s">
        <v>48</v>
      </c>
      <c r="B63" s="141">
        <v>3.8</v>
      </c>
      <c r="C63" s="141">
        <v>5.6</v>
      </c>
      <c r="D63" s="141">
        <v>4.5999999999999996</v>
      </c>
      <c r="E63" s="141">
        <v>4</v>
      </c>
      <c r="F63" s="141">
        <v>3.7</v>
      </c>
      <c r="G63" s="141">
        <v>5.8</v>
      </c>
      <c r="H63" s="141">
        <v>6.5</v>
      </c>
      <c r="I63" s="141">
        <v>8.9</v>
      </c>
      <c r="J63" s="141">
        <v>12.9</v>
      </c>
      <c r="K63" s="141">
        <v>17.2</v>
      </c>
      <c r="L63" s="42">
        <f t="shared" si="1"/>
        <v>-0.90331523511139578</v>
      </c>
      <c r="M63" s="54"/>
      <c r="N63" s="208"/>
      <c r="O63" s="208"/>
      <c r="P63" s="208"/>
      <c r="Q63" s="208"/>
      <c r="R63" s="208"/>
      <c r="S63" s="208"/>
      <c r="T63" s="208"/>
      <c r="U63" s="208"/>
      <c r="V63" s="208"/>
      <c r="W63" s="208"/>
    </row>
    <row r="64" spans="1:23">
      <c r="A64" s="96" t="s">
        <v>49</v>
      </c>
      <c r="B64" s="141">
        <v>12.6</v>
      </c>
      <c r="C64" s="141">
        <v>10.4</v>
      </c>
      <c r="D64" s="141">
        <v>6.4</v>
      </c>
      <c r="E64" s="141">
        <v>5.9</v>
      </c>
      <c r="F64" s="141">
        <v>8</v>
      </c>
      <c r="G64" s="141">
        <v>19.3</v>
      </c>
      <c r="H64" s="141">
        <v>21.4</v>
      </c>
      <c r="I64" s="141">
        <v>18.5</v>
      </c>
      <c r="J64" s="141">
        <v>17.8</v>
      </c>
      <c r="K64" s="141">
        <v>13.3</v>
      </c>
      <c r="L64" s="42">
        <f t="shared" si="1"/>
        <v>-0.27180420006552913</v>
      </c>
      <c r="M64" s="54"/>
      <c r="N64" s="208"/>
      <c r="O64" s="208"/>
      <c r="P64" s="208"/>
      <c r="Q64" s="208"/>
      <c r="R64" s="208"/>
      <c r="S64" s="208"/>
      <c r="T64" s="208"/>
      <c r="U64" s="208"/>
      <c r="V64" s="208"/>
      <c r="W64" s="208"/>
    </row>
    <row r="65" spans="1:23">
      <c r="A65" s="96" t="s">
        <v>50</v>
      </c>
      <c r="B65" s="141">
        <v>12</v>
      </c>
      <c r="C65" s="141">
        <v>9.5</v>
      </c>
      <c r="D65" s="141">
        <v>6.6</v>
      </c>
      <c r="E65" s="141">
        <v>5</v>
      </c>
      <c r="F65" s="141">
        <v>6.7</v>
      </c>
      <c r="G65" s="141">
        <v>16.5</v>
      </c>
      <c r="H65" s="141">
        <v>22</v>
      </c>
      <c r="I65" s="141">
        <v>19.2</v>
      </c>
      <c r="J65" s="141">
        <v>16.7</v>
      </c>
      <c r="K65" s="141">
        <v>14.5</v>
      </c>
      <c r="L65" s="42">
        <f t="shared" si="1"/>
        <v>-0.4661152877719496</v>
      </c>
      <c r="M65" s="54"/>
      <c r="N65" s="208"/>
      <c r="O65" s="208"/>
      <c r="P65" s="208"/>
      <c r="Q65" s="208"/>
      <c r="R65" s="208"/>
      <c r="S65" s="208"/>
      <c r="T65" s="208"/>
      <c r="U65" s="208"/>
      <c r="V65" s="208"/>
      <c r="W65" s="208"/>
    </row>
    <row r="66" spans="1:23">
      <c r="A66" s="96" t="s">
        <v>51</v>
      </c>
      <c r="B66" s="141">
        <v>4.4000000000000004</v>
      </c>
      <c r="C66" s="141">
        <v>3.8</v>
      </c>
      <c r="D66" s="141">
        <v>4.4000000000000004</v>
      </c>
      <c r="E66" s="141">
        <v>3.4</v>
      </c>
      <c r="F66" s="141">
        <v>5.9</v>
      </c>
      <c r="G66" s="141">
        <v>4.3</v>
      </c>
      <c r="H66" s="141">
        <v>4</v>
      </c>
      <c r="I66" s="141">
        <v>4.4000000000000004</v>
      </c>
      <c r="J66" s="141">
        <v>5.2</v>
      </c>
      <c r="K66" s="141">
        <v>5.9</v>
      </c>
      <c r="L66" s="42">
        <f t="shared" si="1"/>
        <v>0.9264475074573979</v>
      </c>
      <c r="M66" s="54"/>
      <c r="N66" s="208"/>
      <c r="O66" s="208"/>
      <c r="P66" s="208"/>
      <c r="Q66" s="208"/>
      <c r="R66" s="208"/>
      <c r="S66" s="208"/>
      <c r="T66" s="208"/>
      <c r="U66" s="208"/>
      <c r="V66" s="208"/>
      <c r="W66" s="208"/>
    </row>
    <row r="67" spans="1:23">
      <c r="A67" s="96" t="s">
        <v>52</v>
      </c>
      <c r="B67" s="141">
        <v>5.4</v>
      </c>
      <c r="C67" s="141">
        <v>6.9</v>
      </c>
      <c r="D67" s="141">
        <v>6.9</v>
      </c>
      <c r="E67" s="141">
        <v>6.6</v>
      </c>
      <c r="F67" s="141">
        <v>7.2</v>
      </c>
      <c r="G67" s="141">
        <v>9.4</v>
      </c>
      <c r="H67" s="141">
        <v>10.6</v>
      </c>
      <c r="I67" s="141">
        <v>10.6</v>
      </c>
      <c r="J67" s="141">
        <v>10.7</v>
      </c>
      <c r="K67" s="141">
        <v>10</v>
      </c>
      <c r="L67" s="42">
        <f t="shared" si="1"/>
        <v>0.26255129112712761</v>
      </c>
      <c r="M67" s="54"/>
      <c r="N67" s="208"/>
      <c r="O67" s="208"/>
      <c r="P67" s="208"/>
      <c r="Q67" s="208"/>
      <c r="R67" s="208"/>
      <c r="S67" s="208"/>
      <c r="T67" s="208"/>
      <c r="U67" s="208"/>
      <c r="V67" s="208"/>
      <c r="W67" s="208"/>
    </row>
    <row r="68" spans="1:23">
      <c r="A68" s="96" t="s">
        <v>53</v>
      </c>
      <c r="B68" s="141">
        <v>5.6</v>
      </c>
      <c r="C68" s="141">
        <v>4.4000000000000004</v>
      </c>
      <c r="D68" s="141">
        <v>4.2</v>
      </c>
      <c r="E68" s="141">
        <v>5.0999999999999996</v>
      </c>
      <c r="F68" s="141">
        <v>4.2</v>
      </c>
      <c r="G68" s="141">
        <v>5.6</v>
      </c>
      <c r="H68" s="141">
        <v>5.5</v>
      </c>
      <c r="I68" s="141">
        <v>5.2</v>
      </c>
      <c r="J68" s="141">
        <v>4.0999999999999996</v>
      </c>
      <c r="K68" s="141">
        <v>4.2</v>
      </c>
      <c r="L68" s="42">
        <f t="shared" si="1"/>
        <v>1.2017215483748271</v>
      </c>
      <c r="M68" s="54"/>
      <c r="N68" s="208"/>
      <c r="O68" s="208"/>
      <c r="P68" s="208"/>
      <c r="Q68" s="208"/>
      <c r="R68" s="208"/>
      <c r="S68" s="208"/>
      <c r="T68" s="208"/>
      <c r="U68" s="208"/>
      <c r="V68" s="208"/>
      <c r="W68" s="208"/>
    </row>
    <row r="69" spans="1:23">
      <c r="A69" s="96" t="s">
        <v>54</v>
      </c>
      <c r="B69" s="141">
        <v>4.2</v>
      </c>
      <c r="C69" s="141">
        <v>4.3</v>
      </c>
      <c r="D69" s="141">
        <v>3.6</v>
      </c>
      <c r="E69" s="141">
        <v>2.9</v>
      </c>
      <c r="F69" s="141">
        <v>2.4</v>
      </c>
      <c r="G69" s="141">
        <v>3.1</v>
      </c>
      <c r="H69" s="141">
        <v>4</v>
      </c>
      <c r="I69" s="141">
        <v>4.0999999999999996</v>
      </c>
      <c r="J69" s="141">
        <v>5</v>
      </c>
      <c r="K69" s="141">
        <v>6.7</v>
      </c>
      <c r="L69" s="42">
        <f t="shared" si="1"/>
        <v>0.79690678231978418</v>
      </c>
      <c r="M69" s="54"/>
      <c r="N69" s="208"/>
      <c r="O69" s="208"/>
      <c r="P69" s="208"/>
      <c r="Q69" s="208"/>
      <c r="R69" s="208"/>
      <c r="S69" s="208"/>
      <c r="T69" s="208"/>
      <c r="U69" s="208"/>
      <c r="V69" s="208"/>
      <c r="W69" s="208"/>
    </row>
    <row r="70" spans="1:23">
      <c r="A70" s="96" t="s">
        <v>55</v>
      </c>
      <c r="B70" s="141">
        <v>4.5</v>
      </c>
      <c r="C70" s="141">
        <v>4.5</v>
      </c>
      <c r="D70" s="141">
        <v>4.0999999999999996</v>
      </c>
      <c r="E70" s="141">
        <v>3.7</v>
      </c>
      <c r="F70" s="141">
        <v>3.3</v>
      </c>
      <c r="G70" s="141">
        <v>4.2</v>
      </c>
      <c r="H70" s="141">
        <v>4</v>
      </c>
      <c r="I70" s="141">
        <v>3.6</v>
      </c>
      <c r="J70" s="141">
        <v>3.9</v>
      </c>
      <c r="K70" s="141">
        <v>4.4000000000000004</v>
      </c>
      <c r="L70" s="42">
        <f t="shared" si="1"/>
        <v>1.1693363670904235</v>
      </c>
      <c r="M70" s="54"/>
      <c r="N70" s="208"/>
      <c r="O70" s="208"/>
      <c r="P70" s="208"/>
      <c r="Q70" s="208"/>
      <c r="R70" s="208"/>
      <c r="S70" s="208"/>
      <c r="T70" s="208"/>
      <c r="U70" s="208"/>
      <c r="V70" s="208"/>
      <c r="W70" s="208"/>
    </row>
    <row r="71" spans="1:23">
      <c r="A71" s="96" t="s">
        <v>56</v>
      </c>
      <c r="B71" s="141">
        <v>20.399999999999999</v>
      </c>
      <c r="C71" s="141">
        <v>19.2</v>
      </c>
      <c r="D71" s="141">
        <v>15</v>
      </c>
      <c r="E71" s="141">
        <v>10.3</v>
      </c>
      <c r="F71" s="141">
        <v>7.6</v>
      </c>
      <c r="G71" s="141">
        <v>8.8000000000000007</v>
      </c>
      <c r="H71" s="141">
        <v>10.6</v>
      </c>
      <c r="I71" s="141">
        <v>10.5</v>
      </c>
      <c r="J71" s="141">
        <v>11</v>
      </c>
      <c r="K71" s="141">
        <v>11.5</v>
      </c>
      <c r="L71" s="42">
        <f t="shared" si="1"/>
        <v>1.9662431494101868E-2</v>
      </c>
      <c r="M71" s="54"/>
      <c r="N71" s="208"/>
      <c r="O71" s="208"/>
      <c r="P71" s="208"/>
      <c r="Q71" s="208"/>
      <c r="R71" s="208"/>
      <c r="S71" s="208"/>
      <c r="T71" s="208"/>
      <c r="U71" s="208"/>
      <c r="V71" s="208"/>
      <c r="W71" s="208"/>
    </row>
    <row r="72" spans="1:23">
      <c r="A72" s="96" t="s">
        <v>76</v>
      </c>
      <c r="B72" s="141">
        <v>6.4</v>
      </c>
      <c r="C72" s="141">
        <v>8</v>
      </c>
      <c r="D72" s="141">
        <v>8.5</v>
      </c>
      <c r="E72" s="141">
        <v>8.1999999999999993</v>
      </c>
      <c r="F72" s="141">
        <v>7.8</v>
      </c>
      <c r="G72" s="141">
        <v>9.6999999999999993</v>
      </c>
      <c r="H72" s="141">
        <v>11.4</v>
      </c>
      <c r="I72" s="141">
        <v>13.5</v>
      </c>
      <c r="J72" s="141">
        <v>17.7</v>
      </c>
      <c r="K72" s="141">
        <v>17.5</v>
      </c>
      <c r="L72" s="42">
        <f t="shared" si="1"/>
        <v>-0.95189300703800106</v>
      </c>
      <c r="M72" s="54"/>
      <c r="N72" s="208"/>
      <c r="O72" s="208"/>
      <c r="P72" s="208"/>
      <c r="Q72" s="208"/>
      <c r="R72" s="208"/>
      <c r="S72" s="208"/>
      <c r="T72" s="208"/>
      <c r="U72" s="208"/>
      <c r="V72" s="208"/>
      <c r="W72" s="208"/>
    </row>
    <row r="73" spans="1:23">
      <c r="A73" s="96" t="s">
        <v>57</v>
      </c>
      <c r="B73" s="141">
        <v>8.4</v>
      </c>
      <c r="C73" s="141">
        <v>8.1</v>
      </c>
      <c r="D73" s="141">
        <v>7.9</v>
      </c>
      <c r="E73" s="141">
        <v>6.9</v>
      </c>
      <c r="F73" s="141">
        <v>6</v>
      </c>
      <c r="G73" s="141">
        <v>7.3</v>
      </c>
      <c r="H73" s="141">
        <v>8.3000000000000007</v>
      </c>
      <c r="I73" s="141">
        <v>8.1</v>
      </c>
      <c r="J73" s="141">
        <v>7.6</v>
      </c>
      <c r="K73" s="141">
        <v>8</v>
      </c>
      <c r="L73" s="42">
        <f t="shared" si="1"/>
        <v>0.58640310397116191</v>
      </c>
      <c r="M73" s="54"/>
      <c r="N73" s="208"/>
      <c r="O73" s="208"/>
      <c r="P73" s="208"/>
      <c r="Q73" s="208"/>
      <c r="R73" s="208"/>
      <c r="S73" s="208"/>
      <c r="T73" s="208"/>
      <c r="U73" s="208"/>
      <c r="V73" s="208"/>
      <c r="W73" s="208"/>
    </row>
    <row r="74" spans="1:23">
      <c r="A74" s="96" t="s">
        <v>58</v>
      </c>
      <c r="B74" s="141">
        <v>6.1</v>
      </c>
      <c r="C74" s="141">
        <v>6.9</v>
      </c>
      <c r="D74" s="141">
        <v>6.6</v>
      </c>
      <c r="E74" s="141">
        <v>5</v>
      </c>
      <c r="F74" s="141">
        <v>4.4000000000000004</v>
      </c>
      <c r="G74" s="141">
        <v>6.4</v>
      </c>
      <c r="H74" s="141">
        <v>7.6</v>
      </c>
      <c r="I74" s="141">
        <v>8.6999999999999993</v>
      </c>
      <c r="J74" s="141">
        <v>9.1999999999999993</v>
      </c>
      <c r="K74" s="141">
        <v>10.8</v>
      </c>
      <c r="L74" s="42">
        <f t="shared" si="1"/>
        <v>0.13301056598951377</v>
      </c>
      <c r="M74" s="54"/>
      <c r="N74" s="208"/>
      <c r="O74" s="208"/>
      <c r="P74" s="208"/>
      <c r="Q74" s="208"/>
      <c r="R74" s="208"/>
      <c r="S74" s="208"/>
      <c r="T74" s="208"/>
      <c r="U74" s="208"/>
      <c r="V74" s="208"/>
      <c r="W74" s="208"/>
    </row>
    <row r="75" spans="1:23">
      <c r="A75" s="137" t="s">
        <v>59</v>
      </c>
      <c r="B75" s="143">
        <v>17</v>
      </c>
      <c r="C75" s="143">
        <v>14.4</v>
      </c>
      <c r="D75" s="143">
        <v>11.8</v>
      </c>
      <c r="E75" s="143">
        <v>9.4</v>
      </c>
      <c r="F75" s="143">
        <v>8.1</v>
      </c>
      <c r="G75" s="143">
        <v>11.5</v>
      </c>
      <c r="H75" s="143">
        <v>14.1</v>
      </c>
      <c r="I75" s="143">
        <v>13.4</v>
      </c>
      <c r="J75" s="143">
        <v>13.5</v>
      </c>
      <c r="K75" s="143">
        <v>14</v>
      </c>
      <c r="L75" s="194">
        <f t="shared" si="1"/>
        <v>-0.385152334560941</v>
      </c>
      <c r="M75" s="54"/>
      <c r="N75" s="208"/>
      <c r="O75" s="208"/>
      <c r="P75" s="208"/>
      <c r="Q75" s="208"/>
      <c r="R75" s="208"/>
      <c r="S75" s="208"/>
      <c r="T75" s="208"/>
      <c r="U75" s="208"/>
      <c r="V75" s="208"/>
      <c r="W75" s="208"/>
    </row>
    <row r="76" spans="1:23">
      <c r="A76" s="96" t="s">
        <v>60</v>
      </c>
      <c r="B76" s="141">
        <v>10.1</v>
      </c>
      <c r="C76" s="141">
        <v>8.8000000000000007</v>
      </c>
      <c r="D76" s="141">
        <v>8.1999999999999993</v>
      </c>
      <c r="E76" s="141">
        <v>7.1</v>
      </c>
      <c r="F76" s="141">
        <v>6.4</v>
      </c>
      <c r="G76" s="141">
        <v>9.1999999999999993</v>
      </c>
      <c r="H76" s="141">
        <v>9</v>
      </c>
      <c r="I76" s="141">
        <v>8.3000000000000007</v>
      </c>
      <c r="J76" s="141">
        <v>8.3000000000000007</v>
      </c>
      <c r="K76" s="141">
        <v>8.9</v>
      </c>
      <c r="L76" s="42">
        <f t="shared" si="1"/>
        <v>0.44066978819134639</v>
      </c>
      <c r="M76" s="54"/>
      <c r="N76" s="208"/>
      <c r="O76" s="208"/>
      <c r="P76" s="208"/>
      <c r="Q76" s="208"/>
      <c r="R76" s="208"/>
      <c r="S76" s="208"/>
      <c r="T76" s="208"/>
      <c r="U76" s="208"/>
      <c r="V76" s="208"/>
      <c r="W76" s="208"/>
    </row>
    <row r="77" spans="1:23">
      <c r="A77" s="96" t="s">
        <v>61</v>
      </c>
      <c r="B77" s="141">
        <v>6.7</v>
      </c>
      <c r="C77" s="141">
        <v>7.2</v>
      </c>
      <c r="D77" s="141">
        <v>6.5</v>
      </c>
      <c r="E77" s="141">
        <v>5.4</v>
      </c>
      <c r="F77" s="141">
        <v>5.4</v>
      </c>
      <c r="G77" s="141">
        <v>8.1</v>
      </c>
      <c r="H77" s="141">
        <v>8.1999999999999993</v>
      </c>
      <c r="I77" s="141">
        <v>7.2</v>
      </c>
      <c r="J77" s="141">
        <v>7.2</v>
      </c>
      <c r="K77" s="141">
        <v>7.3</v>
      </c>
      <c r="L77" s="42">
        <f t="shared" si="1"/>
        <v>0.69975123846657394</v>
      </c>
      <c r="M77" s="54"/>
      <c r="N77" s="208"/>
      <c r="O77" s="208"/>
      <c r="P77" s="208"/>
      <c r="Q77" s="208"/>
      <c r="R77" s="208"/>
      <c r="S77" s="208"/>
      <c r="T77" s="208"/>
      <c r="U77" s="208"/>
      <c r="V77" s="208"/>
      <c r="W77" s="208"/>
    </row>
    <row r="78" spans="1:23">
      <c r="A78" s="96" t="s">
        <v>80</v>
      </c>
      <c r="B78" s="141">
        <v>4.3</v>
      </c>
      <c r="C78" s="141">
        <v>4.5</v>
      </c>
      <c r="D78" s="141">
        <v>5.3</v>
      </c>
      <c r="E78" s="141">
        <v>5.2</v>
      </c>
      <c r="F78" s="141">
        <v>5.6</v>
      </c>
      <c r="G78" s="141">
        <v>7.9</v>
      </c>
      <c r="H78" s="141">
        <v>8.3000000000000007</v>
      </c>
      <c r="I78" s="141">
        <v>8.6999999999999993</v>
      </c>
      <c r="J78" s="141">
        <v>8.6999999999999993</v>
      </c>
      <c r="K78" s="141">
        <v>8.5</v>
      </c>
      <c r="L78" s="42">
        <f t="shared" si="1"/>
        <v>0.50544015076015336</v>
      </c>
      <c r="M78" s="54"/>
      <c r="N78" s="208"/>
      <c r="O78" s="208"/>
      <c r="P78" s="208"/>
      <c r="Q78" s="208"/>
      <c r="R78" s="208"/>
      <c r="S78" s="208"/>
      <c r="T78" s="208"/>
      <c r="U78" s="208"/>
      <c r="V78" s="208"/>
      <c r="W78" s="208"/>
    </row>
    <row r="79" spans="1:23">
      <c r="A79"/>
      <c r="B79"/>
      <c r="C79"/>
      <c r="D79"/>
      <c r="E79"/>
      <c r="F79"/>
      <c r="G79"/>
      <c r="H79"/>
      <c r="I79"/>
      <c r="J79"/>
      <c r="K79" s="69">
        <f>AVERAGE(K51:K78)</f>
        <v>11.62142857142857</v>
      </c>
    </row>
    <row r="80" spans="1:23">
      <c r="A80" s="54" t="s">
        <v>366</v>
      </c>
      <c r="B80"/>
      <c r="C80"/>
      <c r="D80"/>
      <c r="E80"/>
      <c r="F80"/>
      <c r="G80"/>
      <c r="H80"/>
      <c r="I80"/>
      <c r="J80"/>
      <c r="K80">
        <f>_xlfn.STDEV.P(K51:K78)</f>
        <v>6.175664055841465</v>
      </c>
      <c r="M80" s="54"/>
    </row>
    <row r="81" spans="1:23">
      <c r="A81" s="54" t="s">
        <v>332</v>
      </c>
      <c r="B81" s="54" t="s">
        <v>367</v>
      </c>
      <c r="C81"/>
      <c r="D81"/>
      <c r="E81"/>
      <c r="F81"/>
      <c r="G81"/>
      <c r="H81"/>
      <c r="I81"/>
      <c r="J81"/>
      <c r="K81"/>
      <c r="M81" s="54"/>
      <c r="N81" s="54"/>
    </row>
    <row r="82" spans="1:23">
      <c r="A82"/>
      <c r="B82"/>
      <c r="C82"/>
      <c r="D82"/>
      <c r="E82"/>
      <c r="F82"/>
      <c r="G82"/>
      <c r="H82"/>
      <c r="I82"/>
      <c r="J82"/>
      <c r="K82"/>
    </row>
    <row r="83" spans="1:23">
      <c r="A83" s="54" t="s">
        <v>416</v>
      </c>
      <c r="B83" s="54" t="s">
        <v>417</v>
      </c>
      <c r="C83"/>
      <c r="D83"/>
      <c r="E83"/>
      <c r="F83"/>
      <c r="G83"/>
      <c r="H83"/>
      <c r="I83"/>
      <c r="J83"/>
      <c r="K83"/>
      <c r="M83" s="54"/>
      <c r="N83" s="54"/>
    </row>
    <row r="84" spans="1:23">
      <c r="A84" s="54" t="s">
        <v>418</v>
      </c>
      <c r="B84" s="54" t="s">
        <v>502</v>
      </c>
      <c r="C84"/>
      <c r="D84"/>
      <c r="E84"/>
      <c r="F84"/>
      <c r="G84"/>
      <c r="H84"/>
      <c r="I84"/>
      <c r="J84"/>
      <c r="K84"/>
      <c r="M84" s="54"/>
      <c r="N84" s="54"/>
    </row>
    <row r="85" spans="1:23">
      <c r="A85" s="54" t="s">
        <v>503</v>
      </c>
      <c r="B85" s="54" t="s">
        <v>506</v>
      </c>
      <c r="C85"/>
      <c r="D85"/>
      <c r="E85"/>
      <c r="F85"/>
      <c r="G85"/>
      <c r="H85"/>
      <c r="I85"/>
      <c r="J85"/>
      <c r="K85"/>
      <c r="M85" s="54"/>
      <c r="N85" s="54"/>
    </row>
    <row r="86" spans="1:23">
      <c r="A86" s="54" t="s">
        <v>352</v>
      </c>
      <c r="B86" s="54" t="s">
        <v>478</v>
      </c>
      <c r="C86"/>
      <c r="D86"/>
      <c r="E86"/>
      <c r="F86"/>
      <c r="G86"/>
      <c r="H86"/>
      <c r="I86"/>
      <c r="J86"/>
      <c r="K86"/>
      <c r="M86" s="54"/>
      <c r="N86" s="54"/>
    </row>
    <row r="87" spans="1:23">
      <c r="A87"/>
      <c r="B87"/>
      <c r="C87"/>
      <c r="D87"/>
      <c r="E87"/>
      <c r="F87"/>
      <c r="G87"/>
      <c r="H87"/>
      <c r="I87"/>
      <c r="J87"/>
      <c r="K87"/>
    </row>
    <row r="88" spans="1:23">
      <c r="A88" s="96" t="s">
        <v>358</v>
      </c>
      <c r="B88" s="96" t="s">
        <v>247</v>
      </c>
      <c r="C88" s="96" t="s">
        <v>248</v>
      </c>
      <c r="D88" s="96" t="s">
        <v>249</v>
      </c>
      <c r="E88" s="96" t="s">
        <v>250</v>
      </c>
      <c r="F88" s="96" t="s">
        <v>251</v>
      </c>
      <c r="G88" s="96" t="s">
        <v>252</v>
      </c>
      <c r="H88" s="96" t="s">
        <v>253</v>
      </c>
      <c r="I88" s="96" t="s">
        <v>254</v>
      </c>
      <c r="J88" s="96" t="s">
        <v>255</v>
      </c>
      <c r="K88" s="96" t="s">
        <v>360</v>
      </c>
      <c r="M88" s="54"/>
      <c r="N88" s="54"/>
      <c r="O88" s="54"/>
      <c r="P88" s="54"/>
      <c r="Q88" s="54"/>
      <c r="R88" s="54"/>
      <c r="S88" s="54"/>
      <c r="T88" s="54"/>
      <c r="U88" s="54"/>
      <c r="V88" s="54"/>
      <c r="W88" s="54"/>
    </row>
    <row r="89" spans="1:23">
      <c r="A89" s="96" t="s">
        <v>38</v>
      </c>
      <c r="B89" s="141">
        <v>3.7</v>
      </c>
      <c r="C89" s="141">
        <v>4.4000000000000004</v>
      </c>
      <c r="D89" s="141">
        <v>4.5</v>
      </c>
      <c r="E89" s="141">
        <v>3.8</v>
      </c>
      <c r="F89" s="141">
        <v>3.6</v>
      </c>
      <c r="G89" s="141">
        <v>4.5</v>
      </c>
      <c r="H89" s="141">
        <v>4.5</v>
      </c>
      <c r="I89" s="141">
        <v>3.8</v>
      </c>
      <c r="J89" s="141">
        <v>4</v>
      </c>
      <c r="K89" s="141">
        <v>4.9000000000000004</v>
      </c>
      <c r="L89" s="42">
        <f>-(K89-K$122)/K$123</f>
        <v>0.41315920102793985</v>
      </c>
      <c r="M89" s="54"/>
      <c r="N89" s="208"/>
      <c r="O89" s="208"/>
      <c r="P89" s="208"/>
      <c r="Q89" s="208"/>
      <c r="R89" s="208"/>
      <c r="S89" s="208"/>
      <c r="T89" s="208"/>
      <c r="U89" s="208"/>
      <c r="V89" s="208"/>
      <c r="W89" s="208"/>
    </row>
    <row r="90" spans="1:23">
      <c r="A90" s="96" t="s">
        <v>40</v>
      </c>
      <c r="B90" s="141">
        <v>5.8</v>
      </c>
      <c r="C90" s="141">
        <v>4.3</v>
      </c>
      <c r="D90" s="141">
        <v>4</v>
      </c>
      <c r="E90" s="141">
        <v>2.4</v>
      </c>
      <c r="F90" s="141">
        <v>2.2999999999999998</v>
      </c>
      <c r="G90" s="141">
        <v>2.9</v>
      </c>
      <c r="H90" s="141">
        <v>4.5</v>
      </c>
      <c r="I90" s="141">
        <v>5.0999999999999996</v>
      </c>
      <c r="J90" s="141">
        <v>5.9</v>
      </c>
      <c r="K90" s="141">
        <v>6.4</v>
      </c>
      <c r="L90" s="42">
        <f t="shared" ref="L90:L121" si="2">-(K90-K$122)/K$123</f>
        <v>0.11416241081035187</v>
      </c>
      <c r="M90" s="54"/>
      <c r="N90" s="208"/>
      <c r="O90" s="208"/>
      <c r="P90" s="208"/>
      <c r="Q90" s="208"/>
      <c r="R90" s="208"/>
      <c r="S90" s="208"/>
      <c r="T90" s="208"/>
      <c r="U90" s="208"/>
      <c r="V90" s="208"/>
      <c r="W90" s="208"/>
    </row>
    <row r="91" spans="1:23">
      <c r="A91" s="96" t="s">
        <v>41</v>
      </c>
      <c r="B91" s="141">
        <v>2.1</v>
      </c>
      <c r="C91" s="141">
        <v>2.2999999999999998</v>
      </c>
      <c r="D91" s="141">
        <v>2.5</v>
      </c>
      <c r="E91" s="141">
        <v>1.7</v>
      </c>
      <c r="F91" s="141">
        <v>1.7</v>
      </c>
      <c r="G91" s="141">
        <v>2.5</v>
      </c>
      <c r="H91" s="141">
        <v>2.8</v>
      </c>
      <c r="I91" s="141">
        <v>2.9</v>
      </c>
      <c r="J91" s="141">
        <v>2.9</v>
      </c>
      <c r="K91" s="141">
        <v>2.8</v>
      </c>
      <c r="L91" s="42">
        <f t="shared" si="2"/>
        <v>0.83175470733256318</v>
      </c>
      <c r="M91" s="54"/>
      <c r="N91" s="208"/>
      <c r="O91" s="208"/>
      <c r="P91" s="208"/>
      <c r="Q91" s="208"/>
      <c r="R91" s="208"/>
      <c r="S91" s="208"/>
      <c r="T91" s="208"/>
      <c r="U91" s="208"/>
      <c r="V91" s="208"/>
      <c r="W91" s="208"/>
    </row>
    <row r="92" spans="1:23">
      <c r="A92" s="96" t="s">
        <v>42</v>
      </c>
      <c r="B92" s="141">
        <v>4.0999999999999996</v>
      </c>
      <c r="C92" s="141">
        <v>3.7</v>
      </c>
      <c r="D92" s="141">
        <v>3.3</v>
      </c>
      <c r="E92" s="141">
        <v>3</v>
      </c>
      <c r="F92" s="141">
        <v>2.2999999999999998</v>
      </c>
      <c r="G92" s="141">
        <v>3.7</v>
      </c>
      <c r="H92" s="141">
        <v>4.8</v>
      </c>
      <c r="I92" s="141">
        <v>5.3</v>
      </c>
      <c r="J92" s="141">
        <v>4.9000000000000004</v>
      </c>
      <c r="K92" s="141">
        <v>4.7</v>
      </c>
      <c r="L92" s="42">
        <f t="shared" si="2"/>
        <v>0.45302543972361831</v>
      </c>
      <c r="M92" s="54"/>
      <c r="N92" s="208"/>
      <c r="O92" s="208"/>
      <c r="P92" s="208"/>
      <c r="Q92" s="208"/>
      <c r="R92" s="208"/>
      <c r="S92" s="208"/>
      <c r="T92" s="208"/>
      <c r="U92" s="208"/>
      <c r="V92" s="208"/>
      <c r="W92" s="208"/>
    </row>
    <row r="93" spans="1:23">
      <c r="A93" s="96" t="s">
        <v>359</v>
      </c>
      <c r="B93" s="141">
        <v>5.5</v>
      </c>
      <c r="C93" s="141">
        <v>5.6</v>
      </c>
      <c r="D93" s="141">
        <v>4.9000000000000004</v>
      </c>
      <c r="E93" s="141">
        <v>3.9</v>
      </c>
      <c r="F93" s="141">
        <v>3.4</v>
      </c>
      <c r="G93" s="141">
        <v>3.4</v>
      </c>
      <c r="H93" s="141">
        <v>3.2</v>
      </c>
      <c r="I93" s="141">
        <v>2.4</v>
      </c>
      <c r="J93" s="141">
        <v>2.4</v>
      </c>
      <c r="K93" s="141">
        <v>2.4</v>
      </c>
      <c r="L93" s="42">
        <f t="shared" si="2"/>
        <v>0.91148718472391999</v>
      </c>
      <c r="M93" s="54"/>
      <c r="N93" s="208"/>
      <c r="O93" s="208"/>
      <c r="P93" s="208"/>
      <c r="Q93" s="208"/>
      <c r="R93" s="208"/>
      <c r="S93" s="208"/>
      <c r="T93" s="208"/>
      <c r="U93" s="208"/>
      <c r="V93" s="208"/>
      <c r="W93" s="208"/>
    </row>
    <row r="94" spans="1:23">
      <c r="A94" s="96" t="s">
        <v>44</v>
      </c>
      <c r="B94" s="141">
        <v>6.7</v>
      </c>
      <c r="C94" s="141">
        <v>4.2</v>
      </c>
      <c r="D94" s="141">
        <v>3.3</v>
      </c>
      <c r="E94" s="141">
        <v>2.5</v>
      </c>
      <c r="F94" s="141">
        <v>3</v>
      </c>
      <c r="G94" s="141">
        <v>6.3</v>
      </c>
      <c r="H94" s="141">
        <v>9.6</v>
      </c>
      <c r="I94" s="141">
        <v>8.1999999999999993</v>
      </c>
      <c r="J94" s="141">
        <v>6.1</v>
      </c>
      <c r="K94" s="141">
        <v>5.9</v>
      </c>
      <c r="L94" s="42">
        <f t="shared" si="2"/>
        <v>0.21382800754954787</v>
      </c>
      <c r="M94" s="54"/>
      <c r="N94" s="208"/>
      <c r="O94" s="208"/>
      <c r="P94" s="208"/>
      <c r="Q94" s="208"/>
      <c r="R94" s="208"/>
      <c r="S94" s="208"/>
      <c r="T94" s="208"/>
      <c r="U94" s="208"/>
      <c r="V94" s="208"/>
      <c r="W94" s="208"/>
    </row>
    <row r="95" spans="1:23">
      <c r="A95" s="96" t="s">
        <v>70</v>
      </c>
      <c r="B95" s="141">
        <v>2.2999999999999998</v>
      </c>
      <c r="C95" s="141">
        <v>2.5</v>
      </c>
      <c r="D95" s="141">
        <v>2.7</v>
      </c>
      <c r="E95" s="141">
        <v>2.7</v>
      </c>
      <c r="F95" s="141">
        <v>3.4</v>
      </c>
      <c r="G95" s="141">
        <v>7.2</v>
      </c>
      <c r="H95" s="141">
        <v>7.9</v>
      </c>
      <c r="I95" s="141">
        <v>7.9</v>
      </c>
      <c r="J95" s="141">
        <v>7.6</v>
      </c>
      <c r="K95" s="141">
        <v>7.3</v>
      </c>
      <c r="L95" s="42">
        <f t="shared" si="2"/>
        <v>-6.523566332020081E-2</v>
      </c>
      <c r="M95" s="54"/>
      <c r="N95" s="208"/>
      <c r="O95" s="208"/>
      <c r="P95" s="208"/>
      <c r="Q95" s="208"/>
      <c r="R95" s="208"/>
      <c r="S95" s="208"/>
      <c r="T95" s="208"/>
      <c r="U95" s="208"/>
      <c r="V95" s="208"/>
      <c r="W95" s="208"/>
    </row>
    <row r="96" spans="1:23">
      <c r="A96" s="96" t="s">
        <v>68</v>
      </c>
      <c r="B96" s="141">
        <v>7.9</v>
      </c>
      <c r="C96" s="141">
        <v>8</v>
      </c>
      <c r="D96" s="141">
        <v>7.4</v>
      </c>
      <c r="E96" s="141">
        <v>7.2</v>
      </c>
      <c r="F96" s="141">
        <v>6.5</v>
      </c>
      <c r="G96" s="141">
        <v>7.6</v>
      </c>
      <c r="H96" s="141">
        <v>10.1</v>
      </c>
      <c r="I96" s="141">
        <v>14.3</v>
      </c>
      <c r="J96" s="141">
        <v>18.5</v>
      </c>
      <c r="K96" s="141">
        <v>20.5</v>
      </c>
      <c r="L96" s="42">
        <f t="shared" si="2"/>
        <v>-2.6964074172349752</v>
      </c>
      <c r="M96" s="54"/>
      <c r="N96" s="208"/>
      <c r="O96" s="208"/>
      <c r="P96" s="208"/>
      <c r="Q96" s="208"/>
      <c r="R96" s="208"/>
      <c r="S96" s="208"/>
      <c r="T96" s="208"/>
      <c r="U96" s="208"/>
      <c r="V96" s="208"/>
      <c r="W96" s="208"/>
    </row>
    <row r="97" spans="1:23">
      <c r="A97" s="96" t="s">
        <v>45</v>
      </c>
      <c r="B97" s="141">
        <v>8.3000000000000007</v>
      </c>
      <c r="C97" s="141">
        <v>6.8</v>
      </c>
      <c r="D97" s="141">
        <v>6</v>
      </c>
      <c r="E97" s="141">
        <v>5.3</v>
      </c>
      <c r="F97" s="141">
        <v>6.4</v>
      </c>
      <c r="G97" s="141">
        <v>9.6999999999999993</v>
      </c>
      <c r="H97" s="141">
        <v>11.2</v>
      </c>
      <c r="I97" s="141">
        <v>12.6</v>
      </c>
      <c r="J97" s="141">
        <v>15</v>
      </c>
      <c r="K97" s="141">
        <v>16.100000000000001</v>
      </c>
      <c r="L97" s="42">
        <f t="shared" si="2"/>
        <v>-1.8193501659300508</v>
      </c>
      <c r="M97" s="54"/>
      <c r="N97" s="208"/>
      <c r="O97" s="208"/>
      <c r="P97" s="208"/>
      <c r="Q97" s="208"/>
      <c r="R97" s="208"/>
      <c r="S97" s="208"/>
      <c r="T97" s="208"/>
      <c r="U97" s="208"/>
      <c r="V97" s="208"/>
      <c r="W97" s="208"/>
    </row>
    <row r="98" spans="1:23">
      <c r="A98" s="96" t="s">
        <v>46</v>
      </c>
      <c r="B98" s="141">
        <v>6.6</v>
      </c>
      <c r="C98" s="141">
        <v>6.2</v>
      </c>
      <c r="D98" s="141">
        <v>5.9</v>
      </c>
      <c r="E98" s="141">
        <v>5.5</v>
      </c>
      <c r="F98" s="141">
        <v>4.5</v>
      </c>
      <c r="G98" s="141">
        <v>5.5</v>
      </c>
      <c r="H98" s="141">
        <v>5.5</v>
      </c>
      <c r="I98" s="141">
        <v>5.4</v>
      </c>
      <c r="J98" s="141">
        <v>5.7</v>
      </c>
      <c r="K98" s="141">
        <v>5.9</v>
      </c>
      <c r="L98" s="42">
        <f t="shared" si="2"/>
        <v>0.21382800754954787</v>
      </c>
      <c r="M98" s="54"/>
      <c r="N98" s="208"/>
      <c r="O98" s="208"/>
      <c r="P98" s="208"/>
      <c r="Q98" s="208"/>
      <c r="R98" s="208"/>
      <c r="S98" s="208"/>
      <c r="T98" s="208"/>
      <c r="U98" s="208"/>
      <c r="V98" s="208"/>
      <c r="W98" s="208"/>
    </row>
    <row r="99" spans="1:23">
      <c r="A99" s="96" t="s">
        <v>96</v>
      </c>
      <c r="B99" s="141">
        <v>8</v>
      </c>
      <c r="C99" s="141">
        <v>6.2</v>
      </c>
      <c r="D99" s="141">
        <v>6.1</v>
      </c>
      <c r="E99" s="141">
        <v>6.1</v>
      </c>
      <c r="F99" s="141">
        <v>4.8</v>
      </c>
      <c r="G99" s="141">
        <v>5.3</v>
      </c>
      <c r="H99" s="141">
        <v>8.1</v>
      </c>
      <c r="I99" s="141">
        <v>8.8000000000000007</v>
      </c>
      <c r="J99" s="141">
        <v>9.9</v>
      </c>
      <c r="K99" s="141">
        <v>11.4</v>
      </c>
      <c r="L99" s="42">
        <f t="shared" si="2"/>
        <v>-0.88249355658160811</v>
      </c>
      <c r="M99" s="54"/>
      <c r="N99" s="208"/>
      <c r="O99" s="208"/>
      <c r="P99" s="208"/>
      <c r="Q99" s="208"/>
      <c r="R99" s="208"/>
      <c r="S99" s="208"/>
      <c r="T99" s="208"/>
      <c r="U99" s="208"/>
      <c r="V99" s="208"/>
      <c r="W99" s="208"/>
    </row>
    <row r="100" spans="1:23">
      <c r="A100" s="96" t="s">
        <v>47</v>
      </c>
      <c r="B100" s="141">
        <v>5.2</v>
      </c>
      <c r="C100" s="141">
        <v>6.1</v>
      </c>
      <c r="D100" s="141">
        <v>5.3</v>
      </c>
      <c r="E100" s="141">
        <v>4.5</v>
      </c>
      <c r="F100" s="141">
        <v>4.5999999999999996</v>
      </c>
      <c r="G100" s="141">
        <v>5.6</v>
      </c>
      <c r="H100" s="141">
        <v>5.8</v>
      </c>
      <c r="I100" s="141">
        <v>5.5</v>
      </c>
      <c r="J100" s="141">
        <v>6.8</v>
      </c>
      <c r="K100" s="141">
        <v>7.4</v>
      </c>
      <c r="L100" s="42">
        <f t="shared" si="2"/>
        <v>-8.5168782668040122E-2</v>
      </c>
      <c r="M100" s="54"/>
      <c r="N100" s="208"/>
      <c r="O100" s="208"/>
      <c r="P100" s="208"/>
      <c r="Q100" s="208"/>
      <c r="R100" s="208"/>
      <c r="S100" s="208"/>
      <c r="T100" s="208"/>
      <c r="U100" s="208"/>
      <c r="V100" s="208"/>
      <c r="W100" s="208"/>
    </row>
    <row r="101" spans="1:23">
      <c r="A101" s="96" t="s">
        <v>48</v>
      </c>
      <c r="B101" s="141">
        <v>3.1</v>
      </c>
      <c r="C101" s="141">
        <v>4.5</v>
      </c>
      <c r="D101" s="141">
        <v>4.4000000000000004</v>
      </c>
      <c r="E101" s="141">
        <v>3.4</v>
      </c>
      <c r="F101" s="141">
        <v>3</v>
      </c>
      <c r="G101" s="141">
        <v>4.5999999999999996</v>
      </c>
      <c r="H101" s="141">
        <v>5.7</v>
      </c>
      <c r="I101" s="141">
        <v>7.3</v>
      </c>
      <c r="J101" s="141">
        <v>10.3</v>
      </c>
      <c r="K101" s="141">
        <v>13.3</v>
      </c>
      <c r="L101" s="42">
        <f t="shared" si="2"/>
        <v>-1.261222824190553</v>
      </c>
      <c r="M101" s="54"/>
      <c r="N101" s="208"/>
      <c r="O101" s="208"/>
      <c r="P101" s="208"/>
      <c r="Q101" s="208"/>
      <c r="R101" s="208"/>
      <c r="S101" s="208"/>
      <c r="T101" s="208"/>
      <c r="U101" s="208"/>
      <c r="V101" s="208"/>
      <c r="W101" s="208"/>
    </row>
    <row r="102" spans="1:23">
      <c r="A102" s="96" t="s">
        <v>49</v>
      </c>
      <c r="B102" s="141">
        <v>4.5999999999999996</v>
      </c>
      <c r="C102" s="141">
        <v>4.9000000000000004</v>
      </c>
      <c r="D102" s="141">
        <v>4.0999999999999996</v>
      </c>
      <c r="E102" s="141">
        <v>3.7</v>
      </c>
      <c r="F102" s="141">
        <v>4.3</v>
      </c>
      <c r="G102" s="141">
        <v>8.1</v>
      </c>
      <c r="H102" s="141">
        <v>10.8</v>
      </c>
      <c r="I102" s="141">
        <v>7.3</v>
      </c>
      <c r="J102" s="141">
        <v>6.6</v>
      </c>
      <c r="K102" s="141">
        <v>6.1</v>
      </c>
      <c r="L102" s="42">
        <f t="shared" si="2"/>
        <v>0.1739617688538696</v>
      </c>
      <c r="M102" s="54"/>
      <c r="N102" s="208"/>
      <c r="O102" s="208"/>
      <c r="P102" s="208"/>
      <c r="Q102" s="208"/>
      <c r="R102" s="208"/>
      <c r="S102" s="208"/>
      <c r="T102" s="208"/>
      <c r="U102" s="208"/>
      <c r="V102" s="208"/>
      <c r="W102" s="208"/>
    </row>
    <row r="103" spans="1:23">
      <c r="A103" s="96" t="s">
        <v>50</v>
      </c>
      <c r="B103" s="141">
        <v>6.5</v>
      </c>
      <c r="C103" s="141">
        <v>4.0999999999999996</v>
      </c>
      <c r="D103" s="141">
        <v>2.7</v>
      </c>
      <c r="E103" s="141">
        <v>2.1</v>
      </c>
      <c r="F103" s="141">
        <v>3</v>
      </c>
      <c r="G103" s="141">
        <v>6.1</v>
      </c>
      <c r="H103" s="141">
        <v>7.8</v>
      </c>
      <c r="I103" s="141">
        <v>6.3</v>
      </c>
      <c r="J103" s="141">
        <v>5.7</v>
      </c>
      <c r="K103" s="141">
        <v>5.2</v>
      </c>
      <c r="L103" s="42">
        <f t="shared" si="2"/>
        <v>0.3533598429844223</v>
      </c>
      <c r="M103" s="54"/>
      <c r="N103" s="208"/>
      <c r="O103" s="208"/>
      <c r="P103" s="208"/>
      <c r="Q103" s="208"/>
      <c r="R103" s="208"/>
      <c r="S103" s="208"/>
      <c r="T103" s="208"/>
      <c r="U103" s="208"/>
      <c r="V103" s="208"/>
      <c r="W103" s="208"/>
    </row>
    <row r="104" spans="1:23">
      <c r="A104" s="96" t="s">
        <v>51</v>
      </c>
      <c r="B104" s="141">
        <v>3.9</v>
      </c>
      <c r="C104" s="141">
        <v>3.5</v>
      </c>
      <c r="D104" s="141">
        <v>3.1</v>
      </c>
      <c r="E104" s="141">
        <v>3.2</v>
      </c>
      <c r="F104" s="141">
        <v>2.4</v>
      </c>
      <c r="G104" s="141">
        <v>4.2</v>
      </c>
      <c r="H104" s="141">
        <v>3.8</v>
      </c>
      <c r="I104" s="141">
        <v>3.7</v>
      </c>
      <c r="J104" s="141">
        <v>3.6</v>
      </c>
      <c r="K104" s="141">
        <v>3.9</v>
      </c>
      <c r="L104" s="42">
        <f t="shared" si="2"/>
        <v>0.61249039450633191</v>
      </c>
      <c r="M104" s="54"/>
      <c r="N104" s="208"/>
      <c r="O104" s="208"/>
      <c r="P104" s="208"/>
      <c r="Q104" s="208"/>
      <c r="R104" s="208"/>
      <c r="S104" s="208"/>
      <c r="T104" s="208"/>
      <c r="U104" s="208"/>
      <c r="V104" s="208"/>
      <c r="W104" s="208"/>
    </row>
    <row r="105" spans="1:23">
      <c r="A105" s="96" t="s">
        <v>52</v>
      </c>
      <c r="B105" s="141">
        <v>2.2000000000000002</v>
      </c>
      <c r="C105" s="141">
        <v>2.7</v>
      </c>
      <c r="D105" s="141">
        <v>2.8</v>
      </c>
      <c r="E105" s="141">
        <v>2.9</v>
      </c>
      <c r="F105" s="141">
        <v>2.8</v>
      </c>
      <c r="G105" s="141">
        <v>4</v>
      </c>
      <c r="H105" s="141">
        <v>4.7</v>
      </c>
      <c r="I105" s="141">
        <v>4.5</v>
      </c>
      <c r="J105" s="141">
        <v>4.5</v>
      </c>
      <c r="K105" s="141">
        <v>4.0999999999999996</v>
      </c>
      <c r="L105" s="42">
        <f t="shared" si="2"/>
        <v>0.57262415581065362</v>
      </c>
      <c r="M105" s="54"/>
      <c r="N105" s="208"/>
      <c r="O105" s="208"/>
      <c r="P105" s="208"/>
      <c r="Q105" s="208"/>
      <c r="R105" s="208"/>
      <c r="S105" s="208"/>
      <c r="T105" s="208"/>
      <c r="U105" s="208"/>
      <c r="V105" s="208"/>
      <c r="W105" s="208"/>
    </row>
    <row r="106" spans="1:23">
      <c r="A106" s="96" t="s">
        <v>53</v>
      </c>
      <c r="B106" s="130" t="s">
        <v>332</v>
      </c>
      <c r="C106" s="141">
        <v>2.8</v>
      </c>
      <c r="D106" s="141">
        <v>2.6</v>
      </c>
      <c r="E106" s="141">
        <v>2.2999999999999998</v>
      </c>
      <c r="F106" s="141">
        <v>1.3</v>
      </c>
      <c r="G106" s="141">
        <v>2.5</v>
      </c>
      <c r="H106" s="141">
        <v>1.7</v>
      </c>
      <c r="I106" s="141">
        <v>1.8</v>
      </c>
      <c r="J106" s="141">
        <v>2.6</v>
      </c>
      <c r="K106" s="141">
        <v>2.6</v>
      </c>
      <c r="L106" s="42">
        <f t="shared" si="2"/>
        <v>0.87162094602824136</v>
      </c>
      <c r="M106" s="54"/>
      <c r="N106" s="208"/>
      <c r="O106" s="208"/>
      <c r="P106" s="208"/>
      <c r="Q106" s="208"/>
      <c r="R106" s="208"/>
      <c r="S106" s="208"/>
      <c r="T106" s="208"/>
      <c r="U106" s="208"/>
      <c r="V106" s="208"/>
      <c r="W106" s="208"/>
    </row>
    <row r="107" spans="1:23">
      <c r="A107" s="96" t="s">
        <v>54</v>
      </c>
      <c r="B107" s="141">
        <v>2.9</v>
      </c>
      <c r="C107" s="141">
        <v>2.9</v>
      </c>
      <c r="D107" s="141">
        <v>2.2999999999999998</v>
      </c>
      <c r="E107" s="141">
        <v>1.8</v>
      </c>
      <c r="F107" s="141">
        <v>1.6</v>
      </c>
      <c r="G107" s="141">
        <v>2.1</v>
      </c>
      <c r="H107" s="141">
        <v>2.8</v>
      </c>
      <c r="I107" s="141">
        <v>2.8</v>
      </c>
      <c r="J107" s="141">
        <v>3.1</v>
      </c>
      <c r="K107" s="141">
        <v>3.8</v>
      </c>
      <c r="L107" s="42">
        <f t="shared" si="2"/>
        <v>0.63242351385417117</v>
      </c>
      <c r="M107" s="54"/>
      <c r="N107" s="208"/>
      <c r="O107" s="208"/>
      <c r="P107" s="208"/>
      <c r="Q107" s="208"/>
      <c r="R107" s="208"/>
      <c r="S107" s="208"/>
      <c r="T107" s="208"/>
      <c r="U107" s="208"/>
      <c r="V107" s="208"/>
      <c r="W107" s="208"/>
    </row>
    <row r="108" spans="1:23">
      <c r="A108" s="96" t="s">
        <v>55</v>
      </c>
      <c r="B108" s="141">
        <v>3</v>
      </c>
      <c r="C108" s="141">
        <v>2.7</v>
      </c>
      <c r="D108" s="141">
        <v>2.6</v>
      </c>
      <c r="E108" s="141">
        <v>2.5</v>
      </c>
      <c r="F108" s="141">
        <v>1.8</v>
      </c>
      <c r="G108" s="141">
        <v>2.2999999999999998</v>
      </c>
      <c r="H108" s="141">
        <v>2.4</v>
      </c>
      <c r="I108" s="141">
        <v>2.4</v>
      </c>
      <c r="J108" s="141">
        <v>2.1</v>
      </c>
      <c r="K108" s="141">
        <v>3.2</v>
      </c>
      <c r="L108" s="42">
        <f t="shared" si="2"/>
        <v>0.75202222994120627</v>
      </c>
      <c r="M108" s="54"/>
      <c r="N108" s="208"/>
      <c r="O108" s="208"/>
      <c r="P108" s="208"/>
      <c r="Q108" s="208"/>
      <c r="R108" s="208"/>
      <c r="S108" s="208"/>
      <c r="T108" s="208"/>
      <c r="U108" s="208"/>
      <c r="V108" s="208"/>
      <c r="W108" s="208"/>
    </row>
    <row r="109" spans="1:23">
      <c r="A109" s="96" t="s">
        <v>56</v>
      </c>
      <c r="B109" s="141">
        <v>7.3</v>
      </c>
      <c r="C109" s="141">
        <v>7.2</v>
      </c>
      <c r="D109" s="141">
        <v>6</v>
      </c>
      <c r="E109" s="141">
        <v>4.7</v>
      </c>
      <c r="F109" s="141">
        <v>3.8</v>
      </c>
      <c r="G109" s="141">
        <v>4.4000000000000004</v>
      </c>
      <c r="H109" s="141">
        <v>5</v>
      </c>
      <c r="I109" s="141">
        <v>5.3</v>
      </c>
      <c r="J109" s="141">
        <v>5.7</v>
      </c>
      <c r="K109" s="141">
        <v>5.7</v>
      </c>
      <c r="L109" s="42">
        <f t="shared" si="2"/>
        <v>0.2536942462452263</v>
      </c>
      <c r="M109" s="54"/>
      <c r="N109" s="208"/>
      <c r="O109" s="208"/>
      <c r="P109" s="208"/>
      <c r="Q109" s="208"/>
      <c r="R109" s="208"/>
      <c r="S109" s="208"/>
      <c r="T109" s="208"/>
      <c r="U109" s="208"/>
      <c r="V109" s="208"/>
      <c r="W109" s="208"/>
    </row>
    <row r="110" spans="1:23">
      <c r="A110" s="96" t="s">
        <v>76</v>
      </c>
      <c r="B110" s="141">
        <v>4.4000000000000004</v>
      </c>
      <c r="C110" s="141">
        <v>6.3</v>
      </c>
      <c r="D110" s="141">
        <v>6.4</v>
      </c>
      <c r="E110" s="141">
        <v>7.5</v>
      </c>
      <c r="F110" s="141">
        <v>6.9</v>
      </c>
      <c r="G110" s="141">
        <v>6.5</v>
      </c>
      <c r="H110" s="141">
        <v>7.1</v>
      </c>
      <c r="I110" s="141">
        <v>9.1</v>
      </c>
      <c r="J110" s="141">
        <v>11.8</v>
      </c>
      <c r="K110" s="141">
        <v>12.8</v>
      </c>
      <c r="L110" s="42">
        <f t="shared" si="2"/>
        <v>-1.161557227451357</v>
      </c>
      <c r="M110" s="54"/>
      <c r="N110" s="208"/>
      <c r="O110" s="208"/>
      <c r="P110" s="208"/>
      <c r="Q110" s="208"/>
      <c r="R110" s="208"/>
      <c r="S110" s="208"/>
      <c r="T110" s="208"/>
      <c r="U110" s="208"/>
      <c r="V110" s="208"/>
      <c r="W110" s="208"/>
    </row>
    <row r="111" spans="1:23">
      <c r="A111" s="96" t="s">
        <v>57</v>
      </c>
      <c r="B111" s="141">
        <v>3.1</v>
      </c>
      <c r="C111" s="141">
        <v>3.9</v>
      </c>
      <c r="D111" s="141">
        <v>3.8</v>
      </c>
      <c r="E111" s="141">
        <v>3</v>
      </c>
      <c r="F111" s="141">
        <v>2.7</v>
      </c>
      <c r="G111" s="141">
        <v>4.4000000000000004</v>
      </c>
      <c r="H111" s="141">
        <v>5.4</v>
      </c>
      <c r="I111" s="141">
        <v>5.2</v>
      </c>
      <c r="J111" s="141">
        <v>5.6</v>
      </c>
      <c r="K111" s="141">
        <v>5.8</v>
      </c>
      <c r="L111" s="42">
        <f t="shared" si="2"/>
        <v>0.23376112689738718</v>
      </c>
      <c r="M111" s="54"/>
      <c r="N111" s="208"/>
      <c r="O111" s="208"/>
      <c r="P111" s="208"/>
      <c r="Q111" s="208"/>
      <c r="R111" s="208"/>
      <c r="S111" s="208"/>
      <c r="T111" s="208"/>
      <c r="U111" s="208"/>
      <c r="V111" s="208"/>
      <c r="W111" s="208"/>
    </row>
    <row r="112" spans="1:23">
      <c r="A112" s="96" t="s">
        <v>58</v>
      </c>
      <c r="B112" s="141">
        <v>2.8</v>
      </c>
      <c r="C112" s="141">
        <v>3.2</v>
      </c>
      <c r="D112" s="141">
        <v>3.3</v>
      </c>
      <c r="E112" s="141">
        <v>3.3</v>
      </c>
      <c r="F112" s="141">
        <v>3.4</v>
      </c>
      <c r="G112" s="141">
        <v>3.2</v>
      </c>
      <c r="H112" s="141">
        <v>4.3</v>
      </c>
      <c r="I112" s="141">
        <v>5</v>
      </c>
      <c r="J112" s="141">
        <v>6.1</v>
      </c>
      <c r="K112" s="141">
        <v>6.2</v>
      </c>
      <c r="L112" s="42">
        <f t="shared" si="2"/>
        <v>0.15402864950603029</v>
      </c>
      <c r="M112" s="54"/>
      <c r="N112" s="208"/>
      <c r="O112" s="208"/>
      <c r="P112" s="208"/>
      <c r="Q112" s="208"/>
      <c r="R112" s="208"/>
      <c r="S112" s="208"/>
      <c r="T112" s="208"/>
      <c r="U112" s="208"/>
      <c r="V112" s="208"/>
      <c r="W112" s="208"/>
    </row>
    <row r="113" spans="1:23">
      <c r="A113" s="137" t="s">
        <v>59</v>
      </c>
      <c r="B113" s="143">
        <v>5.9</v>
      </c>
      <c r="C113" s="143">
        <v>5</v>
      </c>
      <c r="D113" s="143">
        <v>3.3</v>
      </c>
      <c r="E113" s="143">
        <v>4.0999999999999996</v>
      </c>
      <c r="F113" s="143">
        <v>3.6</v>
      </c>
      <c r="G113" s="143">
        <v>4.3</v>
      </c>
      <c r="H113" s="143">
        <v>5.8</v>
      </c>
      <c r="I113" s="143">
        <v>5.9</v>
      </c>
      <c r="J113" s="143">
        <v>6.9</v>
      </c>
      <c r="K113" s="143">
        <v>7.3</v>
      </c>
      <c r="L113" s="194">
        <f t="shared" si="2"/>
        <v>-6.523566332020081E-2</v>
      </c>
      <c r="M113" s="54"/>
      <c r="N113" s="208"/>
      <c r="O113" s="208"/>
      <c r="P113" s="208"/>
      <c r="Q113" s="208"/>
      <c r="R113" s="208"/>
      <c r="S113" s="208"/>
      <c r="T113" s="208"/>
      <c r="U113" s="208"/>
      <c r="V113" s="208"/>
      <c r="W113" s="208"/>
    </row>
    <row r="114" spans="1:23">
      <c r="A114" s="96" t="s">
        <v>60</v>
      </c>
      <c r="B114" s="141">
        <v>4.9000000000000004</v>
      </c>
      <c r="C114" s="141">
        <v>4.4000000000000004</v>
      </c>
      <c r="D114" s="141">
        <v>3.7</v>
      </c>
      <c r="E114" s="141">
        <v>3.6</v>
      </c>
      <c r="F114" s="141">
        <v>3.3</v>
      </c>
      <c r="G114" s="141">
        <v>4.0999999999999996</v>
      </c>
      <c r="H114" s="141">
        <v>4.5</v>
      </c>
      <c r="I114" s="141">
        <v>4</v>
      </c>
      <c r="J114" s="141">
        <v>3.9</v>
      </c>
      <c r="K114" s="141">
        <v>4.5</v>
      </c>
      <c r="L114" s="42">
        <f t="shared" si="2"/>
        <v>0.49289167841929671</v>
      </c>
      <c r="M114" s="54"/>
      <c r="N114" s="208"/>
      <c r="O114" s="208"/>
      <c r="P114" s="208"/>
      <c r="Q114" s="208"/>
      <c r="R114" s="208"/>
      <c r="S114" s="208"/>
      <c r="T114" s="208"/>
      <c r="U114" s="208"/>
      <c r="V114" s="208"/>
      <c r="W114" s="208"/>
    </row>
    <row r="115" spans="1:23">
      <c r="A115" s="96" t="s">
        <v>61</v>
      </c>
      <c r="B115" s="141">
        <v>4</v>
      </c>
      <c r="C115" s="141">
        <v>4.8</v>
      </c>
      <c r="D115" s="141">
        <v>4.4000000000000004</v>
      </c>
      <c r="E115" s="141">
        <v>3.6</v>
      </c>
      <c r="F115" s="141">
        <v>3.5</v>
      </c>
      <c r="G115" s="141">
        <v>4.5999999999999996</v>
      </c>
      <c r="H115" s="141">
        <v>4.8</v>
      </c>
      <c r="I115" s="141">
        <v>4.3</v>
      </c>
      <c r="J115" s="141">
        <v>4.4000000000000004</v>
      </c>
      <c r="K115" s="141">
        <v>4.4000000000000004</v>
      </c>
      <c r="L115" s="42">
        <f t="shared" si="2"/>
        <v>0.51282479776713585</v>
      </c>
      <c r="M115" s="54"/>
      <c r="N115" s="208"/>
      <c r="O115" s="208"/>
      <c r="P115" s="208"/>
      <c r="Q115" s="208"/>
      <c r="R115" s="208"/>
      <c r="S115" s="208"/>
      <c r="T115" s="208"/>
      <c r="U115" s="208"/>
      <c r="V115" s="208"/>
      <c r="W115" s="208"/>
    </row>
    <row r="116" spans="1:23">
      <c r="A116" s="96" t="s">
        <v>80</v>
      </c>
      <c r="B116" s="141">
        <v>2.4</v>
      </c>
      <c r="C116" s="141">
        <v>2.6</v>
      </c>
      <c r="D116" s="141">
        <v>2.8</v>
      </c>
      <c r="E116" s="141">
        <v>2.6</v>
      </c>
      <c r="F116" s="141">
        <v>2.8</v>
      </c>
      <c r="G116" s="141">
        <v>4</v>
      </c>
      <c r="H116" s="141">
        <v>4.0999999999999996</v>
      </c>
      <c r="I116" s="141">
        <v>4.4000000000000004</v>
      </c>
      <c r="J116" s="141">
        <v>4.3</v>
      </c>
      <c r="K116" s="141">
        <v>4</v>
      </c>
      <c r="L116" s="42">
        <f t="shared" si="2"/>
        <v>0.59255727515849277</v>
      </c>
      <c r="M116" s="54"/>
      <c r="N116" s="208"/>
      <c r="O116" s="208"/>
      <c r="P116" s="208"/>
      <c r="Q116" s="208"/>
      <c r="R116" s="208"/>
      <c r="S116" s="208"/>
      <c r="T116" s="208"/>
      <c r="U116" s="208"/>
      <c r="V116" s="208"/>
      <c r="W116" s="208"/>
    </row>
    <row r="117" spans="1:23">
      <c r="A117" s="96" t="s">
        <v>69</v>
      </c>
      <c r="B117" s="130" t="s">
        <v>332</v>
      </c>
      <c r="C117" s="141">
        <v>1.4</v>
      </c>
      <c r="D117" s="130" t="s">
        <v>332</v>
      </c>
      <c r="E117" s="130" t="s">
        <v>332</v>
      </c>
      <c r="F117" s="141">
        <v>1.6</v>
      </c>
      <c r="G117" s="141">
        <v>4</v>
      </c>
      <c r="H117" s="141">
        <v>3.7</v>
      </c>
      <c r="I117" s="141">
        <v>4.5</v>
      </c>
      <c r="J117" s="141">
        <v>2.9</v>
      </c>
      <c r="K117" s="141">
        <v>3.6</v>
      </c>
      <c r="L117" s="42">
        <f t="shared" si="2"/>
        <v>0.67228975254984946</v>
      </c>
      <c r="M117" s="54"/>
      <c r="N117" s="208"/>
      <c r="O117" s="208"/>
      <c r="P117" s="208"/>
      <c r="Q117" s="208"/>
      <c r="R117" s="208"/>
      <c r="S117" s="208"/>
      <c r="T117" s="208"/>
      <c r="U117" s="208"/>
      <c r="V117" s="208"/>
      <c r="W117" s="208"/>
    </row>
    <row r="118" spans="1:23">
      <c r="A118" s="96" t="s">
        <v>75</v>
      </c>
      <c r="B118" s="141">
        <v>3.3</v>
      </c>
      <c r="C118" s="141">
        <v>2.6</v>
      </c>
      <c r="D118" s="141">
        <v>2</v>
      </c>
      <c r="E118" s="141">
        <v>1.6</v>
      </c>
      <c r="F118" s="141">
        <v>1.3</v>
      </c>
      <c r="G118" s="141">
        <v>1.6</v>
      </c>
      <c r="H118" s="141">
        <v>1.9</v>
      </c>
      <c r="I118" s="141">
        <v>1.7</v>
      </c>
      <c r="J118" s="141">
        <v>1.8</v>
      </c>
      <c r="K118" s="141">
        <v>2</v>
      </c>
      <c r="L118" s="42">
        <f t="shared" si="2"/>
        <v>0.99121966211527668</v>
      </c>
      <c r="M118" s="54"/>
      <c r="N118" s="208"/>
      <c r="O118" s="208"/>
      <c r="P118" s="208"/>
      <c r="Q118" s="208"/>
      <c r="R118" s="208"/>
      <c r="S118" s="208"/>
      <c r="T118" s="208"/>
      <c r="U118" s="208"/>
      <c r="V118" s="208"/>
      <c r="W118" s="208"/>
    </row>
    <row r="119" spans="1:23">
      <c r="A119" s="96" t="s">
        <v>78</v>
      </c>
      <c r="B119" s="141">
        <v>2.8</v>
      </c>
      <c r="C119" s="141">
        <v>2.9</v>
      </c>
      <c r="D119" s="141">
        <v>2.5</v>
      </c>
      <c r="E119" s="141">
        <v>2.2000000000000002</v>
      </c>
      <c r="F119" s="141">
        <v>1.9</v>
      </c>
      <c r="G119" s="141">
        <v>2.8</v>
      </c>
      <c r="H119" s="141">
        <v>3.1</v>
      </c>
      <c r="I119" s="141">
        <v>2.7</v>
      </c>
      <c r="J119" s="141">
        <v>2.8</v>
      </c>
      <c r="K119" s="141">
        <v>3.1</v>
      </c>
      <c r="L119" s="42">
        <f t="shared" si="2"/>
        <v>0.77195534928904552</v>
      </c>
      <c r="M119" s="54"/>
      <c r="N119" s="208"/>
      <c r="O119" s="208"/>
      <c r="P119" s="208"/>
      <c r="Q119" s="208"/>
      <c r="R119" s="208"/>
      <c r="S119" s="208"/>
      <c r="T119" s="208"/>
      <c r="U119" s="208"/>
      <c r="V119" s="208"/>
      <c r="W119" s="208"/>
    </row>
    <row r="120" spans="1:23">
      <c r="A120" s="96" t="s">
        <v>423</v>
      </c>
      <c r="B120" s="130" t="s">
        <v>332</v>
      </c>
      <c r="C120" s="130" t="s">
        <v>332</v>
      </c>
      <c r="D120" s="141">
        <v>21.2</v>
      </c>
      <c r="E120" s="141">
        <v>20.6</v>
      </c>
      <c r="F120" s="141">
        <v>21.4</v>
      </c>
      <c r="G120" s="141">
        <v>21.3</v>
      </c>
      <c r="H120" s="141">
        <v>21.8</v>
      </c>
      <c r="I120" s="141">
        <v>23</v>
      </c>
      <c r="J120" s="141">
        <v>22.4</v>
      </c>
      <c r="K120" s="141">
        <v>23.5</v>
      </c>
      <c r="L120" s="42">
        <f t="shared" si="2"/>
        <v>-3.2944009976701514</v>
      </c>
      <c r="M120" s="54"/>
      <c r="N120" s="54"/>
      <c r="O120" s="54"/>
      <c r="P120" s="208"/>
      <c r="Q120" s="208"/>
      <c r="R120" s="208"/>
      <c r="S120" s="208"/>
      <c r="T120" s="208"/>
      <c r="U120" s="208"/>
      <c r="V120" s="208"/>
      <c r="W120" s="208"/>
    </row>
    <row r="121" spans="1:23">
      <c r="A121" s="96" t="s">
        <v>79</v>
      </c>
      <c r="B121" s="130" t="s">
        <v>332</v>
      </c>
      <c r="C121" s="130" t="s">
        <v>332</v>
      </c>
      <c r="D121" s="141">
        <v>8.1999999999999993</v>
      </c>
      <c r="E121" s="141">
        <v>8.5</v>
      </c>
      <c r="F121" s="141">
        <v>9.1999999999999993</v>
      </c>
      <c r="G121" s="141">
        <v>10.9</v>
      </c>
      <c r="H121" s="141">
        <v>9.8000000000000007</v>
      </c>
      <c r="I121" s="141">
        <v>9.4</v>
      </c>
      <c r="J121" s="141">
        <v>9</v>
      </c>
      <c r="K121" s="141">
        <v>9.3000000000000007</v>
      </c>
      <c r="L121" s="42">
        <f t="shared" si="2"/>
        <v>-0.463898050276985</v>
      </c>
      <c r="M121" s="54"/>
      <c r="N121" s="54"/>
      <c r="O121" s="54"/>
      <c r="P121" s="208"/>
      <c r="Q121" s="208"/>
      <c r="R121" s="208"/>
      <c r="S121" s="208"/>
      <c r="T121" s="208"/>
      <c r="U121" s="208"/>
      <c r="V121" s="208"/>
      <c r="W121" s="208"/>
    </row>
    <row r="122" spans="1:23">
      <c r="K122" s="215">
        <f>AVERAGE(K89:K121)</f>
        <v>6.9727272727272736</v>
      </c>
    </row>
    <row r="123" spans="1:23">
      <c r="K123" s="42">
        <f>_xlfn.STDEV.P(K89:K121)</f>
        <v>5.0167762634120914</v>
      </c>
    </row>
  </sheetData>
  <pageMargins left="0.7" right="0.7" top="0.75" bottom="0.75" header="0.3" footer="0.3"/>
  <pageSetup paperSize="9" orientation="portrait" horizontalDpi="300" verticalDpi="0" copies="0"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1"/>
  <sheetViews>
    <sheetView workbookViewId="0">
      <selection activeCell="C3" sqref="C3:L3"/>
    </sheetView>
  </sheetViews>
  <sheetFormatPr defaultRowHeight="16.5"/>
  <cols>
    <col min="1" max="1" width="27.42578125" style="284" customWidth="1"/>
    <col min="2" max="2" width="2.42578125" style="284" customWidth="1"/>
    <col min="3" max="16384" width="9.140625" style="284"/>
  </cols>
  <sheetData>
    <row r="1" spans="1:13" ht="37.5" customHeight="1">
      <c r="A1" s="238" t="s">
        <v>579</v>
      </c>
    </row>
    <row r="2" spans="1:13">
      <c r="A2" s="853" t="s">
        <v>580</v>
      </c>
      <c r="B2" s="854"/>
      <c r="C2" s="886" t="s">
        <v>605</v>
      </c>
      <c r="D2" s="887"/>
      <c r="E2" s="887"/>
      <c r="F2" s="887"/>
      <c r="G2" s="887"/>
      <c r="H2" s="887"/>
      <c r="I2" s="887"/>
      <c r="J2" s="887"/>
      <c r="K2" s="887"/>
      <c r="L2" s="842"/>
    </row>
    <row r="3" spans="1:13">
      <c r="A3" s="853" t="s">
        <v>571</v>
      </c>
      <c r="B3" s="854"/>
      <c r="C3" s="886" t="s">
        <v>582</v>
      </c>
      <c r="D3" s="887"/>
      <c r="E3" s="887"/>
      <c r="F3" s="887"/>
      <c r="G3" s="887"/>
      <c r="H3" s="887"/>
      <c r="I3" s="887"/>
      <c r="J3" s="887"/>
      <c r="K3" s="887"/>
      <c r="L3" s="842"/>
    </row>
    <row r="4" spans="1:13">
      <c r="A4" s="853" t="s">
        <v>581</v>
      </c>
      <c r="B4" s="854"/>
      <c r="C4" s="888" t="s">
        <v>643</v>
      </c>
      <c r="D4" s="889"/>
      <c r="E4" s="889"/>
      <c r="F4" s="889"/>
      <c r="G4" s="889"/>
      <c r="H4" s="889"/>
      <c r="I4" s="889"/>
      <c r="J4" s="889"/>
      <c r="K4" s="889"/>
      <c r="L4" s="890"/>
    </row>
    <row r="5" spans="1:13">
      <c r="A5" s="862" t="s">
        <v>379</v>
      </c>
      <c r="B5" s="863"/>
      <c r="C5" s="188" t="s">
        <v>247</v>
      </c>
      <c r="D5" s="188" t="s">
        <v>248</v>
      </c>
      <c r="E5" s="188" t="s">
        <v>249</v>
      </c>
      <c r="F5" s="188" t="s">
        <v>250</v>
      </c>
      <c r="G5" s="188" t="s">
        <v>251</v>
      </c>
      <c r="H5" s="188" t="s">
        <v>252</v>
      </c>
      <c r="I5" s="188" t="s">
        <v>253</v>
      </c>
      <c r="J5" s="188" t="s">
        <v>254</v>
      </c>
      <c r="K5" s="188" t="s">
        <v>255</v>
      </c>
      <c r="L5" s="188" t="s">
        <v>644</v>
      </c>
    </row>
    <row r="6" spans="1:13">
      <c r="A6" s="189" t="s">
        <v>122</v>
      </c>
      <c r="B6" s="106" t="s">
        <v>66</v>
      </c>
      <c r="C6" s="106" t="s">
        <v>66</v>
      </c>
      <c r="D6" s="106" t="s">
        <v>66</v>
      </c>
      <c r="E6" s="106" t="s">
        <v>66</v>
      </c>
      <c r="F6" s="106" t="s">
        <v>66</v>
      </c>
      <c r="G6" s="106" t="s">
        <v>66</v>
      </c>
      <c r="H6" s="106" t="s">
        <v>66</v>
      </c>
      <c r="I6" s="106" t="s">
        <v>66</v>
      </c>
      <c r="J6" s="106" t="s">
        <v>66</v>
      </c>
      <c r="K6" s="106" t="s">
        <v>66</v>
      </c>
      <c r="L6" s="106" t="s">
        <v>66</v>
      </c>
    </row>
    <row r="7" spans="1:13">
      <c r="A7" s="116" t="s">
        <v>65</v>
      </c>
      <c r="B7" s="106" t="s">
        <v>381</v>
      </c>
      <c r="C7" s="107">
        <v>0.01</v>
      </c>
      <c r="D7" s="107">
        <v>0.01</v>
      </c>
      <c r="E7" s="107">
        <v>0.01</v>
      </c>
      <c r="F7" s="107">
        <v>0.01</v>
      </c>
      <c r="G7" s="107">
        <v>0.03</v>
      </c>
      <c r="H7" s="107">
        <v>0.03</v>
      </c>
      <c r="I7" s="107">
        <v>0.03</v>
      </c>
      <c r="J7" s="107">
        <v>0.03</v>
      </c>
      <c r="K7" s="107" t="s">
        <v>489</v>
      </c>
      <c r="L7" s="284">
        <f>J7</f>
        <v>0.03</v>
      </c>
      <c r="M7" s="367">
        <f>(L7-$L$39)/$L$40</f>
        <v>-0.69264741962871079</v>
      </c>
    </row>
    <row r="8" spans="1:13">
      <c r="A8" s="7" t="s">
        <v>55</v>
      </c>
      <c r="B8" s="106" t="s">
        <v>381</v>
      </c>
      <c r="C8" s="108">
        <v>0.3</v>
      </c>
      <c r="D8" s="108">
        <v>0.33</v>
      </c>
      <c r="E8" s="108">
        <v>0.4</v>
      </c>
      <c r="F8" s="108">
        <v>0.37</v>
      </c>
      <c r="G8" s="108">
        <v>0.37</v>
      </c>
      <c r="H8" s="108">
        <v>0.51</v>
      </c>
      <c r="I8" s="108">
        <v>0.52</v>
      </c>
      <c r="J8" s="108">
        <v>0.45</v>
      </c>
      <c r="K8" s="108">
        <v>0.45</v>
      </c>
      <c r="L8" s="284">
        <f>K8</f>
        <v>0.45</v>
      </c>
      <c r="M8" s="367">
        <f t="shared" ref="M8:M38" si="0">(L8-$L$39)/$L$40</f>
        <v>1.7066261164047625</v>
      </c>
    </row>
    <row r="9" spans="1:13">
      <c r="A9" s="7" t="s">
        <v>38</v>
      </c>
      <c r="B9" s="106" t="s">
        <v>381</v>
      </c>
      <c r="C9" s="107">
        <v>0.16</v>
      </c>
      <c r="D9" s="107">
        <v>0.17</v>
      </c>
      <c r="E9" s="107">
        <v>0.14000000000000001</v>
      </c>
      <c r="F9" s="107">
        <v>0.14000000000000001</v>
      </c>
      <c r="G9" s="107">
        <v>0.16</v>
      </c>
      <c r="H9" s="107">
        <v>0.17</v>
      </c>
      <c r="I9" s="107">
        <v>0.16</v>
      </c>
      <c r="J9" s="107">
        <v>0.15</v>
      </c>
      <c r="K9" s="107">
        <v>0.15</v>
      </c>
      <c r="L9" s="284">
        <f t="shared" ref="L9:L17" si="1">K9</f>
        <v>0.15</v>
      </c>
      <c r="M9" s="367">
        <f t="shared" si="0"/>
        <v>-7.1406950477185174E-3</v>
      </c>
    </row>
    <row r="10" spans="1:13">
      <c r="A10" s="116" t="s">
        <v>67</v>
      </c>
      <c r="B10" s="106" t="s">
        <v>381</v>
      </c>
      <c r="C10" s="108">
        <v>0.08</v>
      </c>
      <c r="D10" s="108">
        <v>0.08</v>
      </c>
      <c r="E10" s="108">
        <v>0.08</v>
      </c>
      <c r="F10" s="108">
        <v>0.08</v>
      </c>
      <c r="G10" s="108">
        <v>0.09</v>
      </c>
      <c r="H10" s="108">
        <v>0.14000000000000001</v>
      </c>
      <c r="I10" s="108">
        <v>0.13</v>
      </c>
      <c r="J10" s="108">
        <v>0.1</v>
      </c>
      <c r="K10" s="108">
        <v>0.08</v>
      </c>
      <c r="L10" s="284">
        <f t="shared" si="1"/>
        <v>0.08</v>
      </c>
      <c r="M10" s="367">
        <f t="shared" si="0"/>
        <v>-0.40701961771996398</v>
      </c>
    </row>
    <row r="11" spans="1:13">
      <c r="A11" s="7" t="s">
        <v>83</v>
      </c>
      <c r="B11" s="106" t="s">
        <v>381</v>
      </c>
      <c r="C11" s="107" t="s">
        <v>489</v>
      </c>
      <c r="D11" s="107" t="s">
        <v>489</v>
      </c>
      <c r="E11" s="107" t="s">
        <v>489</v>
      </c>
      <c r="F11" s="107" t="s">
        <v>489</v>
      </c>
      <c r="G11" s="107">
        <v>0.04</v>
      </c>
      <c r="H11" s="107">
        <v>0.05</v>
      </c>
      <c r="I11" s="107">
        <v>0.03</v>
      </c>
      <c r="J11" s="107">
        <v>0.02</v>
      </c>
      <c r="K11" s="107">
        <v>0.04</v>
      </c>
      <c r="L11" s="284">
        <f t="shared" si="1"/>
        <v>0.04</v>
      </c>
      <c r="M11" s="367">
        <f t="shared" si="0"/>
        <v>-0.63552185924696136</v>
      </c>
    </row>
    <row r="12" spans="1:13">
      <c r="A12" s="7" t="s">
        <v>41</v>
      </c>
      <c r="B12" s="106" t="s">
        <v>381</v>
      </c>
      <c r="C12" s="108">
        <v>0.02</v>
      </c>
      <c r="D12" s="108">
        <v>0.01</v>
      </c>
      <c r="E12" s="108">
        <v>0.01</v>
      </c>
      <c r="F12" s="108">
        <v>0.01</v>
      </c>
      <c r="G12" s="108">
        <v>0.01</v>
      </c>
      <c r="H12" s="108">
        <v>0.03</v>
      </c>
      <c r="I12" s="108">
        <v>0.04</v>
      </c>
      <c r="J12" s="108">
        <v>0.01</v>
      </c>
      <c r="K12" s="108">
        <v>0.01</v>
      </c>
      <c r="L12" s="284">
        <f t="shared" si="1"/>
        <v>0.01</v>
      </c>
      <c r="M12" s="367">
        <f t="shared" si="0"/>
        <v>-0.80689854039220943</v>
      </c>
    </row>
    <row r="13" spans="1:13">
      <c r="A13" s="7" t="s">
        <v>42</v>
      </c>
      <c r="B13" s="106" t="s">
        <v>381</v>
      </c>
      <c r="C13" s="107">
        <v>0.54</v>
      </c>
      <c r="D13" s="107">
        <v>0.5</v>
      </c>
      <c r="E13" s="107">
        <v>0.43</v>
      </c>
      <c r="F13" s="107">
        <v>0.38</v>
      </c>
      <c r="G13" s="107">
        <v>0.36</v>
      </c>
      <c r="H13" s="107">
        <v>0.47</v>
      </c>
      <c r="I13" s="107">
        <v>0.67</v>
      </c>
      <c r="J13" s="107">
        <v>0.81</v>
      </c>
      <c r="K13" s="107">
        <v>0.74</v>
      </c>
      <c r="L13" s="284">
        <f t="shared" si="1"/>
        <v>0.74</v>
      </c>
      <c r="M13" s="367">
        <f t="shared" si="0"/>
        <v>3.3632673674754932</v>
      </c>
    </row>
    <row r="14" spans="1:13">
      <c r="A14" s="7" t="s">
        <v>44</v>
      </c>
      <c r="B14" s="106" t="s">
        <v>381</v>
      </c>
      <c r="C14" s="108">
        <v>0.03</v>
      </c>
      <c r="D14" s="108">
        <v>0.03</v>
      </c>
      <c r="E14" s="108">
        <v>0.04</v>
      </c>
      <c r="F14" s="108">
        <v>0.03</v>
      </c>
      <c r="G14" s="108">
        <v>0.03</v>
      </c>
      <c r="H14" s="108">
        <v>0.13</v>
      </c>
      <c r="I14" s="108">
        <v>0.06</v>
      </c>
      <c r="J14" s="108">
        <v>0.09</v>
      </c>
      <c r="K14" s="108">
        <v>0.17</v>
      </c>
      <c r="L14" s="284">
        <f t="shared" si="1"/>
        <v>0.17</v>
      </c>
      <c r="M14" s="367">
        <f t="shared" si="0"/>
        <v>0.10711042571578029</v>
      </c>
    </row>
    <row r="15" spans="1:13">
      <c r="A15" s="7" t="s">
        <v>60</v>
      </c>
      <c r="B15" s="106" t="s">
        <v>381</v>
      </c>
      <c r="C15" s="107">
        <v>0.42</v>
      </c>
      <c r="D15" s="107">
        <v>0.39</v>
      </c>
      <c r="E15" s="107">
        <v>0.39</v>
      </c>
      <c r="F15" s="107">
        <v>0.38</v>
      </c>
      <c r="G15" s="107">
        <v>0.36</v>
      </c>
      <c r="H15" s="107">
        <v>0.43</v>
      </c>
      <c r="I15" s="107">
        <v>0.53</v>
      </c>
      <c r="J15" s="107">
        <v>0.52</v>
      </c>
      <c r="K15" s="107">
        <v>0.52</v>
      </c>
      <c r="L15" s="284">
        <f t="shared" si="1"/>
        <v>0.52</v>
      </c>
      <c r="M15" s="367">
        <f t="shared" si="0"/>
        <v>2.1065050390770077</v>
      </c>
    </row>
    <row r="16" spans="1:13">
      <c r="A16" s="7" t="s">
        <v>46</v>
      </c>
      <c r="B16" s="106" t="s">
        <v>381</v>
      </c>
      <c r="C16" s="108">
        <v>0.31</v>
      </c>
      <c r="D16" s="108">
        <v>0.28999999999999998</v>
      </c>
      <c r="E16" s="108">
        <v>0.28999999999999998</v>
      </c>
      <c r="F16" s="108">
        <v>0.3</v>
      </c>
      <c r="G16" s="108">
        <v>0.28000000000000003</v>
      </c>
      <c r="H16" s="108">
        <v>0.36</v>
      </c>
      <c r="I16" s="108">
        <v>0.38</v>
      </c>
      <c r="J16" s="108">
        <v>0.35</v>
      </c>
      <c r="K16" s="108">
        <v>0.34</v>
      </c>
      <c r="L16" s="284">
        <f t="shared" si="1"/>
        <v>0.34</v>
      </c>
      <c r="M16" s="367">
        <f t="shared" si="0"/>
        <v>1.0782449522055195</v>
      </c>
    </row>
    <row r="17" spans="1:13">
      <c r="A17" s="7" t="s">
        <v>43</v>
      </c>
      <c r="B17" s="106" t="s">
        <v>381</v>
      </c>
      <c r="C17" s="107">
        <v>0.38</v>
      </c>
      <c r="D17" s="107">
        <v>0.27</v>
      </c>
      <c r="E17" s="107">
        <v>0.3</v>
      </c>
      <c r="F17" s="107">
        <v>0.25</v>
      </c>
      <c r="G17" s="107">
        <v>0.27</v>
      </c>
      <c r="H17" s="107">
        <v>0.35</v>
      </c>
      <c r="I17" s="107">
        <v>0.31</v>
      </c>
      <c r="J17" s="107">
        <v>0.26</v>
      </c>
      <c r="K17" s="107">
        <v>0.22</v>
      </c>
      <c r="L17" s="284">
        <f t="shared" si="1"/>
        <v>0.22</v>
      </c>
      <c r="M17" s="367">
        <f t="shared" si="0"/>
        <v>0.39273822762452704</v>
      </c>
    </row>
    <row r="18" spans="1:13">
      <c r="A18" s="7" t="s">
        <v>68</v>
      </c>
      <c r="B18" s="106" t="s">
        <v>381</v>
      </c>
      <c r="C18" s="108">
        <v>0.03</v>
      </c>
      <c r="D18" s="108">
        <v>0.04</v>
      </c>
      <c r="E18" s="108">
        <v>0.06</v>
      </c>
      <c r="F18" s="108">
        <v>0.06</v>
      </c>
      <c r="G18" s="108">
        <v>0.09</v>
      </c>
      <c r="H18" s="108">
        <v>0.02</v>
      </c>
      <c r="I18" s="108">
        <v>0.02</v>
      </c>
      <c r="J18" s="108" t="s">
        <v>489</v>
      </c>
      <c r="K18" s="108" t="s">
        <v>489</v>
      </c>
      <c r="L18" s="284">
        <f>I18</f>
        <v>0.02</v>
      </c>
      <c r="M18" s="367">
        <f t="shared" si="0"/>
        <v>-0.74977298001046022</v>
      </c>
    </row>
    <row r="19" spans="1:13">
      <c r="A19" s="7" t="s">
        <v>52</v>
      </c>
      <c r="B19" s="106" t="s">
        <v>381</v>
      </c>
      <c r="C19" s="107">
        <v>0.05</v>
      </c>
      <c r="D19" s="107">
        <v>0.04</v>
      </c>
      <c r="E19" s="107">
        <v>0.06</v>
      </c>
      <c r="F19" s="107">
        <v>0.06</v>
      </c>
      <c r="G19" s="107">
        <v>0.06</v>
      </c>
      <c r="H19" s="107">
        <v>0.05</v>
      </c>
      <c r="I19" s="107">
        <v>0.05</v>
      </c>
      <c r="J19" s="107">
        <v>0.03</v>
      </c>
      <c r="K19" s="107">
        <v>0</v>
      </c>
      <c r="L19" s="284">
        <f>K19</f>
        <v>0</v>
      </c>
      <c r="M19" s="367">
        <f t="shared" si="0"/>
        <v>-0.86402410077395886</v>
      </c>
    </row>
    <row r="20" spans="1:13">
      <c r="A20" s="7" t="s">
        <v>70</v>
      </c>
      <c r="B20" s="106" t="s">
        <v>381</v>
      </c>
      <c r="C20" s="108">
        <v>0.26</v>
      </c>
      <c r="D20" s="108">
        <v>0.26</v>
      </c>
      <c r="E20" s="108">
        <v>0.25</v>
      </c>
      <c r="F20" s="108">
        <v>0.26</v>
      </c>
      <c r="G20" s="108">
        <v>0.3</v>
      </c>
      <c r="H20" s="108">
        <v>0.37</v>
      </c>
      <c r="I20" s="108">
        <v>0.45</v>
      </c>
      <c r="J20" s="108">
        <v>0.44</v>
      </c>
      <c r="K20" s="108" t="s">
        <v>489</v>
      </c>
      <c r="L20" s="284">
        <f>J20</f>
        <v>0.44</v>
      </c>
      <c r="M20" s="367">
        <f t="shared" si="0"/>
        <v>1.6495005560230129</v>
      </c>
    </row>
    <row r="21" spans="1:13">
      <c r="A21" s="116" t="s">
        <v>84</v>
      </c>
      <c r="B21" s="106" t="s">
        <v>381</v>
      </c>
      <c r="C21" s="107" t="s">
        <v>489</v>
      </c>
      <c r="D21" s="107">
        <v>0.09</v>
      </c>
      <c r="E21" s="107">
        <v>0.1</v>
      </c>
      <c r="F21" s="107">
        <v>0.09</v>
      </c>
      <c r="G21" s="107">
        <v>0.08</v>
      </c>
      <c r="H21" s="107">
        <v>0.08</v>
      </c>
      <c r="I21" s="107">
        <v>0.08</v>
      </c>
      <c r="J21" s="107">
        <v>0.08</v>
      </c>
      <c r="K21" s="107" t="s">
        <v>489</v>
      </c>
      <c r="L21" s="284">
        <f>J21</f>
        <v>0.08</v>
      </c>
      <c r="M21" s="367">
        <f t="shared" si="0"/>
        <v>-0.40701961771996398</v>
      </c>
    </row>
    <row r="22" spans="1:13">
      <c r="A22" s="7" t="s">
        <v>47</v>
      </c>
      <c r="B22" s="106" t="s">
        <v>381</v>
      </c>
      <c r="C22" s="108">
        <v>0.23</v>
      </c>
      <c r="D22" s="108">
        <v>0.2</v>
      </c>
      <c r="E22" s="108">
        <v>0.18</v>
      </c>
      <c r="F22" s="108">
        <v>0.18</v>
      </c>
      <c r="G22" s="108">
        <v>0.19</v>
      </c>
      <c r="H22" s="108">
        <v>0.18</v>
      </c>
      <c r="I22" s="108">
        <v>0.14000000000000001</v>
      </c>
      <c r="J22" s="108">
        <v>0.14000000000000001</v>
      </c>
      <c r="K22" s="108">
        <v>0.15</v>
      </c>
      <c r="L22" s="284">
        <f>K22</f>
        <v>0.15</v>
      </c>
      <c r="M22" s="367">
        <f t="shared" si="0"/>
        <v>-7.1406950477185174E-3</v>
      </c>
    </row>
    <row r="23" spans="1:13">
      <c r="A23" s="7" t="s">
        <v>71</v>
      </c>
      <c r="B23" s="106" t="s">
        <v>66</v>
      </c>
      <c r="C23" s="107">
        <v>0.04</v>
      </c>
      <c r="D23" s="107">
        <v>0.04</v>
      </c>
      <c r="E23" s="107">
        <v>0.04</v>
      </c>
      <c r="F23" s="107">
        <v>0.03</v>
      </c>
      <c r="G23" s="107">
        <v>0.03</v>
      </c>
      <c r="H23" s="107">
        <v>0.11</v>
      </c>
      <c r="I23" s="107">
        <v>7.0000000000000007E-2</v>
      </c>
      <c r="J23" s="107">
        <v>0.03</v>
      </c>
      <c r="K23" s="107">
        <v>0.05</v>
      </c>
      <c r="L23" s="284">
        <f t="shared" ref="L23:L24" si="2">K23</f>
        <v>0.05</v>
      </c>
      <c r="M23" s="367">
        <f t="shared" si="0"/>
        <v>-0.57839629886521204</v>
      </c>
    </row>
    <row r="24" spans="1:13">
      <c r="A24" s="116" t="s">
        <v>72</v>
      </c>
      <c r="B24" s="106" t="s">
        <v>381</v>
      </c>
      <c r="C24" s="108">
        <v>0.04</v>
      </c>
      <c r="D24" s="108">
        <v>0.04</v>
      </c>
      <c r="E24" s="108">
        <v>0.05</v>
      </c>
      <c r="F24" s="108">
        <v>0.05</v>
      </c>
      <c r="G24" s="108">
        <v>0.06</v>
      </c>
      <c r="H24" s="108">
        <v>0.09</v>
      </c>
      <c r="I24" s="108">
        <v>7.0000000000000007E-2</v>
      </c>
      <c r="J24" s="108">
        <v>0.06</v>
      </c>
      <c r="K24" s="108">
        <v>7.0000000000000007E-2</v>
      </c>
      <c r="L24" s="284">
        <f t="shared" si="2"/>
        <v>7.0000000000000007E-2</v>
      </c>
      <c r="M24" s="367">
        <f t="shared" si="0"/>
        <v>-0.4641451781017133</v>
      </c>
    </row>
    <row r="25" spans="1:13">
      <c r="A25" s="7" t="s">
        <v>51</v>
      </c>
      <c r="B25" s="106" t="s">
        <v>381</v>
      </c>
      <c r="C25" s="107">
        <v>0.11</v>
      </c>
      <c r="D25" s="107">
        <v>0.12</v>
      </c>
      <c r="E25" s="107">
        <v>0.12</v>
      </c>
      <c r="F25" s="107">
        <v>0.1</v>
      </c>
      <c r="G25" s="107">
        <v>0.04</v>
      </c>
      <c r="H25" s="107">
        <v>0.03</v>
      </c>
      <c r="I25" s="107">
        <v>0.04</v>
      </c>
      <c r="J25" s="107">
        <v>0.04</v>
      </c>
      <c r="K25" s="107" t="s">
        <v>489</v>
      </c>
      <c r="L25" s="284">
        <f>J25</f>
        <v>0.04</v>
      </c>
      <c r="M25" s="367">
        <f t="shared" si="0"/>
        <v>-0.63552185924696136</v>
      </c>
    </row>
    <row r="26" spans="1:13">
      <c r="A26" s="7" t="s">
        <v>73</v>
      </c>
      <c r="B26" s="106" t="s">
        <v>381</v>
      </c>
      <c r="C26" s="108">
        <v>0.01</v>
      </c>
      <c r="D26" s="108">
        <v>0.01</v>
      </c>
      <c r="E26" s="108">
        <v>0.01</v>
      </c>
      <c r="F26" s="108">
        <v>0</v>
      </c>
      <c r="G26" s="108">
        <v>0.01</v>
      </c>
      <c r="H26" s="108">
        <v>0.01</v>
      </c>
      <c r="I26" s="108">
        <v>0.01</v>
      </c>
      <c r="J26" s="108">
        <v>0</v>
      </c>
      <c r="K26" s="108">
        <v>0.01</v>
      </c>
      <c r="L26" s="284">
        <f>K26</f>
        <v>0.01</v>
      </c>
      <c r="M26" s="367">
        <f t="shared" si="0"/>
        <v>-0.80689854039220943</v>
      </c>
    </row>
    <row r="27" spans="1:13">
      <c r="A27" s="7" t="s">
        <v>54</v>
      </c>
      <c r="B27" s="106" t="s">
        <v>381</v>
      </c>
      <c r="C27" s="107">
        <v>0.13</v>
      </c>
      <c r="D27" s="107">
        <v>0.12</v>
      </c>
      <c r="E27" s="107">
        <v>0.11</v>
      </c>
      <c r="F27" s="107">
        <v>0.1</v>
      </c>
      <c r="G27" s="107">
        <v>0.1</v>
      </c>
      <c r="H27" s="107">
        <v>0.13</v>
      </c>
      <c r="I27" s="107">
        <v>0.14000000000000001</v>
      </c>
      <c r="J27" s="107">
        <v>0.13</v>
      </c>
      <c r="K27" s="107">
        <v>0.11</v>
      </c>
      <c r="L27" s="284">
        <f t="shared" ref="L27:L29" si="3">K27</f>
        <v>0.11</v>
      </c>
      <c r="M27" s="367">
        <f t="shared" si="0"/>
        <v>-0.23564293657471591</v>
      </c>
    </row>
    <row r="28" spans="1:13">
      <c r="A28" s="116" t="s">
        <v>74</v>
      </c>
      <c r="B28" s="106" t="s">
        <v>381</v>
      </c>
      <c r="C28" s="108">
        <v>0.18</v>
      </c>
      <c r="D28" s="108">
        <v>0.17</v>
      </c>
      <c r="E28" s="108">
        <v>0.17</v>
      </c>
      <c r="F28" s="108">
        <v>0.16</v>
      </c>
      <c r="G28" s="108">
        <v>0.16</v>
      </c>
      <c r="H28" s="108">
        <v>0.14000000000000001</v>
      </c>
      <c r="I28" s="108">
        <v>0.13</v>
      </c>
      <c r="J28" s="108">
        <v>0.13</v>
      </c>
      <c r="K28" s="108">
        <v>0.13</v>
      </c>
      <c r="L28" s="284">
        <f t="shared" si="3"/>
        <v>0.13</v>
      </c>
      <c r="M28" s="367">
        <f t="shared" si="0"/>
        <v>-0.12139181581121718</v>
      </c>
    </row>
    <row r="29" spans="1:13">
      <c r="A29" s="7" t="s">
        <v>75</v>
      </c>
      <c r="B29" s="106" t="s">
        <v>381</v>
      </c>
      <c r="C29" s="107">
        <v>0.4</v>
      </c>
      <c r="D29" s="107">
        <v>0.36</v>
      </c>
      <c r="E29" s="107">
        <v>0.26</v>
      </c>
      <c r="F29" s="107">
        <v>0.22</v>
      </c>
      <c r="G29" s="107">
        <v>0.21</v>
      </c>
      <c r="H29" s="107">
        <v>0.22</v>
      </c>
      <c r="I29" s="107">
        <v>0.22</v>
      </c>
      <c r="J29" s="107">
        <v>0.19</v>
      </c>
      <c r="K29" s="107">
        <v>0.15</v>
      </c>
      <c r="L29" s="284">
        <f t="shared" si="3"/>
        <v>0.15</v>
      </c>
      <c r="M29" s="367">
        <f t="shared" si="0"/>
        <v>-7.1406950477185174E-3</v>
      </c>
    </row>
    <row r="30" spans="1:13">
      <c r="A30" s="7" t="s">
        <v>56</v>
      </c>
      <c r="B30" s="106" t="s">
        <v>381</v>
      </c>
      <c r="C30" s="108">
        <v>0.09</v>
      </c>
      <c r="D30" s="108">
        <v>0.1</v>
      </c>
      <c r="E30" s="108">
        <v>0.1</v>
      </c>
      <c r="F30" s="108">
        <v>0.1</v>
      </c>
      <c r="G30" s="108">
        <v>0.12</v>
      </c>
      <c r="H30" s="108">
        <v>0.04</v>
      </c>
      <c r="I30" s="108">
        <v>0.04</v>
      </c>
      <c r="J30" s="108">
        <v>0.01</v>
      </c>
      <c r="K30" s="108" t="s">
        <v>489</v>
      </c>
      <c r="L30" s="284">
        <f>J30</f>
        <v>0.01</v>
      </c>
      <c r="M30" s="367">
        <f t="shared" si="0"/>
        <v>-0.80689854039220943</v>
      </c>
    </row>
    <row r="31" spans="1:13">
      <c r="A31" s="7" t="s">
        <v>76</v>
      </c>
      <c r="B31" s="106" t="s">
        <v>381</v>
      </c>
      <c r="C31" s="107">
        <v>0.28000000000000003</v>
      </c>
      <c r="D31" s="107">
        <v>0.28000000000000003</v>
      </c>
      <c r="E31" s="107">
        <v>0.25</v>
      </c>
      <c r="F31" s="107">
        <v>0.19</v>
      </c>
      <c r="G31" s="107">
        <v>0.24</v>
      </c>
      <c r="H31" s="107">
        <v>0.43</v>
      </c>
      <c r="I31" s="107">
        <v>0.4</v>
      </c>
      <c r="J31" s="107">
        <v>0.32</v>
      </c>
      <c r="K31" s="107">
        <v>0.27</v>
      </c>
      <c r="L31" s="284">
        <f>K31</f>
        <v>0.27</v>
      </c>
      <c r="M31" s="367">
        <f t="shared" si="0"/>
        <v>0.67836602953327385</v>
      </c>
    </row>
    <row r="32" spans="1:13">
      <c r="A32" s="127" t="s">
        <v>77</v>
      </c>
      <c r="B32" s="128" t="s">
        <v>381</v>
      </c>
      <c r="C32" s="88">
        <v>0.01</v>
      </c>
      <c r="D32" s="88">
        <v>0.02</v>
      </c>
      <c r="E32" s="88">
        <v>0.01</v>
      </c>
      <c r="F32" s="88">
        <v>0</v>
      </c>
      <c r="G32" s="88">
        <v>0.01</v>
      </c>
      <c r="H32" s="88">
        <v>0.01</v>
      </c>
      <c r="I32" s="88">
        <v>0.01</v>
      </c>
      <c r="J32" s="88">
        <v>0</v>
      </c>
      <c r="K32" s="88">
        <v>0</v>
      </c>
      <c r="L32" s="66">
        <f>K32</f>
        <v>0</v>
      </c>
      <c r="M32" s="368">
        <f t="shared" si="0"/>
        <v>-0.86402410077395886</v>
      </c>
    </row>
    <row r="33" spans="1:13">
      <c r="A33" s="7" t="s">
        <v>58</v>
      </c>
      <c r="B33" s="106" t="s">
        <v>381</v>
      </c>
      <c r="C33" s="107">
        <v>0.04</v>
      </c>
      <c r="D33" s="107">
        <v>0.05</v>
      </c>
      <c r="E33" s="107">
        <v>0.06</v>
      </c>
      <c r="F33" s="107">
        <v>0.03</v>
      </c>
      <c r="G33" s="107">
        <v>0.03</v>
      </c>
      <c r="H33" s="107">
        <v>0.08</v>
      </c>
      <c r="I33" s="107">
        <v>0.12</v>
      </c>
      <c r="J33" s="107">
        <v>0.08</v>
      </c>
      <c r="K33" s="107">
        <v>0.04</v>
      </c>
      <c r="L33" s="284">
        <f>K33</f>
        <v>0.04</v>
      </c>
      <c r="M33" s="367">
        <f t="shared" si="0"/>
        <v>-0.63552185924696136</v>
      </c>
    </row>
    <row r="34" spans="1:13">
      <c r="A34" s="116" t="s">
        <v>45</v>
      </c>
      <c r="B34" s="106" t="s">
        <v>381</v>
      </c>
      <c r="C34" s="108">
        <v>0.15</v>
      </c>
      <c r="D34" s="108">
        <v>0.17</v>
      </c>
      <c r="E34" s="108">
        <v>0.16</v>
      </c>
      <c r="F34" s="108">
        <v>0.15</v>
      </c>
      <c r="G34" s="108">
        <v>0.17</v>
      </c>
      <c r="H34" s="108">
        <v>0.19</v>
      </c>
      <c r="I34" s="108">
        <v>0.2</v>
      </c>
      <c r="J34" s="108">
        <v>0.2</v>
      </c>
      <c r="K34" s="108" t="s">
        <v>489</v>
      </c>
      <c r="L34" s="284">
        <f>J34</f>
        <v>0.2</v>
      </c>
      <c r="M34" s="367">
        <f t="shared" si="0"/>
        <v>0.27848710686102834</v>
      </c>
    </row>
    <row r="35" spans="1:13">
      <c r="A35" s="7" t="s">
        <v>61</v>
      </c>
      <c r="B35" s="106" t="s">
        <v>381</v>
      </c>
      <c r="C35" s="107">
        <v>0.2</v>
      </c>
      <c r="D35" s="107">
        <v>0.2</v>
      </c>
      <c r="E35" s="107">
        <v>0.21</v>
      </c>
      <c r="F35" s="107">
        <v>0.11</v>
      </c>
      <c r="G35" s="107">
        <v>7.0000000000000007E-2</v>
      </c>
      <c r="H35" s="107">
        <v>0.06</v>
      </c>
      <c r="I35" s="107">
        <v>0.09</v>
      </c>
      <c r="J35" s="107">
        <v>0.09</v>
      </c>
      <c r="K35" s="107">
        <v>0.09</v>
      </c>
      <c r="L35" s="284">
        <f>K35</f>
        <v>0.09</v>
      </c>
      <c r="M35" s="367">
        <f t="shared" si="0"/>
        <v>-0.34989405733821466</v>
      </c>
    </row>
    <row r="36" spans="1:13">
      <c r="A36" s="7" t="s">
        <v>78</v>
      </c>
      <c r="B36" s="106" t="s">
        <v>381</v>
      </c>
      <c r="C36" s="108">
        <v>0.28999999999999998</v>
      </c>
      <c r="D36" s="108">
        <v>0.27</v>
      </c>
      <c r="E36" s="108">
        <v>0.22</v>
      </c>
      <c r="F36" s="108">
        <v>0.18</v>
      </c>
      <c r="G36" s="108">
        <v>0.16</v>
      </c>
      <c r="H36" s="108">
        <v>0.19</v>
      </c>
      <c r="I36" s="108">
        <v>0.21</v>
      </c>
      <c r="J36" s="108">
        <v>0.18</v>
      </c>
      <c r="K36" s="108">
        <v>0.17</v>
      </c>
      <c r="L36" s="284">
        <f>K36</f>
        <v>0.17</v>
      </c>
      <c r="M36" s="367">
        <f t="shared" si="0"/>
        <v>0.10711042571578029</v>
      </c>
    </row>
    <row r="37" spans="1:13">
      <c r="A37" s="116" t="s">
        <v>80</v>
      </c>
      <c r="B37" s="106" t="s">
        <v>381</v>
      </c>
      <c r="C37" s="107">
        <v>0.03</v>
      </c>
      <c r="D37" s="107">
        <v>0.02</v>
      </c>
      <c r="E37" s="107">
        <v>0.01</v>
      </c>
      <c r="F37" s="107">
        <v>0.01</v>
      </c>
      <c r="G37" s="107">
        <v>0.02</v>
      </c>
      <c r="H37" s="107">
        <v>0.03</v>
      </c>
      <c r="I37" s="107">
        <v>0.02</v>
      </c>
      <c r="J37" s="107" t="s">
        <v>489</v>
      </c>
      <c r="K37" s="107" t="s">
        <v>489</v>
      </c>
      <c r="L37" s="284">
        <f>I37</f>
        <v>0.02</v>
      </c>
      <c r="M37" s="367">
        <f t="shared" si="0"/>
        <v>-0.74977298001046022</v>
      </c>
    </row>
    <row r="38" spans="1:13">
      <c r="A38" s="116" t="s">
        <v>81</v>
      </c>
      <c r="B38" s="106" t="s">
        <v>381</v>
      </c>
      <c r="C38" s="108">
        <v>0.05</v>
      </c>
      <c r="D38" s="108">
        <v>0.05</v>
      </c>
      <c r="E38" s="108">
        <v>0.04</v>
      </c>
      <c r="F38" s="108">
        <v>0.04</v>
      </c>
      <c r="G38" s="108">
        <v>7.0000000000000007E-2</v>
      </c>
      <c r="H38" s="108">
        <v>0.05</v>
      </c>
      <c r="I38" s="108">
        <v>0.04</v>
      </c>
      <c r="J38" s="108">
        <v>0.04</v>
      </c>
      <c r="K38" s="108">
        <v>0.04</v>
      </c>
      <c r="L38" s="284">
        <f>K38</f>
        <v>0.04</v>
      </c>
      <c r="M38" s="367">
        <f t="shared" si="0"/>
        <v>-0.63552185924696136</v>
      </c>
    </row>
    <row r="39" spans="1:13">
      <c r="A39" s="241" t="s">
        <v>645</v>
      </c>
      <c r="L39" s="285">
        <f>AVERAGE(L7:L38)</f>
        <v>0.15124999999999997</v>
      </c>
    </row>
    <row r="40" spans="1:13">
      <c r="A40" s="240" t="s">
        <v>552</v>
      </c>
      <c r="L40" s="285">
        <f>STDEV(L7:L38)</f>
        <v>0.17505298736981545</v>
      </c>
    </row>
    <row r="41" spans="1:13">
      <c r="A41" s="369" t="s">
        <v>646</v>
      </c>
      <c r="B41" s="240" t="s">
        <v>647</v>
      </c>
    </row>
  </sheetData>
  <mergeCells count="7">
    <mergeCell ref="A5:B5"/>
    <mergeCell ref="A2:B2"/>
    <mergeCell ref="C2:L2"/>
    <mergeCell ref="A3:B3"/>
    <mergeCell ref="C3:L3"/>
    <mergeCell ref="A4:B4"/>
    <mergeCell ref="C4:L4"/>
  </mergeCells>
  <hyperlinks>
    <hyperlink ref="A1" r:id="rId1" tooltip="Click once to display linked information. Click and hold to select this cell." display="http://stats.oecd.org/OECDStat_Metadata/ShowMetadata.ashx?Dataset=LMPEXP&amp;ShowOnWeb=true&amp;Lang=en"/>
    <hyperlink ref="A7" r:id="rId2" tooltip="Click once to display linked information. Click and hold to select this cell." display="http://stats.oecd.org/OECDStat_Metadata/ShowMetadata.ashx?Dataset=LMPEXP&amp;Coords=[LFS_COUNTRY].[AUS]&amp;ShowOnWeb=true&amp;Lang=en"/>
    <hyperlink ref="B7" r:id="rId3" tooltip="Click once to display linked information. Click and hold to select this cell." display="http://stats.oecd.org/OECDStat_Metadata/ShowMetadata.ashx?Dataset=LMPEXP&amp;Coords=[FREQUENCY].[A],[MEAS].[EXPPCT],[PROG].[20],[LFS_COUNTRY].[AUS]&amp;ShowOnWeb=true"/>
    <hyperlink ref="B8" r:id="rId4" tooltip="Click once to display linked information. Click and hold to select this cell." display="http://stats.oecd.org/OECDStat_Metadata/ShowMetadata.ashx?Dataset=LMPEXP&amp;Coords=[FREQUENCY].[A],[MEAS].[EXPPCT],[PROG].[20],[LFS_COUNTRY].[AUT]&amp;ShowOnWeb=true"/>
    <hyperlink ref="B9" r:id="rId5" tooltip="Click once to display linked information. Click and hold to select this cell." display="http://stats.oecd.org/OECDStat_Metadata/ShowMetadata.ashx?Dataset=LMPEXP&amp;Coords=[FREQUENCY].[A],[MEAS].[EXPPCT],[PROG].[20],[LFS_COUNTRY].[BEL]&amp;ShowOnWeb=true"/>
    <hyperlink ref="A10" r:id="rId6" tooltip="Click once to display linked information. Click and hold to select this cell." display="http://stats.oecd.org/OECDStat_Metadata/ShowMetadata.ashx?Dataset=LMPEXP&amp;Coords=[LFS_COUNTRY].[CAN]&amp;ShowOnWeb=true&amp;Lang=en"/>
    <hyperlink ref="B10" r:id="rId7" tooltip="Click once to display linked information. Click and hold to select this cell." display="http://stats.oecd.org/OECDStat_Metadata/ShowMetadata.ashx?Dataset=LMPEXP&amp;Coords=[FREQUENCY].[A],[MEAS].[EXPPCT],[PROG].[20],[LFS_COUNTRY].[CAN]&amp;ShowOnWeb=true"/>
    <hyperlink ref="G10" r:id="rId8" tooltip="Click once to display linked information. Click and hold to select this cell." display="http://stats.oecd.org/OECDStat_Metadata/ShowMetadata.ashx?Dataset=LMPEXP&amp;Coords=[FREQUENCY].[A],[MEAS].[EXPPCT],[PROG].[20],[LFS_COUNTRY].[CAN],[TIME].[2008]&amp;ShowOnWeb=true"/>
    <hyperlink ref="H10" r:id="rId9" tooltip="Click once to display linked information. Click and hold to select this cell." display="http://stats.oecd.org/OECDStat_Metadata/ShowMetadata.ashx?Dataset=LMPEXP&amp;Coords=[FREQUENCY].[A],[MEAS].[EXPPCT],[PROG].[20],[LFS_COUNTRY].[CAN],[TIME].[2009]&amp;ShowOnWeb=true"/>
    <hyperlink ref="I10" r:id="rId10" tooltip="Click once to display linked information. Click and hold to select this cell." display="http://stats.oecd.org/OECDStat_Metadata/ShowMetadata.ashx?Dataset=LMPEXP&amp;Coords=[FREQUENCY].[A],[MEAS].[EXPPCT],[PROG].[20],[LFS_COUNTRY].[CAN],[TIME].[2010]&amp;ShowOnWeb=true"/>
    <hyperlink ref="J10" r:id="rId11" tooltip="Click once to display linked information. Click and hold to select this cell." display="http://stats.oecd.org/OECDStat_Metadata/ShowMetadata.ashx?Dataset=LMPEXP&amp;Coords=[FREQUENCY].[A],[MEAS].[EXPPCT],[PROG].[20],[LFS_COUNTRY].[CAN],[TIME].[2011]&amp;ShowOnWeb=true"/>
    <hyperlink ref="K10" r:id="rId12" tooltip="Click once to display linked information. Click and hold to select this cell." display="http://stats.oecd.org/OECDStat_Metadata/ShowMetadata.ashx?Dataset=LMPEXP&amp;Coords=[FREQUENCY].[A],[MEAS].[EXPPCT],[PROG].[20],[LFS_COUNTRY].[CAN],[TIME].[2012]&amp;ShowOnWeb=true"/>
    <hyperlink ref="B11" r:id="rId13" tooltip="Click once to display linked information. Click and hold to select this cell." display="http://stats.oecd.org/OECDStat_Metadata/ShowMetadata.ashx?Dataset=LMPEXP&amp;Coords=[FREQUENCY].[A],[MEAS].[EXPPCT],[PROG].[20],[LFS_COUNTRY].[CHL]&amp;ShowOnWeb=true"/>
    <hyperlink ref="B12" r:id="rId14" tooltip="Click once to display linked information. Click and hold to select this cell." display="http://stats.oecd.org/OECDStat_Metadata/ShowMetadata.ashx?Dataset=LMPEXP&amp;Coords=[FREQUENCY].[A],[MEAS].[EXPPCT],[PROG].[20],[LFS_COUNTRY].[CZE]&amp;ShowOnWeb=true"/>
    <hyperlink ref="B13" r:id="rId15" tooltip="Click once to display linked information. Click and hold to select this cell." display="http://stats.oecd.org/OECDStat_Metadata/ShowMetadata.ashx?Dataset=LMPEXP&amp;Coords=[FREQUENCY].[A],[MEAS].[EXPPCT],[PROG].[20],[LFS_COUNTRY].[DNK]&amp;ShowOnWeb=true"/>
    <hyperlink ref="B14" r:id="rId16" tooltip="Click once to display linked information. Click and hold to select this cell." display="http://stats.oecd.org/OECDStat_Metadata/ShowMetadata.ashx?Dataset=LMPEXP&amp;Coords=[FREQUENCY].[A],[MEAS].[EXPPCT],[PROG].[20],[LFS_COUNTRY].[EST]&amp;ShowOnWeb=true"/>
    <hyperlink ref="B15" r:id="rId17" tooltip="Click once to display linked information. Click and hold to select this cell." display="http://stats.oecd.org/OECDStat_Metadata/ShowMetadata.ashx?Dataset=LMPEXP&amp;Coords=[FREQUENCY].[A],[MEAS].[EXPPCT],[PROG].[20],[LFS_COUNTRY].[FIN]&amp;ShowOnWeb=true"/>
    <hyperlink ref="B16" r:id="rId18" tooltip="Click once to display linked information. Click and hold to select this cell." display="http://stats.oecd.org/OECDStat_Metadata/ShowMetadata.ashx?Dataset=LMPEXP&amp;Coords=[FREQUENCY].[A],[MEAS].[EXPPCT],[PROG].[20],[LFS_COUNTRY].[FRA]&amp;ShowOnWeb=true"/>
    <hyperlink ref="B17" r:id="rId19" tooltip="Click once to display linked information. Click and hold to select this cell." display="http://stats.oecd.org/OECDStat_Metadata/ShowMetadata.ashx?Dataset=LMPEXP&amp;Coords=[FREQUENCY].[A],[MEAS].[EXPPCT],[PROG].[20],[LFS_COUNTRY].[DEU]&amp;ShowOnWeb=true"/>
    <hyperlink ref="B18" r:id="rId20" tooltip="Click once to display linked information. Click and hold to select this cell." display="http://stats.oecd.org/OECDStat_Metadata/ShowMetadata.ashx?Dataset=LMPEXP&amp;Coords=[FREQUENCY].[A],[MEAS].[EXPPCT],[PROG].[20],[LFS_COUNTRY].[GRC]&amp;ShowOnWeb=true"/>
    <hyperlink ref="B19" r:id="rId21" tooltip="Click once to display linked information. Click and hold to select this cell." display="http://stats.oecd.org/OECDStat_Metadata/ShowMetadata.ashx?Dataset=LMPEXP&amp;Coords=[FREQUENCY].[A],[MEAS].[EXPPCT],[PROG].[20],[LFS_COUNTRY].[HUN]&amp;ShowOnWeb=true"/>
    <hyperlink ref="B20" r:id="rId22" tooltip="Click once to display linked information. Click and hold to select this cell." display="http://stats.oecd.org/OECDStat_Metadata/ShowMetadata.ashx?Dataset=LMPEXP&amp;Coords=[FREQUENCY].[A],[MEAS].[EXPPCT],[PROG].[20],[LFS_COUNTRY].[IRL]&amp;ShowOnWeb=true"/>
    <hyperlink ref="A21" r:id="rId23" tooltip="Click once to display linked information. Click and hold to select this cell." display="http://stats.oecd.org/OECDStat_Metadata/ShowMetadata.ashx?Dataset=LMPEXP&amp;Coords=[LFS_COUNTRY].[ISR]&amp;ShowOnWeb=true&amp;Lang=en"/>
    <hyperlink ref="B21" r:id="rId24" tooltip="Click once to display linked information. Click and hold to select this cell." display="http://stats.oecd.org/OECDStat_Metadata/ShowMetadata.ashx?Dataset=LMPEXP&amp;Coords=[FREQUENCY].[A],[MEAS].[EXPPCT],[PROG].[20],[LFS_COUNTRY].[ISR]&amp;ShowOnWeb=true"/>
    <hyperlink ref="B22" r:id="rId25" tooltip="Click once to display linked information. Click and hold to select this cell." display="http://stats.oecd.org/OECDStat_Metadata/ShowMetadata.ashx?Dataset=LMPEXP&amp;Coords=[FREQUENCY].[A],[MEAS].[EXPPCT],[PROG].[20],[LFS_COUNTRY].[ITA]&amp;ShowOnWeb=true"/>
    <hyperlink ref="C23" r:id="rId26" tooltip="Click once to display linked information. Click and hold to select this cell." display="http://stats.oecd.org/OECDStat_Metadata/ShowMetadata.ashx?Dataset=LMPEXP&amp;Coords=[FREQUENCY].[A],[MEAS].[EXPPCT],[PROG].[20],[LFS_COUNTRY].[JPN],[TIME].[2004]&amp;ShowOnWeb=true"/>
    <hyperlink ref="D23" r:id="rId27" tooltip="Click once to display linked information. Click and hold to select this cell." display="http://stats.oecd.org/OECDStat_Metadata/ShowMetadata.ashx?Dataset=LMPEXP&amp;Coords=[FREQUENCY].[A],[MEAS].[EXPPCT],[PROG].[20],[LFS_COUNTRY].[JPN],[TIME].[2005]&amp;ShowOnWeb=true"/>
    <hyperlink ref="E23" r:id="rId28" tooltip="Click once to display linked information. Click and hold to select this cell." display="http://stats.oecd.org/OECDStat_Metadata/ShowMetadata.ashx?Dataset=LMPEXP&amp;Coords=[FREQUENCY].[A],[MEAS].[EXPPCT],[PROG].[20],[LFS_COUNTRY].[JPN],[TIME].[2006]&amp;ShowOnWeb=true"/>
    <hyperlink ref="F23" r:id="rId29" tooltip="Click once to display linked information. Click and hold to select this cell." display="http://stats.oecd.org/OECDStat_Metadata/ShowMetadata.ashx?Dataset=LMPEXP&amp;Coords=[FREQUENCY].[A],[MEAS].[EXPPCT],[PROG].[20],[LFS_COUNTRY].[JPN],[TIME].[2007]&amp;ShowOnWeb=true"/>
    <hyperlink ref="A24" r:id="rId30" tooltip="Click once to display linked information. Click and hold to select this cell." display="http://stats.oecd.org/OECDStat_Metadata/ShowMetadata.ashx?Dataset=LMPEXP&amp;Coords=[LFS_COUNTRY].[KOR]&amp;ShowOnWeb=true&amp;Lang=en"/>
    <hyperlink ref="B24" r:id="rId31" tooltip="Click once to display linked information. Click and hold to select this cell." display="http://stats.oecd.org/OECDStat_Metadata/ShowMetadata.ashx?Dataset=LMPEXP&amp;Coords=[FREQUENCY].[A],[MEAS].[EXPPCT],[PROG].[20],[LFS_COUNTRY].[KOR]&amp;ShowOnWeb=true"/>
    <hyperlink ref="B25" r:id="rId32" tooltip="Click once to display linked information. Click and hold to select this cell." display="http://stats.oecd.org/OECDStat_Metadata/ShowMetadata.ashx?Dataset=LMPEXP&amp;Coords=[FREQUENCY].[A],[MEAS].[EXPPCT],[PROG].[20],[LFS_COUNTRY].[LUX]&amp;ShowOnWeb=true"/>
    <hyperlink ref="B26" r:id="rId33" tooltip="Click once to display linked information. Click and hold to select this cell." display="http://stats.oecd.org/OECDStat_Metadata/ShowMetadata.ashx?Dataset=LMPEXP&amp;Coords=[FREQUENCY].[A],[MEAS].[EXPPCT],[PROG].[20],[LFS_COUNTRY].[MEX]&amp;ShowOnWeb=true"/>
    <hyperlink ref="B27" r:id="rId34" tooltip="Click once to display linked information. Click and hold to select this cell." display="http://stats.oecd.org/OECDStat_Metadata/ShowMetadata.ashx?Dataset=LMPEXP&amp;Coords=[FREQUENCY].[A],[MEAS].[EXPPCT],[PROG].[20],[LFS_COUNTRY].[NLD]&amp;ShowOnWeb=true"/>
    <hyperlink ref="A28" r:id="rId35" tooltip="Click once to display linked information. Click and hold to select this cell." display="http://stats.oecd.org/OECDStat_Metadata/ShowMetadata.ashx?Dataset=LMPEXP&amp;Coords=[LFS_COUNTRY].[NZL]&amp;ShowOnWeb=true&amp;Lang=en"/>
    <hyperlink ref="B28" r:id="rId36" tooltip="Click once to display linked information. Click and hold to select this cell." display="http://stats.oecd.org/OECDStat_Metadata/ShowMetadata.ashx?Dataset=LMPEXP&amp;Coords=[FREQUENCY].[A],[MEAS].[EXPPCT],[PROG].[20],[LFS_COUNTRY].[NZL]&amp;ShowOnWeb=true"/>
    <hyperlink ref="B29" r:id="rId37" tooltip="Click once to display linked information. Click and hold to select this cell." display="http://stats.oecd.org/OECDStat_Metadata/ShowMetadata.ashx?Dataset=LMPEXP&amp;Coords=[FREQUENCY].[A],[MEAS].[EXPPCT],[PROG].[20],[LFS_COUNTRY].[NOR]&amp;ShowOnWeb=true"/>
    <hyperlink ref="B30" r:id="rId38" tooltip="Click once to display linked information. Click and hold to select this cell." display="http://stats.oecd.org/OECDStat_Metadata/ShowMetadata.ashx?Dataset=LMPEXP&amp;Coords=[FREQUENCY].[A],[MEAS].[EXPPCT],[PROG].[20],[LFS_COUNTRY].[POL]&amp;ShowOnWeb=true"/>
    <hyperlink ref="B31" r:id="rId39" tooltip="Click once to display linked information. Click and hold to select this cell." display="http://stats.oecd.org/OECDStat_Metadata/ShowMetadata.ashx?Dataset=LMPEXP&amp;Coords=[FREQUENCY].[A],[MEAS].[EXPPCT],[PROG].[20],[LFS_COUNTRY].[PRT]&amp;ShowOnWeb=true"/>
    <hyperlink ref="B32" r:id="rId40" tooltip="Click once to display linked information. Click and hold to select this cell." display="http://stats.oecd.org/OECDStat_Metadata/ShowMetadata.ashx?Dataset=LMPEXP&amp;Coords=[FREQUENCY].[A],[MEAS].[EXPPCT],[PROG].[20],[LFS_COUNTRY].[SVK]&amp;ShowOnWeb=true"/>
    <hyperlink ref="B33" r:id="rId41" tooltip="Click once to display linked information. Click and hold to select this cell." display="http://stats.oecd.org/OECDStat_Metadata/ShowMetadata.ashx?Dataset=LMPEXP&amp;Coords=[FREQUENCY].[A],[MEAS].[EXPPCT],[PROG].[20],[LFS_COUNTRY].[SVN]&amp;ShowOnWeb=true"/>
    <hyperlink ref="A34" r:id="rId42" tooltip="Click once to display linked information. Click and hold to select this cell." display="http://stats.oecd.org/OECDStat_Metadata/ShowMetadata.ashx?Dataset=LMPEXP&amp;Coords=[LFS_COUNTRY].[ESP]&amp;ShowOnWeb=true&amp;Lang=en"/>
    <hyperlink ref="B34" r:id="rId43" tooltip="Click once to display linked information. Click and hold to select this cell." display="http://stats.oecd.org/OECDStat_Metadata/ShowMetadata.ashx?Dataset=LMPEXP&amp;Coords=[FREQUENCY].[A],[MEAS].[EXPPCT],[PROG].[20],[LFS_COUNTRY].[ESP]&amp;ShowOnWeb=true"/>
    <hyperlink ref="B35" r:id="rId44" tooltip="Click once to display linked information. Click and hold to select this cell." display="http://stats.oecd.org/OECDStat_Metadata/ShowMetadata.ashx?Dataset=LMPEXP&amp;Coords=[FREQUENCY].[A],[MEAS].[EXPPCT],[PROG].[20],[LFS_COUNTRY].[SWE]&amp;ShowOnWeb=true"/>
    <hyperlink ref="B36" r:id="rId45" tooltip="Click once to display linked information. Click and hold to select this cell." display="http://stats.oecd.org/OECDStat_Metadata/ShowMetadata.ashx?Dataset=LMPEXP&amp;Coords=[FREQUENCY].[A],[MEAS].[EXPPCT],[PROG].[20],[LFS_COUNTRY].[CHE]&amp;ShowOnWeb=true"/>
    <hyperlink ref="A37" r:id="rId46" tooltip="Click once to display linked information. Click and hold to select this cell." display="http://stats.oecd.org/OECDStat_Metadata/ShowMetadata.ashx?Dataset=LMPEXP&amp;Coords=[LFS_COUNTRY].[GBR]&amp;ShowOnWeb=true&amp;Lang=en"/>
    <hyperlink ref="B37" r:id="rId47" tooltip="Click once to display linked information. Click and hold to select this cell." display="http://stats.oecd.org/OECDStat_Metadata/ShowMetadata.ashx?Dataset=LMPEXP&amp;Coords=[FREQUENCY].[A],[MEAS].[EXPPCT],[PROG].[20],[LFS_COUNTRY].[GBR]&amp;ShowOnWeb=true"/>
    <hyperlink ref="A38" r:id="rId48" tooltip="Click once to display linked information. Click and hold to select this cell." display="http://stats.oecd.org/OECDStat_Metadata/ShowMetadata.ashx?Dataset=LMPEXP&amp;Coords=[LFS_COUNTRY].[USA]&amp;ShowOnWeb=true&amp;Lang=en"/>
    <hyperlink ref="B38" r:id="rId49" tooltip="Click once to display linked information. Click and hold to select this cell." display="http://stats.oecd.org/OECDStat_Metadata/ShowMetadata.ashx?Dataset=LMPEXP&amp;Coords=[FREQUENCY].[A],[MEAS].[EXPPCT],[PROG].[20],[LFS_COUNTRY].[USA]&amp;ShowOnWeb=true"/>
    <hyperlink ref="A39" r:id="rId50" tooltip="Click once to display linked information. Click and hold to select this cell." display="http://stats.oecd.org/"/>
  </hyperlinks>
  <pageMargins left="0.7" right="0.7" top="0.75" bottom="0.75" header="0.3" footer="0.3"/>
  <pageSetup paperSize="9" orientation="portrait" horizontalDpi="300" verticalDpi="0" copies="0" r:id="rId51"/>
  <legacyDrawing r:id="rId5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213"/>
  <sheetViews>
    <sheetView topLeftCell="J181" workbookViewId="0">
      <selection activeCell="J192" sqref="J192"/>
    </sheetView>
  </sheetViews>
  <sheetFormatPr defaultRowHeight="16.5"/>
  <cols>
    <col min="1" max="1" width="16.28515625" customWidth="1"/>
    <col min="17" max="17" width="11.42578125" bestFit="1" customWidth="1"/>
    <col min="58" max="58" width="13.85546875" customWidth="1"/>
  </cols>
  <sheetData>
    <row r="1" spans="1:17">
      <c r="A1" s="853" t="s">
        <v>511</v>
      </c>
      <c r="B1" s="854"/>
      <c r="C1" s="855" t="s">
        <v>512</v>
      </c>
      <c r="D1" s="856"/>
      <c r="E1" s="856"/>
      <c r="F1" s="856"/>
      <c r="G1" s="856"/>
      <c r="H1" s="856"/>
      <c r="I1" s="856"/>
      <c r="J1" s="856"/>
      <c r="K1" s="856"/>
      <c r="L1" s="856"/>
      <c r="M1" s="856"/>
      <c r="N1" s="856"/>
      <c r="O1" s="856"/>
      <c r="P1" s="864"/>
    </row>
    <row r="2" spans="1:17">
      <c r="A2" s="853" t="s">
        <v>483</v>
      </c>
      <c r="B2" s="854"/>
      <c r="C2" s="855" t="s">
        <v>513</v>
      </c>
      <c r="D2" s="856"/>
      <c r="E2" s="856"/>
      <c r="F2" s="856"/>
      <c r="G2" s="856"/>
      <c r="H2" s="856"/>
      <c r="I2" s="856"/>
      <c r="J2" s="856"/>
      <c r="K2" s="856"/>
      <c r="L2" s="856"/>
      <c r="M2" s="856"/>
      <c r="N2" s="856"/>
      <c r="O2" s="856"/>
      <c r="P2" s="864"/>
    </row>
    <row r="3" spans="1:17">
      <c r="A3" s="853" t="s">
        <v>514</v>
      </c>
      <c r="B3" s="854"/>
      <c r="C3" s="855" t="s">
        <v>515</v>
      </c>
      <c r="D3" s="856"/>
      <c r="E3" s="856"/>
      <c r="F3" s="856"/>
      <c r="G3" s="856"/>
      <c r="H3" s="856"/>
      <c r="I3" s="856"/>
      <c r="J3" s="856"/>
      <c r="K3" s="856"/>
      <c r="L3" s="856"/>
      <c r="M3" s="856"/>
      <c r="N3" s="856"/>
      <c r="O3" s="856"/>
      <c r="P3" s="864"/>
    </row>
    <row r="4" spans="1:17">
      <c r="A4" s="853" t="s">
        <v>516</v>
      </c>
      <c r="B4" s="854"/>
      <c r="C4" s="855" t="s">
        <v>517</v>
      </c>
      <c r="D4" s="856"/>
      <c r="E4" s="856"/>
      <c r="F4" s="856"/>
      <c r="G4" s="856"/>
      <c r="H4" s="856"/>
      <c r="I4" s="856"/>
      <c r="J4" s="856"/>
      <c r="K4" s="856"/>
      <c r="L4" s="856"/>
      <c r="M4" s="856"/>
      <c r="N4" s="856"/>
      <c r="O4" s="856"/>
      <c r="P4" s="864"/>
    </row>
    <row r="5" spans="1:17">
      <c r="A5" s="862" t="s">
        <v>494</v>
      </c>
      <c r="B5" s="863"/>
      <c r="C5" s="188" t="s">
        <v>243</v>
      </c>
      <c r="D5" s="188" t="s">
        <v>244</v>
      </c>
      <c r="E5" s="188" t="s">
        <v>245</v>
      </c>
      <c r="F5" s="188" t="s">
        <v>246</v>
      </c>
      <c r="G5" s="188" t="s">
        <v>247</v>
      </c>
      <c r="H5" s="188" t="s">
        <v>248</v>
      </c>
      <c r="I5" s="188" t="s">
        <v>249</v>
      </c>
      <c r="J5" s="188" t="s">
        <v>250</v>
      </c>
      <c r="K5" s="188" t="s">
        <v>251</v>
      </c>
      <c r="L5" s="188" t="s">
        <v>252</v>
      </c>
      <c r="M5" s="188" t="s">
        <v>253</v>
      </c>
      <c r="N5" s="188" t="s">
        <v>254</v>
      </c>
      <c r="O5" s="188" t="s">
        <v>255</v>
      </c>
      <c r="P5" s="188" t="s">
        <v>360</v>
      </c>
    </row>
    <row r="6" spans="1:17">
      <c r="A6" s="189" t="s">
        <v>122</v>
      </c>
      <c r="B6" s="106" t="s">
        <v>66</v>
      </c>
      <c r="C6" s="106" t="s">
        <v>66</v>
      </c>
      <c r="D6" s="106" t="s">
        <v>66</v>
      </c>
      <c r="E6" s="106" t="s">
        <v>66</v>
      </c>
      <c r="F6" s="106" t="s">
        <v>66</v>
      </c>
      <c r="G6" s="106" t="s">
        <v>66</v>
      </c>
      <c r="H6" s="106" t="s">
        <v>66</v>
      </c>
      <c r="I6" s="106" t="s">
        <v>66</v>
      </c>
      <c r="J6" s="106" t="s">
        <v>66</v>
      </c>
      <c r="K6" s="106" t="s">
        <v>66</v>
      </c>
      <c r="L6" s="106" t="s">
        <v>66</v>
      </c>
      <c r="M6" s="106" t="s">
        <v>66</v>
      </c>
      <c r="N6" s="106" t="s">
        <v>66</v>
      </c>
      <c r="O6" s="106" t="s">
        <v>66</v>
      </c>
      <c r="P6" s="106" t="s">
        <v>66</v>
      </c>
    </row>
    <row r="7" spans="1:17">
      <c r="A7" s="116" t="s">
        <v>65</v>
      </c>
      <c r="B7" s="106" t="s">
        <v>66</v>
      </c>
      <c r="C7" s="107">
        <v>7.6014999999999997</v>
      </c>
      <c r="D7" s="107">
        <v>7.7003000000000004</v>
      </c>
      <c r="E7" s="107">
        <v>7.8902999999999999</v>
      </c>
      <c r="F7" s="107">
        <v>7.8959000000000001</v>
      </c>
      <c r="G7" s="107">
        <v>8.1065000000000005</v>
      </c>
      <c r="H7" s="107">
        <v>7.9749999999999996</v>
      </c>
      <c r="I7" s="107">
        <v>7.9824000000000002</v>
      </c>
      <c r="J7" s="107">
        <v>8.0563000000000002</v>
      </c>
      <c r="K7" s="107">
        <v>8.2677999999999994</v>
      </c>
      <c r="L7" s="107">
        <v>8.6248000000000005</v>
      </c>
      <c r="M7" s="107">
        <v>8.4603999999999999</v>
      </c>
      <c r="N7" s="107">
        <v>8.5504999999999995</v>
      </c>
      <c r="O7" s="107" t="s">
        <v>489</v>
      </c>
      <c r="P7" s="107" t="s">
        <v>489</v>
      </c>
      <c r="Q7" t="e">
        <f>(O7-O$41)/$O$42</f>
        <v>#VALUE!</v>
      </c>
    </row>
    <row r="8" spans="1:17">
      <c r="A8" s="116" t="s">
        <v>55</v>
      </c>
      <c r="B8" s="106" t="s">
        <v>66</v>
      </c>
      <c r="C8" s="108">
        <v>9.4400999999999993</v>
      </c>
      <c r="D8" s="108">
        <v>9.548</v>
      </c>
      <c r="E8" s="108">
        <v>9.6234999999999999</v>
      </c>
      <c r="F8" s="108">
        <v>9.7954000000000008</v>
      </c>
      <c r="G8" s="108">
        <v>9.9059000000000008</v>
      </c>
      <c r="H8" s="108">
        <v>9.8668999999999993</v>
      </c>
      <c r="I8" s="108">
        <v>9.7359000000000009</v>
      </c>
      <c r="J8" s="108">
        <v>9.7434999999999992</v>
      </c>
      <c r="K8" s="108">
        <v>9.9468999999999994</v>
      </c>
      <c r="L8" s="108">
        <v>10.535600000000001</v>
      </c>
      <c r="M8" s="108">
        <v>10.4834</v>
      </c>
      <c r="N8" s="108">
        <v>10.2371</v>
      </c>
      <c r="O8" s="108">
        <v>10.4102</v>
      </c>
      <c r="P8" s="108" t="s">
        <v>489</v>
      </c>
      <c r="Q8">
        <f t="shared" ref="Q8:Q40" si="0">(O8-O$41)/$O$42</f>
        <v>0.64775763531038344</v>
      </c>
    </row>
    <row r="9" spans="1:17">
      <c r="A9" s="116" t="s">
        <v>38</v>
      </c>
      <c r="B9" s="106" t="s">
        <v>66</v>
      </c>
      <c r="C9" s="107">
        <v>8.1205999999999996</v>
      </c>
      <c r="D9" s="107">
        <v>8.2920999999999996</v>
      </c>
      <c r="E9" s="107">
        <v>8.4618000000000002</v>
      </c>
      <c r="F9" s="107">
        <v>9.6473999999999993</v>
      </c>
      <c r="G9" s="107">
        <v>9.6751000000000005</v>
      </c>
      <c r="H9" s="107">
        <v>9.6471999999999998</v>
      </c>
      <c r="I9" s="107">
        <v>9.5808999999999997</v>
      </c>
      <c r="J9" s="107">
        <v>9.6236999999999995</v>
      </c>
      <c r="K9" s="107">
        <v>9.9428000000000001</v>
      </c>
      <c r="L9" s="107">
        <v>10.6547</v>
      </c>
      <c r="M9" s="107">
        <v>10.557700000000001</v>
      </c>
      <c r="N9" s="107">
        <v>10.6107</v>
      </c>
      <c r="O9" s="107">
        <v>10.894399999999999</v>
      </c>
      <c r="P9" s="107" t="s">
        <v>489</v>
      </c>
      <c r="Q9">
        <f t="shared" si="0"/>
        <v>0.87914971209866322</v>
      </c>
    </row>
    <row r="10" spans="1:17">
      <c r="A10" s="116" t="s">
        <v>67</v>
      </c>
      <c r="B10" s="106" t="s">
        <v>66</v>
      </c>
      <c r="C10" s="108">
        <v>8.3074999999999992</v>
      </c>
      <c r="D10" s="108">
        <v>8.6986000000000008</v>
      </c>
      <c r="E10" s="108">
        <v>8.9521999999999995</v>
      </c>
      <c r="F10" s="108">
        <v>9.09</v>
      </c>
      <c r="G10" s="108">
        <v>9.1401000000000003</v>
      </c>
      <c r="H10" s="108">
        <v>9.1050000000000004</v>
      </c>
      <c r="I10" s="108">
        <v>9.2304999999999993</v>
      </c>
      <c r="J10" s="108">
        <v>9.3305000000000007</v>
      </c>
      <c r="K10" s="108">
        <v>9.4923999999999999</v>
      </c>
      <c r="L10" s="108">
        <v>10.563700000000001</v>
      </c>
      <c r="M10" s="108">
        <v>10.5053</v>
      </c>
      <c r="N10" s="108">
        <v>10.381600000000001</v>
      </c>
      <c r="O10" s="108">
        <v>10.401</v>
      </c>
      <c r="P10" s="108" t="s">
        <v>489</v>
      </c>
      <c r="Q10">
        <f t="shared" si="0"/>
        <v>0.64336109027434019</v>
      </c>
    </row>
    <row r="11" spans="1:17">
      <c r="A11" s="116" t="s">
        <v>83</v>
      </c>
      <c r="B11" s="106" t="s">
        <v>66</v>
      </c>
      <c r="C11" s="107" t="s">
        <v>489</v>
      </c>
      <c r="D11" s="107" t="s">
        <v>489</v>
      </c>
      <c r="E11" s="107" t="s">
        <v>489</v>
      </c>
      <c r="F11" s="107">
        <v>7.3154000000000003</v>
      </c>
      <c r="G11" s="107">
        <v>6.8964999999999996</v>
      </c>
      <c r="H11" s="107">
        <v>6.6414</v>
      </c>
      <c r="I11" s="107">
        <v>6.1059999999999999</v>
      </c>
      <c r="J11" s="107">
        <v>6.2625000000000002</v>
      </c>
      <c r="K11" s="107">
        <v>6.8482000000000003</v>
      </c>
      <c r="L11" s="107">
        <v>7.3103999999999996</v>
      </c>
      <c r="M11" s="107">
        <v>6.8776000000000002</v>
      </c>
      <c r="N11" s="107">
        <v>6.8869999999999996</v>
      </c>
      <c r="O11" s="107">
        <v>7.0564999999999998</v>
      </c>
      <c r="P11" s="107" t="s">
        <v>489</v>
      </c>
      <c r="Q11">
        <f t="shared" si="0"/>
        <v>-0.95492639592640849</v>
      </c>
    </row>
    <row r="12" spans="1:17">
      <c r="A12" s="116" t="s">
        <v>41</v>
      </c>
      <c r="B12" s="106" t="s">
        <v>66</v>
      </c>
      <c r="C12" s="108">
        <v>5.9939</v>
      </c>
      <c r="D12" s="108">
        <v>6.1756000000000002</v>
      </c>
      <c r="E12" s="108">
        <v>6.4744000000000002</v>
      </c>
      <c r="F12" s="108">
        <v>6.8525999999999998</v>
      </c>
      <c r="G12" s="108">
        <v>6.6760000000000002</v>
      </c>
      <c r="H12" s="108">
        <v>6.6859000000000002</v>
      </c>
      <c r="I12" s="108">
        <v>6.4916</v>
      </c>
      <c r="J12" s="108">
        <v>6.3076999999999996</v>
      </c>
      <c r="K12" s="108">
        <v>6.6501000000000001</v>
      </c>
      <c r="L12" s="108">
        <v>7.6254999999999997</v>
      </c>
      <c r="M12" s="108">
        <v>7.2416</v>
      </c>
      <c r="N12" s="108">
        <v>7.3606999999999996</v>
      </c>
      <c r="O12" s="108">
        <v>7.4195000000000002</v>
      </c>
      <c r="P12" s="108" t="s">
        <v>489</v>
      </c>
      <c r="Q12">
        <f t="shared" si="0"/>
        <v>-0.78145402113469897</v>
      </c>
    </row>
    <row r="13" spans="1:17">
      <c r="A13" s="116" t="s">
        <v>42</v>
      </c>
      <c r="B13" s="106" t="s">
        <v>66</v>
      </c>
      <c r="C13" s="107">
        <v>8.3107000000000006</v>
      </c>
      <c r="D13" s="107">
        <v>8.6754999999999995</v>
      </c>
      <c r="E13" s="107">
        <v>8.9405000000000001</v>
      </c>
      <c r="F13" s="107">
        <v>9.1328999999999994</v>
      </c>
      <c r="G13" s="107">
        <v>9.2521000000000004</v>
      </c>
      <c r="H13" s="107">
        <v>9.3301999999999996</v>
      </c>
      <c r="I13" s="107">
        <v>9.4530999999999992</v>
      </c>
      <c r="J13" s="107">
        <v>9.5648999999999997</v>
      </c>
      <c r="K13" s="107">
        <v>9.7735000000000003</v>
      </c>
      <c r="L13" s="107">
        <v>11.0421</v>
      </c>
      <c r="M13" s="107">
        <v>10.6755</v>
      </c>
      <c r="N13" s="107">
        <v>10.466900000000001</v>
      </c>
      <c r="O13" s="107">
        <v>10.592700000000001</v>
      </c>
      <c r="P13" s="107" t="s">
        <v>489</v>
      </c>
      <c r="Q13">
        <f t="shared" si="0"/>
        <v>0.73497170803624334</v>
      </c>
    </row>
    <row r="14" spans="1:17">
      <c r="A14" s="116" t="s">
        <v>44</v>
      </c>
      <c r="B14" s="106" t="s">
        <v>66</v>
      </c>
      <c r="C14" s="108">
        <v>5.1737000000000002</v>
      </c>
      <c r="D14" s="108">
        <v>4.7916999999999996</v>
      </c>
      <c r="E14" s="108">
        <v>4.7313000000000001</v>
      </c>
      <c r="F14" s="108">
        <v>4.8798000000000004</v>
      </c>
      <c r="G14" s="108">
        <v>5.1045999999999996</v>
      </c>
      <c r="H14" s="108">
        <v>4.9916</v>
      </c>
      <c r="I14" s="108">
        <v>4.9664000000000001</v>
      </c>
      <c r="J14" s="108">
        <v>5.0837000000000003</v>
      </c>
      <c r="K14" s="108">
        <v>5.8053999999999997</v>
      </c>
      <c r="L14" s="108">
        <v>6.6527000000000003</v>
      </c>
      <c r="M14" s="108">
        <v>6.2671000000000001</v>
      </c>
      <c r="N14" s="108">
        <v>5.7521000000000004</v>
      </c>
      <c r="O14" s="108">
        <v>5.8079000000000001</v>
      </c>
      <c r="P14" s="108" t="s">
        <v>489</v>
      </c>
      <c r="Q14">
        <f t="shared" si="0"/>
        <v>-1.5516140189702878</v>
      </c>
    </row>
    <row r="15" spans="1:17">
      <c r="A15" s="116" t="s">
        <v>60</v>
      </c>
      <c r="B15" s="106" t="s">
        <v>66</v>
      </c>
      <c r="C15" s="107">
        <v>6.9114000000000004</v>
      </c>
      <c r="D15" s="107">
        <v>7.0926999999999998</v>
      </c>
      <c r="E15" s="107">
        <v>7.4173</v>
      </c>
      <c r="F15" s="107">
        <v>7.7676999999999996</v>
      </c>
      <c r="G15" s="107">
        <v>7.851</v>
      </c>
      <c r="H15" s="107">
        <v>8.0474999999999994</v>
      </c>
      <c r="I15" s="107">
        <v>7.9142000000000001</v>
      </c>
      <c r="J15" s="107">
        <v>7.6334</v>
      </c>
      <c r="K15" s="107">
        <v>7.8925000000000001</v>
      </c>
      <c r="L15" s="107">
        <v>8.6837</v>
      </c>
      <c r="M15" s="107">
        <v>8.5550999999999995</v>
      </c>
      <c r="N15" s="107">
        <v>8.5333000000000006</v>
      </c>
      <c r="O15" s="107">
        <v>8.6616999999999997</v>
      </c>
      <c r="P15" s="107">
        <v>8.9623000000000008</v>
      </c>
      <c r="Q15">
        <f t="shared" si="0"/>
        <v>-0.18782486420284988</v>
      </c>
    </row>
    <row r="16" spans="1:17">
      <c r="A16" s="116" t="s">
        <v>46</v>
      </c>
      <c r="B16" s="106" t="s">
        <v>66</v>
      </c>
      <c r="C16" s="108">
        <v>9.8439999999999994</v>
      </c>
      <c r="D16" s="108">
        <v>9.9824000000000002</v>
      </c>
      <c r="E16" s="108">
        <v>10.313800000000001</v>
      </c>
      <c r="F16" s="108">
        <v>10.3544</v>
      </c>
      <c r="G16" s="108">
        <v>10.4617</v>
      </c>
      <c r="H16" s="108">
        <v>10.4994</v>
      </c>
      <c r="I16" s="108">
        <v>10.409800000000001</v>
      </c>
      <c r="J16" s="108">
        <v>10.3477</v>
      </c>
      <c r="K16" s="108">
        <v>10.4838</v>
      </c>
      <c r="L16" s="108">
        <v>11.167199999999999</v>
      </c>
      <c r="M16" s="108">
        <v>11.1294</v>
      </c>
      <c r="N16" s="108">
        <v>11.065300000000001</v>
      </c>
      <c r="O16" s="108">
        <v>11.1586</v>
      </c>
      <c r="P16" s="108" t="s">
        <v>489</v>
      </c>
      <c r="Q16">
        <f t="shared" si="0"/>
        <v>1.0054070162859077</v>
      </c>
    </row>
    <row r="17" spans="1:17">
      <c r="A17" s="116" t="s">
        <v>43</v>
      </c>
      <c r="B17" s="106" t="s">
        <v>66</v>
      </c>
      <c r="C17" s="107">
        <v>9.9901</v>
      </c>
      <c r="D17" s="107">
        <v>10.079000000000001</v>
      </c>
      <c r="E17" s="107">
        <v>10.2925</v>
      </c>
      <c r="F17" s="107">
        <v>10.5036</v>
      </c>
      <c r="G17" s="107">
        <v>10.2654</v>
      </c>
      <c r="H17" s="107">
        <v>10.3972</v>
      </c>
      <c r="I17" s="107">
        <v>10.259600000000001</v>
      </c>
      <c r="J17" s="107">
        <v>10.118600000000001</v>
      </c>
      <c r="K17" s="107">
        <v>10.3276</v>
      </c>
      <c r="L17" s="107">
        <v>11.3255</v>
      </c>
      <c r="M17" s="107">
        <v>11.152200000000001</v>
      </c>
      <c r="N17" s="107">
        <v>10.8721</v>
      </c>
      <c r="O17" s="107">
        <v>10.8919</v>
      </c>
      <c r="P17" s="107">
        <v>10.926500000000001</v>
      </c>
      <c r="Q17">
        <f t="shared" si="0"/>
        <v>0.87795499877365168</v>
      </c>
    </row>
    <row r="18" spans="1:17">
      <c r="A18" s="116" t="s">
        <v>68</v>
      </c>
      <c r="B18" s="106" t="s">
        <v>66</v>
      </c>
      <c r="C18" s="108">
        <v>7.5761000000000003</v>
      </c>
      <c r="D18" s="108">
        <v>8.3785000000000007</v>
      </c>
      <c r="E18" s="108">
        <v>8.6724999999999994</v>
      </c>
      <c r="F18" s="108">
        <v>8.5839999999999996</v>
      </c>
      <c r="G18" s="108">
        <v>8.3699999999999992</v>
      </c>
      <c r="H18" s="108">
        <v>9.2851999999999997</v>
      </c>
      <c r="I18" s="108">
        <v>9.3623999999999992</v>
      </c>
      <c r="J18" s="108">
        <v>9.4474999999999998</v>
      </c>
      <c r="K18" s="108" t="s">
        <v>489</v>
      </c>
      <c r="L18" s="108">
        <v>10.0337</v>
      </c>
      <c r="M18" s="108">
        <v>9.3417999999999992</v>
      </c>
      <c r="N18" s="108">
        <v>9.6660000000000004</v>
      </c>
      <c r="O18" s="108">
        <v>9.1588999999999992</v>
      </c>
      <c r="P18" s="108" t="s">
        <v>489</v>
      </c>
      <c r="Q18">
        <f t="shared" si="0"/>
        <v>4.9779721875491068E-2</v>
      </c>
    </row>
    <row r="19" spans="1:17">
      <c r="A19" s="116" t="s">
        <v>52</v>
      </c>
      <c r="B19" s="106" t="s">
        <v>66</v>
      </c>
      <c r="C19" s="107">
        <v>6.8997000000000002</v>
      </c>
      <c r="D19" s="107">
        <v>6.9593999999999996</v>
      </c>
      <c r="E19" s="107">
        <v>7.2518000000000002</v>
      </c>
      <c r="F19" s="107">
        <v>8.2905999999999995</v>
      </c>
      <c r="G19" s="107">
        <v>7.9250999999999996</v>
      </c>
      <c r="H19" s="107">
        <v>8.1936</v>
      </c>
      <c r="I19" s="107">
        <v>7.9983000000000004</v>
      </c>
      <c r="J19" s="107">
        <v>7.4207000000000001</v>
      </c>
      <c r="K19" s="107">
        <v>7.2770999999999999</v>
      </c>
      <c r="L19" s="107">
        <v>7.5697999999999999</v>
      </c>
      <c r="M19" s="107">
        <v>7.8319000000000001</v>
      </c>
      <c r="N19" s="107">
        <v>7.7999000000000001</v>
      </c>
      <c r="O19" s="107">
        <v>7.7252000000000001</v>
      </c>
      <c r="P19" s="107">
        <v>7.7587000000000002</v>
      </c>
      <c r="Q19">
        <f t="shared" si="0"/>
        <v>-0.63536447575225952</v>
      </c>
    </row>
    <row r="20" spans="1:17">
      <c r="A20" s="116" t="s">
        <v>69</v>
      </c>
      <c r="B20" s="106" t="s">
        <v>66</v>
      </c>
      <c r="C20" s="108">
        <v>9.2664000000000009</v>
      </c>
      <c r="D20" s="108">
        <v>9.1312999999999995</v>
      </c>
      <c r="E20" s="108">
        <v>9.9024999999999999</v>
      </c>
      <c r="F20" s="108">
        <v>10.3817</v>
      </c>
      <c r="G20" s="108">
        <v>9.8810000000000002</v>
      </c>
      <c r="H20" s="108">
        <v>9.4427000000000003</v>
      </c>
      <c r="I20" s="108">
        <v>9.1292000000000009</v>
      </c>
      <c r="J20" s="108">
        <v>9.0913000000000004</v>
      </c>
      <c r="K20" s="108">
        <v>9.1343999999999994</v>
      </c>
      <c r="L20" s="108">
        <v>9.6356000000000002</v>
      </c>
      <c r="M20" s="108">
        <v>9.2921999999999993</v>
      </c>
      <c r="N20" s="108">
        <v>9.0472999999999999</v>
      </c>
      <c r="O20" s="108">
        <v>9.0389999999999997</v>
      </c>
      <c r="P20" s="108">
        <v>9.0588999999999995</v>
      </c>
      <c r="Q20">
        <f t="shared" si="0"/>
        <v>-7.5187291920732575E-3</v>
      </c>
    </row>
    <row r="21" spans="1:17">
      <c r="A21" s="116" t="s">
        <v>70</v>
      </c>
      <c r="B21" s="106" t="s">
        <v>66</v>
      </c>
      <c r="C21" s="107">
        <v>5.7057000000000002</v>
      </c>
      <c r="D21" s="107">
        <v>6.2411000000000003</v>
      </c>
      <c r="E21" s="107">
        <v>6.5148999999999999</v>
      </c>
      <c r="F21" s="107">
        <v>6.7907999999999999</v>
      </c>
      <c r="G21" s="107">
        <v>7.0460000000000003</v>
      </c>
      <c r="H21" s="107">
        <v>7.2111000000000001</v>
      </c>
      <c r="I21" s="107">
        <v>7.2594000000000003</v>
      </c>
      <c r="J21" s="107">
        <v>7.4412000000000003</v>
      </c>
      <c r="K21" s="107">
        <v>8.5814000000000004</v>
      </c>
      <c r="L21" s="107">
        <v>9.5732999999999997</v>
      </c>
      <c r="M21" s="107">
        <v>8.8745999999999992</v>
      </c>
      <c r="N21" s="107">
        <v>8.3772000000000002</v>
      </c>
      <c r="O21" s="107">
        <v>8.5318000000000005</v>
      </c>
      <c r="P21" s="107" t="s">
        <v>489</v>
      </c>
      <c r="Q21">
        <f t="shared" si="0"/>
        <v>-0.24990216857046119</v>
      </c>
    </row>
    <row r="22" spans="1:17">
      <c r="A22" s="116" t="s">
        <v>84</v>
      </c>
      <c r="B22" s="106" t="s">
        <v>66</v>
      </c>
      <c r="C22" s="108">
        <v>6.9706999999999999</v>
      </c>
      <c r="D22" s="108">
        <v>7.4286000000000003</v>
      </c>
      <c r="E22" s="108">
        <v>7.3750999999999998</v>
      </c>
      <c r="F22" s="108">
        <v>7.3055000000000003</v>
      </c>
      <c r="G22" s="108">
        <v>7.2386999999999997</v>
      </c>
      <c r="H22" s="108">
        <v>7.3003999999999998</v>
      </c>
      <c r="I22" s="108">
        <v>7.0659999999999998</v>
      </c>
      <c r="J22" s="108">
        <v>7.0583</v>
      </c>
      <c r="K22" s="108">
        <v>7.0694999999999997</v>
      </c>
      <c r="L22" s="108">
        <v>7.0808999999999997</v>
      </c>
      <c r="M22" s="108">
        <v>7.0126999999999997</v>
      </c>
      <c r="N22" s="108" t="s">
        <v>489</v>
      </c>
      <c r="O22" s="108">
        <v>7.1041999999999996</v>
      </c>
      <c r="P22" s="108" t="s">
        <v>489</v>
      </c>
      <c r="Q22">
        <f t="shared" si="0"/>
        <v>-0.9321312656851839</v>
      </c>
    </row>
    <row r="23" spans="1:17">
      <c r="A23" s="116" t="s">
        <v>47</v>
      </c>
      <c r="B23" s="106" t="s">
        <v>66</v>
      </c>
      <c r="C23" s="107">
        <v>7.5265000000000004</v>
      </c>
      <c r="D23" s="107">
        <v>7.7022000000000004</v>
      </c>
      <c r="E23" s="107">
        <v>7.8391999999999999</v>
      </c>
      <c r="F23" s="107">
        <v>7.8342000000000001</v>
      </c>
      <c r="G23" s="107">
        <v>8.1798000000000002</v>
      </c>
      <c r="H23" s="107">
        <v>8.3809000000000005</v>
      </c>
      <c r="I23" s="107">
        <v>8.4636999999999993</v>
      </c>
      <c r="J23" s="107">
        <v>8.1670999999999996</v>
      </c>
      <c r="K23" s="107">
        <v>8.5512999999999995</v>
      </c>
      <c r="L23" s="107">
        <v>8.9451000000000001</v>
      </c>
      <c r="M23" s="107">
        <v>8.9185999999999996</v>
      </c>
      <c r="N23" s="107">
        <v>8.7837999999999994</v>
      </c>
      <c r="O23" s="107">
        <v>8.7260000000000009</v>
      </c>
      <c r="P23" s="107">
        <v>8.6463000000000001</v>
      </c>
      <c r="Q23">
        <f t="shared" si="0"/>
        <v>-0.15709683748354655</v>
      </c>
    </row>
    <row r="24" spans="1:17">
      <c r="A24" s="116" t="s">
        <v>71</v>
      </c>
      <c r="B24" s="106" t="s">
        <v>66</v>
      </c>
      <c r="C24" s="108">
        <v>7.3120000000000003</v>
      </c>
      <c r="D24" s="108">
        <v>7.5301999999999998</v>
      </c>
      <c r="E24" s="108">
        <v>7.6233000000000004</v>
      </c>
      <c r="F24" s="108">
        <v>7.7594000000000003</v>
      </c>
      <c r="G24" s="108">
        <v>7.8098999999999998</v>
      </c>
      <c r="H24" s="108">
        <v>7.9954999999999998</v>
      </c>
      <c r="I24" s="108">
        <v>8.0452999999999992</v>
      </c>
      <c r="J24" s="108">
        <v>8.1024999999999991</v>
      </c>
      <c r="K24" s="108">
        <v>8.5207999999999995</v>
      </c>
      <c r="L24" s="108">
        <v>9.4194999999999993</v>
      </c>
      <c r="M24" s="108">
        <v>9.5032999999999994</v>
      </c>
      <c r="N24" s="108">
        <v>9.9890000000000008</v>
      </c>
      <c r="O24" s="108" t="s">
        <v>489</v>
      </c>
      <c r="P24" s="108" t="s">
        <v>489</v>
      </c>
      <c r="Q24" t="e">
        <f t="shared" si="0"/>
        <v>#VALUE!</v>
      </c>
    </row>
    <row r="25" spans="1:17">
      <c r="A25" s="116" t="s">
        <v>72</v>
      </c>
      <c r="B25" s="106" t="s">
        <v>66</v>
      </c>
      <c r="C25" s="107">
        <v>4.2030000000000003</v>
      </c>
      <c r="D25" s="107">
        <v>4.7337999999999996</v>
      </c>
      <c r="E25" s="107">
        <v>4.5845000000000002</v>
      </c>
      <c r="F25" s="107">
        <v>4.9114000000000004</v>
      </c>
      <c r="G25" s="107">
        <v>4.9664999999999999</v>
      </c>
      <c r="H25" s="107">
        <v>5.3513000000000002</v>
      </c>
      <c r="I25" s="107">
        <v>5.7751999999999999</v>
      </c>
      <c r="J25" s="107">
        <v>6.0187999999999997</v>
      </c>
      <c r="K25" s="107">
        <v>6.2507999999999999</v>
      </c>
      <c r="L25" s="107">
        <v>6.8387000000000002</v>
      </c>
      <c r="M25" s="107">
        <v>6.9729999999999999</v>
      </c>
      <c r="N25" s="107">
        <v>7.0932000000000004</v>
      </c>
      <c r="O25" s="107">
        <v>7.2839</v>
      </c>
      <c r="P25" s="107">
        <v>7.4273999999999996</v>
      </c>
      <c r="Q25">
        <f t="shared" si="0"/>
        <v>-0.8462552718833376</v>
      </c>
    </row>
    <row r="26" spans="1:17">
      <c r="A26" s="116" t="s">
        <v>51</v>
      </c>
      <c r="B26" s="106" t="s">
        <v>66</v>
      </c>
      <c r="C26" s="108">
        <v>6.1913999999999998</v>
      </c>
      <c r="D26" s="108">
        <v>6.7515999999999998</v>
      </c>
      <c r="E26" s="108">
        <v>7.0503</v>
      </c>
      <c r="F26" s="108">
        <v>7.0698999999999996</v>
      </c>
      <c r="G26" s="108">
        <v>7.4779999999999998</v>
      </c>
      <c r="H26" s="108">
        <v>7.1275000000000004</v>
      </c>
      <c r="I26" s="108">
        <v>6.6886999999999999</v>
      </c>
      <c r="J26" s="108">
        <v>6.1814</v>
      </c>
      <c r="K26" s="108">
        <v>6.6703000000000001</v>
      </c>
      <c r="L26" s="108">
        <v>7.6287000000000003</v>
      </c>
      <c r="M26" s="108">
        <v>7.1871999999999998</v>
      </c>
      <c r="N26" s="108">
        <v>6.8926999999999996</v>
      </c>
      <c r="O26" s="108">
        <v>6.7693000000000003</v>
      </c>
      <c r="P26" s="108" t="s">
        <v>489</v>
      </c>
      <c r="Q26">
        <f t="shared" si="0"/>
        <v>-1.0921750627037605</v>
      </c>
    </row>
    <row r="27" spans="1:17">
      <c r="A27" s="116" t="s">
        <v>73</v>
      </c>
      <c r="B27" s="106" t="s">
        <v>66</v>
      </c>
      <c r="C27" s="107">
        <v>4.8563999999999998</v>
      </c>
      <c r="D27" s="107">
        <v>5.2526999999999999</v>
      </c>
      <c r="E27" s="107">
        <v>5.4063999999999997</v>
      </c>
      <c r="F27" s="107">
        <v>5.8564999999999996</v>
      </c>
      <c r="G27" s="107">
        <v>5.9724000000000004</v>
      </c>
      <c r="H27" s="107">
        <v>5.7903000000000002</v>
      </c>
      <c r="I27" s="107">
        <v>5.5998999999999999</v>
      </c>
      <c r="J27" s="107">
        <v>5.7222999999999997</v>
      </c>
      <c r="K27" s="107">
        <v>5.8419999999999996</v>
      </c>
      <c r="L27" s="107">
        <v>6.2283999999999997</v>
      </c>
      <c r="M27" s="107">
        <v>6.0815999999999999</v>
      </c>
      <c r="N27" s="107">
        <v>5.7973999999999997</v>
      </c>
      <c r="O27" s="107">
        <v>6.0429000000000004</v>
      </c>
      <c r="P27" s="107" t="s">
        <v>489</v>
      </c>
      <c r="Q27">
        <f t="shared" si="0"/>
        <v>-1.439310966419181</v>
      </c>
    </row>
    <row r="28" spans="1:17">
      <c r="A28" s="116" t="s">
        <v>54</v>
      </c>
      <c r="B28" s="106" t="s">
        <v>66</v>
      </c>
      <c r="C28" s="108">
        <v>7.5646000000000004</v>
      </c>
      <c r="D28" s="108">
        <v>7.9226000000000001</v>
      </c>
      <c r="E28" s="108">
        <v>8.4550000000000001</v>
      </c>
      <c r="F28" s="108">
        <v>8.9842999999999993</v>
      </c>
      <c r="G28" s="108">
        <v>9.0893999999999995</v>
      </c>
      <c r="H28" s="108">
        <v>10.0914</v>
      </c>
      <c r="I28" s="108">
        <v>9.9707000000000008</v>
      </c>
      <c r="J28" s="108">
        <v>9.9629999999999992</v>
      </c>
      <c r="K28" s="108">
        <v>10.205</v>
      </c>
      <c r="L28" s="108">
        <v>11.008699999999999</v>
      </c>
      <c r="M28" s="108">
        <v>11.1989</v>
      </c>
      <c r="N28" s="108">
        <v>11.2242</v>
      </c>
      <c r="O28" s="108">
        <v>11.7654</v>
      </c>
      <c r="P28" s="108">
        <v>11.957000000000001</v>
      </c>
      <c r="Q28">
        <f t="shared" si="0"/>
        <v>1.295387834532765</v>
      </c>
    </row>
    <row r="29" spans="1:17">
      <c r="A29" s="116" t="s">
        <v>74</v>
      </c>
      <c r="B29" s="106" t="s">
        <v>66</v>
      </c>
      <c r="C29" s="107" t="s">
        <v>489</v>
      </c>
      <c r="D29" s="107" t="s">
        <v>489</v>
      </c>
      <c r="E29" s="107" t="s">
        <v>489</v>
      </c>
      <c r="F29" s="107" t="s">
        <v>489</v>
      </c>
      <c r="G29" s="107">
        <v>7.9714999999999998</v>
      </c>
      <c r="H29" s="107">
        <v>8.3411000000000008</v>
      </c>
      <c r="I29" s="107">
        <v>8.7431999999999999</v>
      </c>
      <c r="J29" s="107">
        <v>8.4458000000000002</v>
      </c>
      <c r="K29" s="107">
        <v>9.2545999999999999</v>
      </c>
      <c r="L29" s="107">
        <v>9.8353999999999999</v>
      </c>
      <c r="M29" s="107">
        <v>9.952</v>
      </c>
      <c r="N29" s="107">
        <v>10.0009</v>
      </c>
      <c r="O29" s="107" t="s">
        <v>489</v>
      </c>
      <c r="P29" s="107" t="s">
        <v>489</v>
      </c>
      <c r="Q29" t="e">
        <f t="shared" si="0"/>
        <v>#VALUE!</v>
      </c>
    </row>
    <row r="30" spans="1:17">
      <c r="A30" s="116" t="s">
        <v>75</v>
      </c>
      <c r="B30" s="106" t="s">
        <v>66</v>
      </c>
      <c r="C30" s="108">
        <v>7.8476999999999997</v>
      </c>
      <c r="D30" s="108">
        <v>8.1651000000000007</v>
      </c>
      <c r="E30" s="108">
        <v>9.1692999999999998</v>
      </c>
      <c r="F30" s="108">
        <v>9.3777000000000008</v>
      </c>
      <c r="G30" s="108">
        <v>8.9732000000000003</v>
      </c>
      <c r="H30" s="108">
        <v>8.4604999999999997</v>
      </c>
      <c r="I30" s="108">
        <v>8.0416000000000007</v>
      </c>
      <c r="J30" s="108">
        <v>8.2035</v>
      </c>
      <c r="K30" s="108">
        <v>8.1074999999999999</v>
      </c>
      <c r="L30" s="108">
        <v>9.2500999999999998</v>
      </c>
      <c r="M30" s="108">
        <v>9.0708000000000002</v>
      </c>
      <c r="N30" s="108">
        <v>8.9366000000000003</v>
      </c>
      <c r="O30" s="108">
        <v>8.8922000000000008</v>
      </c>
      <c r="P30" s="108">
        <v>9.0861000000000001</v>
      </c>
      <c r="Q30">
        <f t="shared" si="0"/>
        <v>-7.7672295636764005E-2</v>
      </c>
    </row>
    <row r="31" spans="1:17">
      <c r="A31" s="116" t="s">
        <v>56</v>
      </c>
      <c r="B31" s="106" t="s">
        <v>66</v>
      </c>
      <c r="C31" s="107">
        <v>5.3170999999999999</v>
      </c>
      <c r="D31" s="107">
        <v>5.6816000000000004</v>
      </c>
      <c r="E31" s="107">
        <v>6.0945</v>
      </c>
      <c r="F31" s="107">
        <v>5.9819000000000004</v>
      </c>
      <c r="G31" s="107">
        <v>5.9227999999999996</v>
      </c>
      <c r="H31" s="107">
        <v>5.8495999999999997</v>
      </c>
      <c r="I31" s="107">
        <v>5.8543000000000003</v>
      </c>
      <c r="J31" s="107">
        <v>5.9271000000000003</v>
      </c>
      <c r="K31" s="107">
        <v>6.4261999999999997</v>
      </c>
      <c r="L31" s="107">
        <v>6.7225999999999999</v>
      </c>
      <c r="M31" s="107">
        <v>6.5491999999999999</v>
      </c>
      <c r="N31" s="107">
        <v>6.3917000000000002</v>
      </c>
      <c r="O31" s="107">
        <v>6.3339999999999996</v>
      </c>
      <c r="P31" s="107" t="s">
        <v>489</v>
      </c>
      <c r="Q31">
        <f t="shared" si="0"/>
        <v>-1.3001985468548107</v>
      </c>
    </row>
    <row r="32" spans="1:17">
      <c r="A32" s="116" t="s">
        <v>76</v>
      </c>
      <c r="B32" s="106" t="s">
        <v>66</v>
      </c>
      <c r="C32" s="108">
        <v>8.5951000000000004</v>
      </c>
      <c r="D32" s="108">
        <v>8.5968</v>
      </c>
      <c r="E32" s="108">
        <v>8.7332000000000001</v>
      </c>
      <c r="F32" s="108">
        <v>9.1723999999999997</v>
      </c>
      <c r="G32" s="108">
        <v>9.4852000000000007</v>
      </c>
      <c r="H32" s="108">
        <v>9.7949000000000002</v>
      </c>
      <c r="I32" s="108">
        <v>9.3932000000000002</v>
      </c>
      <c r="J32" s="108">
        <v>9.3543000000000003</v>
      </c>
      <c r="K32" s="108">
        <v>9.6537000000000006</v>
      </c>
      <c r="L32" s="108">
        <v>10.2393</v>
      </c>
      <c r="M32" s="108">
        <v>10.154299999999999</v>
      </c>
      <c r="N32" s="108">
        <v>9.6635000000000009</v>
      </c>
      <c r="O32" s="108">
        <v>9.4654000000000007</v>
      </c>
      <c r="P32" s="108" t="s">
        <v>489</v>
      </c>
      <c r="Q32">
        <f t="shared" si="0"/>
        <v>0.19625157552193506</v>
      </c>
    </row>
    <row r="33" spans="1:58">
      <c r="A33" s="196" t="s">
        <v>77</v>
      </c>
      <c r="B33" s="128" t="s">
        <v>66</v>
      </c>
      <c r="C33" s="88">
        <v>5.3849</v>
      </c>
      <c r="D33" s="88">
        <v>5.4077999999999999</v>
      </c>
      <c r="E33" s="88">
        <v>5.5876999999999999</v>
      </c>
      <c r="F33" s="88">
        <v>5.5648999999999997</v>
      </c>
      <c r="G33" s="88">
        <v>6.6146000000000003</v>
      </c>
      <c r="H33" s="88">
        <v>6.7451999999999996</v>
      </c>
      <c r="I33" s="88">
        <v>7.0201000000000002</v>
      </c>
      <c r="J33" s="88">
        <v>7.3775000000000004</v>
      </c>
      <c r="K33" s="88">
        <v>7.633</v>
      </c>
      <c r="L33" s="88">
        <v>8.6133000000000006</v>
      </c>
      <c r="M33" s="88">
        <v>8</v>
      </c>
      <c r="N33" s="88">
        <v>7.5960999999999999</v>
      </c>
      <c r="O33" s="88">
        <v>7.8064</v>
      </c>
      <c r="P33" s="88" t="s">
        <v>489</v>
      </c>
      <c r="Q33" s="66">
        <f t="shared" si="0"/>
        <v>-0.5965601869558772</v>
      </c>
    </row>
    <row r="34" spans="1:58">
      <c r="A34" s="116" t="s">
        <v>58</v>
      </c>
      <c r="B34" s="106" t="s">
        <v>66</v>
      </c>
      <c r="C34" s="108" t="s">
        <v>489</v>
      </c>
      <c r="D34" s="108" t="s">
        <v>489</v>
      </c>
      <c r="E34" s="108">
        <v>8.1435999999999993</v>
      </c>
      <c r="F34" s="108">
        <v>8.2332000000000001</v>
      </c>
      <c r="G34" s="108">
        <v>8.0749999999999993</v>
      </c>
      <c r="H34" s="108">
        <v>8.1049000000000007</v>
      </c>
      <c r="I34" s="108">
        <v>7.9303999999999997</v>
      </c>
      <c r="J34" s="108">
        <v>7.6155999999999997</v>
      </c>
      <c r="K34" s="108">
        <v>7.9983000000000004</v>
      </c>
      <c r="L34" s="108">
        <v>8.7421000000000006</v>
      </c>
      <c r="M34" s="108">
        <v>8.7469000000000001</v>
      </c>
      <c r="N34" s="108">
        <v>8.7164000000000001</v>
      </c>
      <c r="O34" s="108">
        <v>8.8961000000000006</v>
      </c>
      <c r="P34" s="108">
        <v>8.6992999999999991</v>
      </c>
      <c r="Q34">
        <f t="shared" si="0"/>
        <v>-7.5808542849745739E-2</v>
      </c>
    </row>
    <row r="35" spans="1:58">
      <c r="A35" s="116" t="s">
        <v>45</v>
      </c>
      <c r="B35" s="106" t="s">
        <v>66</v>
      </c>
      <c r="C35" s="107">
        <v>6.9928999999999997</v>
      </c>
      <c r="D35" s="107">
        <v>6.9739000000000004</v>
      </c>
      <c r="E35" s="107">
        <v>6.9897999999999998</v>
      </c>
      <c r="F35" s="107">
        <v>7.8933</v>
      </c>
      <c r="G35" s="107">
        <v>7.9759000000000002</v>
      </c>
      <c r="H35" s="107">
        <v>8.0265000000000004</v>
      </c>
      <c r="I35" s="107">
        <v>8.0909999999999993</v>
      </c>
      <c r="J35" s="107">
        <v>8.1750000000000007</v>
      </c>
      <c r="K35" s="107">
        <v>8.6279000000000003</v>
      </c>
      <c r="L35" s="107">
        <v>9.3318999999999992</v>
      </c>
      <c r="M35" s="107">
        <v>9.4117999999999995</v>
      </c>
      <c r="N35" s="107">
        <v>9.2657000000000007</v>
      </c>
      <c r="O35" s="107">
        <v>9.1585000000000001</v>
      </c>
      <c r="P35" s="107" t="s">
        <v>489</v>
      </c>
      <c r="Q35">
        <f t="shared" si="0"/>
        <v>4.9588567743489631E-2</v>
      </c>
    </row>
    <row r="36" spans="1:58">
      <c r="A36" s="116" t="s">
        <v>61</v>
      </c>
      <c r="B36" s="106" t="s">
        <v>66</v>
      </c>
      <c r="C36" s="108">
        <v>7.7884000000000002</v>
      </c>
      <c r="D36" s="108">
        <v>8.4802</v>
      </c>
      <c r="E36" s="108">
        <v>8.8077000000000005</v>
      </c>
      <c r="F36" s="108">
        <v>8.9116999999999997</v>
      </c>
      <c r="G36" s="108">
        <v>8.7158999999999995</v>
      </c>
      <c r="H36" s="108">
        <v>8.6994000000000007</v>
      </c>
      <c r="I36" s="108">
        <v>8.5954999999999995</v>
      </c>
      <c r="J36" s="108">
        <v>8.5406999999999993</v>
      </c>
      <c r="K36" s="108">
        <v>8.7995999999999999</v>
      </c>
      <c r="L36" s="108">
        <v>9.4772999999999996</v>
      </c>
      <c r="M36" s="108">
        <v>8.9687999999999999</v>
      </c>
      <c r="N36" s="108">
        <v>8.9579000000000004</v>
      </c>
      <c r="O36" s="108">
        <v>9.0655999999999999</v>
      </c>
      <c r="P36" s="108" t="s">
        <v>489</v>
      </c>
      <c r="Q36">
        <f t="shared" si="0"/>
        <v>5.1930205860520832E-3</v>
      </c>
    </row>
    <row r="37" spans="1:58">
      <c r="A37" s="116" t="s">
        <v>78</v>
      </c>
      <c r="B37" s="106" t="s">
        <v>66</v>
      </c>
      <c r="C37" s="107">
        <v>9.9080999999999992</v>
      </c>
      <c r="D37" s="107">
        <v>10.281700000000001</v>
      </c>
      <c r="E37" s="107">
        <v>10.6066</v>
      </c>
      <c r="F37" s="107">
        <v>10.9339</v>
      </c>
      <c r="G37" s="107">
        <v>10.9612</v>
      </c>
      <c r="H37" s="107">
        <v>10.8629</v>
      </c>
      <c r="I37" s="107">
        <v>10.387700000000001</v>
      </c>
      <c r="J37" s="107">
        <v>10.209899999999999</v>
      </c>
      <c r="K37" s="107">
        <v>10.289</v>
      </c>
      <c r="L37" s="107">
        <v>11.000500000000001</v>
      </c>
      <c r="M37" s="107">
        <v>10.913</v>
      </c>
      <c r="N37" s="107">
        <v>11.054</v>
      </c>
      <c r="O37" s="107">
        <v>11.430400000000001</v>
      </c>
      <c r="P37" s="107" t="s">
        <v>489</v>
      </c>
      <c r="Q37">
        <f t="shared" si="0"/>
        <v>1.1352962489811878</v>
      </c>
    </row>
    <row r="38" spans="1:58">
      <c r="A38" s="116" t="s">
        <v>79</v>
      </c>
      <c r="B38" s="106" t="s">
        <v>66</v>
      </c>
      <c r="C38" s="108">
        <v>4.7332000000000001</v>
      </c>
      <c r="D38" s="108">
        <v>5.0311000000000003</v>
      </c>
      <c r="E38" s="108">
        <v>5.2302999999999997</v>
      </c>
      <c r="F38" s="108">
        <v>5.2060000000000004</v>
      </c>
      <c r="G38" s="108">
        <v>5.1189</v>
      </c>
      <c r="H38" s="108">
        <v>5.1303000000000001</v>
      </c>
      <c r="I38" s="108">
        <v>5.3994</v>
      </c>
      <c r="J38" s="108">
        <v>5.5143000000000004</v>
      </c>
      <c r="K38" s="108">
        <v>5.5042</v>
      </c>
      <c r="L38" s="108" t="s">
        <v>489</v>
      </c>
      <c r="M38" s="108" t="s">
        <v>489</v>
      </c>
      <c r="N38" s="108" t="s">
        <v>489</v>
      </c>
      <c r="O38" s="108" t="s">
        <v>489</v>
      </c>
      <c r="P38" s="108" t="s">
        <v>489</v>
      </c>
      <c r="Q38" t="e">
        <f t="shared" si="0"/>
        <v>#VALUE!</v>
      </c>
    </row>
    <row r="39" spans="1:58">
      <c r="A39" s="116" t="s">
        <v>80</v>
      </c>
      <c r="B39" s="106" t="s">
        <v>66</v>
      </c>
      <c r="C39" s="107">
        <v>6.5914999999999999</v>
      </c>
      <c r="D39" s="107">
        <v>6.9066000000000001</v>
      </c>
      <c r="E39" s="107">
        <v>7.1920999999999999</v>
      </c>
      <c r="F39" s="107">
        <v>7.4122000000000003</v>
      </c>
      <c r="G39" s="107">
        <v>7.5785</v>
      </c>
      <c r="H39" s="107">
        <v>7.7558999999999996</v>
      </c>
      <c r="I39" s="107">
        <v>7.8943000000000003</v>
      </c>
      <c r="J39" s="107">
        <v>7.9439000000000002</v>
      </c>
      <c r="K39" s="107">
        <v>8.2385000000000002</v>
      </c>
      <c r="L39" s="107">
        <v>9.1783999999999999</v>
      </c>
      <c r="M39" s="107">
        <v>8.9479000000000006</v>
      </c>
      <c r="N39" s="107">
        <v>8.8897999999999993</v>
      </c>
      <c r="O39" s="107">
        <v>8.9417000000000009</v>
      </c>
      <c r="P39" s="107" t="s">
        <v>489</v>
      </c>
      <c r="Q39">
        <f t="shared" si="0"/>
        <v>-5.4016971801530866E-2</v>
      </c>
    </row>
    <row r="40" spans="1:58">
      <c r="A40" s="116" t="s">
        <v>81</v>
      </c>
      <c r="B40" s="106" t="s">
        <v>66</v>
      </c>
      <c r="C40" s="108">
        <v>12.533200000000001</v>
      </c>
      <c r="D40" s="108">
        <v>13.195600000000001</v>
      </c>
      <c r="E40" s="108">
        <v>13.988</v>
      </c>
      <c r="F40" s="108">
        <v>14.489100000000001</v>
      </c>
      <c r="G40" s="108">
        <v>14.566599999999999</v>
      </c>
      <c r="H40" s="108">
        <v>14.577199999999999</v>
      </c>
      <c r="I40" s="108">
        <v>14.689</v>
      </c>
      <c r="J40" s="108">
        <v>14.908099999999999</v>
      </c>
      <c r="K40" s="108">
        <v>15.3344</v>
      </c>
      <c r="L40" s="108">
        <v>16.354700000000001</v>
      </c>
      <c r="M40" s="108">
        <v>16.376200000000001</v>
      </c>
      <c r="N40" s="108">
        <v>16.318899999999999</v>
      </c>
      <c r="O40" s="108">
        <v>16.210699999999999</v>
      </c>
      <c r="P40" s="108" t="s">
        <v>489</v>
      </c>
      <c r="Q40">
        <f t="shared" si="0"/>
        <v>3.4197314920026969</v>
      </c>
    </row>
    <row r="41" spans="1:58">
      <c r="O41">
        <f>AVERAGE(O7:O40)</f>
        <v>9.0547333333333313</v>
      </c>
    </row>
    <row r="42" spans="1:58">
      <c r="O42">
        <f>_xlfn.STDEV.P(O7:O40)</f>
        <v>2.0925522028268717</v>
      </c>
    </row>
    <row r="43" spans="1:58" ht="47.25">
      <c r="A43" s="238" t="s">
        <v>549</v>
      </c>
    </row>
    <row r="44" spans="1:58">
      <c r="A44" s="862" t="s">
        <v>494</v>
      </c>
      <c r="B44" s="881"/>
      <c r="C44" s="863"/>
      <c r="D44" s="188" t="s">
        <v>519</v>
      </c>
      <c r="E44" s="188" t="s">
        <v>520</v>
      </c>
      <c r="F44" s="188" t="s">
        <v>521</v>
      </c>
      <c r="G44" s="188" t="s">
        <v>522</v>
      </c>
      <c r="H44" s="188" t="s">
        <v>523</v>
      </c>
      <c r="I44" s="188" t="s">
        <v>524</v>
      </c>
      <c r="J44" s="188" t="s">
        <v>525</v>
      </c>
      <c r="K44" s="188" t="s">
        <v>526</v>
      </c>
      <c r="L44" s="188" t="s">
        <v>527</v>
      </c>
      <c r="M44" s="188" t="s">
        <v>528</v>
      </c>
      <c r="N44" s="188" t="s">
        <v>529</v>
      </c>
      <c r="O44" s="188" t="s">
        <v>530</v>
      </c>
      <c r="P44" s="188" t="s">
        <v>531</v>
      </c>
      <c r="Q44" s="188" t="s">
        <v>532</v>
      </c>
      <c r="R44" s="188" t="s">
        <v>533</v>
      </c>
      <c r="S44" s="188" t="s">
        <v>534</v>
      </c>
      <c r="T44" s="188" t="s">
        <v>535</v>
      </c>
      <c r="U44" s="188" t="s">
        <v>536</v>
      </c>
      <c r="V44" s="188" t="s">
        <v>537</v>
      </c>
      <c r="W44" s="188" t="s">
        <v>538</v>
      </c>
      <c r="X44" s="188" t="s">
        <v>539</v>
      </c>
      <c r="Y44" s="188" t="s">
        <v>540</v>
      </c>
      <c r="Z44" s="188" t="s">
        <v>541</v>
      </c>
      <c r="AA44" s="188" t="s">
        <v>542</v>
      </c>
      <c r="AB44" s="188" t="s">
        <v>543</v>
      </c>
      <c r="AC44" s="188" t="s">
        <v>544</v>
      </c>
      <c r="AD44" s="188" t="s">
        <v>545</v>
      </c>
      <c r="AE44" s="188" t="s">
        <v>546</v>
      </c>
      <c r="AF44" s="188" t="s">
        <v>547</v>
      </c>
      <c r="AG44" s="188" t="s">
        <v>548</v>
      </c>
      <c r="AH44" s="188" t="s">
        <v>484</v>
      </c>
      <c r="AI44" s="188" t="s">
        <v>485</v>
      </c>
      <c r="AJ44" s="188" t="s">
        <v>486</v>
      </c>
      <c r="AK44" s="188" t="s">
        <v>487</v>
      </c>
      <c r="AL44" s="188" t="s">
        <v>488</v>
      </c>
      <c r="AM44" s="188" t="s">
        <v>238</v>
      </c>
      <c r="AN44" s="188" t="s">
        <v>239</v>
      </c>
      <c r="AO44" s="188" t="s">
        <v>240</v>
      </c>
      <c r="AP44" s="188" t="s">
        <v>241</v>
      </c>
      <c r="AQ44" s="188" t="s">
        <v>242</v>
      </c>
      <c r="AR44" s="188" t="s">
        <v>243</v>
      </c>
      <c r="AS44" s="188" t="s">
        <v>244</v>
      </c>
      <c r="AT44" s="188" t="s">
        <v>245</v>
      </c>
      <c r="AU44" s="188" t="s">
        <v>246</v>
      </c>
      <c r="AV44" s="188" t="s">
        <v>247</v>
      </c>
      <c r="AW44" s="188" t="s">
        <v>248</v>
      </c>
      <c r="AX44" s="188" t="s">
        <v>249</v>
      </c>
      <c r="AY44" s="188" t="s">
        <v>250</v>
      </c>
      <c r="AZ44" s="188" t="s">
        <v>251</v>
      </c>
      <c r="BA44" s="188" t="s">
        <v>252</v>
      </c>
      <c r="BB44" s="188" t="s">
        <v>253</v>
      </c>
      <c r="BC44" s="188" t="s">
        <v>254</v>
      </c>
      <c r="BD44" s="188" t="s">
        <v>255</v>
      </c>
      <c r="BE44" s="188" t="s">
        <v>360</v>
      </c>
    </row>
    <row r="45" spans="1:58">
      <c r="A45" s="189" t="s">
        <v>518</v>
      </c>
      <c r="B45" s="189" t="s">
        <v>122</v>
      </c>
      <c r="C45" s="106" t="s">
        <v>66</v>
      </c>
      <c r="D45" s="106" t="s">
        <v>66</v>
      </c>
      <c r="E45" s="106" t="s">
        <v>66</v>
      </c>
      <c r="F45" s="106" t="s">
        <v>66</v>
      </c>
      <c r="G45" s="106" t="s">
        <v>66</v>
      </c>
      <c r="H45" s="106" t="s">
        <v>66</v>
      </c>
      <c r="I45" s="106" t="s">
        <v>66</v>
      </c>
      <c r="J45" s="106" t="s">
        <v>66</v>
      </c>
      <c r="K45" s="106" t="s">
        <v>66</v>
      </c>
      <c r="L45" s="106" t="s">
        <v>66</v>
      </c>
      <c r="M45" s="106" t="s">
        <v>66</v>
      </c>
      <c r="N45" s="106" t="s">
        <v>66</v>
      </c>
      <c r="O45" s="106" t="s">
        <v>66</v>
      </c>
      <c r="P45" s="106" t="s">
        <v>66</v>
      </c>
      <c r="Q45" s="106" t="s">
        <v>66</v>
      </c>
      <c r="R45" s="106" t="s">
        <v>66</v>
      </c>
      <c r="S45" s="106" t="s">
        <v>66</v>
      </c>
      <c r="T45" s="106" t="s">
        <v>66</v>
      </c>
      <c r="U45" s="106" t="s">
        <v>66</v>
      </c>
      <c r="V45" s="106" t="s">
        <v>66</v>
      </c>
      <c r="W45" s="106" t="s">
        <v>66</v>
      </c>
      <c r="X45" s="106" t="s">
        <v>66</v>
      </c>
      <c r="Y45" s="106" t="s">
        <v>66</v>
      </c>
      <c r="Z45" s="106" t="s">
        <v>66</v>
      </c>
      <c r="AA45" s="106" t="s">
        <v>66</v>
      </c>
      <c r="AB45" s="106" t="s">
        <v>66</v>
      </c>
      <c r="AC45" s="106" t="s">
        <v>66</v>
      </c>
      <c r="AD45" s="106" t="s">
        <v>66</v>
      </c>
      <c r="AE45" s="106" t="s">
        <v>66</v>
      </c>
      <c r="AF45" s="106" t="s">
        <v>66</v>
      </c>
      <c r="AG45" s="106" t="s">
        <v>66</v>
      </c>
      <c r="AH45" s="106" t="s">
        <v>66</v>
      </c>
      <c r="AI45" s="106" t="s">
        <v>66</v>
      </c>
      <c r="AJ45" s="106" t="s">
        <v>66</v>
      </c>
      <c r="AK45" s="106" t="s">
        <v>66</v>
      </c>
      <c r="AL45" s="106" t="s">
        <v>66</v>
      </c>
      <c r="AM45" s="106" t="s">
        <v>66</v>
      </c>
      <c r="AN45" s="106" t="s">
        <v>66</v>
      </c>
      <c r="AO45" s="106" t="s">
        <v>66</v>
      </c>
      <c r="AP45" s="106" t="s">
        <v>66</v>
      </c>
      <c r="AQ45" s="106" t="s">
        <v>66</v>
      </c>
      <c r="AR45" s="106" t="s">
        <v>66</v>
      </c>
      <c r="AS45" s="106" t="s">
        <v>66</v>
      </c>
      <c r="AT45" s="106" t="s">
        <v>66</v>
      </c>
      <c r="AU45" s="106" t="s">
        <v>66</v>
      </c>
      <c r="AV45" s="106" t="s">
        <v>66</v>
      </c>
      <c r="AW45" s="106" t="s">
        <v>66</v>
      </c>
      <c r="AX45" s="106" t="s">
        <v>66</v>
      </c>
      <c r="AY45" s="106" t="s">
        <v>66</v>
      </c>
      <c r="AZ45" s="106" t="s">
        <v>66</v>
      </c>
      <c r="BA45" s="106" t="s">
        <v>66</v>
      </c>
      <c r="BB45" s="106" t="s">
        <v>66</v>
      </c>
      <c r="BC45" s="106" t="s">
        <v>66</v>
      </c>
      <c r="BD45" s="106" t="s">
        <v>66</v>
      </c>
      <c r="BE45" s="106" t="s">
        <v>66</v>
      </c>
    </row>
    <row r="46" spans="1:58">
      <c r="A46" s="895" t="s">
        <v>550</v>
      </c>
      <c r="B46" s="7" t="s">
        <v>65</v>
      </c>
      <c r="C46" s="106" t="s">
        <v>66</v>
      </c>
      <c r="D46" s="107">
        <v>9.3000000000000007</v>
      </c>
      <c r="E46" s="107">
        <v>9.4</v>
      </c>
      <c r="F46" s="107">
        <v>9.5</v>
      </c>
      <c r="G46" s="107">
        <v>9.8000000000000007</v>
      </c>
      <c r="H46" s="107">
        <v>10.1</v>
      </c>
      <c r="I46" s="107">
        <v>10</v>
      </c>
      <c r="J46" s="107">
        <v>10.3</v>
      </c>
      <c r="K46" s="107">
        <v>10.8</v>
      </c>
      <c r="L46" s="107">
        <v>11.1</v>
      </c>
      <c r="M46" s="107">
        <v>11.6</v>
      </c>
      <c r="N46" s="107">
        <v>11.6</v>
      </c>
      <c r="O46" s="107">
        <v>11.6</v>
      </c>
      <c r="P46" s="107">
        <v>12.2</v>
      </c>
      <c r="Q46" s="107">
        <v>12.9</v>
      </c>
      <c r="R46" s="107">
        <v>13.1</v>
      </c>
      <c r="S46" s="107">
        <v>12.9</v>
      </c>
      <c r="T46" s="107">
        <v>13.1</v>
      </c>
      <c r="U46" s="107">
        <v>13</v>
      </c>
      <c r="V46" s="107">
        <v>12.7</v>
      </c>
      <c r="W46" s="107">
        <v>12.7</v>
      </c>
      <c r="X46" s="107">
        <v>12.7</v>
      </c>
      <c r="Y46" s="107">
        <v>12.8</v>
      </c>
      <c r="Z46" s="107">
        <v>12.4</v>
      </c>
      <c r="AA46" s="107">
        <v>12.2</v>
      </c>
      <c r="AB46" s="107">
        <v>11.7</v>
      </c>
      <c r="AC46" s="107">
        <v>11.8</v>
      </c>
      <c r="AD46" s="107">
        <v>11.3</v>
      </c>
      <c r="AE46" s="107">
        <v>11.4</v>
      </c>
      <c r="AF46" s="107">
        <v>11.3</v>
      </c>
      <c r="AG46" s="107">
        <v>11</v>
      </c>
      <c r="AH46" s="107">
        <v>10.6</v>
      </c>
      <c r="AI46" s="107">
        <v>10.1</v>
      </c>
      <c r="AJ46" s="107">
        <v>9.9</v>
      </c>
      <c r="AK46" s="107">
        <v>10.199999999999999</v>
      </c>
      <c r="AL46" s="107">
        <v>10</v>
      </c>
      <c r="AM46" s="107">
        <v>9.8000000000000007</v>
      </c>
      <c r="AN46" s="107">
        <v>10</v>
      </c>
      <c r="AO46" s="107">
        <v>10.199999999999999</v>
      </c>
      <c r="AP46" s="107">
        <v>10</v>
      </c>
      <c r="AQ46" s="107">
        <v>10</v>
      </c>
      <c r="AR46" s="107">
        <v>10.199999999999999</v>
      </c>
      <c r="AS46" s="107">
        <v>10</v>
      </c>
      <c r="AT46" s="107">
        <v>10.4</v>
      </c>
      <c r="AU46" s="107">
        <v>10.3</v>
      </c>
      <c r="AV46" s="107">
        <v>10.5</v>
      </c>
      <c r="AW46" s="107">
        <v>10.5</v>
      </c>
      <c r="AX46" s="107">
        <v>10.8</v>
      </c>
      <c r="AY46" s="107">
        <v>10.8</v>
      </c>
      <c r="AZ46" s="107">
        <v>10.6</v>
      </c>
      <c r="BA46" s="107">
        <v>10.5</v>
      </c>
      <c r="BB46" s="107">
        <v>10.3</v>
      </c>
      <c r="BC46" s="107">
        <v>10.1</v>
      </c>
      <c r="BD46" s="243">
        <f>BC46</f>
        <v>10.1</v>
      </c>
      <c r="BE46" s="107" t="s">
        <v>489</v>
      </c>
      <c r="BF46">
        <f>-(BD46-BD$80)/BD$81</f>
        <v>-0.42238889691743364</v>
      </c>
    </row>
    <row r="47" spans="1:58">
      <c r="A47" s="891"/>
      <c r="B47" s="7" t="s">
        <v>55</v>
      </c>
      <c r="C47" s="106" t="s">
        <v>66</v>
      </c>
      <c r="D47" s="108">
        <v>9.4</v>
      </c>
      <c r="E47" s="108">
        <v>10</v>
      </c>
      <c r="F47" s="108">
        <v>10</v>
      </c>
      <c r="G47" s="108">
        <v>10.8</v>
      </c>
      <c r="H47" s="108">
        <v>11.4</v>
      </c>
      <c r="I47" s="108">
        <v>12</v>
      </c>
      <c r="J47" s="108">
        <v>13.9</v>
      </c>
      <c r="K47" s="108">
        <v>13.5</v>
      </c>
      <c r="L47" s="108">
        <v>14.3</v>
      </c>
      <c r="M47" s="108">
        <v>14</v>
      </c>
      <c r="N47" s="108">
        <v>14.2</v>
      </c>
      <c r="O47" s="108">
        <v>14.7</v>
      </c>
      <c r="P47" s="108">
        <v>15.4</v>
      </c>
      <c r="Q47" s="108">
        <v>15.6</v>
      </c>
      <c r="R47" s="108">
        <v>15.5</v>
      </c>
      <c r="S47" s="108">
        <v>15</v>
      </c>
      <c r="T47" s="108">
        <v>15.1</v>
      </c>
      <c r="U47" s="108">
        <v>15.2</v>
      </c>
      <c r="V47" s="108">
        <v>14.4</v>
      </c>
      <c r="W47" s="108">
        <v>14.5</v>
      </c>
      <c r="X47" s="108">
        <v>14.5</v>
      </c>
      <c r="Y47" s="108">
        <v>14.3</v>
      </c>
      <c r="Z47" s="108">
        <v>14.4</v>
      </c>
      <c r="AA47" s="108">
        <v>14.9</v>
      </c>
      <c r="AB47" s="108">
        <v>14.7</v>
      </c>
      <c r="AC47" s="108">
        <v>14.1</v>
      </c>
      <c r="AD47" s="108">
        <v>14.5</v>
      </c>
      <c r="AE47" s="108">
        <v>14.4</v>
      </c>
      <c r="AF47" s="108">
        <v>14.5</v>
      </c>
      <c r="AG47" s="108">
        <v>14.8</v>
      </c>
      <c r="AH47" s="108">
        <v>14.9</v>
      </c>
      <c r="AI47" s="108">
        <v>14.9</v>
      </c>
      <c r="AJ47" s="108">
        <v>14.5</v>
      </c>
      <c r="AK47" s="108">
        <v>14.4</v>
      </c>
      <c r="AL47" s="108">
        <v>13.3</v>
      </c>
      <c r="AM47" s="108">
        <v>14.2</v>
      </c>
      <c r="AN47" s="108">
        <v>14.2</v>
      </c>
      <c r="AO47" s="108">
        <v>13.6</v>
      </c>
      <c r="AP47" s="108">
        <v>13.5</v>
      </c>
      <c r="AQ47" s="108">
        <v>13.4</v>
      </c>
      <c r="AR47" s="108">
        <v>13.7</v>
      </c>
      <c r="AS47" s="108">
        <v>12.8</v>
      </c>
      <c r="AT47" s="108">
        <v>12.8</v>
      </c>
      <c r="AU47" s="108">
        <v>12.7</v>
      </c>
      <c r="AV47" s="108">
        <v>12.5</v>
      </c>
      <c r="AW47" s="108">
        <v>12.6</v>
      </c>
      <c r="AX47" s="108">
        <v>12.9</v>
      </c>
      <c r="AY47" s="108">
        <v>12.9</v>
      </c>
      <c r="AZ47" s="108">
        <v>12.4</v>
      </c>
      <c r="BA47" s="108">
        <v>12.1</v>
      </c>
      <c r="BB47" s="108">
        <v>12.5</v>
      </c>
      <c r="BC47" s="108">
        <v>12.2</v>
      </c>
      <c r="BD47" s="243">
        <f>BC47</f>
        <v>12.2</v>
      </c>
      <c r="BE47" s="108" t="s">
        <v>489</v>
      </c>
      <c r="BF47">
        <f t="shared" ref="BF47:BF79" si="1">-(BD47-BD$80)/BD$81</f>
        <v>-1.2624604077782913</v>
      </c>
    </row>
    <row r="48" spans="1:58">
      <c r="A48" s="891"/>
      <c r="B48" s="7" t="s">
        <v>38</v>
      </c>
      <c r="C48" s="106" t="s">
        <v>66</v>
      </c>
      <c r="D48" s="107" t="s">
        <v>489</v>
      </c>
      <c r="E48" s="107" t="s">
        <v>489</v>
      </c>
      <c r="F48" s="107" t="s">
        <v>489</v>
      </c>
      <c r="G48" s="107">
        <v>9.9</v>
      </c>
      <c r="H48" s="107">
        <v>10.5</v>
      </c>
      <c r="I48" s="107">
        <v>10.8</v>
      </c>
      <c r="J48" s="107">
        <v>10.3</v>
      </c>
      <c r="K48" s="107">
        <v>10.7</v>
      </c>
      <c r="L48" s="107">
        <v>11.2</v>
      </c>
      <c r="M48" s="107">
        <v>11.5</v>
      </c>
      <c r="N48" s="107">
        <v>12.4</v>
      </c>
      <c r="O48" s="107">
        <v>12.6</v>
      </c>
      <c r="P48" s="107">
        <v>13</v>
      </c>
      <c r="Q48" s="107">
        <v>13.8</v>
      </c>
      <c r="R48" s="107">
        <v>13.4</v>
      </c>
      <c r="S48" s="107">
        <v>13.5</v>
      </c>
      <c r="T48" s="107">
        <v>13.6</v>
      </c>
      <c r="U48" s="107">
        <v>13.5</v>
      </c>
      <c r="V48" s="107">
        <v>13.4</v>
      </c>
      <c r="W48" s="107">
        <v>13.6</v>
      </c>
      <c r="X48" s="107">
        <v>14</v>
      </c>
      <c r="Y48" s="107">
        <v>13.3</v>
      </c>
      <c r="Z48" s="107">
        <v>13.7</v>
      </c>
      <c r="AA48" s="107">
        <v>13.6</v>
      </c>
      <c r="AB48" s="107">
        <v>13.3</v>
      </c>
      <c r="AC48" s="107">
        <v>13.1</v>
      </c>
      <c r="AD48" s="107">
        <v>12.7</v>
      </c>
      <c r="AE48" s="107">
        <v>13.2</v>
      </c>
      <c r="AF48" s="107">
        <v>12.5</v>
      </c>
      <c r="AG48" s="107">
        <v>11.6</v>
      </c>
      <c r="AH48" s="107">
        <v>12.2</v>
      </c>
      <c r="AI48" s="107">
        <v>11.4</v>
      </c>
      <c r="AJ48" s="107">
        <v>11.7</v>
      </c>
      <c r="AK48" s="107">
        <v>11.7</v>
      </c>
      <c r="AL48" s="107">
        <v>11.1</v>
      </c>
      <c r="AM48" s="107">
        <v>11</v>
      </c>
      <c r="AN48" s="107">
        <v>10.9</v>
      </c>
      <c r="AO48" s="107">
        <v>10.9</v>
      </c>
      <c r="AP48" s="107">
        <v>9.9</v>
      </c>
      <c r="AQ48" s="107">
        <v>10.1</v>
      </c>
      <c r="AR48" s="107">
        <v>10.8</v>
      </c>
      <c r="AS48" s="107">
        <v>10.6</v>
      </c>
      <c r="AT48" s="107">
        <v>11.1</v>
      </c>
      <c r="AU48" s="107">
        <v>11</v>
      </c>
      <c r="AV48" s="107">
        <v>11</v>
      </c>
      <c r="AW48" s="107">
        <v>10.9</v>
      </c>
      <c r="AX48" s="107">
        <v>10.7</v>
      </c>
      <c r="AY48" s="107">
        <v>10.199999999999999</v>
      </c>
      <c r="AZ48" s="107">
        <v>10.6</v>
      </c>
      <c r="BA48" s="107">
        <v>10.4</v>
      </c>
      <c r="BB48" s="107">
        <v>10.6</v>
      </c>
      <c r="BC48" s="107">
        <v>9.8000000000000007</v>
      </c>
      <c r="BD48" s="107">
        <v>9.8000000000000007</v>
      </c>
      <c r="BE48" s="107" t="s">
        <v>489</v>
      </c>
      <c r="BF48">
        <f t="shared" si="1"/>
        <v>-0.30237868108016869</v>
      </c>
    </row>
    <row r="49" spans="1:58">
      <c r="A49" s="891"/>
      <c r="B49" s="7" t="s">
        <v>67</v>
      </c>
      <c r="C49" s="106" t="s">
        <v>66</v>
      </c>
      <c r="D49" s="108">
        <v>7</v>
      </c>
      <c r="E49" s="108">
        <v>7.1</v>
      </c>
      <c r="F49" s="108">
        <v>7.3</v>
      </c>
      <c r="G49" s="108">
        <v>7.5</v>
      </c>
      <c r="H49" s="108">
        <v>7.6</v>
      </c>
      <c r="I49" s="108">
        <v>7.8</v>
      </c>
      <c r="J49" s="108">
        <v>8.1</v>
      </c>
      <c r="K49" s="108">
        <v>8.3000000000000007</v>
      </c>
      <c r="L49" s="108">
        <v>8.3000000000000007</v>
      </c>
      <c r="M49" s="108">
        <v>8.5</v>
      </c>
      <c r="N49" s="108">
        <v>8.8000000000000007</v>
      </c>
      <c r="O49" s="108">
        <v>9.4</v>
      </c>
      <c r="P49" s="108">
        <v>9.9</v>
      </c>
      <c r="Q49" s="108">
        <v>10.4</v>
      </c>
      <c r="R49" s="108">
        <v>10.8</v>
      </c>
      <c r="S49" s="108">
        <v>10.9</v>
      </c>
      <c r="T49" s="108">
        <v>10.9</v>
      </c>
      <c r="U49" s="108">
        <v>10.9</v>
      </c>
      <c r="V49" s="108">
        <v>10.9</v>
      </c>
      <c r="W49" s="108">
        <v>10.9</v>
      </c>
      <c r="X49" s="108">
        <v>10.7</v>
      </c>
      <c r="Y49" s="108">
        <v>10.8</v>
      </c>
      <c r="Z49" s="108">
        <v>10.5</v>
      </c>
      <c r="AA49" s="108">
        <v>10.199999999999999</v>
      </c>
      <c r="AB49" s="108">
        <v>9.9</v>
      </c>
      <c r="AC49" s="108">
        <v>9.8000000000000007</v>
      </c>
      <c r="AD49" s="108">
        <v>9.6</v>
      </c>
      <c r="AE49" s="108">
        <v>9.6</v>
      </c>
      <c r="AF49" s="108">
        <v>9.4</v>
      </c>
      <c r="AG49" s="108">
        <v>8.8000000000000007</v>
      </c>
      <c r="AH49" s="108">
        <v>8.5</v>
      </c>
      <c r="AI49" s="108">
        <v>8.1999999999999993</v>
      </c>
      <c r="AJ49" s="108">
        <v>7.8</v>
      </c>
      <c r="AK49" s="108">
        <v>7.5</v>
      </c>
      <c r="AL49" s="108">
        <v>7.4</v>
      </c>
      <c r="AM49" s="108">
        <v>7.4</v>
      </c>
      <c r="AN49" s="108">
        <v>7.4</v>
      </c>
      <c r="AO49" s="108">
        <v>7.2</v>
      </c>
      <c r="AP49" s="108">
        <v>7.3</v>
      </c>
      <c r="AQ49" s="108">
        <v>7.5</v>
      </c>
      <c r="AR49" s="108">
        <v>7.6</v>
      </c>
      <c r="AS49" s="108">
        <v>7.6</v>
      </c>
      <c r="AT49" s="108">
        <v>7.7</v>
      </c>
      <c r="AU49" s="108">
        <v>7.7</v>
      </c>
      <c r="AV49" s="108">
        <v>7.8</v>
      </c>
      <c r="AW49" s="108">
        <v>7.8</v>
      </c>
      <c r="AX49" s="108">
        <v>8</v>
      </c>
      <c r="AY49" s="108">
        <v>8.1</v>
      </c>
      <c r="AZ49" s="108">
        <v>8.1999999999999993</v>
      </c>
      <c r="BA49" s="108">
        <v>8.1999999999999993</v>
      </c>
      <c r="BB49" s="108">
        <v>8.1999999999999993</v>
      </c>
      <c r="BC49" s="108">
        <v>8</v>
      </c>
      <c r="BD49" s="108">
        <v>8.1</v>
      </c>
      <c r="BE49" s="108" t="s">
        <v>489</v>
      </c>
      <c r="BF49">
        <f t="shared" si="1"/>
        <v>0.37767920866433563</v>
      </c>
    </row>
    <row r="50" spans="1:58">
      <c r="A50" s="891"/>
      <c r="B50" s="7" t="s">
        <v>83</v>
      </c>
      <c r="C50" s="106" t="s">
        <v>66</v>
      </c>
      <c r="D50" s="107" t="s">
        <v>489</v>
      </c>
      <c r="E50" s="107" t="s">
        <v>489</v>
      </c>
      <c r="F50" s="107" t="s">
        <v>489</v>
      </c>
      <c r="G50" s="107">
        <v>11.1</v>
      </c>
      <c r="H50" s="107">
        <v>11.6</v>
      </c>
      <c r="I50" s="107">
        <v>9.6999999999999993</v>
      </c>
      <c r="J50" s="107">
        <v>11.3</v>
      </c>
      <c r="K50" s="107">
        <v>11.4</v>
      </c>
      <c r="L50" s="107">
        <v>11.6</v>
      </c>
      <c r="M50" s="107">
        <v>9.1</v>
      </c>
      <c r="N50" s="107">
        <v>9.1999999999999993</v>
      </c>
      <c r="O50" s="107">
        <v>11.6</v>
      </c>
      <c r="P50" s="107">
        <v>12.8</v>
      </c>
      <c r="Q50" s="107">
        <v>11.1</v>
      </c>
      <c r="R50" s="107">
        <v>10</v>
      </c>
      <c r="S50" s="107">
        <v>8.6</v>
      </c>
      <c r="T50" s="107">
        <v>9.6999999999999993</v>
      </c>
      <c r="U50" s="107">
        <v>10.3</v>
      </c>
      <c r="V50" s="107">
        <v>9.8000000000000007</v>
      </c>
      <c r="W50" s="107">
        <v>10.3</v>
      </c>
      <c r="X50" s="107">
        <v>10.199999999999999</v>
      </c>
      <c r="Y50" s="107">
        <v>9.6999999999999993</v>
      </c>
      <c r="Z50" s="107">
        <v>12.6</v>
      </c>
      <c r="AA50" s="107">
        <v>10</v>
      </c>
      <c r="AB50" s="107">
        <v>10</v>
      </c>
      <c r="AC50" s="107">
        <v>9.6999999999999993</v>
      </c>
      <c r="AD50" s="107">
        <v>8.9</v>
      </c>
      <c r="AE50" s="107">
        <v>9.5</v>
      </c>
      <c r="AF50" s="107">
        <v>9.5</v>
      </c>
      <c r="AG50" s="107">
        <v>8.6999999999999993</v>
      </c>
      <c r="AH50" s="107">
        <v>8.6</v>
      </c>
      <c r="AI50" s="107">
        <v>8</v>
      </c>
      <c r="AJ50" s="107">
        <v>7.8</v>
      </c>
      <c r="AK50" s="107">
        <v>7.7</v>
      </c>
      <c r="AL50" s="107">
        <v>7.7</v>
      </c>
      <c r="AM50" s="107">
        <v>8.3000000000000007</v>
      </c>
      <c r="AN50" s="107">
        <v>7.4</v>
      </c>
      <c r="AO50" s="107">
        <v>6.6</v>
      </c>
      <c r="AP50" s="107">
        <v>7.3</v>
      </c>
      <c r="AQ50" s="107">
        <v>7.6</v>
      </c>
      <c r="AR50" s="107">
        <v>6.2</v>
      </c>
      <c r="AS50" s="107">
        <v>6.1</v>
      </c>
      <c r="AT50" s="107">
        <v>6.1</v>
      </c>
      <c r="AU50" s="107">
        <v>6.4</v>
      </c>
      <c r="AV50" s="107">
        <v>6.3</v>
      </c>
      <c r="AW50" s="107">
        <v>7.6</v>
      </c>
      <c r="AX50" s="107">
        <v>7.3</v>
      </c>
      <c r="AY50" s="107">
        <v>7.4</v>
      </c>
      <c r="AZ50" s="107">
        <v>7.3</v>
      </c>
      <c r="BA50" s="107">
        <v>7.7</v>
      </c>
      <c r="BB50" s="107">
        <v>7.9</v>
      </c>
      <c r="BC50" s="107" t="s">
        <v>489</v>
      </c>
      <c r="BD50" s="243">
        <f>BB50</f>
        <v>7.9</v>
      </c>
      <c r="BE50" s="107" t="s">
        <v>489</v>
      </c>
      <c r="BF50">
        <f t="shared" si="1"/>
        <v>0.45768601922251229</v>
      </c>
    </row>
    <row r="51" spans="1:58" ht="21">
      <c r="A51" s="891"/>
      <c r="B51" s="7" t="s">
        <v>41</v>
      </c>
      <c r="C51" s="106" t="s">
        <v>66</v>
      </c>
      <c r="D51" s="108" t="s">
        <v>489</v>
      </c>
      <c r="E51" s="108" t="s">
        <v>489</v>
      </c>
      <c r="F51" s="108" t="s">
        <v>489</v>
      </c>
      <c r="G51" s="108" t="s">
        <v>489</v>
      </c>
      <c r="H51" s="108" t="s">
        <v>489</v>
      </c>
      <c r="I51" s="108" t="s">
        <v>489</v>
      </c>
      <c r="J51" s="108" t="s">
        <v>489</v>
      </c>
      <c r="K51" s="108" t="s">
        <v>489</v>
      </c>
      <c r="L51" s="108" t="s">
        <v>489</v>
      </c>
      <c r="M51" s="108" t="s">
        <v>489</v>
      </c>
      <c r="N51" s="108" t="s">
        <v>489</v>
      </c>
      <c r="O51" s="108" t="s">
        <v>489</v>
      </c>
      <c r="P51" s="108" t="s">
        <v>489</v>
      </c>
      <c r="Q51" s="108" t="s">
        <v>489</v>
      </c>
      <c r="R51" s="108" t="s">
        <v>489</v>
      </c>
      <c r="S51" s="108" t="s">
        <v>489</v>
      </c>
      <c r="T51" s="108" t="s">
        <v>489</v>
      </c>
      <c r="U51" s="108" t="s">
        <v>489</v>
      </c>
      <c r="V51" s="108" t="s">
        <v>489</v>
      </c>
      <c r="W51" s="108" t="s">
        <v>489</v>
      </c>
      <c r="X51" s="108">
        <v>11.7</v>
      </c>
      <c r="Y51" s="108">
        <v>12.3</v>
      </c>
      <c r="Z51" s="108">
        <v>11.9</v>
      </c>
      <c r="AA51" s="108">
        <v>12.2</v>
      </c>
      <c r="AB51" s="108">
        <v>12</v>
      </c>
      <c r="AC51" s="108">
        <v>11.7</v>
      </c>
      <c r="AD51" s="108">
        <v>11.3</v>
      </c>
      <c r="AE51" s="108">
        <v>10.4</v>
      </c>
      <c r="AF51" s="108">
        <v>10.5</v>
      </c>
      <c r="AG51" s="108">
        <v>10.5</v>
      </c>
      <c r="AH51" s="108">
        <v>11.3</v>
      </c>
      <c r="AI51" s="108">
        <v>11.5</v>
      </c>
      <c r="AJ51" s="108">
        <v>11.8</v>
      </c>
      <c r="AK51" s="108">
        <v>11.5</v>
      </c>
      <c r="AL51" s="108">
        <v>11.6</v>
      </c>
      <c r="AM51" s="108">
        <v>11.5</v>
      </c>
      <c r="AN51" s="108">
        <v>11.6</v>
      </c>
      <c r="AO51" s="108">
        <v>11.9</v>
      </c>
      <c r="AP51" s="108">
        <v>11.8</v>
      </c>
      <c r="AQ51" s="108">
        <v>11.9</v>
      </c>
      <c r="AR51" s="108">
        <v>11.8</v>
      </c>
      <c r="AS51" s="108">
        <v>11.8</v>
      </c>
      <c r="AT51" s="108">
        <v>11.9</v>
      </c>
      <c r="AU51" s="108">
        <v>12.1</v>
      </c>
      <c r="AV51" s="108">
        <v>11.5</v>
      </c>
      <c r="AW51" s="108">
        <v>12</v>
      </c>
      <c r="AX51" s="108">
        <v>11.9</v>
      </c>
      <c r="AY51" s="108">
        <v>12.1</v>
      </c>
      <c r="AZ51" s="108">
        <v>12.1</v>
      </c>
      <c r="BA51" s="108">
        <v>12.1</v>
      </c>
      <c r="BB51" s="108">
        <v>11.4</v>
      </c>
      <c r="BC51" s="108">
        <v>11.5</v>
      </c>
      <c r="BD51" s="108">
        <v>11.6</v>
      </c>
      <c r="BE51" s="108" t="s">
        <v>489</v>
      </c>
      <c r="BF51">
        <f t="shared" si="1"/>
        <v>-1.0224399761037606</v>
      </c>
    </row>
    <row r="52" spans="1:58">
      <c r="A52" s="891"/>
      <c r="B52" s="7" t="s">
        <v>42</v>
      </c>
      <c r="C52" s="106" t="s">
        <v>66</v>
      </c>
      <c r="D52" s="107">
        <v>5.5</v>
      </c>
      <c r="E52" s="107">
        <v>5.8</v>
      </c>
      <c r="F52" s="107">
        <v>5.7</v>
      </c>
      <c r="G52" s="107">
        <v>5.9</v>
      </c>
      <c r="H52" s="107">
        <v>6.6</v>
      </c>
      <c r="I52" s="107">
        <v>6.5</v>
      </c>
      <c r="J52" s="107">
        <v>6.9</v>
      </c>
      <c r="K52" s="107">
        <v>7.2</v>
      </c>
      <c r="L52" s="107">
        <v>7.3</v>
      </c>
      <c r="M52" s="107">
        <v>7.9</v>
      </c>
      <c r="N52" s="107">
        <v>8.6</v>
      </c>
      <c r="O52" s="107">
        <v>9.3000000000000007</v>
      </c>
      <c r="P52" s="107">
        <v>10.1</v>
      </c>
      <c r="Q52" s="107">
        <v>10.9</v>
      </c>
      <c r="R52" s="107">
        <v>10.7</v>
      </c>
      <c r="S52" s="107">
        <v>11.5</v>
      </c>
      <c r="T52" s="107">
        <v>11.9</v>
      </c>
      <c r="U52" s="107">
        <v>11.5</v>
      </c>
      <c r="V52" s="107">
        <v>11</v>
      </c>
      <c r="W52" s="107">
        <v>11.5</v>
      </c>
      <c r="X52" s="107">
        <v>11.7</v>
      </c>
      <c r="Y52" s="107">
        <v>12</v>
      </c>
      <c r="Z52" s="107">
        <v>12.3</v>
      </c>
      <c r="AA52" s="107">
        <v>12.8</v>
      </c>
      <c r="AB52" s="107">
        <v>12.6</v>
      </c>
      <c r="AC52" s="107">
        <v>12.3</v>
      </c>
      <c r="AD52" s="107">
        <v>12.1</v>
      </c>
      <c r="AE52" s="107">
        <v>11.7</v>
      </c>
      <c r="AF52" s="107">
        <v>11.8</v>
      </c>
      <c r="AG52" s="107">
        <v>11.6</v>
      </c>
      <c r="AH52" s="107">
        <v>11.7</v>
      </c>
      <c r="AI52" s="107">
        <v>11.6</v>
      </c>
      <c r="AJ52" s="107">
        <v>11.9</v>
      </c>
      <c r="AK52" s="107">
        <v>11.7</v>
      </c>
      <c r="AL52" s="107">
        <v>12</v>
      </c>
      <c r="AM52" s="107">
        <v>12.1</v>
      </c>
      <c r="AN52" s="107">
        <v>12.2</v>
      </c>
      <c r="AO52" s="107">
        <v>12.2</v>
      </c>
      <c r="AP52" s="107">
        <v>11.6</v>
      </c>
      <c r="AQ52" s="107">
        <v>11.6</v>
      </c>
      <c r="AR52" s="107">
        <v>13.1</v>
      </c>
      <c r="AS52" s="107">
        <v>13.1</v>
      </c>
      <c r="AT52" s="107">
        <v>13.1</v>
      </c>
      <c r="AU52" s="107">
        <v>13</v>
      </c>
      <c r="AV52" s="107">
        <v>12.8</v>
      </c>
      <c r="AW52" s="107">
        <v>12.7</v>
      </c>
      <c r="AX52" s="107">
        <v>12.2</v>
      </c>
      <c r="AY52" s="107">
        <v>12.1</v>
      </c>
      <c r="AZ52" s="107">
        <v>10.9</v>
      </c>
      <c r="BA52" s="107">
        <v>10.1</v>
      </c>
      <c r="BB52" s="107">
        <v>10.3</v>
      </c>
      <c r="BC52" s="107">
        <v>10.5</v>
      </c>
      <c r="BD52" s="107">
        <v>9.3000000000000007</v>
      </c>
      <c r="BE52" s="107" t="s">
        <v>489</v>
      </c>
      <c r="BF52">
        <f t="shared" si="1"/>
        <v>-0.10236165468472636</v>
      </c>
    </row>
    <row r="53" spans="1:58">
      <c r="A53" s="891"/>
      <c r="B53" s="7" t="s">
        <v>44</v>
      </c>
      <c r="C53" s="106" t="s">
        <v>66</v>
      </c>
      <c r="D53" s="108" t="s">
        <v>489</v>
      </c>
      <c r="E53" s="108" t="s">
        <v>489</v>
      </c>
      <c r="F53" s="108" t="s">
        <v>489</v>
      </c>
      <c r="G53" s="108" t="s">
        <v>489</v>
      </c>
      <c r="H53" s="108" t="s">
        <v>489</v>
      </c>
      <c r="I53" s="108" t="s">
        <v>489</v>
      </c>
      <c r="J53" s="108" t="s">
        <v>489</v>
      </c>
      <c r="K53" s="108" t="s">
        <v>489</v>
      </c>
      <c r="L53" s="108" t="s">
        <v>489</v>
      </c>
      <c r="M53" s="108" t="s">
        <v>489</v>
      </c>
      <c r="N53" s="108" t="s">
        <v>489</v>
      </c>
      <c r="O53" s="108" t="s">
        <v>489</v>
      </c>
      <c r="P53" s="108" t="s">
        <v>489</v>
      </c>
      <c r="Q53" s="108" t="s">
        <v>489</v>
      </c>
      <c r="R53" s="108" t="s">
        <v>489</v>
      </c>
      <c r="S53" s="108" t="s">
        <v>489</v>
      </c>
      <c r="T53" s="108" t="s">
        <v>489</v>
      </c>
      <c r="U53" s="108" t="s">
        <v>489</v>
      </c>
      <c r="V53" s="108" t="s">
        <v>489</v>
      </c>
      <c r="W53" s="108" t="s">
        <v>489</v>
      </c>
      <c r="X53" s="108" t="s">
        <v>489</v>
      </c>
      <c r="Y53" s="108" t="s">
        <v>489</v>
      </c>
      <c r="Z53" s="108" t="s">
        <v>489</v>
      </c>
      <c r="AA53" s="108" t="s">
        <v>489</v>
      </c>
      <c r="AB53" s="108" t="s">
        <v>489</v>
      </c>
      <c r="AC53" s="108" t="s">
        <v>489</v>
      </c>
      <c r="AD53" s="108" t="s">
        <v>489</v>
      </c>
      <c r="AE53" s="108" t="s">
        <v>489</v>
      </c>
      <c r="AF53" s="108" t="s">
        <v>489</v>
      </c>
      <c r="AG53" s="108" t="s">
        <v>489</v>
      </c>
      <c r="AH53" s="108">
        <v>9.8000000000000007</v>
      </c>
      <c r="AI53" s="108">
        <v>9.1</v>
      </c>
      <c r="AJ53" s="108">
        <v>7.8</v>
      </c>
      <c r="AK53" s="108">
        <v>8.1</v>
      </c>
      <c r="AL53" s="108">
        <v>8.1999999999999993</v>
      </c>
      <c r="AM53" s="108">
        <v>8.3000000000000007</v>
      </c>
      <c r="AN53" s="108">
        <v>8</v>
      </c>
      <c r="AO53" s="108">
        <v>8.3000000000000007</v>
      </c>
      <c r="AP53" s="108">
        <v>8</v>
      </c>
      <c r="AQ53" s="108">
        <v>8.9</v>
      </c>
      <c r="AR53" s="108">
        <v>7.9</v>
      </c>
      <c r="AS53" s="108">
        <v>9.1999999999999993</v>
      </c>
      <c r="AT53" s="108">
        <v>12.2</v>
      </c>
      <c r="AU53" s="108">
        <v>12</v>
      </c>
      <c r="AV53" s="108">
        <v>12</v>
      </c>
      <c r="AW53" s="108">
        <v>13.1</v>
      </c>
      <c r="AX53" s="108">
        <v>13.4</v>
      </c>
      <c r="AY53" s="108">
        <v>14.8</v>
      </c>
      <c r="AZ53" s="108">
        <v>14.2</v>
      </c>
      <c r="BA53" s="108">
        <v>11.9</v>
      </c>
      <c r="BB53" s="108">
        <v>11.4</v>
      </c>
      <c r="BC53" s="108">
        <v>12.3</v>
      </c>
      <c r="BD53" s="108">
        <v>12.3</v>
      </c>
      <c r="BE53" s="108" t="s">
        <v>489</v>
      </c>
      <c r="BF53">
        <f t="shared" si="1"/>
        <v>-1.3024638130573802</v>
      </c>
    </row>
    <row r="54" spans="1:58">
      <c r="A54" s="891"/>
      <c r="B54" s="7" t="s">
        <v>60</v>
      </c>
      <c r="C54" s="106" t="s">
        <v>66</v>
      </c>
      <c r="D54" s="107">
        <v>2.7</v>
      </c>
      <c r="E54" s="107">
        <v>2.9</v>
      </c>
      <c r="F54" s="107">
        <v>3</v>
      </c>
      <c r="G54" s="107">
        <v>3.1</v>
      </c>
      <c r="H54" s="107">
        <v>3.1</v>
      </c>
      <c r="I54" s="107">
        <v>3.3</v>
      </c>
      <c r="J54" s="107">
        <v>3.5</v>
      </c>
      <c r="K54" s="107">
        <v>3.6</v>
      </c>
      <c r="L54" s="107">
        <v>3.9</v>
      </c>
      <c r="M54" s="107">
        <v>5.7</v>
      </c>
      <c r="N54" s="107">
        <v>5.8</v>
      </c>
      <c r="O54" s="107">
        <v>6.4</v>
      </c>
      <c r="P54" s="107">
        <v>6.8</v>
      </c>
      <c r="Q54" s="107">
        <v>7.4</v>
      </c>
      <c r="R54" s="107">
        <v>8.4</v>
      </c>
      <c r="S54" s="107">
        <v>8</v>
      </c>
      <c r="T54" s="107">
        <v>8.1</v>
      </c>
      <c r="U54" s="107">
        <v>8.1999999999999993</v>
      </c>
      <c r="V54" s="107">
        <v>7.9</v>
      </c>
      <c r="W54" s="107">
        <v>7.8</v>
      </c>
      <c r="X54" s="107">
        <v>7.9</v>
      </c>
      <c r="Y54" s="107">
        <v>8</v>
      </c>
      <c r="Z54" s="107">
        <v>7.9</v>
      </c>
      <c r="AA54" s="107">
        <v>7.9</v>
      </c>
      <c r="AB54" s="107">
        <v>8.1</v>
      </c>
      <c r="AC54" s="107">
        <v>8</v>
      </c>
      <c r="AD54" s="107">
        <v>8.5</v>
      </c>
      <c r="AE54" s="107">
        <v>8.8000000000000007</v>
      </c>
      <c r="AF54" s="107">
        <v>9</v>
      </c>
      <c r="AG54" s="107">
        <v>9.4</v>
      </c>
      <c r="AH54" s="107">
        <v>9.5</v>
      </c>
      <c r="AI54" s="107">
        <v>9.1999999999999993</v>
      </c>
      <c r="AJ54" s="107">
        <v>8.9</v>
      </c>
      <c r="AK54" s="107">
        <v>8.4</v>
      </c>
      <c r="AL54" s="107">
        <v>8.1999999999999993</v>
      </c>
      <c r="AM54" s="107">
        <v>8.3000000000000007</v>
      </c>
      <c r="AN54" s="107">
        <v>8.1999999999999993</v>
      </c>
      <c r="AO54" s="107">
        <v>8.6</v>
      </c>
      <c r="AP54" s="107">
        <v>8.6</v>
      </c>
      <c r="AQ54" s="107">
        <v>8.6</v>
      </c>
      <c r="AR54" s="107">
        <v>8.6</v>
      </c>
      <c r="AS54" s="107">
        <v>9</v>
      </c>
      <c r="AT54" s="107">
        <v>9.1999999999999993</v>
      </c>
      <c r="AU54" s="107">
        <v>9.3000000000000007</v>
      </c>
      <c r="AV54" s="107">
        <v>9.9</v>
      </c>
      <c r="AW54" s="107">
        <v>10</v>
      </c>
      <c r="AX54" s="107">
        <v>10.1</v>
      </c>
      <c r="AY54" s="107">
        <v>10.5</v>
      </c>
      <c r="AZ54" s="107">
        <v>10.3</v>
      </c>
      <c r="BA54" s="107">
        <v>10</v>
      </c>
      <c r="BB54" s="107">
        <v>9.6999999999999993</v>
      </c>
      <c r="BC54" s="107">
        <v>9.8000000000000007</v>
      </c>
      <c r="BD54" s="107">
        <v>9.3000000000000007</v>
      </c>
      <c r="BE54" s="107" t="s">
        <v>489</v>
      </c>
      <c r="BF54">
        <f t="shared" si="1"/>
        <v>-0.10236165468472636</v>
      </c>
    </row>
    <row r="55" spans="1:58">
      <c r="A55" s="891"/>
      <c r="B55" s="7" t="s">
        <v>46</v>
      </c>
      <c r="C55" s="106" t="s">
        <v>66</v>
      </c>
      <c r="D55" s="108" t="s">
        <v>489</v>
      </c>
      <c r="E55" s="108" t="s">
        <v>489</v>
      </c>
      <c r="F55" s="108" t="s">
        <v>489</v>
      </c>
      <c r="G55" s="108" t="s">
        <v>489</v>
      </c>
      <c r="H55" s="108" t="s">
        <v>489</v>
      </c>
      <c r="I55" s="108" t="s">
        <v>489</v>
      </c>
      <c r="J55" s="108" t="s">
        <v>489</v>
      </c>
      <c r="K55" s="108" t="s">
        <v>489</v>
      </c>
      <c r="L55" s="108" t="s">
        <v>489</v>
      </c>
      <c r="M55" s="108" t="s">
        <v>489</v>
      </c>
      <c r="N55" s="108">
        <v>20.399999999999999</v>
      </c>
      <c r="O55" s="108">
        <v>20.6</v>
      </c>
      <c r="P55" s="108">
        <v>20.7</v>
      </c>
      <c r="Q55" s="108">
        <v>20.8</v>
      </c>
      <c r="R55" s="108">
        <v>20.3</v>
      </c>
      <c r="S55" s="108">
        <v>20.5</v>
      </c>
      <c r="T55" s="108">
        <v>20.5</v>
      </c>
      <c r="U55" s="108">
        <v>20.2</v>
      </c>
      <c r="V55" s="108">
        <v>19.5</v>
      </c>
      <c r="W55" s="108">
        <v>19.100000000000001</v>
      </c>
      <c r="X55" s="108">
        <v>19.5</v>
      </c>
      <c r="Y55" s="108">
        <v>18.7</v>
      </c>
      <c r="Z55" s="108">
        <v>18.5</v>
      </c>
      <c r="AA55" s="108">
        <v>18.2</v>
      </c>
      <c r="AB55" s="108">
        <v>17.3</v>
      </c>
      <c r="AC55" s="108">
        <v>17.3</v>
      </c>
      <c r="AD55" s="108">
        <v>16.899999999999999</v>
      </c>
      <c r="AE55" s="108">
        <v>16.5</v>
      </c>
      <c r="AF55" s="108">
        <v>16.399999999999999</v>
      </c>
      <c r="AG55" s="108">
        <v>16.3</v>
      </c>
      <c r="AH55" s="108">
        <v>16</v>
      </c>
      <c r="AI55" s="108">
        <v>15.8</v>
      </c>
      <c r="AJ55" s="108">
        <v>15.7</v>
      </c>
      <c r="AK55" s="108">
        <v>15.4</v>
      </c>
      <c r="AL55" s="108">
        <v>15.2</v>
      </c>
      <c r="AM55" s="108">
        <v>15.1</v>
      </c>
      <c r="AN55" s="108">
        <v>14.9</v>
      </c>
      <c r="AO55" s="108">
        <v>14.5</v>
      </c>
      <c r="AP55" s="108">
        <v>14.9</v>
      </c>
      <c r="AQ55" s="108">
        <v>14.5</v>
      </c>
      <c r="AR55" s="108">
        <v>14</v>
      </c>
      <c r="AS55" s="108">
        <v>14.2</v>
      </c>
      <c r="AT55" s="108">
        <v>13.9</v>
      </c>
      <c r="AU55" s="108">
        <v>13.4</v>
      </c>
      <c r="AV55" s="108">
        <v>13</v>
      </c>
      <c r="AW55" s="108">
        <v>12.7</v>
      </c>
      <c r="AX55" s="108">
        <v>12.9</v>
      </c>
      <c r="AY55" s="108">
        <v>12.7</v>
      </c>
      <c r="AZ55" s="108">
        <v>12.3</v>
      </c>
      <c r="BA55" s="108">
        <v>12.3</v>
      </c>
      <c r="BB55" s="108">
        <v>12</v>
      </c>
      <c r="BC55" s="108">
        <v>12</v>
      </c>
      <c r="BD55" s="108">
        <v>11.8</v>
      </c>
      <c r="BE55" s="108" t="s">
        <v>489</v>
      </c>
      <c r="BF55">
        <f t="shared" si="1"/>
        <v>-1.1024467866619378</v>
      </c>
    </row>
    <row r="56" spans="1:58">
      <c r="A56" s="891"/>
      <c r="B56" s="116" t="s">
        <v>43</v>
      </c>
      <c r="C56" s="106" t="s">
        <v>66</v>
      </c>
      <c r="D56" s="107" t="s">
        <v>489</v>
      </c>
      <c r="E56" s="107">
        <v>11</v>
      </c>
      <c r="F56" s="107">
        <v>12.1</v>
      </c>
      <c r="G56" s="107">
        <v>12.9</v>
      </c>
      <c r="H56" s="107">
        <v>13.7</v>
      </c>
      <c r="I56" s="107">
        <v>14</v>
      </c>
      <c r="J56" s="107">
        <v>13.6</v>
      </c>
      <c r="K56" s="107">
        <v>13.5</v>
      </c>
      <c r="L56" s="107">
        <v>14</v>
      </c>
      <c r="M56" s="107">
        <v>15</v>
      </c>
      <c r="N56" s="107">
        <v>15.5</v>
      </c>
      <c r="O56" s="107">
        <v>16.5</v>
      </c>
      <c r="P56" s="107">
        <v>16.3</v>
      </c>
      <c r="Q56" s="107">
        <v>16.7</v>
      </c>
      <c r="R56" s="107">
        <v>15.9</v>
      </c>
      <c r="S56" s="107">
        <v>16.8</v>
      </c>
      <c r="T56" s="107">
        <v>17.2</v>
      </c>
      <c r="U56" s="107">
        <v>16.399999999999999</v>
      </c>
      <c r="V56" s="107">
        <v>16.3</v>
      </c>
      <c r="W56" s="107">
        <v>16.7</v>
      </c>
      <c r="X56" s="107">
        <v>16.5</v>
      </c>
      <c r="Y56" s="107">
        <v>16</v>
      </c>
      <c r="Z56" s="107">
        <v>15.7</v>
      </c>
      <c r="AA56" s="107">
        <v>15.8</v>
      </c>
      <c r="AB56" s="107">
        <v>15.1</v>
      </c>
      <c r="AC56" s="107">
        <v>15.1</v>
      </c>
      <c r="AD56" s="107">
        <v>14.7</v>
      </c>
      <c r="AE56" s="107">
        <v>14.8</v>
      </c>
      <c r="AF56" s="107">
        <v>14.6</v>
      </c>
      <c r="AG56" s="107">
        <v>14.6</v>
      </c>
      <c r="AH56" s="107">
        <v>14.9</v>
      </c>
      <c r="AI56" s="107">
        <v>13.9</v>
      </c>
      <c r="AJ56" s="107">
        <v>13.8</v>
      </c>
      <c r="AK56" s="107">
        <v>13.5</v>
      </c>
      <c r="AL56" s="107">
        <v>13.4</v>
      </c>
      <c r="AM56" s="107">
        <v>13.4</v>
      </c>
      <c r="AN56" s="107">
        <v>13.1</v>
      </c>
      <c r="AO56" s="107">
        <v>13</v>
      </c>
      <c r="AP56" s="107">
        <v>12.7</v>
      </c>
      <c r="AQ56" s="107">
        <v>12.8</v>
      </c>
      <c r="AR56" s="107">
        <v>12.9</v>
      </c>
      <c r="AS56" s="107">
        <v>12.5</v>
      </c>
      <c r="AT56" s="107">
        <v>12.3</v>
      </c>
      <c r="AU56" s="107">
        <v>11.9</v>
      </c>
      <c r="AV56" s="107">
        <v>11.8</v>
      </c>
      <c r="AW56" s="107">
        <v>11.7</v>
      </c>
      <c r="AX56" s="107">
        <v>11.8</v>
      </c>
      <c r="AY56" s="107">
        <v>11.5</v>
      </c>
      <c r="AZ56" s="107">
        <v>11.4</v>
      </c>
      <c r="BA56" s="107">
        <v>11.2</v>
      </c>
      <c r="BB56" s="107">
        <v>11.2</v>
      </c>
      <c r="BC56" s="107">
        <v>11</v>
      </c>
      <c r="BD56" s="107">
        <v>11</v>
      </c>
      <c r="BE56" s="107" t="s">
        <v>489</v>
      </c>
      <c r="BF56">
        <f t="shared" si="1"/>
        <v>-0.78241954442923001</v>
      </c>
    </row>
    <row r="57" spans="1:58">
      <c r="A57" s="891"/>
      <c r="B57" s="7" t="s">
        <v>68</v>
      </c>
      <c r="C57" s="106" t="s">
        <v>66</v>
      </c>
      <c r="D57" s="108" t="s">
        <v>489</v>
      </c>
      <c r="E57" s="108" t="s">
        <v>489</v>
      </c>
      <c r="F57" s="108" t="s">
        <v>489</v>
      </c>
      <c r="G57" s="108">
        <v>9.6999999999999993</v>
      </c>
      <c r="H57" s="108">
        <v>9.8000000000000007</v>
      </c>
      <c r="I57" s="108">
        <v>10</v>
      </c>
      <c r="J57" s="108">
        <v>10.1</v>
      </c>
      <c r="K57" s="108">
        <v>10.1</v>
      </c>
      <c r="L57" s="108">
        <v>10.199999999999999</v>
      </c>
      <c r="M57" s="108">
        <v>10.199999999999999</v>
      </c>
      <c r="N57" s="108">
        <v>10.3</v>
      </c>
      <c r="O57" s="108">
        <v>10.4</v>
      </c>
      <c r="P57" s="108">
        <v>10.4</v>
      </c>
      <c r="Q57" s="108">
        <v>10.7</v>
      </c>
      <c r="R57" s="108">
        <v>10.9</v>
      </c>
      <c r="S57" s="108">
        <v>10.9</v>
      </c>
      <c r="T57" s="108">
        <v>11</v>
      </c>
      <c r="U57" s="108">
        <v>10.9</v>
      </c>
      <c r="V57" s="108">
        <v>11.4</v>
      </c>
      <c r="W57" s="108">
        <v>11.6</v>
      </c>
      <c r="X57" s="108">
        <v>13.2</v>
      </c>
      <c r="Y57" s="108">
        <v>12</v>
      </c>
      <c r="Z57" s="108">
        <v>11</v>
      </c>
      <c r="AA57" s="108">
        <v>11.8</v>
      </c>
      <c r="AB57" s="108">
        <v>11.6</v>
      </c>
      <c r="AC57" s="108">
        <v>10.9</v>
      </c>
      <c r="AD57" s="108">
        <v>8.9</v>
      </c>
      <c r="AE57" s="108">
        <v>9.8000000000000007</v>
      </c>
      <c r="AF57" s="108">
        <v>10.1</v>
      </c>
      <c r="AG57" s="108">
        <v>10.199999999999999</v>
      </c>
      <c r="AH57" s="108">
        <v>10.3</v>
      </c>
      <c r="AI57" s="108">
        <v>10.199999999999999</v>
      </c>
      <c r="AJ57" s="108">
        <v>10</v>
      </c>
      <c r="AK57" s="108">
        <v>10.7</v>
      </c>
      <c r="AL57" s="108">
        <v>10.4</v>
      </c>
      <c r="AM57" s="108">
        <v>10.1</v>
      </c>
      <c r="AN57" s="108">
        <v>9.6999999999999993</v>
      </c>
      <c r="AO57" s="108">
        <v>9.5</v>
      </c>
      <c r="AP57" s="108">
        <v>9</v>
      </c>
      <c r="AQ57" s="108">
        <v>9.5</v>
      </c>
      <c r="AR57" s="108">
        <v>8.5</v>
      </c>
      <c r="AS57" s="108">
        <v>8.6</v>
      </c>
      <c r="AT57" s="108">
        <v>8.1</v>
      </c>
      <c r="AU57" s="108">
        <v>8.6999999999999993</v>
      </c>
      <c r="AV57" s="108">
        <v>8.9</v>
      </c>
      <c r="AW57" s="108">
        <v>9.1999999999999993</v>
      </c>
      <c r="AX57" s="108">
        <v>8.8000000000000007</v>
      </c>
      <c r="AY57" s="108">
        <v>9</v>
      </c>
      <c r="AZ57" s="108">
        <v>8.8000000000000007</v>
      </c>
      <c r="BA57" s="108">
        <v>8.3000000000000007</v>
      </c>
      <c r="BB57" s="108">
        <v>7.9</v>
      </c>
      <c r="BC57" s="108" t="s">
        <v>489</v>
      </c>
      <c r="BD57" s="242">
        <f>BB57</f>
        <v>7.9</v>
      </c>
      <c r="BE57" s="108" t="s">
        <v>489</v>
      </c>
      <c r="BF57">
        <f t="shared" si="1"/>
        <v>0.45768601922251229</v>
      </c>
    </row>
    <row r="58" spans="1:58">
      <c r="A58" s="891"/>
      <c r="B58" s="7" t="s">
        <v>52</v>
      </c>
      <c r="C58" s="106" t="s">
        <v>66</v>
      </c>
      <c r="D58" s="107">
        <v>8.1999999999999993</v>
      </c>
      <c r="E58" s="107">
        <v>8.1</v>
      </c>
      <c r="F58" s="107">
        <v>8.1999999999999993</v>
      </c>
      <c r="G58" s="107">
        <v>8.6</v>
      </c>
      <c r="H58" s="107">
        <v>9.6</v>
      </c>
      <c r="I58" s="107">
        <v>8.9</v>
      </c>
      <c r="J58" s="107">
        <v>8.9</v>
      </c>
      <c r="K58" s="107">
        <v>9.6999999999999993</v>
      </c>
      <c r="L58" s="107">
        <v>9.9</v>
      </c>
      <c r="M58" s="107">
        <v>11.1</v>
      </c>
      <c r="N58" s="107">
        <v>11.5</v>
      </c>
      <c r="O58" s="107">
        <v>11.9</v>
      </c>
      <c r="P58" s="107">
        <v>11.9</v>
      </c>
      <c r="Q58" s="107">
        <v>11.9</v>
      </c>
      <c r="R58" s="107">
        <v>11.8</v>
      </c>
      <c r="S58" s="107">
        <v>12.6</v>
      </c>
      <c r="T58" s="107">
        <v>13.5</v>
      </c>
      <c r="U58" s="107">
        <v>14.4</v>
      </c>
      <c r="V58" s="107">
        <v>14.6</v>
      </c>
      <c r="W58" s="107">
        <v>14.1</v>
      </c>
      <c r="X58" s="107">
        <v>14.9</v>
      </c>
      <c r="Y58" s="107">
        <v>14.8</v>
      </c>
      <c r="Z58" s="107">
        <v>14.8</v>
      </c>
      <c r="AA58" s="107">
        <v>14.5</v>
      </c>
      <c r="AB58" s="107">
        <v>14.9</v>
      </c>
      <c r="AC58" s="107">
        <v>14.7</v>
      </c>
      <c r="AD58" s="107">
        <v>14.5</v>
      </c>
      <c r="AE58" s="107">
        <v>13.5</v>
      </c>
      <c r="AF58" s="107">
        <v>13.1</v>
      </c>
      <c r="AG58" s="107">
        <v>14.1</v>
      </c>
      <c r="AH58" s="107">
        <v>13.9</v>
      </c>
      <c r="AI58" s="107">
        <v>13.3</v>
      </c>
      <c r="AJ58" s="107">
        <v>13</v>
      </c>
      <c r="AK58" s="107">
        <v>13.1</v>
      </c>
      <c r="AL58" s="107">
        <v>12.9</v>
      </c>
      <c r="AM58" s="107">
        <v>12.2</v>
      </c>
      <c r="AN58" s="107">
        <v>12.5</v>
      </c>
      <c r="AO58" s="107">
        <v>12.3</v>
      </c>
      <c r="AP58" s="107">
        <v>12.2</v>
      </c>
      <c r="AQ58" s="107">
        <v>12.2</v>
      </c>
      <c r="AR58" s="107">
        <v>12</v>
      </c>
      <c r="AS58" s="107">
        <v>13.2</v>
      </c>
      <c r="AT58" s="107">
        <v>13.3</v>
      </c>
      <c r="AU58" s="107">
        <v>13.2</v>
      </c>
      <c r="AV58" s="107">
        <v>13.2</v>
      </c>
      <c r="AW58" s="107">
        <v>13</v>
      </c>
      <c r="AX58" s="107">
        <v>13.2</v>
      </c>
      <c r="AY58" s="107">
        <v>12.6</v>
      </c>
      <c r="AZ58" s="107">
        <v>11.8</v>
      </c>
      <c r="BA58" s="107">
        <v>11.5</v>
      </c>
      <c r="BB58" s="107">
        <v>10.8</v>
      </c>
      <c r="BC58" s="107">
        <v>11.4</v>
      </c>
      <c r="BD58" s="243">
        <f>BC58</f>
        <v>11.4</v>
      </c>
      <c r="BE58" s="107" t="s">
        <v>489</v>
      </c>
      <c r="BF58">
        <f t="shared" si="1"/>
        <v>-0.94243316554558398</v>
      </c>
    </row>
    <row r="59" spans="1:58">
      <c r="A59" s="891"/>
      <c r="B59" s="7" t="s">
        <v>69</v>
      </c>
      <c r="C59" s="106" t="s">
        <v>66</v>
      </c>
      <c r="D59" s="108" t="s">
        <v>489</v>
      </c>
      <c r="E59" s="108">
        <v>2.5</v>
      </c>
      <c r="F59" s="108">
        <v>2.8</v>
      </c>
      <c r="G59" s="108">
        <v>3</v>
      </c>
      <c r="H59" s="108">
        <v>3</v>
      </c>
      <c r="I59" s="108">
        <v>3.2</v>
      </c>
      <c r="J59" s="108">
        <v>3.6</v>
      </c>
      <c r="K59" s="108">
        <v>3.6</v>
      </c>
      <c r="L59" s="108">
        <v>3.1</v>
      </c>
      <c r="M59" s="108">
        <v>3.3</v>
      </c>
      <c r="N59" s="108">
        <v>3.8</v>
      </c>
      <c r="O59" s="108">
        <v>4.0999999999999996</v>
      </c>
      <c r="P59" s="108">
        <v>4.2</v>
      </c>
      <c r="Q59" s="108">
        <v>4.0999999999999996</v>
      </c>
      <c r="R59" s="108">
        <v>4.3</v>
      </c>
      <c r="S59" s="108">
        <v>4</v>
      </c>
      <c r="T59" s="108">
        <v>4.0999999999999996</v>
      </c>
      <c r="U59" s="108">
        <v>4.3</v>
      </c>
      <c r="V59" s="108">
        <v>4.0999999999999996</v>
      </c>
      <c r="W59" s="108">
        <v>4.5</v>
      </c>
      <c r="X59" s="108">
        <v>4.3</v>
      </c>
      <c r="Y59" s="108">
        <v>4.4000000000000004</v>
      </c>
      <c r="Z59" s="108">
        <v>4.3</v>
      </c>
      <c r="AA59" s="108">
        <v>4.4000000000000004</v>
      </c>
      <c r="AB59" s="108">
        <v>4.5</v>
      </c>
      <c r="AC59" s="108">
        <v>4.4000000000000004</v>
      </c>
      <c r="AD59" s="108">
        <v>4.5999999999999996</v>
      </c>
      <c r="AE59" s="108">
        <v>4.7</v>
      </c>
      <c r="AF59" s="108">
        <v>4.5999999999999996</v>
      </c>
      <c r="AG59" s="108">
        <v>5.5</v>
      </c>
      <c r="AH59" s="108">
        <v>5.2</v>
      </c>
      <c r="AI59" s="108">
        <v>5.0999999999999996</v>
      </c>
      <c r="AJ59" s="108">
        <v>4.7</v>
      </c>
      <c r="AK59" s="108">
        <v>4.5</v>
      </c>
      <c r="AL59" s="108">
        <v>4.5999999999999996</v>
      </c>
      <c r="AM59" s="108">
        <v>4.8</v>
      </c>
      <c r="AN59" s="108">
        <v>4.9000000000000004</v>
      </c>
      <c r="AO59" s="108">
        <v>5.0999999999999996</v>
      </c>
      <c r="AP59" s="108">
        <v>5.6</v>
      </c>
      <c r="AQ59" s="108">
        <v>5.9</v>
      </c>
      <c r="AR59" s="108">
        <v>6.1</v>
      </c>
      <c r="AS59" s="108">
        <v>6.3</v>
      </c>
      <c r="AT59" s="108">
        <v>6.5</v>
      </c>
      <c r="AU59" s="108">
        <v>6.5</v>
      </c>
      <c r="AV59" s="108">
        <v>6.7</v>
      </c>
      <c r="AW59" s="108">
        <v>7.1</v>
      </c>
      <c r="AX59" s="108">
        <v>7.2</v>
      </c>
      <c r="AY59" s="108">
        <v>7.5</v>
      </c>
      <c r="AZ59" s="108">
        <v>7.3</v>
      </c>
      <c r="BA59" s="108">
        <v>7</v>
      </c>
      <c r="BB59" s="108">
        <v>6.3</v>
      </c>
      <c r="BC59" s="108" t="s">
        <v>489</v>
      </c>
      <c r="BD59" s="242">
        <f>BB59</f>
        <v>6.3</v>
      </c>
      <c r="BE59" s="108" t="s">
        <v>489</v>
      </c>
      <c r="BF59">
        <f t="shared" si="1"/>
        <v>1.097740503687928</v>
      </c>
    </row>
    <row r="60" spans="1:58">
      <c r="A60" s="891"/>
      <c r="B60" s="7" t="s">
        <v>70</v>
      </c>
      <c r="C60" s="106" t="s">
        <v>66</v>
      </c>
      <c r="D60" s="107">
        <v>4.9000000000000004</v>
      </c>
      <c r="E60" s="107">
        <v>5</v>
      </c>
      <c r="F60" s="107">
        <v>5.5</v>
      </c>
      <c r="G60" s="107">
        <v>5.2</v>
      </c>
      <c r="H60" s="107">
        <v>5.6</v>
      </c>
      <c r="I60" s="107">
        <v>5.8</v>
      </c>
      <c r="J60" s="107">
        <v>5.9</v>
      </c>
      <c r="K60" s="107">
        <v>5.9</v>
      </c>
      <c r="L60" s="107">
        <v>6.1</v>
      </c>
      <c r="M60" s="107">
        <v>6.5</v>
      </c>
      <c r="N60" s="107">
        <v>7</v>
      </c>
      <c r="O60" s="107">
        <v>7.3</v>
      </c>
      <c r="P60" s="107">
        <v>7.7</v>
      </c>
      <c r="Q60" s="107">
        <v>8.1999999999999993</v>
      </c>
      <c r="R60" s="107">
        <v>9.3000000000000007</v>
      </c>
      <c r="S60" s="107">
        <v>9.1999999999999993</v>
      </c>
      <c r="T60" s="107">
        <v>9</v>
      </c>
      <c r="U60" s="107">
        <v>9.1999999999999993</v>
      </c>
      <c r="V60" s="107">
        <v>9.8000000000000007</v>
      </c>
      <c r="W60" s="107">
        <v>10</v>
      </c>
      <c r="X60" s="107">
        <v>9.6</v>
      </c>
      <c r="Y60" s="107">
        <v>9.1</v>
      </c>
      <c r="Z60" s="107">
        <v>8.8000000000000007</v>
      </c>
      <c r="AA60" s="107">
        <v>8</v>
      </c>
      <c r="AB60" s="107">
        <v>9.6</v>
      </c>
      <c r="AC60" s="107">
        <v>10</v>
      </c>
      <c r="AD60" s="107">
        <v>9.6</v>
      </c>
      <c r="AE60" s="107">
        <v>9.5</v>
      </c>
      <c r="AF60" s="107">
        <v>9.9</v>
      </c>
      <c r="AG60" s="107">
        <v>10.199999999999999</v>
      </c>
      <c r="AH60" s="107">
        <v>11.2</v>
      </c>
      <c r="AI60" s="107">
        <v>11.2</v>
      </c>
      <c r="AJ60" s="107">
        <v>11.4</v>
      </c>
      <c r="AK60" s="107">
        <v>11.2</v>
      </c>
      <c r="AL60" s="107">
        <v>11.2</v>
      </c>
      <c r="AM60" s="107">
        <v>11.5</v>
      </c>
      <c r="AN60" s="107">
        <v>12.2</v>
      </c>
      <c r="AO60" s="107">
        <v>12.8</v>
      </c>
      <c r="AP60" s="107">
        <v>13.2</v>
      </c>
      <c r="AQ60" s="107">
        <v>13.8</v>
      </c>
      <c r="AR60" s="107">
        <v>14.2</v>
      </c>
      <c r="AS60" s="107">
        <v>14.5</v>
      </c>
      <c r="AT60" s="107">
        <v>14.3</v>
      </c>
      <c r="AU60" s="107">
        <v>13.5</v>
      </c>
      <c r="AV60" s="107">
        <v>13.6</v>
      </c>
      <c r="AW60" s="107">
        <v>13.4</v>
      </c>
      <c r="AX60" s="107">
        <v>13.4</v>
      </c>
      <c r="AY60" s="107">
        <v>13.2</v>
      </c>
      <c r="AZ60" s="107">
        <v>12.2</v>
      </c>
      <c r="BA60" s="107">
        <v>11</v>
      </c>
      <c r="BB60" s="107">
        <v>11.6</v>
      </c>
      <c r="BC60" s="107">
        <v>11.7</v>
      </c>
      <c r="BD60" s="107">
        <v>11.6</v>
      </c>
      <c r="BE60" s="107" t="s">
        <v>489</v>
      </c>
      <c r="BF60">
        <f t="shared" si="1"/>
        <v>-1.0224399761037606</v>
      </c>
    </row>
    <row r="61" spans="1:58">
      <c r="A61" s="891"/>
      <c r="B61" s="116" t="s">
        <v>84</v>
      </c>
      <c r="C61" s="106" t="s">
        <v>66</v>
      </c>
      <c r="D61" s="108" t="s">
        <v>489</v>
      </c>
      <c r="E61" s="108">
        <v>4.4000000000000004</v>
      </c>
      <c r="F61" s="108">
        <v>4.8</v>
      </c>
      <c r="G61" s="108">
        <v>4.0999999999999996</v>
      </c>
      <c r="H61" s="108">
        <v>5.0999999999999996</v>
      </c>
      <c r="I61" s="108">
        <v>4.9000000000000004</v>
      </c>
      <c r="J61" s="108">
        <v>4.4000000000000004</v>
      </c>
      <c r="K61" s="108">
        <v>4.5</v>
      </c>
      <c r="L61" s="108">
        <v>4.5</v>
      </c>
      <c r="M61" s="108">
        <v>4.9000000000000004</v>
      </c>
      <c r="N61" s="108">
        <v>4.5999999999999996</v>
      </c>
      <c r="O61" s="108">
        <v>4.7</v>
      </c>
      <c r="P61" s="108">
        <v>4.9000000000000004</v>
      </c>
      <c r="Q61" s="108">
        <v>4.9000000000000004</v>
      </c>
      <c r="R61" s="108">
        <v>4.7</v>
      </c>
      <c r="S61" s="108">
        <v>5.0999999999999996</v>
      </c>
      <c r="T61" s="108">
        <v>5</v>
      </c>
      <c r="U61" s="108">
        <v>3.9</v>
      </c>
      <c r="V61" s="108">
        <v>3.5</v>
      </c>
      <c r="W61" s="108">
        <v>3.1</v>
      </c>
      <c r="X61" s="108">
        <v>2.9</v>
      </c>
      <c r="Y61" s="108">
        <v>2.8</v>
      </c>
      <c r="Z61" s="108">
        <v>2.7</v>
      </c>
      <c r="AA61" s="108">
        <v>2.8</v>
      </c>
      <c r="AB61" s="108">
        <v>2.7</v>
      </c>
      <c r="AC61" s="108">
        <v>2.7</v>
      </c>
      <c r="AD61" s="108">
        <v>2.2999999999999998</v>
      </c>
      <c r="AE61" s="108">
        <v>2.2999999999999998</v>
      </c>
      <c r="AF61" s="108">
        <v>2.2000000000000002</v>
      </c>
      <c r="AG61" s="108">
        <v>2</v>
      </c>
      <c r="AH61" s="108">
        <v>1.8</v>
      </c>
      <c r="AI61" s="108">
        <v>1.7</v>
      </c>
      <c r="AJ61" s="108">
        <v>1.8</v>
      </c>
      <c r="AK61" s="108">
        <v>2.2000000000000002</v>
      </c>
      <c r="AL61" s="108">
        <v>1.7</v>
      </c>
      <c r="AM61" s="108">
        <v>1.5</v>
      </c>
      <c r="AN61" s="108">
        <v>1.6</v>
      </c>
      <c r="AO61" s="108">
        <v>2</v>
      </c>
      <c r="AP61" s="108">
        <v>2.1</v>
      </c>
      <c r="AQ61" s="108">
        <v>2</v>
      </c>
      <c r="AR61" s="108">
        <v>2.7</v>
      </c>
      <c r="AS61" s="108">
        <v>2.6</v>
      </c>
      <c r="AT61" s="108">
        <v>2.5</v>
      </c>
      <c r="AU61" s="108">
        <v>2.4</v>
      </c>
      <c r="AV61" s="108">
        <v>2.2000000000000002</v>
      </c>
      <c r="AW61" s="108">
        <v>2.4</v>
      </c>
      <c r="AX61" s="108">
        <v>2.2000000000000002</v>
      </c>
      <c r="AY61" s="108">
        <v>2.2999999999999998</v>
      </c>
      <c r="AZ61" s="108">
        <v>2.4</v>
      </c>
      <c r="BA61" s="108">
        <v>2.5</v>
      </c>
      <c r="BB61" s="108">
        <v>2.7</v>
      </c>
      <c r="BC61" s="108" t="s">
        <v>489</v>
      </c>
      <c r="BD61" s="242">
        <f>BB61</f>
        <v>2.7</v>
      </c>
      <c r="BE61" s="108" t="s">
        <v>489</v>
      </c>
      <c r="BF61">
        <f t="shared" si="1"/>
        <v>2.5378630937351123</v>
      </c>
    </row>
    <row r="62" spans="1:58">
      <c r="A62" s="891"/>
      <c r="B62" s="7" t="s">
        <v>47</v>
      </c>
      <c r="C62" s="106" t="s">
        <v>66</v>
      </c>
      <c r="D62" s="107" t="s">
        <v>489</v>
      </c>
      <c r="E62" s="107">
        <v>19.2</v>
      </c>
      <c r="F62" s="107">
        <v>19.399999999999999</v>
      </c>
      <c r="G62" s="107">
        <v>18.2</v>
      </c>
      <c r="H62" s="107">
        <v>17.8</v>
      </c>
      <c r="I62" s="107">
        <v>18.399999999999999</v>
      </c>
      <c r="J62" s="107">
        <v>18.7</v>
      </c>
      <c r="K62" s="107">
        <v>19</v>
      </c>
      <c r="L62" s="107">
        <v>19.7</v>
      </c>
      <c r="M62" s="107">
        <v>19.7</v>
      </c>
      <c r="N62" s="107">
        <v>19.7</v>
      </c>
      <c r="O62" s="107">
        <v>19.600000000000001</v>
      </c>
      <c r="P62" s="107">
        <v>19.5</v>
      </c>
      <c r="Q62" s="107">
        <v>19.899999999999999</v>
      </c>
      <c r="R62" s="107">
        <v>19.7</v>
      </c>
      <c r="S62" s="107">
        <v>18.3</v>
      </c>
      <c r="T62" s="107">
        <v>17.600000000000001</v>
      </c>
      <c r="U62" s="107">
        <v>17</v>
      </c>
      <c r="V62" s="107">
        <v>16.5</v>
      </c>
      <c r="W62" s="107">
        <v>16.5</v>
      </c>
      <c r="X62" s="107">
        <v>16.7</v>
      </c>
      <c r="Y62" s="107">
        <v>15.1</v>
      </c>
      <c r="Z62" s="107">
        <v>14.5</v>
      </c>
      <c r="AA62" s="107">
        <v>14.6</v>
      </c>
      <c r="AB62" s="107">
        <v>14.1</v>
      </c>
      <c r="AC62" s="107">
        <v>13.2</v>
      </c>
      <c r="AD62" s="107">
        <v>12.4</v>
      </c>
      <c r="AE62" s="107">
        <v>11.8</v>
      </c>
      <c r="AF62" s="107">
        <v>11.4</v>
      </c>
      <c r="AG62" s="107">
        <v>11</v>
      </c>
      <c r="AH62" s="107">
        <v>11</v>
      </c>
      <c r="AI62" s="107">
        <v>10.8</v>
      </c>
      <c r="AJ62" s="107">
        <v>10.6</v>
      </c>
      <c r="AK62" s="107">
        <v>10.3</v>
      </c>
      <c r="AL62" s="107">
        <v>10.1</v>
      </c>
      <c r="AM62" s="107">
        <v>9.6</v>
      </c>
      <c r="AN62" s="107">
        <v>9.1</v>
      </c>
      <c r="AO62" s="107">
        <v>9.1</v>
      </c>
      <c r="AP62" s="107">
        <v>9</v>
      </c>
      <c r="AQ62" s="107">
        <v>8.9</v>
      </c>
      <c r="AR62" s="107">
        <v>9.3000000000000007</v>
      </c>
      <c r="AS62" s="107">
        <v>9.1</v>
      </c>
      <c r="AT62" s="107">
        <v>8.6</v>
      </c>
      <c r="AU62" s="107">
        <v>8.6</v>
      </c>
      <c r="AV62" s="107">
        <v>8.3000000000000007</v>
      </c>
      <c r="AW62" s="107">
        <v>7.4</v>
      </c>
      <c r="AX62" s="107">
        <v>7.3</v>
      </c>
      <c r="AY62" s="107">
        <v>7.2</v>
      </c>
      <c r="AZ62" s="107">
        <v>6.8</v>
      </c>
      <c r="BA62" s="107">
        <v>6.4</v>
      </c>
      <c r="BB62" s="107">
        <v>6.1</v>
      </c>
      <c r="BC62" s="107" t="s">
        <v>489</v>
      </c>
      <c r="BD62" s="242">
        <f>BB62</f>
        <v>6.1</v>
      </c>
      <c r="BE62" s="107" t="s">
        <v>489</v>
      </c>
      <c r="BF62">
        <f t="shared" si="1"/>
        <v>1.177747314246105</v>
      </c>
    </row>
    <row r="63" spans="1:58">
      <c r="A63" s="891"/>
      <c r="B63" s="7" t="s">
        <v>71</v>
      </c>
      <c r="C63" s="106" t="s">
        <v>66</v>
      </c>
      <c r="D63" s="108" t="s">
        <v>489</v>
      </c>
      <c r="E63" s="108" t="s">
        <v>489</v>
      </c>
      <c r="F63" s="108" t="s">
        <v>489</v>
      </c>
      <c r="G63" s="108">
        <v>5</v>
      </c>
      <c r="H63" s="108">
        <v>5.2</v>
      </c>
      <c r="I63" s="108">
        <v>5.3</v>
      </c>
      <c r="J63" s="108">
        <v>5.3</v>
      </c>
      <c r="K63" s="108">
        <v>5.4</v>
      </c>
      <c r="L63" s="108">
        <v>5.5</v>
      </c>
      <c r="M63" s="108">
        <v>5.8</v>
      </c>
      <c r="N63" s="108">
        <v>6.1</v>
      </c>
      <c r="O63" s="108">
        <v>6.1</v>
      </c>
      <c r="P63" s="108">
        <v>6.2</v>
      </c>
      <c r="Q63" s="108">
        <v>6.5</v>
      </c>
      <c r="R63" s="108">
        <v>6.6</v>
      </c>
      <c r="S63" s="108">
        <v>6.7</v>
      </c>
      <c r="T63" s="108">
        <v>6.7</v>
      </c>
      <c r="U63" s="108">
        <v>7</v>
      </c>
      <c r="V63" s="108">
        <v>7</v>
      </c>
      <c r="W63" s="108">
        <v>7.2</v>
      </c>
      <c r="X63" s="108">
        <v>7.1</v>
      </c>
      <c r="Y63" s="108">
        <v>7.2</v>
      </c>
      <c r="Z63" s="108">
        <v>7.3</v>
      </c>
      <c r="AA63" s="108">
        <v>7.5</v>
      </c>
      <c r="AB63" s="108">
        <v>7.4</v>
      </c>
      <c r="AC63" s="108">
        <v>7.3</v>
      </c>
      <c r="AD63" s="108">
        <v>7.5</v>
      </c>
      <c r="AE63" s="108">
        <v>7.9</v>
      </c>
      <c r="AF63" s="108">
        <v>8.3000000000000007</v>
      </c>
      <c r="AG63" s="108">
        <v>8.6</v>
      </c>
      <c r="AH63" s="108">
        <v>9.1999999999999993</v>
      </c>
      <c r="AI63" s="108">
        <v>8.9</v>
      </c>
      <c r="AJ63" s="108">
        <v>8.9</v>
      </c>
      <c r="AK63" s="108">
        <v>9.1999999999999993</v>
      </c>
      <c r="AL63" s="108">
        <v>9.1</v>
      </c>
      <c r="AM63" s="108">
        <v>8.9</v>
      </c>
      <c r="AN63" s="108">
        <v>9</v>
      </c>
      <c r="AO63" s="108">
        <v>8.8000000000000007</v>
      </c>
      <c r="AP63" s="108">
        <v>8.6999999999999993</v>
      </c>
      <c r="AQ63" s="108">
        <v>8.8000000000000007</v>
      </c>
      <c r="AR63" s="108">
        <v>8.6</v>
      </c>
      <c r="AS63" s="108">
        <v>8.6</v>
      </c>
      <c r="AT63" s="108">
        <v>8.4</v>
      </c>
      <c r="AU63" s="108">
        <v>8.4</v>
      </c>
      <c r="AV63" s="108">
        <v>8.1999999999999993</v>
      </c>
      <c r="AW63" s="108">
        <v>8.5</v>
      </c>
      <c r="AX63" s="108">
        <v>7.9</v>
      </c>
      <c r="AY63" s="108">
        <v>7.7</v>
      </c>
      <c r="AZ63" s="108">
        <v>7.5</v>
      </c>
      <c r="BA63" s="108">
        <v>7.4</v>
      </c>
      <c r="BB63" s="108">
        <v>7.3</v>
      </c>
      <c r="BC63" s="108">
        <v>7.3</v>
      </c>
      <c r="BD63" s="108">
        <v>7.2</v>
      </c>
      <c r="BE63" s="108" t="s">
        <v>489</v>
      </c>
      <c r="BF63">
        <f t="shared" si="1"/>
        <v>0.73770985617613161</v>
      </c>
    </row>
    <row r="64" spans="1:58">
      <c r="A64" s="891"/>
      <c r="B64" s="7" t="s">
        <v>72</v>
      </c>
      <c r="C64" s="106" t="s">
        <v>66</v>
      </c>
      <c r="D64" s="107" t="s">
        <v>489</v>
      </c>
      <c r="E64" s="107">
        <v>6</v>
      </c>
      <c r="F64" s="107">
        <v>7</v>
      </c>
      <c r="G64" s="107">
        <v>5.9</v>
      </c>
      <c r="H64" s="107">
        <v>5.2</v>
      </c>
      <c r="I64" s="107">
        <v>6</v>
      </c>
      <c r="J64" s="107">
        <v>7.6</v>
      </c>
      <c r="K64" s="107">
        <v>8.9</v>
      </c>
      <c r="L64" s="107">
        <v>8.4</v>
      </c>
      <c r="M64" s="107">
        <v>9.4</v>
      </c>
      <c r="N64" s="107">
        <v>11.3</v>
      </c>
      <c r="O64" s="107">
        <v>14.4</v>
      </c>
      <c r="P64" s="107">
        <v>15.2</v>
      </c>
      <c r="Q64" s="107">
        <v>16.8</v>
      </c>
      <c r="R64" s="107">
        <v>16.600000000000001</v>
      </c>
      <c r="S64" s="107">
        <v>15.2</v>
      </c>
      <c r="T64" s="107">
        <v>16</v>
      </c>
      <c r="U64" s="107">
        <v>16.7</v>
      </c>
      <c r="V64" s="107">
        <v>14.3</v>
      </c>
      <c r="W64" s="107">
        <v>14.4</v>
      </c>
      <c r="X64" s="107">
        <v>14.8</v>
      </c>
      <c r="Y64" s="107">
        <v>14.2</v>
      </c>
      <c r="Z64" s="107">
        <v>13.7</v>
      </c>
      <c r="AA64" s="107">
        <v>10.7</v>
      </c>
      <c r="AB64" s="107">
        <v>10.7</v>
      </c>
      <c r="AC64" s="107">
        <v>10.199999999999999</v>
      </c>
      <c r="AD64" s="107">
        <v>10.3</v>
      </c>
      <c r="AE64" s="107">
        <v>10.199999999999999</v>
      </c>
      <c r="AF64" s="107">
        <v>9.5</v>
      </c>
      <c r="AG64" s="107">
        <v>9.5</v>
      </c>
      <c r="AH64" s="107">
        <v>9.1</v>
      </c>
      <c r="AI64" s="107">
        <v>8.8000000000000007</v>
      </c>
      <c r="AJ64" s="107">
        <v>8.9</v>
      </c>
      <c r="AK64" s="107">
        <v>8.6999999999999993</v>
      </c>
      <c r="AL64" s="107">
        <v>9.1</v>
      </c>
      <c r="AM64" s="107">
        <v>8.9</v>
      </c>
      <c r="AN64" s="107">
        <v>9.1</v>
      </c>
      <c r="AO64" s="107">
        <v>8.9</v>
      </c>
      <c r="AP64" s="107">
        <v>8.6999999999999993</v>
      </c>
      <c r="AQ64" s="107">
        <v>9.1999999999999993</v>
      </c>
      <c r="AR64" s="107">
        <v>8.9</v>
      </c>
      <c r="AS64" s="107">
        <v>8.5</v>
      </c>
      <c r="AT64" s="107">
        <v>9.1999999999999993</v>
      </c>
      <c r="AU64" s="107">
        <v>9.3000000000000007</v>
      </c>
      <c r="AV64" s="107">
        <v>9.3000000000000007</v>
      </c>
      <c r="AW64" s="107">
        <v>9</v>
      </c>
      <c r="AX64" s="107">
        <v>9.1999999999999993</v>
      </c>
      <c r="AY64" s="107">
        <v>9.3000000000000007</v>
      </c>
      <c r="AZ64" s="107">
        <v>9.5</v>
      </c>
      <c r="BA64" s="107">
        <v>8.9</v>
      </c>
      <c r="BB64" s="107">
        <v>9</v>
      </c>
      <c r="BC64" s="107">
        <v>8.9</v>
      </c>
      <c r="BD64" s="107">
        <v>9.1</v>
      </c>
      <c r="BE64" s="107" t="s">
        <v>489</v>
      </c>
      <c r="BF64">
        <f t="shared" si="1"/>
        <v>-2.2354844126548999E-2</v>
      </c>
    </row>
    <row r="65" spans="1:59" ht="21">
      <c r="A65" s="891"/>
      <c r="B65" s="7" t="s">
        <v>51</v>
      </c>
      <c r="C65" s="106" t="s">
        <v>66</v>
      </c>
      <c r="D65" s="108" t="s">
        <v>489</v>
      </c>
      <c r="E65" s="108">
        <v>18.5</v>
      </c>
      <c r="F65" s="108">
        <v>18.3</v>
      </c>
      <c r="G65" s="108">
        <v>18.7</v>
      </c>
      <c r="H65" s="108">
        <v>18.8</v>
      </c>
      <c r="I65" s="108">
        <v>18.7</v>
      </c>
      <c r="J65" s="108">
        <v>18.5</v>
      </c>
      <c r="K65" s="108">
        <v>18.3</v>
      </c>
      <c r="L65" s="108">
        <v>18.3</v>
      </c>
      <c r="M65" s="108">
        <v>18.600000000000001</v>
      </c>
      <c r="N65" s="108">
        <v>18.7</v>
      </c>
      <c r="O65" s="108">
        <v>19</v>
      </c>
      <c r="P65" s="108">
        <v>18.7</v>
      </c>
      <c r="Q65" s="108">
        <v>19.100000000000001</v>
      </c>
      <c r="R65" s="108">
        <v>18.5</v>
      </c>
      <c r="S65" s="108">
        <v>19</v>
      </c>
      <c r="T65" s="108">
        <v>19</v>
      </c>
      <c r="U65" s="108">
        <v>18.600000000000001</v>
      </c>
      <c r="V65" s="108">
        <v>18.100000000000001</v>
      </c>
      <c r="W65" s="108">
        <v>18</v>
      </c>
      <c r="X65" s="108">
        <v>17.600000000000001</v>
      </c>
      <c r="Y65" s="108">
        <v>17</v>
      </c>
      <c r="Z65" s="108">
        <v>16.8</v>
      </c>
      <c r="AA65" s="108">
        <v>16.600000000000001</v>
      </c>
      <c r="AB65" s="108">
        <v>15.9</v>
      </c>
      <c r="AC65" s="108">
        <v>15.7</v>
      </c>
      <c r="AD65" s="108">
        <v>15.3</v>
      </c>
      <c r="AE65" s="108">
        <v>15.2</v>
      </c>
      <c r="AF65" s="108">
        <v>15.1</v>
      </c>
      <c r="AG65" s="108">
        <v>15.2</v>
      </c>
      <c r="AH65" s="108">
        <v>15</v>
      </c>
      <c r="AI65" s="108">
        <v>14.3</v>
      </c>
      <c r="AJ65" s="108">
        <v>14.2</v>
      </c>
      <c r="AK65" s="108">
        <v>13.7</v>
      </c>
      <c r="AL65" s="108">
        <v>13.6</v>
      </c>
      <c r="AM65" s="108">
        <v>13.6</v>
      </c>
      <c r="AN65" s="108">
        <v>13.3</v>
      </c>
      <c r="AO65" s="108">
        <v>13</v>
      </c>
      <c r="AP65" s="108">
        <v>12.9</v>
      </c>
      <c r="AQ65" s="108">
        <v>12.9</v>
      </c>
      <c r="AR65" s="108">
        <v>13.1</v>
      </c>
      <c r="AS65" s="108">
        <v>12.9</v>
      </c>
      <c r="AT65" s="108">
        <v>12.9</v>
      </c>
      <c r="AU65" s="108">
        <v>12.6</v>
      </c>
      <c r="AV65" s="108">
        <v>12.4</v>
      </c>
      <c r="AW65" s="108">
        <v>11.8</v>
      </c>
      <c r="AX65" s="108">
        <v>12</v>
      </c>
      <c r="AY65" s="108">
        <v>11.8</v>
      </c>
      <c r="AZ65" s="108">
        <v>11.5</v>
      </c>
      <c r="BA65" s="108">
        <v>11.4</v>
      </c>
      <c r="BB65" s="108">
        <v>11.4</v>
      </c>
      <c r="BC65" s="108" t="s">
        <v>489</v>
      </c>
      <c r="BD65" s="242">
        <f>BB65</f>
        <v>11.4</v>
      </c>
      <c r="BE65" s="108" t="s">
        <v>489</v>
      </c>
      <c r="BF65">
        <f t="shared" si="1"/>
        <v>-0.94243316554558398</v>
      </c>
    </row>
    <row r="66" spans="1:59">
      <c r="A66" s="891"/>
      <c r="B66" s="7" t="s">
        <v>73</v>
      </c>
      <c r="C66" s="106" t="s">
        <v>66</v>
      </c>
      <c r="D66" s="107" t="s">
        <v>489</v>
      </c>
      <c r="E66" s="107">
        <v>2.8</v>
      </c>
      <c r="F66" s="107">
        <v>2.8</v>
      </c>
      <c r="G66" s="107">
        <v>2.6</v>
      </c>
      <c r="H66" s="107">
        <v>2.9</v>
      </c>
      <c r="I66" s="107">
        <v>3.1</v>
      </c>
      <c r="J66" s="107">
        <v>3.1</v>
      </c>
      <c r="K66" s="107">
        <v>3.5</v>
      </c>
      <c r="L66" s="107">
        <v>3.4</v>
      </c>
      <c r="M66" s="107">
        <v>3.5</v>
      </c>
      <c r="N66" s="107">
        <v>3.4</v>
      </c>
      <c r="O66" s="107">
        <v>3.1</v>
      </c>
      <c r="P66" s="107">
        <v>3.3</v>
      </c>
      <c r="Q66" s="107">
        <v>3.5</v>
      </c>
      <c r="R66" s="107">
        <v>3.8</v>
      </c>
      <c r="S66" s="107">
        <v>3.9</v>
      </c>
      <c r="T66" s="107">
        <v>4</v>
      </c>
      <c r="U66" s="107">
        <v>4.3</v>
      </c>
      <c r="V66" s="107">
        <v>4</v>
      </c>
      <c r="W66" s="107">
        <v>4.3</v>
      </c>
      <c r="X66" s="107">
        <v>4.5</v>
      </c>
      <c r="Y66" s="107">
        <v>4.8</v>
      </c>
      <c r="Z66" s="107">
        <v>4.5</v>
      </c>
      <c r="AA66" s="107">
        <v>4.3</v>
      </c>
      <c r="AB66" s="107">
        <v>4.4000000000000004</v>
      </c>
      <c r="AC66" s="107">
        <v>4.5</v>
      </c>
      <c r="AD66" s="107">
        <v>4.4000000000000004</v>
      </c>
      <c r="AE66" s="107">
        <v>4.7</v>
      </c>
      <c r="AF66" s="107">
        <v>4.5</v>
      </c>
      <c r="AG66" s="107">
        <v>5.0999999999999996</v>
      </c>
      <c r="AH66" s="107">
        <v>4.9000000000000004</v>
      </c>
      <c r="AI66" s="107">
        <v>4.8</v>
      </c>
      <c r="AJ66" s="107">
        <v>5.3</v>
      </c>
      <c r="AK66" s="107">
        <v>5.2</v>
      </c>
      <c r="AL66" s="107">
        <v>5.2</v>
      </c>
      <c r="AM66" s="107">
        <v>5.0999999999999996</v>
      </c>
      <c r="AN66" s="107">
        <v>5.3</v>
      </c>
      <c r="AO66" s="107">
        <v>4.8</v>
      </c>
      <c r="AP66" s="107">
        <v>4.9000000000000004</v>
      </c>
      <c r="AQ66" s="107">
        <v>4.9000000000000004</v>
      </c>
      <c r="AR66" s="107">
        <v>5.0999999999999996</v>
      </c>
      <c r="AS66" s="107">
        <v>5</v>
      </c>
      <c r="AT66" s="107">
        <v>4.9000000000000004</v>
      </c>
      <c r="AU66" s="107">
        <v>5</v>
      </c>
      <c r="AV66" s="107">
        <v>5.0999999999999996</v>
      </c>
      <c r="AW66" s="107">
        <v>5.0999999999999996</v>
      </c>
      <c r="AX66" s="107">
        <v>5.3</v>
      </c>
      <c r="AY66" s="107">
        <v>5.5</v>
      </c>
      <c r="AZ66" s="107">
        <v>5.5</v>
      </c>
      <c r="BA66" s="107">
        <v>5.5</v>
      </c>
      <c r="BB66" s="107">
        <v>5.4</v>
      </c>
      <c r="BC66" s="107">
        <v>5.0999999999999996</v>
      </c>
      <c r="BD66" s="107">
        <v>5.7</v>
      </c>
      <c r="BE66" s="107" t="s">
        <v>489</v>
      </c>
      <c r="BF66">
        <f t="shared" si="1"/>
        <v>1.3377609353624587</v>
      </c>
    </row>
    <row r="67" spans="1:59" ht="21">
      <c r="A67" s="891"/>
      <c r="B67" s="7" t="s">
        <v>54</v>
      </c>
      <c r="C67" s="106" t="s">
        <v>66</v>
      </c>
      <c r="D67" s="108">
        <v>3.7</v>
      </c>
      <c r="E67" s="108">
        <v>3.7</v>
      </c>
      <c r="F67" s="108">
        <v>4.3</v>
      </c>
      <c r="G67" s="108">
        <v>4.8</v>
      </c>
      <c r="H67" s="108">
        <v>5</v>
      </c>
      <c r="I67" s="108">
        <v>5.9</v>
      </c>
      <c r="J67" s="108">
        <v>5.4</v>
      </c>
      <c r="K67" s="108">
        <v>6.2</v>
      </c>
      <c r="L67" s="108">
        <v>6.5</v>
      </c>
      <c r="M67" s="108">
        <v>7.2</v>
      </c>
      <c r="N67" s="108">
        <v>7.8</v>
      </c>
      <c r="O67" s="108">
        <v>8.5</v>
      </c>
      <c r="P67" s="108">
        <v>9.3000000000000007</v>
      </c>
      <c r="Q67" s="108">
        <v>10.3</v>
      </c>
      <c r="R67" s="108">
        <v>10.8</v>
      </c>
      <c r="S67" s="108">
        <v>11.9</v>
      </c>
      <c r="T67" s="108">
        <v>11.2</v>
      </c>
      <c r="U67" s="108">
        <v>11.7</v>
      </c>
      <c r="V67" s="108">
        <v>11.9</v>
      </c>
      <c r="W67" s="108">
        <v>12.2</v>
      </c>
      <c r="X67" s="108">
        <v>11.5</v>
      </c>
      <c r="Y67" s="108">
        <v>11.3</v>
      </c>
      <c r="Z67" s="108">
        <v>11</v>
      </c>
      <c r="AA67" s="108">
        <v>11.2</v>
      </c>
      <c r="AB67" s="108">
        <v>10.8</v>
      </c>
      <c r="AC67" s="108">
        <v>10.6</v>
      </c>
      <c r="AD67" s="108">
        <v>10.6</v>
      </c>
      <c r="AE67" s="108">
        <v>10.199999999999999</v>
      </c>
      <c r="AF67" s="108">
        <v>10.199999999999999</v>
      </c>
      <c r="AG67" s="108">
        <v>10</v>
      </c>
      <c r="AH67" s="108">
        <v>9.9</v>
      </c>
      <c r="AI67" s="108">
        <v>10</v>
      </c>
      <c r="AJ67" s="108">
        <v>10</v>
      </c>
      <c r="AK67" s="108">
        <v>9.6999999999999993</v>
      </c>
      <c r="AL67" s="108">
        <v>9.6999999999999993</v>
      </c>
      <c r="AM67" s="108">
        <v>9.8000000000000007</v>
      </c>
      <c r="AN67" s="108">
        <v>9.9</v>
      </c>
      <c r="AO67" s="108">
        <v>10.1</v>
      </c>
      <c r="AP67" s="108">
        <v>9.9</v>
      </c>
      <c r="AQ67" s="108">
        <v>10.1</v>
      </c>
      <c r="AR67" s="108">
        <v>10.1</v>
      </c>
      <c r="AS67" s="108">
        <v>10</v>
      </c>
      <c r="AT67" s="108">
        <v>9.8000000000000007</v>
      </c>
      <c r="AU67" s="108">
        <v>9.6999999999999993</v>
      </c>
      <c r="AV67" s="108">
        <v>9.6</v>
      </c>
      <c r="AW67" s="108">
        <v>9.6</v>
      </c>
      <c r="AX67" s="108">
        <v>9.6</v>
      </c>
      <c r="AY67" s="108">
        <v>9.6</v>
      </c>
      <c r="AZ67" s="108">
        <v>9.6999999999999993</v>
      </c>
      <c r="BA67" s="108">
        <v>9.4</v>
      </c>
      <c r="BB67" s="108">
        <v>9.3000000000000007</v>
      </c>
      <c r="BC67" s="108" t="s">
        <v>489</v>
      </c>
      <c r="BD67" s="242">
        <f>BB67</f>
        <v>9.3000000000000007</v>
      </c>
      <c r="BE67" s="108" t="s">
        <v>489</v>
      </c>
      <c r="BF67">
        <f t="shared" si="1"/>
        <v>-0.10236165468472636</v>
      </c>
    </row>
    <row r="68" spans="1:59" ht="21">
      <c r="A68" s="891"/>
      <c r="B68" s="7" t="s">
        <v>74</v>
      </c>
      <c r="C68" s="106" t="s">
        <v>66</v>
      </c>
      <c r="D68" s="107">
        <v>5.3</v>
      </c>
      <c r="E68" s="107" t="s">
        <v>489</v>
      </c>
      <c r="F68" s="107" t="s">
        <v>489</v>
      </c>
      <c r="G68" s="107" t="s">
        <v>489</v>
      </c>
      <c r="H68" s="107" t="s">
        <v>489</v>
      </c>
      <c r="I68" s="107">
        <v>5.8</v>
      </c>
      <c r="J68" s="107" t="s">
        <v>489</v>
      </c>
      <c r="K68" s="107" t="s">
        <v>489</v>
      </c>
      <c r="L68" s="107" t="s">
        <v>489</v>
      </c>
      <c r="M68" s="107" t="s">
        <v>489</v>
      </c>
      <c r="N68" s="107">
        <v>9.8000000000000007</v>
      </c>
      <c r="O68" s="107">
        <v>10.4</v>
      </c>
      <c r="P68" s="107">
        <v>10.6</v>
      </c>
      <c r="Q68" s="107">
        <v>11.3</v>
      </c>
      <c r="R68" s="107">
        <v>11.5</v>
      </c>
      <c r="S68" s="107">
        <v>11.5</v>
      </c>
      <c r="T68" s="107">
        <v>11.6</v>
      </c>
      <c r="U68" s="107">
        <v>11.5</v>
      </c>
      <c r="V68" s="107">
        <v>12.1</v>
      </c>
      <c r="W68" s="107">
        <v>11.6</v>
      </c>
      <c r="X68" s="107">
        <v>11.8</v>
      </c>
      <c r="Y68" s="107">
        <v>11.7</v>
      </c>
      <c r="Z68" s="107">
        <v>11.7</v>
      </c>
      <c r="AA68" s="107">
        <v>10.6</v>
      </c>
      <c r="AB68" s="107">
        <v>11</v>
      </c>
      <c r="AC68" s="107">
        <v>10.8</v>
      </c>
      <c r="AD68" s="107">
        <v>11.3</v>
      </c>
      <c r="AE68" s="107">
        <v>10.3</v>
      </c>
      <c r="AF68" s="107">
        <v>10.1</v>
      </c>
      <c r="AG68" s="107">
        <v>10.199999999999999</v>
      </c>
      <c r="AH68" s="107">
        <v>10.3</v>
      </c>
      <c r="AI68" s="107">
        <v>9.9</v>
      </c>
      <c r="AJ68" s="107">
        <v>9.8000000000000007</v>
      </c>
      <c r="AK68" s="107">
        <v>9.3000000000000007</v>
      </c>
      <c r="AL68" s="107">
        <v>9.5</v>
      </c>
      <c r="AM68" s="107">
        <v>9.3000000000000007</v>
      </c>
      <c r="AN68" s="107">
        <v>8.8000000000000007</v>
      </c>
      <c r="AO68" s="107">
        <v>8.6999999999999993</v>
      </c>
      <c r="AP68" s="107">
        <v>8.6999999999999993</v>
      </c>
      <c r="AQ68" s="107">
        <v>8.9</v>
      </c>
      <c r="AR68" s="107">
        <v>8.9</v>
      </c>
      <c r="AS68" s="107">
        <v>8.8000000000000007</v>
      </c>
      <c r="AT68" s="107">
        <v>9.1</v>
      </c>
      <c r="AU68" s="107">
        <v>8.9</v>
      </c>
      <c r="AV68" s="107">
        <v>9.1</v>
      </c>
      <c r="AW68" s="107">
        <v>9.3000000000000007</v>
      </c>
      <c r="AX68" s="107">
        <v>9.3000000000000007</v>
      </c>
      <c r="AY68" s="107">
        <v>9.1999999999999993</v>
      </c>
      <c r="AZ68" s="107">
        <v>9.5</v>
      </c>
      <c r="BA68" s="107">
        <v>9.3000000000000007</v>
      </c>
      <c r="BB68" s="107">
        <v>9.6</v>
      </c>
      <c r="BC68" s="107">
        <v>9.5</v>
      </c>
      <c r="BD68" s="107">
        <v>9.3000000000000007</v>
      </c>
      <c r="BE68" s="107">
        <v>9.1999999999999993</v>
      </c>
      <c r="BF68">
        <f t="shared" si="1"/>
        <v>-0.10236165468472636</v>
      </c>
    </row>
    <row r="69" spans="1:59">
      <c r="A69" s="891"/>
      <c r="B69" s="7" t="s">
        <v>75</v>
      </c>
      <c r="C69" s="106" t="s">
        <v>66</v>
      </c>
      <c r="D69" s="108">
        <v>3.4</v>
      </c>
      <c r="E69" s="108">
        <v>3.5</v>
      </c>
      <c r="F69" s="108">
        <v>3.5</v>
      </c>
      <c r="G69" s="108">
        <v>3.6</v>
      </c>
      <c r="H69" s="108">
        <v>3.5</v>
      </c>
      <c r="I69" s="108">
        <v>3.7</v>
      </c>
      <c r="J69" s="108">
        <v>3.8</v>
      </c>
      <c r="K69" s="108">
        <v>4</v>
      </c>
      <c r="L69" s="108">
        <v>4.3</v>
      </c>
      <c r="M69" s="108">
        <v>4.4000000000000004</v>
      </c>
      <c r="N69" s="108">
        <v>4.7</v>
      </c>
      <c r="O69" s="108">
        <v>4.9000000000000004</v>
      </c>
      <c r="P69" s="108">
        <v>5</v>
      </c>
      <c r="Q69" s="108">
        <v>5.0999999999999996</v>
      </c>
      <c r="R69" s="108">
        <v>5.5</v>
      </c>
      <c r="S69" s="108">
        <v>5.5</v>
      </c>
      <c r="T69" s="108">
        <v>5.7</v>
      </c>
      <c r="U69" s="108">
        <v>5.7</v>
      </c>
      <c r="V69" s="108">
        <v>5.2</v>
      </c>
      <c r="W69" s="108">
        <v>5.6</v>
      </c>
      <c r="X69" s="108">
        <v>6</v>
      </c>
      <c r="Y69" s="108">
        <v>5.3</v>
      </c>
      <c r="Z69" s="108">
        <v>4.8</v>
      </c>
      <c r="AA69" s="108">
        <v>4.9000000000000004</v>
      </c>
      <c r="AB69" s="108">
        <v>5</v>
      </c>
      <c r="AC69" s="108">
        <v>5.2</v>
      </c>
      <c r="AD69" s="108">
        <v>5.3</v>
      </c>
      <c r="AE69" s="108">
        <v>5.4</v>
      </c>
      <c r="AF69" s="108">
        <v>5.3</v>
      </c>
      <c r="AG69" s="108">
        <v>5.0999999999999996</v>
      </c>
      <c r="AH69" s="108">
        <v>5</v>
      </c>
      <c r="AI69" s="108">
        <v>4.9000000000000004</v>
      </c>
      <c r="AJ69" s="108">
        <v>4.7</v>
      </c>
      <c r="AK69" s="108">
        <v>4.5999999999999996</v>
      </c>
      <c r="AL69" s="108">
        <v>4.7</v>
      </c>
      <c r="AM69" s="108">
        <v>4.8</v>
      </c>
      <c r="AN69" s="108">
        <v>5</v>
      </c>
      <c r="AO69" s="108">
        <v>5.3</v>
      </c>
      <c r="AP69" s="108">
        <v>5.2</v>
      </c>
      <c r="AQ69" s="108">
        <v>5.5</v>
      </c>
      <c r="AR69" s="108">
        <v>5.7</v>
      </c>
      <c r="AS69" s="108">
        <v>5.5</v>
      </c>
      <c r="AT69" s="108">
        <v>5.9</v>
      </c>
      <c r="AU69" s="108">
        <v>6</v>
      </c>
      <c r="AV69" s="108">
        <v>6.2</v>
      </c>
      <c r="AW69" s="108">
        <v>6.4</v>
      </c>
      <c r="AX69" s="108">
        <v>6.5</v>
      </c>
      <c r="AY69" s="108">
        <v>6.6</v>
      </c>
      <c r="AZ69" s="108">
        <v>6.8</v>
      </c>
      <c r="BA69" s="108">
        <v>6.7</v>
      </c>
      <c r="BB69" s="108">
        <v>6.6</v>
      </c>
      <c r="BC69" s="108">
        <v>6.4</v>
      </c>
      <c r="BD69" s="108">
        <v>6.2</v>
      </c>
      <c r="BE69" s="108" t="s">
        <v>489</v>
      </c>
      <c r="BF69">
        <f t="shared" si="1"/>
        <v>1.1377439089670163</v>
      </c>
    </row>
    <row r="70" spans="1:59">
      <c r="A70" s="891"/>
      <c r="B70" s="7" t="s">
        <v>56</v>
      </c>
      <c r="C70" s="106" t="s">
        <v>66</v>
      </c>
      <c r="D70" s="107" t="s">
        <v>489</v>
      </c>
      <c r="E70" s="107">
        <v>6.3</v>
      </c>
      <c r="F70" s="107">
        <v>6.1</v>
      </c>
      <c r="G70" s="107">
        <v>6.2</v>
      </c>
      <c r="H70" s="107">
        <v>6.2</v>
      </c>
      <c r="I70" s="107">
        <v>6.4</v>
      </c>
      <c r="J70" s="107">
        <v>6.6</v>
      </c>
      <c r="K70" s="107">
        <v>6.9</v>
      </c>
      <c r="L70" s="107">
        <v>7.4</v>
      </c>
      <c r="M70" s="107">
        <v>7.7</v>
      </c>
      <c r="N70" s="107">
        <v>7.6</v>
      </c>
      <c r="O70" s="107">
        <v>8</v>
      </c>
      <c r="P70" s="107">
        <v>8.6</v>
      </c>
      <c r="Q70" s="107">
        <v>9.1999999999999993</v>
      </c>
      <c r="R70" s="107">
        <v>8.6999999999999993</v>
      </c>
      <c r="S70" s="107">
        <v>9.6</v>
      </c>
      <c r="T70" s="107">
        <v>10.8</v>
      </c>
      <c r="U70" s="107">
        <v>11.3</v>
      </c>
      <c r="V70" s="107">
        <v>10.9</v>
      </c>
      <c r="W70" s="107">
        <v>10.9</v>
      </c>
      <c r="X70" s="107">
        <v>11.5</v>
      </c>
      <c r="Y70" s="107">
        <v>8.6999999999999993</v>
      </c>
      <c r="Z70" s="107">
        <v>8.5</v>
      </c>
      <c r="AA70" s="107">
        <v>8.6</v>
      </c>
      <c r="AB70" s="107">
        <v>8.6999999999999993</v>
      </c>
      <c r="AC70" s="107">
        <v>9.4</v>
      </c>
      <c r="AD70" s="107">
        <v>9.6999999999999993</v>
      </c>
      <c r="AE70" s="107">
        <v>9.6999999999999993</v>
      </c>
      <c r="AF70" s="107">
        <v>9.5</v>
      </c>
      <c r="AG70" s="107">
        <v>9.1999999999999993</v>
      </c>
      <c r="AH70" s="107">
        <v>8.3000000000000007</v>
      </c>
      <c r="AI70" s="107">
        <v>8.8000000000000007</v>
      </c>
      <c r="AJ70" s="107">
        <v>8.3000000000000007</v>
      </c>
      <c r="AK70" s="107">
        <v>8.4</v>
      </c>
      <c r="AL70" s="107">
        <v>8.3000000000000007</v>
      </c>
      <c r="AM70" s="107">
        <v>8.1</v>
      </c>
      <c r="AN70" s="107">
        <v>8.1</v>
      </c>
      <c r="AO70" s="107">
        <v>8.6</v>
      </c>
      <c r="AP70" s="107">
        <v>8.4</v>
      </c>
      <c r="AQ70" s="107">
        <v>8.3000000000000007</v>
      </c>
      <c r="AR70" s="107">
        <v>8.4</v>
      </c>
      <c r="AS70" s="107">
        <v>7.8</v>
      </c>
      <c r="AT70" s="107">
        <v>8.1</v>
      </c>
      <c r="AU70" s="107">
        <v>9.1</v>
      </c>
      <c r="AV70" s="107">
        <v>9.1999999999999993</v>
      </c>
      <c r="AW70" s="107">
        <v>9.1</v>
      </c>
      <c r="AX70" s="107">
        <v>9.9</v>
      </c>
      <c r="AY70" s="107">
        <v>10.3</v>
      </c>
      <c r="AZ70" s="107">
        <v>10.8</v>
      </c>
      <c r="BA70" s="107">
        <v>10.199999999999999</v>
      </c>
      <c r="BB70" s="107">
        <v>10</v>
      </c>
      <c r="BC70" s="107">
        <v>10.3</v>
      </c>
      <c r="BD70" s="107">
        <v>10.199999999999999</v>
      </c>
      <c r="BE70" s="107" t="s">
        <v>489</v>
      </c>
      <c r="BF70">
        <f t="shared" si="1"/>
        <v>-0.46239230219652194</v>
      </c>
    </row>
    <row r="71" spans="1:59">
      <c r="A71" s="891"/>
      <c r="B71" s="7" t="s">
        <v>76</v>
      </c>
      <c r="C71" s="106" t="s">
        <v>66</v>
      </c>
      <c r="D71" s="108" t="s">
        <v>489</v>
      </c>
      <c r="E71" s="108">
        <v>15</v>
      </c>
      <c r="F71" s="108">
        <v>15.2</v>
      </c>
      <c r="G71" s="108">
        <v>18.5</v>
      </c>
      <c r="H71" s="108">
        <v>19.399999999999999</v>
      </c>
      <c r="I71" s="108">
        <v>19.5</v>
      </c>
      <c r="J71" s="108">
        <v>16.899999999999999</v>
      </c>
      <c r="K71" s="108">
        <v>17</v>
      </c>
      <c r="L71" s="108">
        <v>18.3</v>
      </c>
      <c r="M71" s="108">
        <v>14</v>
      </c>
      <c r="N71" s="108">
        <v>19.899999999999999</v>
      </c>
      <c r="O71" s="108">
        <v>16</v>
      </c>
      <c r="P71" s="108">
        <v>16.2</v>
      </c>
      <c r="Q71" s="108">
        <v>19.100000000000001</v>
      </c>
      <c r="R71" s="108">
        <v>18.3</v>
      </c>
      <c r="S71" s="108">
        <v>19.600000000000001</v>
      </c>
      <c r="T71" s="108">
        <v>16.899999999999999</v>
      </c>
      <c r="U71" s="108">
        <v>13.7</v>
      </c>
      <c r="V71" s="108">
        <v>14</v>
      </c>
      <c r="W71" s="108">
        <v>14.2</v>
      </c>
      <c r="X71" s="108">
        <v>14.9</v>
      </c>
      <c r="Y71" s="108">
        <v>15.4</v>
      </c>
      <c r="Z71" s="108">
        <v>17</v>
      </c>
      <c r="AA71" s="108">
        <v>15.9</v>
      </c>
      <c r="AB71" s="108">
        <v>16.399999999999999</v>
      </c>
      <c r="AC71" s="108">
        <v>13.9</v>
      </c>
      <c r="AD71" s="108">
        <v>13.5</v>
      </c>
      <c r="AE71" s="108">
        <v>12.4</v>
      </c>
      <c r="AF71" s="108">
        <v>12.9</v>
      </c>
      <c r="AG71" s="108">
        <v>14.6</v>
      </c>
      <c r="AH71" s="108">
        <v>14.4</v>
      </c>
      <c r="AI71" s="108">
        <v>14</v>
      </c>
      <c r="AJ71" s="108">
        <v>13.6</v>
      </c>
      <c r="AK71" s="108">
        <v>13.4</v>
      </c>
      <c r="AL71" s="108">
        <v>13.3</v>
      </c>
      <c r="AM71" s="108">
        <v>12.8</v>
      </c>
      <c r="AN71" s="108">
        <v>12.1</v>
      </c>
      <c r="AO71" s="108">
        <v>11.8</v>
      </c>
      <c r="AP71" s="108">
        <v>11.7</v>
      </c>
      <c r="AQ71" s="108">
        <v>13.2</v>
      </c>
      <c r="AR71" s="108">
        <v>12.1</v>
      </c>
      <c r="AS71" s="108">
        <v>12.1</v>
      </c>
      <c r="AT71" s="108">
        <v>11.9</v>
      </c>
      <c r="AU71" s="108">
        <v>12.7</v>
      </c>
      <c r="AV71" s="108">
        <v>12.2</v>
      </c>
      <c r="AW71" s="108">
        <v>12.1</v>
      </c>
      <c r="AX71" s="108">
        <v>11.7</v>
      </c>
      <c r="AY71" s="108">
        <v>11.3</v>
      </c>
      <c r="AZ71" s="108">
        <v>11.2</v>
      </c>
      <c r="BA71" s="108">
        <v>10.9</v>
      </c>
      <c r="BB71" s="108">
        <v>10.8</v>
      </c>
      <c r="BC71" s="108" t="s">
        <v>489</v>
      </c>
      <c r="BD71" s="242">
        <f>BB71</f>
        <v>10.8</v>
      </c>
      <c r="BE71" s="108" t="s">
        <v>489</v>
      </c>
      <c r="BF71">
        <f t="shared" si="1"/>
        <v>-0.7024127338710533</v>
      </c>
    </row>
    <row r="72" spans="1:59" ht="21">
      <c r="A72" s="891"/>
      <c r="B72" s="127" t="s">
        <v>77</v>
      </c>
      <c r="C72" s="128" t="s">
        <v>66</v>
      </c>
      <c r="D72" s="88">
        <v>6.9</v>
      </c>
      <c r="E72" s="88">
        <v>7.1</v>
      </c>
      <c r="F72" s="88">
        <v>7.4</v>
      </c>
      <c r="G72" s="88">
        <v>8.1</v>
      </c>
      <c r="H72" s="88">
        <v>9.3000000000000007</v>
      </c>
      <c r="I72" s="88">
        <v>10.5</v>
      </c>
      <c r="J72" s="88">
        <v>11.1</v>
      </c>
      <c r="K72" s="88">
        <v>11.6</v>
      </c>
      <c r="L72" s="88">
        <v>11.8</v>
      </c>
      <c r="M72" s="88">
        <v>12.2</v>
      </c>
      <c r="N72" s="88">
        <v>12.8</v>
      </c>
      <c r="O72" s="88">
        <v>13.6</v>
      </c>
      <c r="P72" s="88">
        <v>13.8</v>
      </c>
      <c r="Q72" s="88">
        <v>13.7</v>
      </c>
      <c r="R72" s="88">
        <v>13.8</v>
      </c>
      <c r="S72" s="88">
        <v>14.3</v>
      </c>
      <c r="T72" s="88">
        <v>14.1</v>
      </c>
      <c r="U72" s="88">
        <v>14.9</v>
      </c>
      <c r="V72" s="88">
        <v>14.9</v>
      </c>
      <c r="W72" s="88">
        <v>14.1</v>
      </c>
      <c r="X72" s="88">
        <v>14.5</v>
      </c>
      <c r="Y72" s="88">
        <v>14.5</v>
      </c>
      <c r="Z72" s="88">
        <v>14.7</v>
      </c>
      <c r="AA72" s="88">
        <v>14.2</v>
      </c>
      <c r="AB72" s="88">
        <v>13.9</v>
      </c>
      <c r="AC72" s="88">
        <v>13.9</v>
      </c>
      <c r="AD72" s="88">
        <v>13.2</v>
      </c>
      <c r="AE72" s="88">
        <v>13.3</v>
      </c>
      <c r="AF72" s="88">
        <v>12.9</v>
      </c>
      <c r="AG72" s="88">
        <v>13</v>
      </c>
      <c r="AH72" s="88">
        <v>13.4</v>
      </c>
      <c r="AI72" s="88">
        <v>13.7</v>
      </c>
      <c r="AJ72" s="88">
        <v>12.7</v>
      </c>
      <c r="AK72" s="88">
        <v>12.1</v>
      </c>
      <c r="AL72" s="88">
        <v>10.6</v>
      </c>
      <c r="AM72" s="88">
        <v>10.3</v>
      </c>
      <c r="AN72" s="88">
        <v>10.7</v>
      </c>
      <c r="AO72" s="88">
        <v>10.8</v>
      </c>
      <c r="AP72" s="88">
        <v>10</v>
      </c>
      <c r="AQ72" s="88">
        <v>10</v>
      </c>
      <c r="AR72" s="88">
        <v>11</v>
      </c>
      <c r="AS72" s="88">
        <v>10.8</v>
      </c>
      <c r="AT72" s="88">
        <v>10.8</v>
      </c>
      <c r="AU72" s="88">
        <v>9.9</v>
      </c>
      <c r="AV72" s="88">
        <v>10.1</v>
      </c>
      <c r="AW72" s="88">
        <v>11</v>
      </c>
      <c r="AX72" s="88">
        <v>10.6</v>
      </c>
      <c r="AY72" s="88">
        <v>10.7</v>
      </c>
      <c r="AZ72" s="88">
        <v>11.2</v>
      </c>
      <c r="BA72" s="88">
        <v>10.7</v>
      </c>
      <c r="BB72" s="88">
        <v>10.1</v>
      </c>
      <c r="BC72" s="88">
        <v>10.199999999999999</v>
      </c>
      <c r="BD72" s="88">
        <v>10.1</v>
      </c>
      <c r="BE72" s="88" t="s">
        <v>489</v>
      </c>
      <c r="BF72" s="66">
        <f t="shared" si="1"/>
        <v>-0.42238889691743364</v>
      </c>
      <c r="BG72">
        <f>BF72</f>
        <v>-0.42238889691743364</v>
      </c>
    </row>
    <row r="73" spans="1:59">
      <c r="A73" s="891"/>
      <c r="B73" s="7" t="s">
        <v>58</v>
      </c>
      <c r="C73" s="106" t="s">
        <v>66</v>
      </c>
      <c r="D73" s="108" t="s">
        <v>489</v>
      </c>
      <c r="E73" s="108" t="s">
        <v>489</v>
      </c>
      <c r="F73" s="108" t="s">
        <v>489</v>
      </c>
      <c r="G73" s="108" t="s">
        <v>489</v>
      </c>
      <c r="H73" s="108" t="s">
        <v>489</v>
      </c>
      <c r="I73" s="108" t="s">
        <v>489</v>
      </c>
      <c r="J73" s="108" t="s">
        <v>489</v>
      </c>
      <c r="K73" s="108" t="s">
        <v>489</v>
      </c>
      <c r="L73" s="108" t="s">
        <v>489</v>
      </c>
      <c r="M73" s="108" t="s">
        <v>489</v>
      </c>
      <c r="N73" s="108" t="s">
        <v>489</v>
      </c>
      <c r="O73" s="108" t="s">
        <v>489</v>
      </c>
      <c r="P73" s="108" t="s">
        <v>489</v>
      </c>
      <c r="Q73" s="108" t="s">
        <v>489</v>
      </c>
      <c r="R73" s="108" t="s">
        <v>489</v>
      </c>
      <c r="S73" s="108" t="s">
        <v>489</v>
      </c>
      <c r="T73" s="108" t="s">
        <v>489</v>
      </c>
      <c r="U73" s="108" t="s">
        <v>489</v>
      </c>
      <c r="V73" s="108" t="s">
        <v>489</v>
      </c>
      <c r="W73" s="108" t="s">
        <v>489</v>
      </c>
      <c r="X73" s="108" t="s">
        <v>489</v>
      </c>
      <c r="Y73" s="108">
        <v>16.899999999999999</v>
      </c>
      <c r="Z73" s="108">
        <v>19.5</v>
      </c>
      <c r="AA73" s="108">
        <v>17.3</v>
      </c>
      <c r="AB73" s="108">
        <v>17.2</v>
      </c>
      <c r="AC73" s="108">
        <v>15.1</v>
      </c>
      <c r="AD73" s="108">
        <v>18.100000000000001</v>
      </c>
      <c r="AE73" s="108">
        <v>16.600000000000001</v>
      </c>
      <c r="AF73" s="108">
        <v>15</v>
      </c>
      <c r="AG73" s="108">
        <v>13</v>
      </c>
      <c r="AH73" s="108">
        <v>13.8</v>
      </c>
      <c r="AI73" s="108">
        <v>13.2</v>
      </c>
      <c r="AJ73" s="108">
        <v>13.6</v>
      </c>
      <c r="AK73" s="108">
        <v>14.3</v>
      </c>
      <c r="AL73" s="108">
        <v>13.4</v>
      </c>
      <c r="AM73" s="108">
        <v>13.4</v>
      </c>
      <c r="AN73" s="108">
        <v>12</v>
      </c>
      <c r="AO73" s="108">
        <v>11.2</v>
      </c>
      <c r="AP73" s="108">
        <v>8.3000000000000007</v>
      </c>
      <c r="AQ73" s="108">
        <v>10.6</v>
      </c>
      <c r="AR73" s="108">
        <v>11.2</v>
      </c>
      <c r="AS73" s="108">
        <v>13</v>
      </c>
      <c r="AT73" s="108">
        <v>11.6</v>
      </c>
      <c r="AU73" s="108">
        <v>11.2</v>
      </c>
      <c r="AV73" s="108">
        <v>13.5</v>
      </c>
      <c r="AW73" s="108">
        <v>10.3</v>
      </c>
      <c r="AX73" s="108">
        <v>12.2</v>
      </c>
      <c r="AY73" s="108">
        <v>11</v>
      </c>
      <c r="AZ73" s="108">
        <v>11</v>
      </c>
      <c r="BA73" s="108">
        <v>10.5</v>
      </c>
      <c r="BB73" s="108">
        <v>10.3</v>
      </c>
      <c r="BC73" s="108">
        <v>10.6</v>
      </c>
      <c r="BD73" s="108">
        <v>11</v>
      </c>
      <c r="BE73" s="108" t="s">
        <v>489</v>
      </c>
      <c r="BF73">
        <f t="shared" si="1"/>
        <v>-0.78241954442923001</v>
      </c>
    </row>
    <row r="74" spans="1:59">
      <c r="A74" s="891"/>
      <c r="B74" s="7" t="s">
        <v>45</v>
      </c>
      <c r="C74" s="106" t="s">
        <v>66</v>
      </c>
      <c r="D74" s="107" t="s">
        <v>489</v>
      </c>
      <c r="E74" s="107" t="s">
        <v>489</v>
      </c>
      <c r="F74" s="107">
        <v>14.6</v>
      </c>
      <c r="G74" s="107">
        <v>13.6</v>
      </c>
      <c r="H74" s="107">
        <v>13.9</v>
      </c>
      <c r="I74" s="107">
        <v>14.6</v>
      </c>
      <c r="J74" s="107">
        <v>16</v>
      </c>
      <c r="K74" s="107">
        <v>14.5</v>
      </c>
      <c r="L74" s="107">
        <v>14.9</v>
      </c>
      <c r="M74" s="107">
        <v>15.2</v>
      </c>
      <c r="N74" s="107">
        <v>15.3</v>
      </c>
      <c r="O74" s="107">
        <v>15.1</v>
      </c>
      <c r="P74" s="107">
        <v>16.3</v>
      </c>
      <c r="Q74" s="107">
        <v>18</v>
      </c>
      <c r="R74" s="107">
        <v>18.399999999999999</v>
      </c>
      <c r="S74" s="107">
        <v>18.5</v>
      </c>
      <c r="T74" s="107">
        <v>17.899999999999999</v>
      </c>
      <c r="U74" s="107">
        <v>17.100000000000001</v>
      </c>
      <c r="V74" s="107">
        <v>18.3</v>
      </c>
      <c r="W74" s="107">
        <v>17.7</v>
      </c>
      <c r="X74" s="107">
        <v>17.7</v>
      </c>
      <c r="Y74" s="107">
        <v>16.8</v>
      </c>
      <c r="Z74" s="107">
        <v>16.2</v>
      </c>
      <c r="AA74" s="107">
        <v>16.2</v>
      </c>
      <c r="AB74" s="107">
        <v>14.5</v>
      </c>
      <c r="AC74" s="107">
        <v>14.5</v>
      </c>
      <c r="AD74" s="107">
        <v>14.4</v>
      </c>
      <c r="AE74" s="107">
        <v>14.4</v>
      </c>
      <c r="AF74" s="107">
        <v>13.5</v>
      </c>
      <c r="AG74" s="107">
        <v>13.3</v>
      </c>
      <c r="AH74" s="107">
        <v>12.9</v>
      </c>
      <c r="AI74" s="107">
        <v>12.8</v>
      </c>
      <c r="AJ74" s="107">
        <v>12.1</v>
      </c>
      <c r="AK74" s="107">
        <v>11.6</v>
      </c>
      <c r="AL74" s="107">
        <v>11.3</v>
      </c>
      <c r="AM74" s="107">
        <v>11</v>
      </c>
      <c r="AN74" s="107">
        <v>10.8</v>
      </c>
      <c r="AO74" s="107">
        <v>11.6</v>
      </c>
      <c r="AP74" s="107">
        <v>11.5</v>
      </c>
      <c r="AQ74" s="107">
        <v>11.3</v>
      </c>
      <c r="AR74" s="107">
        <v>11.1</v>
      </c>
      <c r="AS74" s="107">
        <v>11.1</v>
      </c>
      <c r="AT74" s="107">
        <v>9.9</v>
      </c>
      <c r="AU74" s="107">
        <v>10.199999999999999</v>
      </c>
      <c r="AV74" s="107">
        <v>10.4</v>
      </c>
      <c r="AW74" s="107">
        <v>11.9</v>
      </c>
      <c r="AX74" s="107">
        <v>11.9</v>
      </c>
      <c r="AY74" s="107">
        <v>11.1</v>
      </c>
      <c r="AZ74" s="107">
        <v>10.199999999999999</v>
      </c>
      <c r="BA74" s="107">
        <v>10</v>
      </c>
      <c r="BB74" s="107">
        <v>9.8000000000000007</v>
      </c>
      <c r="BC74" s="107" t="s">
        <v>489</v>
      </c>
      <c r="BD74" s="243">
        <f>BB74</f>
        <v>9.8000000000000007</v>
      </c>
      <c r="BE74" s="107" t="s">
        <v>489</v>
      </c>
      <c r="BF74">
        <f t="shared" si="1"/>
        <v>-0.30237868108016869</v>
      </c>
    </row>
    <row r="75" spans="1:59">
      <c r="A75" s="891"/>
      <c r="B75" s="7" t="s">
        <v>61</v>
      </c>
      <c r="C75" s="106" t="s">
        <v>66</v>
      </c>
      <c r="D75" s="108">
        <v>4.8</v>
      </c>
      <c r="E75" s="108">
        <v>5.0999999999999996</v>
      </c>
      <c r="F75" s="108">
        <v>5.0999999999999996</v>
      </c>
      <c r="G75" s="108">
        <v>5.0999999999999996</v>
      </c>
      <c r="H75" s="108">
        <v>5.4</v>
      </c>
      <c r="I75" s="108">
        <v>5.7</v>
      </c>
      <c r="J75" s="108">
        <v>6</v>
      </c>
      <c r="K75" s="108">
        <v>6.3</v>
      </c>
      <c r="L75" s="108">
        <v>6.6</v>
      </c>
      <c r="M75" s="108">
        <v>7</v>
      </c>
      <c r="N75" s="108">
        <v>7.2</v>
      </c>
      <c r="O75" s="108">
        <v>7</v>
      </c>
      <c r="P75" s="108">
        <v>7.3</v>
      </c>
      <c r="Q75" s="108">
        <v>7</v>
      </c>
      <c r="R75" s="108">
        <v>7.4</v>
      </c>
      <c r="S75" s="108">
        <v>7.6</v>
      </c>
      <c r="T75" s="108">
        <v>7.7</v>
      </c>
      <c r="U75" s="108">
        <v>7.3</v>
      </c>
      <c r="V75" s="108">
        <v>7</v>
      </c>
      <c r="W75" s="108">
        <v>7.1</v>
      </c>
      <c r="X75" s="108">
        <v>6.7</v>
      </c>
      <c r="Y75" s="108">
        <v>6.3</v>
      </c>
      <c r="Z75" s="108">
        <v>6.4</v>
      </c>
      <c r="AA75" s="108">
        <v>6.1</v>
      </c>
      <c r="AB75" s="108">
        <v>6</v>
      </c>
      <c r="AC75" s="108">
        <v>6.1</v>
      </c>
      <c r="AD75" s="108">
        <v>6.3</v>
      </c>
      <c r="AE75" s="108">
        <v>6.2</v>
      </c>
      <c r="AF75" s="108">
        <v>6.4</v>
      </c>
      <c r="AG75" s="108">
        <v>6.5</v>
      </c>
      <c r="AH75" s="108">
        <v>6.4</v>
      </c>
      <c r="AI75" s="108">
        <v>6.3</v>
      </c>
      <c r="AJ75" s="108">
        <v>6.3</v>
      </c>
      <c r="AK75" s="108">
        <v>6.2</v>
      </c>
      <c r="AL75" s="108">
        <v>6.3</v>
      </c>
      <c r="AM75" s="108">
        <v>6.2</v>
      </c>
      <c r="AN75" s="108">
        <v>6</v>
      </c>
      <c r="AO75" s="108">
        <v>5.9</v>
      </c>
      <c r="AP75" s="108">
        <v>5.8</v>
      </c>
      <c r="AQ75" s="108">
        <v>6.1</v>
      </c>
      <c r="AR75" s="108">
        <v>6.2</v>
      </c>
      <c r="AS75" s="108">
        <v>6.5</v>
      </c>
      <c r="AT75" s="108">
        <v>6.9</v>
      </c>
      <c r="AU75" s="108">
        <v>6.9</v>
      </c>
      <c r="AV75" s="108">
        <v>6.5</v>
      </c>
      <c r="AW75" s="108">
        <v>6.6</v>
      </c>
      <c r="AX75" s="108">
        <v>6.9</v>
      </c>
      <c r="AY75" s="108">
        <v>6.9</v>
      </c>
      <c r="AZ75" s="108">
        <v>7</v>
      </c>
      <c r="BA75" s="108">
        <v>7.3</v>
      </c>
      <c r="BB75" s="108">
        <v>7.3</v>
      </c>
      <c r="BC75" s="108">
        <v>7.3</v>
      </c>
      <c r="BD75" s="108">
        <v>7.3</v>
      </c>
      <c r="BE75" s="108" t="s">
        <v>489</v>
      </c>
      <c r="BF75">
        <f t="shared" si="1"/>
        <v>0.69770645089704331</v>
      </c>
    </row>
    <row r="76" spans="1:59" ht="21">
      <c r="A76" s="891"/>
      <c r="B76" s="7" t="s">
        <v>78</v>
      </c>
      <c r="C76" s="106" t="s">
        <v>66</v>
      </c>
      <c r="D76" s="107">
        <v>12.1</v>
      </c>
      <c r="E76" s="107">
        <v>12.7</v>
      </c>
      <c r="F76" s="107">
        <v>12.9</v>
      </c>
      <c r="G76" s="107">
        <v>13.1</v>
      </c>
      <c r="H76" s="107">
        <v>13.8</v>
      </c>
      <c r="I76" s="107">
        <v>13.7</v>
      </c>
      <c r="J76" s="107">
        <v>13.6</v>
      </c>
      <c r="K76" s="107">
        <v>13.6</v>
      </c>
      <c r="L76" s="107">
        <v>13.6</v>
      </c>
      <c r="M76" s="107">
        <v>14</v>
      </c>
      <c r="N76" s="107">
        <v>14.2</v>
      </c>
      <c r="O76" s="107">
        <v>14.2</v>
      </c>
      <c r="P76" s="107">
        <v>14.5</v>
      </c>
      <c r="Q76" s="107">
        <v>15</v>
      </c>
      <c r="R76" s="107">
        <v>14.6</v>
      </c>
      <c r="S76" s="107">
        <v>13.7</v>
      </c>
      <c r="T76" s="107">
        <v>13.3</v>
      </c>
      <c r="U76" s="107">
        <v>13.3</v>
      </c>
      <c r="V76" s="107">
        <v>13.4</v>
      </c>
      <c r="W76" s="107">
        <v>13.3</v>
      </c>
      <c r="X76" s="107">
        <v>13.5</v>
      </c>
      <c r="Y76" s="107">
        <v>13.7</v>
      </c>
      <c r="Z76" s="107">
        <v>14</v>
      </c>
      <c r="AA76" s="107">
        <v>13.6</v>
      </c>
      <c r="AB76" s="107">
        <v>13.5</v>
      </c>
      <c r="AC76" s="107">
        <v>13.5</v>
      </c>
      <c r="AD76" s="107">
        <v>13.2</v>
      </c>
      <c r="AE76" s="107">
        <v>13.2</v>
      </c>
      <c r="AF76" s="107">
        <v>13.2</v>
      </c>
      <c r="AG76" s="107">
        <v>13.1</v>
      </c>
      <c r="AH76" s="107">
        <v>12.9</v>
      </c>
      <c r="AI76" s="107">
        <v>12.9</v>
      </c>
      <c r="AJ76" s="107">
        <v>12.3</v>
      </c>
      <c r="AK76" s="107">
        <v>12.1</v>
      </c>
      <c r="AL76" s="107">
        <v>11.8</v>
      </c>
      <c r="AM76" s="107">
        <v>11.4</v>
      </c>
      <c r="AN76" s="107">
        <v>11.3</v>
      </c>
      <c r="AO76" s="107">
        <v>11.2</v>
      </c>
      <c r="AP76" s="107">
        <v>11.1</v>
      </c>
      <c r="AQ76" s="107">
        <v>11.1</v>
      </c>
      <c r="AR76" s="107">
        <v>11.2</v>
      </c>
      <c r="AS76" s="107">
        <v>11.1</v>
      </c>
      <c r="AT76" s="107">
        <v>10.8</v>
      </c>
      <c r="AU76" s="107">
        <v>10.8</v>
      </c>
      <c r="AV76" s="107">
        <v>10.7</v>
      </c>
      <c r="AW76" s="107">
        <v>10.1</v>
      </c>
      <c r="AX76" s="107">
        <v>10.199999999999999</v>
      </c>
      <c r="AY76" s="107">
        <v>10.4</v>
      </c>
      <c r="AZ76" s="107">
        <v>10.199999999999999</v>
      </c>
      <c r="BA76" s="107">
        <v>10.1</v>
      </c>
      <c r="BB76" s="107">
        <v>10</v>
      </c>
      <c r="BC76" s="107">
        <v>10</v>
      </c>
      <c r="BD76" s="107">
        <v>9.9</v>
      </c>
      <c r="BE76" s="107" t="s">
        <v>489</v>
      </c>
      <c r="BF76">
        <f t="shared" si="1"/>
        <v>-0.34238208635925699</v>
      </c>
    </row>
    <row r="77" spans="1:59">
      <c r="A77" s="891"/>
      <c r="B77" s="7" t="s">
        <v>79</v>
      </c>
      <c r="C77" s="106" t="s">
        <v>66</v>
      </c>
      <c r="D77" s="108">
        <v>0.9</v>
      </c>
      <c r="E77" s="108">
        <v>0.9</v>
      </c>
      <c r="F77" s="108">
        <v>1</v>
      </c>
      <c r="G77" s="108">
        <v>0.8</v>
      </c>
      <c r="H77" s="108">
        <v>0.9</v>
      </c>
      <c r="I77" s="108">
        <v>0.9</v>
      </c>
      <c r="J77" s="108">
        <v>1</v>
      </c>
      <c r="K77" s="108">
        <v>1.1000000000000001</v>
      </c>
      <c r="L77" s="108">
        <v>1.3</v>
      </c>
      <c r="M77" s="108">
        <v>1.1000000000000001</v>
      </c>
      <c r="N77" s="108">
        <v>1.1000000000000001</v>
      </c>
      <c r="O77" s="108">
        <v>1.2</v>
      </c>
      <c r="P77" s="108">
        <v>1.3</v>
      </c>
      <c r="Q77" s="108">
        <v>1.6</v>
      </c>
      <c r="R77" s="108">
        <v>1.8</v>
      </c>
      <c r="S77" s="108">
        <v>1.8</v>
      </c>
      <c r="T77" s="108">
        <v>2</v>
      </c>
      <c r="U77" s="108">
        <v>2</v>
      </c>
      <c r="V77" s="108">
        <v>2</v>
      </c>
      <c r="W77" s="108">
        <v>2</v>
      </c>
      <c r="X77" s="108">
        <v>1.8</v>
      </c>
      <c r="Y77" s="108">
        <v>1.6</v>
      </c>
      <c r="Z77" s="108">
        <v>1.2</v>
      </c>
      <c r="AA77" s="108">
        <v>1.6</v>
      </c>
      <c r="AB77" s="108">
        <v>1.7</v>
      </c>
      <c r="AC77" s="108">
        <v>1.7</v>
      </c>
      <c r="AD77" s="108">
        <v>1.8</v>
      </c>
      <c r="AE77" s="108">
        <v>1.3</v>
      </c>
      <c r="AF77" s="108">
        <v>1.3</v>
      </c>
      <c r="AG77" s="108">
        <v>1.4</v>
      </c>
      <c r="AH77" s="108">
        <v>1.4</v>
      </c>
      <c r="AI77" s="108">
        <v>1.4</v>
      </c>
      <c r="AJ77" s="108">
        <v>1.5</v>
      </c>
      <c r="AK77" s="108">
        <v>1.6</v>
      </c>
      <c r="AL77" s="108">
        <v>1.6</v>
      </c>
      <c r="AM77" s="108">
        <v>1.7</v>
      </c>
      <c r="AN77" s="108">
        <v>1.6</v>
      </c>
      <c r="AO77" s="108">
        <v>1.6</v>
      </c>
      <c r="AP77" s="108">
        <v>1.6</v>
      </c>
      <c r="AQ77" s="108">
        <v>1.6</v>
      </c>
      <c r="AR77" s="108">
        <v>1.5</v>
      </c>
      <c r="AS77" s="108">
        <v>1.4</v>
      </c>
      <c r="AT77" s="108">
        <v>1.4</v>
      </c>
      <c r="AU77" s="108">
        <v>1.5</v>
      </c>
      <c r="AV77" s="108">
        <v>1.4</v>
      </c>
      <c r="AW77" s="108">
        <v>1.3</v>
      </c>
      <c r="AX77" s="108">
        <v>1.2</v>
      </c>
      <c r="AY77" s="108">
        <v>1.3</v>
      </c>
      <c r="AZ77" s="108">
        <v>1.5</v>
      </c>
      <c r="BA77" s="108">
        <v>1.5</v>
      </c>
      <c r="BB77" s="108">
        <v>1.5</v>
      </c>
      <c r="BC77" s="108">
        <v>1.5</v>
      </c>
      <c r="BD77" s="108">
        <v>1.6</v>
      </c>
      <c r="BE77" s="108" t="s">
        <v>489</v>
      </c>
      <c r="BF77">
        <f t="shared" si="1"/>
        <v>2.9779005518050856</v>
      </c>
    </row>
    <row r="78" spans="1:59" ht="21">
      <c r="A78" s="891"/>
      <c r="B78" s="7" t="s">
        <v>80</v>
      </c>
      <c r="C78" s="106" t="s">
        <v>66</v>
      </c>
      <c r="D78" s="107" t="s">
        <v>489</v>
      </c>
      <c r="E78" s="107">
        <v>7.1</v>
      </c>
      <c r="F78" s="107">
        <v>7.1</v>
      </c>
      <c r="G78" s="107">
        <v>7.2</v>
      </c>
      <c r="H78" s="107">
        <v>7.5</v>
      </c>
      <c r="I78" s="107">
        <v>7.4</v>
      </c>
      <c r="J78" s="107">
        <v>7.6</v>
      </c>
      <c r="K78" s="107">
        <v>7.7</v>
      </c>
      <c r="L78" s="107">
        <v>7.9</v>
      </c>
      <c r="M78" s="107">
        <v>8.1</v>
      </c>
      <c r="N78" s="107">
        <v>8.5</v>
      </c>
      <c r="O78" s="107">
        <v>8.8000000000000007</v>
      </c>
      <c r="P78" s="107">
        <v>9.1</v>
      </c>
      <c r="Q78" s="107">
        <v>10</v>
      </c>
      <c r="R78" s="107">
        <v>10.4</v>
      </c>
      <c r="S78" s="107">
        <v>10.4</v>
      </c>
      <c r="T78" s="107">
        <v>10.8</v>
      </c>
      <c r="U78" s="107">
        <v>10.3</v>
      </c>
      <c r="V78" s="107">
        <v>10.9</v>
      </c>
      <c r="W78" s="107">
        <v>11.2</v>
      </c>
      <c r="X78" s="107">
        <v>10.7</v>
      </c>
      <c r="Y78" s="107">
        <v>10.3</v>
      </c>
      <c r="Z78" s="107">
        <v>9.9</v>
      </c>
      <c r="AA78" s="107">
        <v>10.1</v>
      </c>
      <c r="AB78" s="107">
        <v>10.199999999999999</v>
      </c>
      <c r="AC78" s="107">
        <v>10.199999999999999</v>
      </c>
      <c r="AD78" s="107">
        <v>10.3</v>
      </c>
      <c r="AE78" s="107">
        <v>9.5</v>
      </c>
      <c r="AF78" s="107">
        <v>9.9</v>
      </c>
      <c r="AG78" s="107">
        <v>10</v>
      </c>
      <c r="AH78" s="107">
        <v>10</v>
      </c>
      <c r="AI78" s="107">
        <v>10</v>
      </c>
      <c r="AJ78" s="107">
        <v>9.6999999999999993</v>
      </c>
      <c r="AK78" s="107">
        <v>9.5</v>
      </c>
      <c r="AL78" s="107">
        <v>9.4</v>
      </c>
      <c r="AM78" s="107">
        <v>9.6999999999999993</v>
      </c>
      <c r="AN78" s="107">
        <v>9.8000000000000007</v>
      </c>
      <c r="AO78" s="107">
        <v>10</v>
      </c>
      <c r="AP78" s="107">
        <v>10.1</v>
      </c>
      <c r="AQ78" s="107">
        <v>10.199999999999999</v>
      </c>
      <c r="AR78" s="107">
        <v>10.8</v>
      </c>
      <c r="AS78" s="107">
        <v>10.6</v>
      </c>
      <c r="AT78" s="107">
        <v>11.1</v>
      </c>
      <c r="AU78" s="107">
        <v>11.5</v>
      </c>
      <c r="AV78" s="107">
        <v>11.7</v>
      </c>
      <c r="AW78" s="107">
        <v>11.2</v>
      </c>
      <c r="AX78" s="107">
        <v>11.1</v>
      </c>
      <c r="AY78" s="107">
        <v>11.2</v>
      </c>
      <c r="AZ78" s="107">
        <v>10.4</v>
      </c>
      <c r="BA78" s="107">
        <v>10.5</v>
      </c>
      <c r="BB78" s="107">
        <v>10.3</v>
      </c>
      <c r="BC78" s="107">
        <v>10.6</v>
      </c>
      <c r="BD78" s="243">
        <f>BC78</f>
        <v>10.6</v>
      </c>
      <c r="BE78" s="107" t="s">
        <v>489</v>
      </c>
      <c r="BF78">
        <f t="shared" si="1"/>
        <v>-0.62240592331287592</v>
      </c>
    </row>
    <row r="79" spans="1:59" ht="21">
      <c r="A79" s="896"/>
      <c r="B79" s="7" t="s">
        <v>81</v>
      </c>
      <c r="C79" s="106" t="s">
        <v>66</v>
      </c>
      <c r="D79" s="108">
        <v>7.8</v>
      </c>
      <c r="E79" s="108">
        <v>7.8</v>
      </c>
      <c r="F79" s="108">
        <v>8</v>
      </c>
      <c r="G79" s="108">
        <v>8.1</v>
      </c>
      <c r="H79" s="108">
        <v>8.4</v>
      </c>
      <c r="I79" s="108">
        <v>8.6</v>
      </c>
      <c r="J79" s="108">
        <v>8.8000000000000007</v>
      </c>
      <c r="K79" s="108">
        <v>9</v>
      </c>
      <c r="L79" s="108">
        <v>9.3000000000000007</v>
      </c>
      <c r="M79" s="108">
        <v>9.5</v>
      </c>
      <c r="N79" s="108">
        <v>9.5</v>
      </c>
      <c r="O79" s="108">
        <v>9.8000000000000007</v>
      </c>
      <c r="P79" s="108">
        <v>9.6999999999999993</v>
      </c>
      <c r="Q79" s="108">
        <v>9.9</v>
      </c>
      <c r="R79" s="108">
        <v>10.1</v>
      </c>
      <c r="S79" s="108">
        <v>10.199999999999999</v>
      </c>
      <c r="T79" s="108">
        <v>10.199999999999999</v>
      </c>
      <c r="U79" s="108">
        <v>10</v>
      </c>
      <c r="V79" s="108">
        <v>10.3</v>
      </c>
      <c r="W79" s="108">
        <v>10.4</v>
      </c>
      <c r="X79" s="108">
        <v>10.4</v>
      </c>
      <c r="Y79" s="108">
        <v>10.4</v>
      </c>
      <c r="Z79" s="108">
        <v>10.3</v>
      </c>
      <c r="AA79" s="108">
        <v>10.199999999999999</v>
      </c>
      <c r="AB79" s="108">
        <v>10</v>
      </c>
      <c r="AC79" s="108">
        <v>9.9</v>
      </c>
      <c r="AD79" s="108">
        <v>9.8000000000000007</v>
      </c>
      <c r="AE79" s="108">
        <v>9.6</v>
      </c>
      <c r="AF79" s="108">
        <v>9.4</v>
      </c>
      <c r="AG79" s="108">
        <v>9.1999999999999993</v>
      </c>
      <c r="AH79" s="108">
        <v>9.3000000000000007</v>
      </c>
      <c r="AI79" s="108">
        <v>8.6999999999999993</v>
      </c>
      <c r="AJ79" s="108">
        <v>8.6999999999999993</v>
      </c>
      <c r="AK79" s="108">
        <v>8.4</v>
      </c>
      <c r="AL79" s="108">
        <v>8.3000000000000007</v>
      </c>
      <c r="AM79" s="108">
        <v>8.1</v>
      </c>
      <c r="AN79" s="108">
        <v>8.1999999999999993</v>
      </c>
      <c r="AO79" s="108">
        <v>8.1</v>
      </c>
      <c r="AP79" s="108">
        <v>8.1</v>
      </c>
      <c r="AQ79" s="108">
        <v>8.1999999999999993</v>
      </c>
      <c r="AR79" s="108">
        <v>8.3000000000000007</v>
      </c>
      <c r="AS79" s="108">
        <v>8.3000000000000007</v>
      </c>
      <c r="AT79" s="108">
        <v>8.4</v>
      </c>
      <c r="AU79" s="108">
        <v>8.4</v>
      </c>
      <c r="AV79" s="108">
        <v>8.5</v>
      </c>
      <c r="AW79" s="108">
        <v>8.5</v>
      </c>
      <c r="AX79" s="108">
        <v>8.6</v>
      </c>
      <c r="AY79" s="108">
        <v>8.6999999999999993</v>
      </c>
      <c r="AZ79" s="108">
        <v>8.6999999999999993</v>
      </c>
      <c r="BA79" s="108">
        <v>8.6999999999999993</v>
      </c>
      <c r="BB79" s="108">
        <v>8.6</v>
      </c>
      <c r="BC79" s="108">
        <v>8.6</v>
      </c>
      <c r="BD79" s="242">
        <f>BC79</f>
        <v>8.6</v>
      </c>
      <c r="BE79" s="108" t="s">
        <v>489</v>
      </c>
      <c r="BF79">
        <f t="shared" si="1"/>
        <v>0.17766218226889333</v>
      </c>
    </row>
    <row r="80" spans="1:59">
      <c r="A80" s="241" t="s">
        <v>551</v>
      </c>
      <c r="BD80">
        <f>AVERAGE(BD46:BD79)</f>
        <v>9.0441176470588243</v>
      </c>
    </row>
    <row r="81" spans="1:56">
      <c r="A81" s="240" t="s">
        <v>552</v>
      </c>
      <c r="BD81">
        <f>_xlfn.STDEV.P(BD46:BD79)</f>
        <v>2.4997871881740625</v>
      </c>
    </row>
    <row r="84" spans="1:56">
      <c r="A84" s="246" t="e">
        <f ca="1">DotStatQuery(B84)</f>
        <v>#NAME?</v>
      </c>
      <c r="B84" s="246" t="s">
        <v>656</v>
      </c>
      <c r="C84" s="284"/>
      <c r="D84" s="284"/>
      <c r="E84" s="284"/>
      <c r="F84" s="284"/>
      <c r="G84" s="284"/>
      <c r="H84" s="284"/>
      <c r="I84" s="284"/>
      <c r="J84" s="284"/>
      <c r="K84" s="284"/>
      <c r="L84" s="284"/>
      <c r="M84" s="284"/>
      <c r="N84" s="284"/>
      <c r="O84" s="284"/>
      <c r="P84" s="284"/>
    </row>
    <row r="85" spans="1:56" ht="24.75">
      <c r="A85" s="238" t="s">
        <v>657</v>
      </c>
      <c r="B85" s="284"/>
      <c r="C85" s="284"/>
      <c r="D85" s="284"/>
      <c r="E85" s="284"/>
      <c r="F85" s="284"/>
      <c r="G85" s="284"/>
      <c r="H85" s="284"/>
      <c r="I85" s="284"/>
      <c r="J85" s="284"/>
      <c r="K85" s="284"/>
      <c r="L85" s="284"/>
      <c r="M85" s="284"/>
      <c r="N85" s="284"/>
      <c r="O85" s="284"/>
      <c r="P85" s="284"/>
    </row>
    <row r="86" spans="1:56">
      <c r="A86" s="853" t="s">
        <v>511</v>
      </c>
      <c r="B86" s="854"/>
      <c r="C86" s="855" t="s">
        <v>512</v>
      </c>
      <c r="D86" s="856"/>
      <c r="E86" s="856"/>
      <c r="F86" s="856"/>
      <c r="G86" s="856"/>
      <c r="H86" s="856"/>
      <c r="I86" s="856"/>
      <c r="J86" s="856"/>
      <c r="K86" s="856"/>
      <c r="L86" s="856"/>
      <c r="M86" s="856"/>
      <c r="N86" s="856"/>
      <c r="O86" s="856"/>
      <c r="P86" s="864"/>
    </row>
    <row r="87" spans="1:56">
      <c r="A87" s="853" t="s">
        <v>483</v>
      </c>
      <c r="B87" s="854"/>
      <c r="C87" s="855" t="s">
        <v>658</v>
      </c>
      <c r="D87" s="856"/>
      <c r="E87" s="856"/>
      <c r="F87" s="856"/>
      <c r="G87" s="856"/>
      <c r="H87" s="856"/>
      <c r="I87" s="856"/>
      <c r="J87" s="856"/>
      <c r="K87" s="856"/>
      <c r="L87" s="856"/>
      <c r="M87" s="856"/>
      <c r="N87" s="856"/>
      <c r="O87" s="856"/>
      <c r="P87" s="864"/>
    </row>
    <row r="88" spans="1:56">
      <c r="A88" s="853" t="s">
        <v>514</v>
      </c>
      <c r="B88" s="854"/>
      <c r="C88" s="855" t="s">
        <v>659</v>
      </c>
      <c r="D88" s="856"/>
      <c r="E88" s="856"/>
      <c r="F88" s="856"/>
      <c r="G88" s="856"/>
      <c r="H88" s="856"/>
      <c r="I88" s="856"/>
      <c r="J88" s="856"/>
      <c r="K88" s="856"/>
      <c r="L88" s="856"/>
      <c r="M88" s="856"/>
      <c r="N88" s="856"/>
      <c r="O88" s="856"/>
      <c r="P88" s="864"/>
    </row>
    <row r="89" spans="1:56">
      <c r="A89" s="853" t="s">
        <v>516</v>
      </c>
      <c r="B89" s="854"/>
      <c r="C89" s="855" t="s">
        <v>517</v>
      </c>
      <c r="D89" s="856"/>
      <c r="E89" s="856"/>
      <c r="F89" s="856"/>
      <c r="G89" s="856"/>
      <c r="H89" s="856"/>
      <c r="I89" s="856"/>
      <c r="J89" s="856"/>
      <c r="K89" s="856"/>
      <c r="L89" s="856"/>
      <c r="M89" s="856"/>
      <c r="N89" s="856"/>
      <c r="O89" s="856"/>
      <c r="P89" s="864"/>
    </row>
    <row r="90" spans="1:56">
      <c r="A90" s="862" t="s">
        <v>494</v>
      </c>
      <c r="B90" s="863"/>
      <c r="C90" s="188" t="s">
        <v>243</v>
      </c>
      <c r="D90" s="188" t="s">
        <v>244</v>
      </c>
      <c r="E90" s="188" t="s">
        <v>245</v>
      </c>
      <c r="F90" s="188" t="s">
        <v>246</v>
      </c>
      <c r="G90" s="188" t="s">
        <v>247</v>
      </c>
      <c r="H90" s="188" t="s">
        <v>248</v>
      </c>
      <c r="I90" s="188" t="s">
        <v>249</v>
      </c>
      <c r="J90" s="188" t="s">
        <v>250</v>
      </c>
      <c r="K90" s="188" t="s">
        <v>251</v>
      </c>
      <c r="L90" s="188" t="s">
        <v>252</v>
      </c>
      <c r="M90" s="188" t="s">
        <v>253</v>
      </c>
      <c r="N90" s="188" t="s">
        <v>254</v>
      </c>
      <c r="O90" s="188" t="s">
        <v>255</v>
      </c>
      <c r="P90" s="188" t="s">
        <v>360</v>
      </c>
    </row>
    <row r="91" spans="1:56">
      <c r="A91" s="189" t="s">
        <v>122</v>
      </c>
      <c r="B91" s="106" t="s">
        <v>66</v>
      </c>
      <c r="C91" s="106" t="s">
        <v>66</v>
      </c>
      <c r="D91" s="106" t="s">
        <v>66</v>
      </c>
      <c r="E91" s="106" t="s">
        <v>66</v>
      </c>
      <c r="F91" s="106" t="s">
        <v>66</v>
      </c>
      <c r="G91" s="106" t="s">
        <v>66</v>
      </c>
      <c r="H91" s="106" t="s">
        <v>66</v>
      </c>
      <c r="I91" s="106" t="s">
        <v>66</v>
      </c>
      <c r="J91" s="106" t="s">
        <v>66</v>
      </c>
      <c r="K91" s="106" t="s">
        <v>66</v>
      </c>
      <c r="L91" s="106" t="s">
        <v>66</v>
      </c>
      <c r="M91" s="106" t="s">
        <v>66</v>
      </c>
      <c r="N91" s="106" t="s">
        <v>66</v>
      </c>
      <c r="O91" s="106" t="s">
        <v>66</v>
      </c>
      <c r="P91" s="106" t="s">
        <v>66</v>
      </c>
    </row>
    <row r="92" spans="1:56">
      <c r="A92" s="116" t="s">
        <v>65</v>
      </c>
      <c r="B92" s="106" t="s">
        <v>66</v>
      </c>
      <c r="C92" s="107">
        <v>29.820499999999999</v>
      </c>
      <c r="D92" s="107">
        <v>30.372399999999999</v>
      </c>
      <c r="E92" s="107">
        <v>29.596900000000002</v>
      </c>
      <c r="F92" s="107">
        <v>30.422599999999999</v>
      </c>
      <c r="G92" s="107">
        <v>30.026399999999999</v>
      </c>
      <c r="H92" s="107">
        <v>29.901</v>
      </c>
      <c r="I92" s="107">
        <v>29.8902</v>
      </c>
      <c r="J92" s="107">
        <v>29.079899999999999</v>
      </c>
      <c r="K92" s="107">
        <v>29.490600000000001</v>
      </c>
      <c r="L92" s="107">
        <v>29.6877</v>
      </c>
      <c r="M92" s="107">
        <v>30.3247</v>
      </c>
      <c r="N92" s="107">
        <v>29.846299999999999</v>
      </c>
      <c r="O92" s="107" t="s">
        <v>489</v>
      </c>
      <c r="P92" s="107" t="s">
        <v>489</v>
      </c>
      <c r="Q92" t="e">
        <f>(O92-$O$126)/$O$127</f>
        <v>#VALUE!</v>
      </c>
    </row>
    <row r="93" spans="1:56">
      <c r="A93" s="116" t="s">
        <v>55</v>
      </c>
      <c r="B93" s="106" t="s">
        <v>66</v>
      </c>
      <c r="C93" s="108">
        <v>22.385100000000001</v>
      </c>
      <c r="D93" s="108">
        <v>22.937999999999999</v>
      </c>
      <c r="E93" s="108">
        <v>23.232500000000002</v>
      </c>
      <c r="F93" s="108">
        <v>23.509799999999998</v>
      </c>
      <c r="G93" s="108">
        <v>23.334599999999998</v>
      </c>
      <c r="H93" s="108">
        <v>22.732099999999999</v>
      </c>
      <c r="I93" s="108">
        <v>22.390699999999999</v>
      </c>
      <c r="J93" s="108">
        <v>22.242699999999999</v>
      </c>
      <c r="K93" s="108">
        <v>21.486499999999999</v>
      </c>
      <c r="L93" s="108">
        <v>21.529299999999999</v>
      </c>
      <c r="M93" s="108">
        <v>21.677</v>
      </c>
      <c r="N93" s="108">
        <v>21.358799999999999</v>
      </c>
      <c r="O93" s="108">
        <v>21.398099999999999</v>
      </c>
      <c r="P93" s="108" t="s">
        <v>489</v>
      </c>
      <c r="Q93" s="284">
        <f t="shared" ref="Q93:Q125" si="2">(O93-$O$126)/$O$127</f>
        <v>-0.57839180656940792</v>
      </c>
    </row>
    <row r="94" spans="1:56">
      <c r="A94" s="116" t="s">
        <v>38</v>
      </c>
      <c r="B94" s="106" t="s">
        <v>66</v>
      </c>
      <c r="C94" s="107">
        <v>25.395</v>
      </c>
      <c r="D94" s="107">
        <v>24.592700000000001</v>
      </c>
      <c r="E94" s="107">
        <v>26.203299999999999</v>
      </c>
      <c r="F94" s="107">
        <v>26.927600000000002</v>
      </c>
      <c r="G94" s="107">
        <v>26.062799999999999</v>
      </c>
      <c r="H94" s="107">
        <v>26.008800000000001</v>
      </c>
      <c r="I94" s="107">
        <v>27.073899999999998</v>
      </c>
      <c r="J94" s="107">
        <v>27.538</v>
      </c>
      <c r="K94" s="107">
        <v>25.3767</v>
      </c>
      <c r="L94" s="107">
        <v>24.278700000000001</v>
      </c>
      <c r="M94" s="107">
        <v>24.988</v>
      </c>
      <c r="N94" s="107">
        <v>24.327300000000001</v>
      </c>
      <c r="O94" s="107">
        <v>24.793299999999999</v>
      </c>
      <c r="P94" s="107" t="s">
        <v>489</v>
      </c>
      <c r="Q94" s="284">
        <f t="shared" si="2"/>
        <v>-0.25510645073163668</v>
      </c>
    </row>
    <row r="95" spans="1:56">
      <c r="A95" s="116" t="s">
        <v>67</v>
      </c>
      <c r="B95" s="106" t="s">
        <v>66</v>
      </c>
      <c r="C95" s="108">
        <v>28.776399999999999</v>
      </c>
      <c r="D95" s="108">
        <v>28.9694</v>
      </c>
      <c r="E95" s="108">
        <v>29.3629</v>
      </c>
      <c r="F95" s="108">
        <v>28.6325</v>
      </c>
      <c r="G95" s="108">
        <v>28.810099999999998</v>
      </c>
      <c r="H95" s="108">
        <v>28.666399999999999</v>
      </c>
      <c r="I95" s="108">
        <v>28.8202</v>
      </c>
      <c r="J95" s="108">
        <v>28.796800000000001</v>
      </c>
      <c r="K95" s="108">
        <v>28.651399999999999</v>
      </c>
      <c r="L95" s="108">
        <v>28.209599999999998</v>
      </c>
      <c r="M95" s="108">
        <v>28.1219</v>
      </c>
      <c r="N95" s="108">
        <v>28.396599999999999</v>
      </c>
      <c r="O95" s="108">
        <v>28.874199999999998</v>
      </c>
      <c r="P95" s="108" t="s">
        <v>489</v>
      </c>
      <c r="Q95" s="284">
        <f t="shared" si="2"/>
        <v>0.13347013051198989</v>
      </c>
    </row>
    <row r="96" spans="1:56">
      <c r="A96" s="116" t="s">
        <v>83</v>
      </c>
      <c r="B96" s="106" t="s">
        <v>66</v>
      </c>
      <c r="C96" s="107" t="s">
        <v>489</v>
      </c>
      <c r="D96" s="107" t="s">
        <v>489</v>
      </c>
      <c r="E96" s="107" t="s">
        <v>489</v>
      </c>
      <c r="F96" s="107">
        <v>62.561999999999998</v>
      </c>
      <c r="G96" s="107">
        <v>61.158499999999997</v>
      </c>
      <c r="H96" s="107">
        <v>61.180199999999999</v>
      </c>
      <c r="I96" s="107">
        <v>57.9724</v>
      </c>
      <c r="J96" s="107">
        <v>56.8337</v>
      </c>
      <c r="K96" s="107">
        <v>55.669699999999999</v>
      </c>
      <c r="L96" s="107">
        <v>51.317999999999998</v>
      </c>
      <c r="M96" s="107">
        <v>51.151299999999999</v>
      </c>
      <c r="N96" s="107">
        <v>51.010899999999999</v>
      </c>
      <c r="O96" s="107">
        <v>50.629600000000003</v>
      </c>
      <c r="P96" s="107" t="s">
        <v>489</v>
      </c>
      <c r="Q96" s="284">
        <f t="shared" si="2"/>
        <v>2.2049835112827991</v>
      </c>
    </row>
    <row r="97" spans="1:17">
      <c r="A97" s="116" t="s">
        <v>41</v>
      </c>
      <c r="B97" s="106" t="s">
        <v>66</v>
      </c>
      <c r="C97" s="108">
        <v>9.6808999999999994</v>
      </c>
      <c r="D97" s="108">
        <v>10.2346</v>
      </c>
      <c r="E97" s="108">
        <v>9.5264000000000006</v>
      </c>
      <c r="F97" s="108">
        <v>10.198600000000001</v>
      </c>
      <c r="G97" s="108">
        <v>10.8492</v>
      </c>
      <c r="H97" s="108">
        <v>12.6897</v>
      </c>
      <c r="I97" s="108">
        <v>13.2706</v>
      </c>
      <c r="J97" s="108">
        <v>14.8062</v>
      </c>
      <c r="K97" s="108">
        <v>17.453099999999999</v>
      </c>
      <c r="L97" s="108">
        <v>16.260999999999999</v>
      </c>
      <c r="M97" s="108">
        <v>16.240300000000001</v>
      </c>
      <c r="N97" s="108">
        <v>15.8155</v>
      </c>
      <c r="O97" s="108">
        <v>15.9802</v>
      </c>
      <c r="P97" s="108" t="s">
        <v>489</v>
      </c>
      <c r="Q97" s="284">
        <f t="shared" si="2"/>
        <v>-1.0942753272437307</v>
      </c>
    </row>
    <row r="98" spans="1:17">
      <c r="A98" s="116" t="s">
        <v>42</v>
      </c>
      <c r="B98" s="106" t="s">
        <v>66</v>
      </c>
      <c r="C98" s="107">
        <v>16.138500000000001</v>
      </c>
      <c r="D98" s="107">
        <v>15.819900000000001</v>
      </c>
      <c r="E98" s="107">
        <v>15.513299999999999</v>
      </c>
      <c r="F98" s="107">
        <v>15.453099999999999</v>
      </c>
      <c r="G98" s="107">
        <v>15.731999999999999</v>
      </c>
      <c r="H98" s="107">
        <v>15.5242</v>
      </c>
      <c r="I98" s="107">
        <v>15.364000000000001</v>
      </c>
      <c r="J98" s="107">
        <v>15.602600000000001</v>
      </c>
      <c r="K98" s="107">
        <v>15.337400000000001</v>
      </c>
      <c r="L98" s="107">
        <v>14.958500000000001</v>
      </c>
      <c r="M98" s="107">
        <v>14.8714</v>
      </c>
      <c r="N98" s="107">
        <v>14.695</v>
      </c>
      <c r="O98" s="107">
        <v>14.240600000000001</v>
      </c>
      <c r="P98" s="107" t="s">
        <v>489</v>
      </c>
      <c r="Q98" s="284">
        <f t="shared" si="2"/>
        <v>-1.2599171760347847</v>
      </c>
    </row>
    <row r="99" spans="1:17">
      <c r="A99" s="116" t="s">
        <v>44</v>
      </c>
      <c r="B99" s="106" t="s">
        <v>66</v>
      </c>
      <c r="C99" s="108">
        <v>22.517099999999999</v>
      </c>
      <c r="D99" s="108">
        <v>21.351800000000001</v>
      </c>
      <c r="E99" s="108">
        <v>22.880600000000001</v>
      </c>
      <c r="F99" s="108">
        <v>23.190799999999999</v>
      </c>
      <c r="G99" s="108">
        <v>23.9983</v>
      </c>
      <c r="H99" s="108">
        <v>22.997299999999999</v>
      </c>
      <c r="I99" s="108">
        <v>26.1448</v>
      </c>
      <c r="J99" s="108">
        <v>23.2835</v>
      </c>
      <c r="K99" s="108">
        <v>20.647400000000001</v>
      </c>
      <c r="L99" s="108">
        <v>20.861499999999999</v>
      </c>
      <c r="M99" s="108">
        <v>20.2517</v>
      </c>
      <c r="N99" s="108">
        <v>19.233699999999999</v>
      </c>
      <c r="O99" s="108">
        <v>19.7959</v>
      </c>
      <c r="P99" s="108" t="s">
        <v>489</v>
      </c>
      <c r="Q99" s="284">
        <f t="shared" si="2"/>
        <v>-0.7309506535072251</v>
      </c>
    </row>
    <row r="100" spans="1:17">
      <c r="A100" s="116" t="s">
        <v>60</v>
      </c>
      <c r="B100" s="106" t="s">
        <v>66</v>
      </c>
      <c r="C100" s="107">
        <v>27.794599999999999</v>
      </c>
      <c r="D100" s="107">
        <v>27.103999999999999</v>
      </c>
      <c r="E100" s="107">
        <v>26.528600000000001</v>
      </c>
      <c r="F100" s="107">
        <v>26.295300000000001</v>
      </c>
      <c r="G100" s="107">
        <v>25.847899999999999</v>
      </c>
      <c r="H100" s="107">
        <v>25.322500000000002</v>
      </c>
      <c r="I100" s="107">
        <v>24.271599999999999</v>
      </c>
      <c r="J100" s="107">
        <v>24.626799999999999</v>
      </c>
      <c r="K100" s="107">
        <v>24.428999999999998</v>
      </c>
      <c r="L100" s="107">
        <v>24.240400000000001</v>
      </c>
      <c r="M100" s="107">
        <v>24.9559</v>
      </c>
      <c r="N100" s="107">
        <v>24.484200000000001</v>
      </c>
      <c r="O100" s="107">
        <v>24.048300000000001</v>
      </c>
      <c r="P100" s="107">
        <v>23.787299999999998</v>
      </c>
      <c r="Q100" s="284">
        <f t="shared" si="2"/>
        <v>-0.32604412453557718</v>
      </c>
    </row>
    <row r="101" spans="1:17">
      <c r="A101" s="116" t="s">
        <v>46</v>
      </c>
      <c r="B101" s="106" t="s">
        <v>66</v>
      </c>
      <c r="C101" s="108">
        <v>20.615300000000001</v>
      </c>
      <c r="D101" s="108">
        <v>20.615500000000001</v>
      </c>
      <c r="E101" s="108">
        <v>20.3385</v>
      </c>
      <c r="F101" s="108">
        <v>20.434000000000001</v>
      </c>
      <c r="G101" s="108">
        <v>20.387</v>
      </c>
      <c r="H101" s="108">
        <v>20.470600000000001</v>
      </c>
      <c r="I101" s="108">
        <v>20.779699999999998</v>
      </c>
      <c r="J101" s="108">
        <v>20.746700000000001</v>
      </c>
      <c r="K101" s="108">
        <v>21.161999999999999</v>
      </c>
      <c r="L101" s="108">
        <v>20.983499999999999</v>
      </c>
      <c r="M101" s="108">
        <v>21.151199999999999</v>
      </c>
      <c r="N101" s="108">
        <v>21.381799999999998</v>
      </c>
      <c r="O101" s="108">
        <v>21.393799999999999</v>
      </c>
      <c r="P101" s="108" t="s">
        <v>489</v>
      </c>
      <c r="Q101" s="284">
        <f t="shared" si="2"/>
        <v>-0.57880124549203471</v>
      </c>
    </row>
    <row r="102" spans="1:17">
      <c r="A102" s="116" t="s">
        <v>43</v>
      </c>
      <c r="B102" s="106" t="s">
        <v>66</v>
      </c>
      <c r="C102" s="107">
        <v>19.407399999999999</v>
      </c>
      <c r="D102" s="107">
        <v>19.5717</v>
      </c>
      <c r="E102" s="107">
        <v>19.7941</v>
      </c>
      <c r="F102" s="107">
        <v>20.345199999999998</v>
      </c>
      <c r="G102" s="107">
        <v>21.998200000000001</v>
      </c>
      <c r="H102" s="107">
        <v>22.063300000000002</v>
      </c>
      <c r="I102" s="107">
        <v>22.344899999999999</v>
      </c>
      <c r="J102" s="107">
        <v>22.387</v>
      </c>
      <c r="K102" s="107">
        <v>22.2959</v>
      </c>
      <c r="L102" s="107">
        <v>21.948</v>
      </c>
      <c r="M102" s="107">
        <v>21.9876</v>
      </c>
      <c r="N102" s="107">
        <v>22.240600000000001</v>
      </c>
      <c r="O102" s="107">
        <v>22.041599999999999</v>
      </c>
      <c r="P102" s="107">
        <v>21.9389</v>
      </c>
      <c r="Q102" s="284">
        <f t="shared" si="2"/>
        <v>-0.51711879570654096</v>
      </c>
    </row>
    <row r="103" spans="1:17">
      <c r="A103" s="116" t="s">
        <v>68</v>
      </c>
      <c r="B103" s="106" t="s">
        <v>66</v>
      </c>
      <c r="C103" s="108">
        <v>36.561700000000002</v>
      </c>
      <c r="D103" s="108">
        <v>34.698599999999999</v>
      </c>
      <c r="E103" s="108">
        <v>37.3474</v>
      </c>
      <c r="F103" s="108">
        <v>36.445700000000002</v>
      </c>
      <c r="G103" s="108">
        <v>37.356200000000001</v>
      </c>
      <c r="H103" s="108">
        <v>36.811100000000003</v>
      </c>
      <c r="I103" s="108">
        <v>34.841200000000001</v>
      </c>
      <c r="J103" s="108">
        <v>36.729100000000003</v>
      </c>
      <c r="K103" s="108" t="s">
        <v>489</v>
      </c>
      <c r="L103" s="108">
        <v>30.049800000000001</v>
      </c>
      <c r="M103" s="108">
        <v>31.8079</v>
      </c>
      <c r="N103" s="108">
        <v>31.156500000000001</v>
      </c>
      <c r="O103" s="108">
        <v>31.531199999999998</v>
      </c>
      <c r="P103" s="108" t="s">
        <v>489</v>
      </c>
      <c r="Q103" s="284">
        <f t="shared" si="2"/>
        <v>0.38646529735369534</v>
      </c>
    </row>
    <row r="104" spans="1:17">
      <c r="A104" s="116" t="s">
        <v>52</v>
      </c>
      <c r="B104" s="106" t="s">
        <v>66</v>
      </c>
      <c r="C104" s="107">
        <v>29.1813</v>
      </c>
      <c r="D104" s="107">
        <v>30.5916</v>
      </c>
      <c r="E104" s="107">
        <v>29.069600000000001</v>
      </c>
      <c r="F104" s="107">
        <v>28.4998</v>
      </c>
      <c r="G104" s="107">
        <v>29.908000000000001</v>
      </c>
      <c r="H104" s="107">
        <v>29.577000000000002</v>
      </c>
      <c r="I104" s="107">
        <v>29.900700000000001</v>
      </c>
      <c r="J104" s="107">
        <v>32.091900000000003</v>
      </c>
      <c r="K104" s="107">
        <v>32.521000000000001</v>
      </c>
      <c r="L104" s="107">
        <v>33.805999999999997</v>
      </c>
      <c r="M104" s="107">
        <v>34.712899999999998</v>
      </c>
      <c r="N104" s="107">
        <v>35.748800000000003</v>
      </c>
      <c r="O104" s="107">
        <v>36.953299999999999</v>
      </c>
      <c r="P104" s="107" t="s">
        <v>489</v>
      </c>
      <c r="Q104" s="284">
        <f t="shared" si="2"/>
        <v>0.90274873511523512</v>
      </c>
    </row>
    <row r="105" spans="1:17">
      <c r="A105" s="116" t="s">
        <v>69</v>
      </c>
      <c r="B105" s="106" t="s">
        <v>66</v>
      </c>
      <c r="C105" s="108">
        <v>18.9499</v>
      </c>
      <c r="D105" s="108">
        <v>19.035599999999999</v>
      </c>
      <c r="E105" s="108">
        <v>18.109300000000001</v>
      </c>
      <c r="F105" s="108">
        <v>18.334099999999999</v>
      </c>
      <c r="G105" s="108">
        <v>18.790299999999998</v>
      </c>
      <c r="H105" s="108">
        <v>18.635999999999999</v>
      </c>
      <c r="I105" s="108">
        <v>18.046199999999999</v>
      </c>
      <c r="J105" s="108">
        <v>17.4863</v>
      </c>
      <c r="K105" s="108">
        <v>17.403500000000001</v>
      </c>
      <c r="L105" s="108">
        <v>18.0183</v>
      </c>
      <c r="M105" s="108">
        <v>19.572299999999998</v>
      </c>
      <c r="N105" s="108">
        <v>19.627400000000002</v>
      </c>
      <c r="O105" s="108">
        <v>19.4756</v>
      </c>
      <c r="P105" s="108">
        <v>19.541599999999999</v>
      </c>
      <c r="Q105" s="284">
        <f t="shared" si="2"/>
        <v>-0.76144909232521463</v>
      </c>
    </row>
    <row r="106" spans="1:17">
      <c r="A106" s="116" t="s">
        <v>70</v>
      </c>
      <c r="B106" s="106" t="s">
        <v>66</v>
      </c>
      <c r="C106" s="107">
        <v>22.665500000000002</v>
      </c>
      <c r="D106" s="107">
        <v>21.369700000000002</v>
      </c>
      <c r="E106" s="107">
        <v>21.142900000000001</v>
      </c>
      <c r="F106" s="107">
        <v>21.884</v>
      </c>
      <c r="G106" s="107">
        <v>21.709700000000002</v>
      </c>
      <c r="H106" s="107">
        <v>23.3522</v>
      </c>
      <c r="I106" s="107">
        <v>24.3247</v>
      </c>
      <c r="J106" s="107">
        <v>22.933499999999999</v>
      </c>
      <c r="K106" s="107">
        <v>23.453800000000001</v>
      </c>
      <c r="L106" s="107">
        <v>26.230799999999999</v>
      </c>
      <c r="M106" s="107">
        <v>29.698499999999999</v>
      </c>
      <c r="N106" s="107">
        <v>30.073599999999999</v>
      </c>
      <c r="O106" s="107">
        <v>30.286200000000001</v>
      </c>
      <c r="P106" s="107" t="s">
        <v>489</v>
      </c>
      <c r="Q106" s="284">
        <f t="shared" si="2"/>
        <v>0.26791844650013014</v>
      </c>
    </row>
    <row r="107" spans="1:17">
      <c r="A107" s="116" t="s">
        <v>84</v>
      </c>
      <c r="B107" s="106" t="s">
        <v>66</v>
      </c>
      <c r="C107" s="108">
        <v>33.207900000000002</v>
      </c>
      <c r="D107" s="108">
        <v>33.831400000000002</v>
      </c>
      <c r="E107" s="108">
        <v>32.553400000000003</v>
      </c>
      <c r="F107" s="108">
        <v>34.223799999999997</v>
      </c>
      <c r="G107" s="108">
        <v>34.770600000000002</v>
      </c>
      <c r="H107" s="108">
        <v>36.7712</v>
      </c>
      <c r="I107" s="108">
        <v>34.9848</v>
      </c>
      <c r="J107" s="108">
        <v>37.114600000000003</v>
      </c>
      <c r="K107" s="108">
        <v>36.119900000000001</v>
      </c>
      <c r="L107" s="108">
        <v>35.969499999999996</v>
      </c>
      <c r="M107" s="108">
        <v>35.164400000000001</v>
      </c>
      <c r="N107" s="108" t="s">
        <v>489</v>
      </c>
      <c r="O107" s="108" t="s">
        <v>489</v>
      </c>
      <c r="P107" s="108" t="s">
        <v>489</v>
      </c>
      <c r="Q107" s="284" t="e">
        <f t="shared" si="2"/>
        <v>#VALUE!</v>
      </c>
    </row>
    <row r="108" spans="1:17">
      <c r="A108" s="116" t="s">
        <v>47</v>
      </c>
      <c r="B108" s="106" t="s">
        <v>66</v>
      </c>
      <c r="C108" s="107">
        <v>23.994499999999999</v>
      </c>
      <c r="D108" s="107">
        <v>21.948899999999998</v>
      </c>
      <c r="E108" s="107">
        <v>21.871200000000002</v>
      </c>
      <c r="F108" s="107">
        <v>21.746200000000002</v>
      </c>
      <c r="G108" s="107">
        <v>20.977699999999999</v>
      </c>
      <c r="H108" s="107">
        <v>19.9024</v>
      </c>
      <c r="I108" s="107">
        <v>19.574200000000001</v>
      </c>
      <c r="J108" s="107">
        <v>19.831399999999999</v>
      </c>
      <c r="K108" s="107">
        <v>19.443899999999999</v>
      </c>
      <c r="L108" s="107">
        <v>18.7073</v>
      </c>
      <c r="M108" s="107">
        <v>18.499300000000002</v>
      </c>
      <c r="N108" s="107">
        <v>19.7714</v>
      </c>
      <c r="O108" s="107">
        <v>19.764700000000001</v>
      </c>
      <c r="P108" s="107">
        <v>18.998000000000001</v>
      </c>
      <c r="Q108" s="284">
        <f t="shared" si="2"/>
        <v>-0.73392146615512155</v>
      </c>
    </row>
    <row r="109" spans="1:17">
      <c r="A109" s="116" t="s">
        <v>71</v>
      </c>
      <c r="B109" s="106" t="s">
        <v>66</v>
      </c>
      <c r="C109" s="108">
        <v>19.187799999999999</v>
      </c>
      <c r="D109" s="108">
        <v>18.599699999999999</v>
      </c>
      <c r="E109" s="108">
        <v>18.735900000000001</v>
      </c>
      <c r="F109" s="108">
        <v>19.584900000000001</v>
      </c>
      <c r="G109" s="108">
        <v>19.25</v>
      </c>
      <c r="H109" s="108">
        <v>18.4239</v>
      </c>
      <c r="I109" s="108">
        <v>20.553100000000001</v>
      </c>
      <c r="J109" s="108">
        <v>19.620699999999999</v>
      </c>
      <c r="K109" s="108">
        <v>18.6403</v>
      </c>
      <c r="L109" s="108">
        <v>18.481100000000001</v>
      </c>
      <c r="M109" s="108">
        <v>17.901</v>
      </c>
      <c r="N109" s="108">
        <v>17.402999999999999</v>
      </c>
      <c r="O109" s="108" t="s">
        <v>489</v>
      </c>
      <c r="P109" s="108" t="s">
        <v>489</v>
      </c>
      <c r="Q109" s="284" t="e">
        <f t="shared" si="2"/>
        <v>#VALUE!</v>
      </c>
    </row>
    <row r="110" spans="1:17">
      <c r="A110" s="116" t="s">
        <v>72</v>
      </c>
      <c r="B110" s="106" t="s">
        <v>66</v>
      </c>
      <c r="C110" s="107">
        <v>46.790799999999997</v>
      </c>
      <c r="D110" s="107">
        <v>40.482399999999998</v>
      </c>
      <c r="E110" s="107">
        <v>41.377299999999998</v>
      </c>
      <c r="F110" s="107">
        <v>43.164499999999997</v>
      </c>
      <c r="G110" s="107">
        <v>42.8932</v>
      </c>
      <c r="H110" s="107">
        <v>42.551099999999998</v>
      </c>
      <c r="I110" s="107">
        <v>41.115600000000001</v>
      </c>
      <c r="J110" s="107">
        <v>40.704900000000002</v>
      </c>
      <c r="K110" s="107">
        <v>41.069400000000002</v>
      </c>
      <c r="L110" s="107">
        <v>40.310499999999998</v>
      </c>
      <c r="M110" s="107">
        <v>40.067500000000003</v>
      </c>
      <c r="N110" s="107">
        <v>41.283799999999999</v>
      </c>
      <c r="O110" s="107">
        <v>42.112900000000003</v>
      </c>
      <c r="P110" s="107">
        <v>43.392400000000002</v>
      </c>
      <c r="Q110" s="284">
        <f t="shared" si="2"/>
        <v>1.3940373549257223</v>
      </c>
    </row>
    <row r="111" spans="1:17">
      <c r="A111" s="116" t="s">
        <v>51</v>
      </c>
      <c r="B111" s="106" t="s">
        <v>66</v>
      </c>
      <c r="C111" s="108">
        <v>14.9277</v>
      </c>
      <c r="D111" s="108">
        <v>15.7453</v>
      </c>
      <c r="E111" s="108">
        <v>14.465299999999999</v>
      </c>
      <c r="F111" s="108">
        <v>15.776999999999999</v>
      </c>
      <c r="G111" s="108">
        <v>15.1898</v>
      </c>
      <c r="H111" s="108">
        <v>15.077199999999999</v>
      </c>
      <c r="I111" s="108">
        <v>14.8573</v>
      </c>
      <c r="J111" s="108">
        <v>14.373699999999999</v>
      </c>
      <c r="K111" s="108">
        <v>11.517300000000001</v>
      </c>
      <c r="L111" s="108">
        <v>13.398400000000001</v>
      </c>
      <c r="M111" s="108">
        <v>14.116099999999999</v>
      </c>
      <c r="N111" s="108">
        <v>14.699299999999999</v>
      </c>
      <c r="O111" s="108">
        <v>16.468699999999998</v>
      </c>
      <c r="P111" s="108" t="s">
        <v>489</v>
      </c>
      <c r="Q111" s="284">
        <f t="shared" si="2"/>
        <v>-1.0477611612662476</v>
      </c>
    </row>
    <row r="112" spans="1:17">
      <c r="A112" s="116" t="s">
        <v>73</v>
      </c>
      <c r="B112" s="106" t="s">
        <v>66</v>
      </c>
      <c r="C112" s="107">
        <v>53.438000000000002</v>
      </c>
      <c r="D112" s="107">
        <v>55.190100000000001</v>
      </c>
      <c r="E112" s="107">
        <v>56.120199999999997</v>
      </c>
      <c r="F112" s="107">
        <v>59.066600000000001</v>
      </c>
      <c r="G112" s="107">
        <v>56.878799999999998</v>
      </c>
      <c r="H112" s="107">
        <v>57.606900000000003</v>
      </c>
      <c r="I112" s="107">
        <v>56.933700000000002</v>
      </c>
      <c r="J112" s="107">
        <v>56.016300000000001</v>
      </c>
      <c r="K112" s="107">
        <v>55.289299999999997</v>
      </c>
      <c r="L112" s="107">
        <v>54.0535</v>
      </c>
      <c r="M112" s="107">
        <v>52.454500000000003</v>
      </c>
      <c r="N112" s="107">
        <v>50.410299999999999</v>
      </c>
      <c r="O112" s="107">
        <v>49.365200000000002</v>
      </c>
      <c r="P112" s="107" t="s">
        <v>489</v>
      </c>
      <c r="Q112" s="284">
        <f t="shared" si="2"/>
        <v>2.0845894243597081</v>
      </c>
    </row>
    <row r="113" spans="1:17">
      <c r="A113" s="116" t="s">
        <v>54</v>
      </c>
      <c r="B113" s="106" t="s">
        <v>66</v>
      </c>
      <c r="C113" s="108">
        <v>31.977399999999999</v>
      </c>
      <c r="D113" s="108">
        <v>32.675600000000003</v>
      </c>
      <c r="E113" s="108">
        <v>32.863999999999997</v>
      </c>
      <c r="F113" s="108">
        <v>30.76</v>
      </c>
      <c r="G113" s="108">
        <v>31.3535</v>
      </c>
      <c r="H113" s="108">
        <v>28.071999999999999</v>
      </c>
      <c r="I113" s="108">
        <v>14.5098</v>
      </c>
      <c r="J113" s="108">
        <v>14.315300000000001</v>
      </c>
      <c r="K113" s="108">
        <v>13.9558</v>
      </c>
      <c r="L113" s="108">
        <v>13.0776</v>
      </c>
      <c r="M113" s="108">
        <v>12.824400000000001</v>
      </c>
      <c r="N113" s="108">
        <v>13.282</v>
      </c>
      <c r="O113" s="108" t="s">
        <v>489</v>
      </c>
      <c r="P113" s="108" t="s">
        <v>489</v>
      </c>
      <c r="Q113" s="284" t="e">
        <f t="shared" si="2"/>
        <v>#VALUE!</v>
      </c>
    </row>
    <row r="114" spans="1:17">
      <c r="A114" s="116" t="s">
        <v>74</v>
      </c>
      <c r="B114" s="106" t="s">
        <v>66</v>
      </c>
      <c r="C114" s="107" t="s">
        <v>489</v>
      </c>
      <c r="D114" s="107" t="s">
        <v>489</v>
      </c>
      <c r="E114" s="107" t="s">
        <v>489</v>
      </c>
      <c r="F114" s="107" t="s">
        <v>489</v>
      </c>
      <c r="G114" s="107">
        <v>20.367599999999999</v>
      </c>
      <c r="H114" s="107">
        <v>20.322199999999999</v>
      </c>
      <c r="I114" s="107">
        <v>19.930900000000001</v>
      </c>
      <c r="J114" s="107">
        <v>17.6053</v>
      </c>
      <c r="K114" s="107">
        <v>17.156600000000001</v>
      </c>
      <c r="L114" s="107">
        <v>16.9754</v>
      </c>
      <c r="M114" s="107">
        <v>16.825700000000001</v>
      </c>
      <c r="N114" s="107">
        <v>17.3066</v>
      </c>
      <c r="O114" s="107" t="s">
        <v>489</v>
      </c>
      <c r="P114" s="107" t="s">
        <v>489</v>
      </c>
      <c r="Q114" s="284" t="e">
        <f t="shared" si="2"/>
        <v>#VALUE!</v>
      </c>
    </row>
    <row r="115" spans="1:17">
      <c r="A115" s="116" t="s">
        <v>75</v>
      </c>
      <c r="B115" s="106" t="s">
        <v>66</v>
      </c>
      <c r="C115" s="108">
        <v>17.069900000000001</v>
      </c>
      <c r="D115" s="108">
        <v>15.9566</v>
      </c>
      <c r="E115" s="108">
        <v>16.028099999999998</v>
      </c>
      <c r="F115" s="108">
        <v>15.7507</v>
      </c>
      <c r="G115" s="108">
        <v>15.876799999999999</v>
      </c>
      <c r="H115" s="108">
        <v>15.879300000000001</v>
      </c>
      <c r="I115" s="108">
        <v>15.642300000000001</v>
      </c>
      <c r="J115" s="108">
        <v>15.2879</v>
      </c>
      <c r="K115" s="108">
        <v>14.990500000000001</v>
      </c>
      <c r="L115" s="108">
        <v>14.832100000000001</v>
      </c>
      <c r="M115" s="108">
        <v>14.698600000000001</v>
      </c>
      <c r="N115" s="108">
        <v>14.628399999999999</v>
      </c>
      <c r="O115" s="108">
        <v>14.4108</v>
      </c>
      <c r="P115" s="108">
        <v>14.0176</v>
      </c>
      <c r="Q115" s="284">
        <f t="shared" si="2"/>
        <v>-1.2437110121670927</v>
      </c>
    </row>
    <row r="116" spans="1:17">
      <c r="A116" s="116" t="s">
        <v>56</v>
      </c>
      <c r="B116" s="106" t="s">
        <v>66</v>
      </c>
      <c r="C116" s="107">
        <v>29.969799999999999</v>
      </c>
      <c r="D116" s="107">
        <v>28.1007</v>
      </c>
      <c r="E116" s="107">
        <v>28.428999999999998</v>
      </c>
      <c r="F116" s="107">
        <v>29.541</v>
      </c>
      <c r="G116" s="107">
        <v>30.794899999999998</v>
      </c>
      <c r="H116" s="107">
        <v>29.4848</v>
      </c>
      <c r="I116" s="107">
        <v>29.0412</v>
      </c>
      <c r="J116" s="107">
        <v>28.006900000000002</v>
      </c>
      <c r="K116" s="107">
        <v>26.439900000000002</v>
      </c>
      <c r="L116" s="107">
        <v>26.421500000000002</v>
      </c>
      <c r="M116" s="107">
        <v>26.4102</v>
      </c>
      <c r="N116" s="107">
        <v>27.095700000000001</v>
      </c>
      <c r="O116" s="107">
        <v>28.080200000000001</v>
      </c>
      <c r="P116" s="107" t="s">
        <v>489</v>
      </c>
      <c r="Q116" s="284">
        <f t="shared" si="2"/>
        <v>5.7866757357186202E-2</v>
      </c>
    </row>
    <row r="117" spans="1:17">
      <c r="A117" s="116" t="s">
        <v>76</v>
      </c>
      <c r="B117" s="106" t="s">
        <v>66</v>
      </c>
      <c r="C117" s="108">
        <v>28.2593</v>
      </c>
      <c r="D117" s="108">
        <v>28.1265</v>
      </c>
      <c r="E117" s="108">
        <v>27.447299999999998</v>
      </c>
      <c r="F117" s="108">
        <v>28.377600000000001</v>
      </c>
      <c r="G117" s="108">
        <v>28.582899999999999</v>
      </c>
      <c r="H117" s="108">
        <v>28.562200000000001</v>
      </c>
      <c r="I117" s="108">
        <v>30.1022</v>
      </c>
      <c r="J117" s="108">
        <v>30.293600000000001</v>
      </c>
      <c r="K117" s="108">
        <v>32.037500000000001</v>
      </c>
      <c r="L117" s="108">
        <v>30.723500000000001</v>
      </c>
      <c r="M117" s="108">
        <v>30.674099999999999</v>
      </c>
      <c r="N117" s="108">
        <v>32.566200000000002</v>
      </c>
      <c r="O117" s="108" t="s">
        <v>489</v>
      </c>
      <c r="P117" s="108" t="s">
        <v>489</v>
      </c>
      <c r="Q117" s="284" t="e">
        <f t="shared" si="2"/>
        <v>#VALUE!</v>
      </c>
    </row>
    <row r="118" spans="1:17">
      <c r="A118" s="196" t="s">
        <v>77</v>
      </c>
      <c r="B118" s="128" t="s">
        <v>66</v>
      </c>
      <c r="C118" s="88">
        <v>10.6142</v>
      </c>
      <c r="D118" s="88">
        <v>10.712400000000001</v>
      </c>
      <c r="E118" s="88">
        <v>10.935499999999999</v>
      </c>
      <c r="F118" s="88">
        <v>11.680400000000001</v>
      </c>
      <c r="G118" s="88">
        <v>20.566400000000002</v>
      </c>
      <c r="H118" s="88">
        <v>23.6629</v>
      </c>
      <c r="I118" s="88">
        <v>28.679400000000001</v>
      </c>
      <c r="J118" s="88">
        <v>29.204899999999999</v>
      </c>
      <c r="K118" s="88">
        <v>28.0945</v>
      </c>
      <c r="L118" s="88">
        <v>28.974499999999999</v>
      </c>
      <c r="M118" s="88">
        <v>26.4132</v>
      </c>
      <c r="N118" s="88">
        <v>25.0303</v>
      </c>
      <c r="O118" s="88">
        <v>26.673100000000002</v>
      </c>
      <c r="P118" s="88" t="s">
        <v>489</v>
      </c>
      <c r="Q118" s="66">
        <f t="shared" si="2"/>
        <v>-7.6114988695867497E-2</v>
      </c>
    </row>
    <row r="119" spans="1:17">
      <c r="A119" s="116" t="s">
        <v>58</v>
      </c>
      <c r="B119" s="106" t="s">
        <v>66</v>
      </c>
      <c r="C119" s="108" t="s">
        <v>489</v>
      </c>
      <c r="D119" s="108" t="s">
        <v>489</v>
      </c>
      <c r="E119" s="108">
        <v>25.162199999999999</v>
      </c>
      <c r="F119" s="108">
        <v>25.516500000000001</v>
      </c>
      <c r="G119" s="108">
        <v>25.348199999999999</v>
      </c>
      <c r="H119" s="108">
        <v>25.2926</v>
      </c>
      <c r="I119" s="108">
        <v>25.321000000000002</v>
      </c>
      <c r="J119" s="108">
        <v>27.167300000000001</v>
      </c>
      <c r="K119" s="108">
        <v>24.985900000000001</v>
      </c>
      <c r="L119" s="108">
        <v>25.1008</v>
      </c>
      <c r="M119" s="108">
        <v>25.728400000000001</v>
      </c>
      <c r="N119" s="108">
        <v>25.6233</v>
      </c>
      <c r="O119" s="108">
        <v>26.781700000000001</v>
      </c>
      <c r="P119" s="108" t="s">
        <v>489</v>
      </c>
      <c r="Q119" s="284">
        <f t="shared" si="2"/>
        <v>-6.5774275440689103E-2</v>
      </c>
    </row>
    <row r="120" spans="1:17">
      <c r="A120" s="116" t="s">
        <v>45</v>
      </c>
      <c r="B120" s="106" t="s">
        <v>66</v>
      </c>
      <c r="C120" s="107">
        <v>27.761399999999998</v>
      </c>
      <c r="D120" s="107">
        <v>27.899699999999999</v>
      </c>
      <c r="E120" s="107">
        <v>27.918500000000002</v>
      </c>
      <c r="F120" s="107">
        <v>29.2258</v>
      </c>
      <c r="G120" s="107">
        <v>29.097100000000001</v>
      </c>
      <c r="H120" s="107">
        <v>28.7027</v>
      </c>
      <c r="I120" s="107">
        <v>27.906400000000001</v>
      </c>
      <c r="J120" s="107">
        <v>27.384399999999999</v>
      </c>
      <c r="K120" s="107">
        <v>26.473500000000001</v>
      </c>
      <c r="L120" s="107">
        <v>24.665199999999999</v>
      </c>
      <c r="M120" s="107">
        <v>25.333500000000001</v>
      </c>
      <c r="N120" s="107">
        <v>26.2014</v>
      </c>
      <c r="O120" s="107">
        <v>27.903199999999998</v>
      </c>
      <c r="P120" s="107" t="s">
        <v>489</v>
      </c>
      <c r="Q120" s="284">
        <f t="shared" si="2"/>
        <v>4.1013108681618775E-2</v>
      </c>
    </row>
    <row r="121" spans="1:17">
      <c r="A121" s="116" t="s">
        <v>61</v>
      </c>
      <c r="B121" s="106" t="s">
        <v>66</v>
      </c>
      <c r="C121" s="108">
        <v>13.770799999999999</v>
      </c>
      <c r="D121" s="108">
        <v>17.6859</v>
      </c>
      <c r="E121" s="108">
        <v>17.294699999999999</v>
      </c>
      <c r="F121" s="108">
        <v>16.970099999999999</v>
      </c>
      <c r="G121" s="108">
        <v>17.402100000000001</v>
      </c>
      <c r="H121" s="108">
        <v>17.782599999999999</v>
      </c>
      <c r="I121" s="108">
        <v>17.729399999999998</v>
      </c>
      <c r="J121" s="108">
        <v>17.636700000000001</v>
      </c>
      <c r="K121" s="108">
        <v>17.539000000000001</v>
      </c>
      <c r="L121" s="108">
        <v>17.518000000000001</v>
      </c>
      <c r="M121" s="108">
        <v>17.5139</v>
      </c>
      <c r="N121" s="108">
        <v>17.354099999999999</v>
      </c>
      <c r="O121" s="108">
        <v>17.7744</v>
      </c>
      <c r="P121" s="108" t="s">
        <v>489</v>
      </c>
      <c r="Q121" s="284">
        <f t="shared" si="2"/>
        <v>-0.92343455631885762</v>
      </c>
    </row>
    <row r="122" spans="1:17">
      <c r="A122" s="116" t="s">
        <v>78</v>
      </c>
      <c r="B122" s="106" t="s">
        <v>66</v>
      </c>
      <c r="C122" s="107">
        <v>44.568600000000004</v>
      </c>
      <c r="D122" s="107">
        <v>43.073999999999998</v>
      </c>
      <c r="E122" s="107">
        <v>42.264299999999999</v>
      </c>
      <c r="F122" s="107">
        <v>41.651699999999998</v>
      </c>
      <c r="G122" s="107">
        <v>41.609400000000001</v>
      </c>
      <c r="H122" s="107">
        <v>40.537199999999999</v>
      </c>
      <c r="I122" s="107">
        <v>40.875</v>
      </c>
      <c r="J122" s="107">
        <v>40.915700000000001</v>
      </c>
      <c r="K122" s="107">
        <v>34.845300000000002</v>
      </c>
      <c r="L122" s="107">
        <v>34.460299999999997</v>
      </c>
      <c r="M122" s="107">
        <v>34.764200000000002</v>
      </c>
      <c r="N122" s="107">
        <v>34.648600000000002</v>
      </c>
      <c r="O122" s="107">
        <v>34.1858</v>
      </c>
      <c r="P122" s="107" t="s">
        <v>489</v>
      </c>
      <c r="Q122" s="284">
        <f t="shared" si="2"/>
        <v>0.63923194014556273</v>
      </c>
    </row>
    <row r="123" spans="1:17">
      <c r="A123" s="116" t="s">
        <v>79</v>
      </c>
      <c r="B123" s="106" t="s">
        <v>66</v>
      </c>
      <c r="C123" s="108">
        <v>36.657499999999999</v>
      </c>
      <c r="D123" s="108">
        <v>31.9297</v>
      </c>
      <c r="E123" s="108">
        <v>29.3171</v>
      </c>
      <c r="F123" s="108">
        <v>28.0778</v>
      </c>
      <c r="G123" s="108">
        <v>26.972899999999999</v>
      </c>
      <c r="H123" s="108">
        <v>30.368300000000001</v>
      </c>
      <c r="I123" s="108">
        <v>28.942399999999999</v>
      </c>
      <c r="J123" s="108">
        <v>28.512499999999999</v>
      </c>
      <c r="K123" s="108">
        <v>24.742799999999999</v>
      </c>
      <c r="L123" s="108" t="s">
        <v>489</v>
      </c>
      <c r="M123" s="108" t="s">
        <v>489</v>
      </c>
      <c r="N123" s="108" t="s">
        <v>489</v>
      </c>
      <c r="O123" s="108" t="s">
        <v>489</v>
      </c>
      <c r="P123" s="108" t="s">
        <v>489</v>
      </c>
      <c r="Q123" s="284" t="e">
        <f t="shared" si="2"/>
        <v>#VALUE!</v>
      </c>
    </row>
    <row r="124" spans="1:17">
      <c r="A124" s="116" t="s">
        <v>80</v>
      </c>
      <c r="B124" s="106" t="s">
        <v>66</v>
      </c>
      <c r="C124" s="107" t="s">
        <v>489</v>
      </c>
      <c r="D124" s="107" t="s">
        <v>489</v>
      </c>
      <c r="E124" s="107" t="s">
        <v>489</v>
      </c>
      <c r="F124" s="107" t="s">
        <v>489</v>
      </c>
      <c r="G124" s="107" t="s">
        <v>489</v>
      </c>
      <c r="H124" s="107" t="s">
        <v>489</v>
      </c>
      <c r="I124" s="107" t="s">
        <v>489</v>
      </c>
      <c r="J124" s="107" t="s">
        <v>489</v>
      </c>
      <c r="K124" s="107" t="s">
        <v>489</v>
      </c>
      <c r="L124" s="107" t="s">
        <v>489</v>
      </c>
      <c r="M124" s="107" t="s">
        <v>489</v>
      </c>
      <c r="N124" s="107" t="s">
        <v>489</v>
      </c>
      <c r="O124" s="107" t="s">
        <v>489</v>
      </c>
      <c r="P124" s="107" t="s">
        <v>489</v>
      </c>
      <c r="Q124" s="284" t="e">
        <f t="shared" si="2"/>
        <v>#VALUE!</v>
      </c>
    </row>
    <row r="125" spans="1:17">
      <c r="A125" s="116" t="s">
        <v>81</v>
      </c>
      <c r="B125" s="106" t="s">
        <v>66</v>
      </c>
      <c r="C125" s="108">
        <v>53.404299999999999</v>
      </c>
      <c r="D125" s="108">
        <v>52.669899999999998</v>
      </c>
      <c r="E125" s="108">
        <v>52.660200000000003</v>
      </c>
      <c r="F125" s="108">
        <v>52.892200000000003</v>
      </c>
      <c r="G125" s="108">
        <v>52.588500000000003</v>
      </c>
      <c r="H125" s="108">
        <v>52.3887</v>
      </c>
      <c r="I125" s="108">
        <v>51.733199999999997</v>
      </c>
      <c r="J125" s="108">
        <v>51.414999999999999</v>
      </c>
      <c r="K125" s="108">
        <v>50.441200000000002</v>
      </c>
      <c r="L125" s="108">
        <v>49.795699999999997</v>
      </c>
      <c r="M125" s="108">
        <v>49.557000000000002</v>
      </c>
      <c r="N125" s="108">
        <v>49.395000000000003</v>
      </c>
      <c r="O125" s="108">
        <v>49.3217</v>
      </c>
      <c r="P125" s="108" t="s">
        <v>489</v>
      </c>
      <c r="Q125" s="284">
        <f t="shared" si="2"/>
        <v>2.0804474259563905</v>
      </c>
    </row>
    <row r="126" spans="1:17">
      <c r="O126">
        <f>AVERAGE(O92:O125)</f>
        <v>27.472473076923073</v>
      </c>
    </row>
    <row r="127" spans="1:17">
      <c r="O127">
        <f>_xlfn.STDEV.P(O92:O125)</f>
        <v>10.502176911792301</v>
      </c>
    </row>
    <row r="129" spans="1:17">
      <c r="A129" s="246" t="e">
        <f ca="1">DotStatQuery(B129)</f>
        <v>#NAME?</v>
      </c>
      <c r="B129" s="246" t="s">
        <v>681</v>
      </c>
      <c r="C129" s="284"/>
      <c r="D129" s="284"/>
      <c r="E129" s="284"/>
      <c r="F129" s="284"/>
      <c r="G129" s="284"/>
      <c r="H129" s="284"/>
      <c r="I129" s="284"/>
      <c r="J129" s="284"/>
      <c r="K129" s="284"/>
      <c r="L129" s="284"/>
      <c r="M129" s="284"/>
      <c r="N129" s="284"/>
      <c r="O129" s="284"/>
      <c r="P129" s="284"/>
    </row>
    <row r="130" spans="1:17" ht="24.75">
      <c r="A130" s="238" t="s">
        <v>657</v>
      </c>
      <c r="B130" s="284"/>
      <c r="C130" s="284"/>
      <c r="D130" s="284"/>
      <c r="E130" s="284"/>
      <c r="F130" s="284"/>
      <c r="G130" s="284"/>
      <c r="H130" s="284"/>
      <c r="I130" s="284"/>
      <c r="J130" s="284"/>
      <c r="K130" s="284"/>
      <c r="L130" s="284"/>
      <c r="M130" s="284"/>
      <c r="N130" s="284"/>
      <c r="O130" s="284"/>
      <c r="P130" s="284"/>
    </row>
    <row r="131" spans="1:17">
      <c r="A131" s="853" t="s">
        <v>511</v>
      </c>
      <c r="B131" s="854"/>
      <c r="C131" s="855" t="s">
        <v>682</v>
      </c>
      <c r="D131" s="856"/>
      <c r="E131" s="856"/>
      <c r="F131" s="856"/>
      <c r="G131" s="856"/>
      <c r="H131" s="856"/>
      <c r="I131" s="856"/>
      <c r="J131" s="856"/>
      <c r="K131" s="856"/>
      <c r="L131" s="856"/>
      <c r="M131" s="856"/>
      <c r="N131" s="856"/>
      <c r="O131" s="856"/>
      <c r="P131" s="864"/>
    </row>
    <row r="132" spans="1:17">
      <c r="A132" s="853" t="s">
        <v>483</v>
      </c>
      <c r="B132" s="854"/>
      <c r="C132" s="855" t="s">
        <v>658</v>
      </c>
      <c r="D132" s="856"/>
      <c r="E132" s="856"/>
      <c r="F132" s="856"/>
      <c r="G132" s="856"/>
      <c r="H132" s="856"/>
      <c r="I132" s="856"/>
      <c r="J132" s="856"/>
      <c r="K132" s="856"/>
      <c r="L132" s="856"/>
      <c r="M132" s="856"/>
      <c r="N132" s="856"/>
      <c r="O132" s="856"/>
      <c r="P132" s="864"/>
    </row>
    <row r="133" spans="1:17">
      <c r="A133" s="853" t="s">
        <v>514</v>
      </c>
      <c r="B133" s="854"/>
      <c r="C133" s="855" t="s">
        <v>683</v>
      </c>
      <c r="D133" s="856"/>
      <c r="E133" s="856"/>
      <c r="F133" s="856"/>
      <c r="G133" s="856"/>
      <c r="H133" s="856"/>
      <c r="I133" s="856"/>
      <c r="J133" s="856"/>
      <c r="K133" s="856"/>
      <c r="L133" s="856"/>
      <c r="M133" s="856"/>
      <c r="N133" s="856"/>
      <c r="O133" s="856"/>
      <c r="P133" s="864"/>
    </row>
    <row r="134" spans="1:17">
      <c r="A134" s="853" t="s">
        <v>516</v>
      </c>
      <c r="B134" s="854"/>
      <c r="C134" s="855" t="s">
        <v>517</v>
      </c>
      <c r="D134" s="856"/>
      <c r="E134" s="856"/>
      <c r="F134" s="856"/>
      <c r="G134" s="856"/>
      <c r="H134" s="856"/>
      <c r="I134" s="856"/>
      <c r="J134" s="856"/>
      <c r="K134" s="856"/>
      <c r="L134" s="856"/>
      <c r="M134" s="856"/>
      <c r="N134" s="856"/>
      <c r="O134" s="856"/>
      <c r="P134" s="864"/>
    </row>
    <row r="135" spans="1:17">
      <c r="A135" s="862" t="s">
        <v>494</v>
      </c>
      <c r="B135" s="863"/>
      <c r="C135" s="188" t="s">
        <v>243</v>
      </c>
      <c r="D135" s="188" t="s">
        <v>244</v>
      </c>
      <c r="E135" s="188" t="s">
        <v>245</v>
      </c>
      <c r="F135" s="188" t="s">
        <v>246</v>
      </c>
      <c r="G135" s="188" t="s">
        <v>247</v>
      </c>
      <c r="H135" s="188" t="s">
        <v>248</v>
      </c>
      <c r="I135" s="188" t="s">
        <v>249</v>
      </c>
      <c r="J135" s="188" t="s">
        <v>250</v>
      </c>
      <c r="K135" s="188" t="s">
        <v>251</v>
      </c>
      <c r="L135" s="188" t="s">
        <v>252</v>
      </c>
      <c r="M135" s="188" t="s">
        <v>253</v>
      </c>
      <c r="N135" s="188" t="s">
        <v>254</v>
      </c>
      <c r="O135" s="188" t="s">
        <v>255</v>
      </c>
      <c r="P135" s="188" t="s">
        <v>360</v>
      </c>
    </row>
    <row r="136" spans="1:17">
      <c r="A136" s="189" t="s">
        <v>122</v>
      </c>
      <c r="B136" s="106" t="s">
        <v>66</v>
      </c>
      <c r="C136" s="106" t="s">
        <v>66</v>
      </c>
      <c r="D136" s="106" t="s">
        <v>66</v>
      </c>
      <c r="E136" s="106" t="s">
        <v>66</v>
      </c>
      <c r="F136" s="106" t="s">
        <v>66</v>
      </c>
      <c r="G136" s="106" t="s">
        <v>66</v>
      </c>
      <c r="H136" s="106" t="s">
        <v>66</v>
      </c>
      <c r="I136" s="106" t="s">
        <v>66</v>
      </c>
      <c r="J136" s="106" t="s">
        <v>66</v>
      </c>
      <c r="K136" s="106" t="s">
        <v>66</v>
      </c>
      <c r="L136" s="106" t="s">
        <v>66</v>
      </c>
      <c r="M136" s="106" t="s">
        <v>66</v>
      </c>
      <c r="N136" s="106" t="s">
        <v>66</v>
      </c>
      <c r="O136" s="106" t="s">
        <v>66</v>
      </c>
      <c r="P136" s="106" t="s">
        <v>66</v>
      </c>
    </row>
    <row r="137" spans="1:17">
      <c r="A137" s="116" t="s">
        <v>65</v>
      </c>
      <c r="B137" s="106" t="s">
        <v>66</v>
      </c>
      <c r="C137" s="107">
        <v>19.801500000000001</v>
      </c>
      <c r="D137" s="107">
        <v>19.252800000000001</v>
      </c>
      <c r="E137" s="107">
        <v>18.8202</v>
      </c>
      <c r="F137" s="107">
        <v>18.264900000000001</v>
      </c>
      <c r="G137" s="107">
        <v>18.263000000000002</v>
      </c>
      <c r="H137" s="107">
        <v>18.619499999999999</v>
      </c>
      <c r="I137" s="107">
        <v>18.657299999999999</v>
      </c>
      <c r="J137" s="107">
        <v>18.035</v>
      </c>
      <c r="K137" s="107">
        <v>18.154599999999999</v>
      </c>
      <c r="L137" s="107">
        <v>18.5779</v>
      </c>
      <c r="M137" s="107">
        <v>19.282399999999999</v>
      </c>
      <c r="N137" s="107">
        <v>18.298200000000001</v>
      </c>
      <c r="O137" s="107" t="s">
        <v>489</v>
      </c>
      <c r="P137" s="107" t="s">
        <v>489</v>
      </c>
      <c r="Q137" t="e">
        <f>-(O137-$O$171)/$O$172</f>
        <v>#VALUE!</v>
      </c>
    </row>
    <row r="138" spans="1:17">
      <c r="A138" s="116" t="s">
        <v>55</v>
      </c>
      <c r="B138" s="106" t="s">
        <v>66</v>
      </c>
      <c r="C138" s="108" t="s">
        <v>489</v>
      </c>
      <c r="D138" s="108" t="s">
        <v>489</v>
      </c>
      <c r="E138" s="108" t="s">
        <v>489</v>
      </c>
      <c r="F138" s="108" t="s">
        <v>489</v>
      </c>
      <c r="G138" s="108" t="s">
        <v>489</v>
      </c>
      <c r="H138" s="108" t="s">
        <v>489</v>
      </c>
      <c r="I138" s="108" t="s">
        <v>489</v>
      </c>
      <c r="J138" s="108" t="s">
        <v>489</v>
      </c>
      <c r="K138" s="108" t="s">
        <v>489</v>
      </c>
      <c r="L138" s="108" t="s">
        <v>489</v>
      </c>
      <c r="M138" s="108" t="s">
        <v>489</v>
      </c>
      <c r="N138" s="108" t="s">
        <v>489</v>
      </c>
      <c r="O138" s="108" t="s">
        <v>489</v>
      </c>
      <c r="P138" s="108" t="s">
        <v>489</v>
      </c>
      <c r="Q138" s="284" t="e">
        <f t="shared" ref="Q138:Q170" si="3">-(O138-$O$171)/$O$172</f>
        <v>#VALUE!</v>
      </c>
    </row>
    <row r="139" spans="1:17">
      <c r="A139" s="116" t="s">
        <v>38</v>
      </c>
      <c r="B139" s="106" t="s">
        <v>66</v>
      </c>
      <c r="C139" s="107" t="s">
        <v>489</v>
      </c>
      <c r="D139" s="107" t="s">
        <v>489</v>
      </c>
      <c r="E139" s="107" t="s">
        <v>489</v>
      </c>
      <c r="F139" s="107">
        <v>21.784099999999999</v>
      </c>
      <c r="G139" s="107">
        <v>20.915400000000002</v>
      </c>
      <c r="H139" s="107">
        <v>20.7773</v>
      </c>
      <c r="I139" s="107">
        <v>21.878599999999999</v>
      </c>
      <c r="J139" s="107">
        <v>22.302299999999999</v>
      </c>
      <c r="K139" s="107">
        <v>21.064299999999999</v>
      </c>
      <c r="L139" s="107">
        <v>19.9711</v>
      </c>
      <c r="M139" s="107">
        <v>20.7592</v>
      </c>
      <c r="N139" s="107">
        <v>19.949300000000001</v>
      </c>
      <c r="O139" s="107">
        <v>20.399999999999999</v>
      </c>
      <c r="P139" s="107" t="s">
        <v>489</v>
      </c>
      <c r="Q139" s="284">
        <f t="shared" si="3"/>
        <v>-5.4666359204078169E-2</v>
      </c>
    </row>
    <row r="140" spans="1:17">
      <c r="A140" s="116" t="s">
        <v>67</v>
      </c>
      <c r="B140" s="106" t="s">
        <v>66</v>
      </c>
      <c r="C140" s="108">
        <v>15.913500000000001</v>
      </c>
      <c r="D140" s="108">
        <v>15.230399999999999</v>
      </c>
      <c r="E140" s="108">
        <v>15.1991</v>
      </c>
      <c r="F140" s="108">
        <v>14.531499999999999</v>
      </c>
      <c r="G140" s="108">
        <v>14.6226</v>
      </c>
      <c r="H140" s="108">
        <v>14.617599999999999</v>
      </c>
      <c r="I140" s="108">
        <v>14.9674</v>
      </c>
      <c r="J140" s="108">
        <v>14.762499999999999</v>
      </c>
      <c r="K140" s="108">
        <v>14.6099</v>
      </c>
      <c r="L140" s="108">
        <v>14.246600000000001</v>
      </c>
      <c r="M140" s="108">
        <v>14.398300000000001</v>
      </c>
      <c r="N140" s="108">
        <v>14.5479</v>
      </c>
      <c r="O140" s="108">
        <v>14.9938</v>
      </c>
      <c r="P140" s="108" t="s">
        <v>489</v>
      </c>
      <c r="Q140" s="284">
        <f t="shared" si="3"/>
        <v>0.58049799938235203</v>
      </c>
    </row>
    <row r="141" spans="1:17">
      <c r="A141" s="116" t="s">
        <v>83</v>
      </c>
      <c r="B141" s="106" t="s">
        <v>66</v>
      </c>
      <c r="C141" s="107" t="s">
        <v>489</v>
      </c>
      <c r="D141" s="107" t="s">
        <v>489</v>
      </c>
      <c r="E141" s="107" t="s">
        <v>489</v>
      </c>
      <c r="F141" s="107">
        <v>42.034700000000001</v>
      </c>
      <c r="G141" s="107">
        <v>41.195399999999999</v>
      </c>
      <c r="H141" s="107">
        <v>41.290799999999997</v>
      </c>
      <c r="I141" s="107">
        <v>39.185200000000002</v>
      </c>
      <c r="J141" s="107">
        <v>37.515799999999999</v>
      </c>
      <c r="K141" s="107">
        <v>35.918700000000001</v>
      </c>
      <c r="L141" s="107">
        <v>32.911999999999999</v>
      </c>
      <c r="M141" s="107">
        <v>32.839300000000001</v>
      </c>
      <c r="N141" s="107">
        <v>32.729100000000003</v>
      </c>
      <c r="O141" s="107">
        <v>31.907299999999999</v>
      </c>
      <c r="P141" s="107">
        <v>32.434600000000003</v>
      </c>
      <c r="Q141" s="284">
        <f t="shared" si="3"/>
        <v>-1.4066375817932593</v>
      </c>
    </row>
    <row r="142" spans="1:17">
      <c r="A142" s="116" t="s">
        <v>41</v>
      </c>
      <c r="B142" s="106" t="s">
        <v>66</v>
      </c>
      <c r="C142" s="108">
        <v>9.6808999999999994</v>
      </c>
      <c r="D142" s="108">
        <v>10.2346</v>
      </c>
      <c r="E142" s="108">
        <v>9.5264000000000006</v>
      </c>
      <c r="F142" s="108">
        <v>9.9613999999999994</v>
      </c>
      <c r="G142" s="108">
        <v>10.3523</v>
      </c>
      <c r="H142" s="108">
        <v>10.696</v>
      </c>
      <c r="I142" s="108">
        <v>11.2944</v>
      </c>
      <c r="J142" s="108">
        <v>13.182399999999999</v>
      </c>
      <c r="K142" s="108">
        <v>15.733599999999999</v>
      </c>
      <c r="L142" s="108">
        <v>14.6287</v>
      </c>
      <c r="M142" s="108">
        <v>14.8605</v>
      </c>
      <c r="N142" s="108">
        <v>14.740500000000001</v>
      </c>
      <c r="O142" s="108">
        <v>15.0313</v>
      </c>
      <c r="P142" s="108" t="s">
        <v>489</v>
      </c>
      <c r="Q142" s="284">
        <f t="shared" si="3"/>
        <v>0.57609219429800618</v>
      </c>
    </row>
    <row r="143" spans="1:17">
      <c r="A143" s="116" t="s">
        <v>42</v>
      </c>
      <c r="B143" s="106" t="s">
        <v>66</v>
      </c>
      <c r="C143" s="107">
        <v>14.6709</v>
      </c>
      <c r="D143" s="107">
        <v>14.410500000000001</v>
      </c>
      <c r="E143" s="107">
        <v>14.1091</v>
      </c>
      <c r="F143" s="107">
        <v>13.9808</v>
      </c>
      <c r="G143" s="107">
        <v>14.221299999999999</v>
      </c>
      <c r="H143" s="107">
        <v>14.0471</v>
      </c>
      <c r="I143" s="107">
        <v>13.8368</v>
      </c>
      <c r="J143" s="107">
        <v>13.9459</v>
      </c>
      <c r="K143" s="107">
        <v>13.55</v>
      </c>
      <c r="L143" s="107">
        <v>13.1715</v>
      </c>
      <c r="M143" s="107">
        <v>13.1938</v>
      </c>
      <c r="N143" s="107">
        <v>12.819000000000001</v>
      </c>
      <c r="O143" s="107">
        <v>12.4392</v>
      </c>
      <c r="P143" s="107" t="s">
        <v>489</v>
      </c>
      <c r="Q143" s="284">
        <f t="shared" si="3"/>
        <v>0.88063319054155731</v>
      </c>
    </row>
    <row r="144" spans="1:17">
      <c r="A144" s="116" t="s">
        <v>44</v>
      </c>
      <c r="B144" s="106" t="s">
        <v>66</v>
      </c>
      <c r="C144" s="108">
        <v>19.9253</v>
      </c>
      <c r="D144" s="108">
        <v>18.989699999999999</v>
      </c>
      <c r="E144" s="108">
        <v>20.071100000000001</v>
      </c>
      <c r="F144" s="108">
        <v>20.411000000000001</v>
      </c>
      <c r="G144" s="108">
        <v>21.315999999999999</v>
      </c>
      <c r="H144" s="108">
        <v>20.418600000000001</v>
      </c>
      <c r="I144" s="108">
        <v>25.0915</v>
      </c>
      <c r="J144" s="108">
        <v>21.906199999999998</v>
      </c>
      <c r="K144" s="108">
        <v>19.656500000000001</v>
      </c>
      <c r="L144" s="108">
        <v>20.315200000000001</v>
      </c>
      <c r="M144" s="108">
        <v>18.569299999999998</v>
      </c>
      <c r="N144" s="108">
        <v>17.557200000000002</v>
      </c>
      <c r="O144" s="108">
        <v>18.152999999999999</v>
      </c>
      <c r="P144" s="108" t="s">
        <v>489</v>
      </c>
      <c r="Q144" s="284">
        <f t="shared" si="3"/>
        <v>0.20932948144993188</v>
      </c>
    </row>
    <row r="145" spans="1:17">
      <c r="A145" s="116" t="s">
        <v>60</v>
      </c>
      <c r="B145" s="106" t="s">
        <v>66</v>
      </c>
      <c r="C145" s="107">
        <v>22.3156</v>
      </c>
      <c r="D145" s="107">
        <v>21.789100000000001</v>
      </c>
      <c r="E145" s="107">
        <v>21.271000000000001</v>
      </c>
      <c r="F145" s="107">
        <v>20.895499999999998</v>
      </c>
      <c r="G145" s="107">
        <v>20.503900000000002</v>
      </c>
      <c r="H145" s="107">
        <v>20.067399999999999</v>
      </c>
      <c r="I145" s="107">
        <v>19.0731</v>
      </c>
      <c r="J145" s="107">
        <v>19.334399999999999</v>
      </c>
      <c r="K145" s="107">
        <v>19.0943</v>
      </c>
      <c r="L145" s="107">
        <v>18.8828</v>
      </c>
      <c r="M145" s="107">
        <v>19.615300000000001</v>
      </c>
      <c r="N145" s="107">
        <v>19.129799999999999</v>
      </c>
      <c r="O145" s="107">
        <v>18.664000000000001</v>
      </c>
      <c r="P145" s="107">
        <v>18.540299999999998</v>
      </c>
      <c r="Q145" s="284">
        <f t="shared" si="3"/>
        <v>0.1492930441672439</v>
      </c>
    </row>
    <row r="146" spans="1:17">
      <c r="A146" s="116" t="s">
        <v>46</v>
      </c>
      <c r="B146" s="106" t="s">
        <v>66</v>
      </c>
      <c r="C146" s="108">
        <v>7.0998000000000001</v>
      </c>
      <c r="D146" s="108">
        <v>7.1712999999999996</v>
      </c>
      <c r="E146" s="108">
        <v>6.9714</v>
      </c>
      <c r="F146" s="108">
        <v>7.1026999999999996</v>
      </c>
      <c r="G146" s="108">
        <v>6.9638999999999998</v>
      </c>
      <c r="H146" s="108">
        <v>7.0769000000000002</v>
      </c>
      <c r="I146" s="108">
        <v>7.4189999999999996</v>
      </c>
      <c r="J146" s="108">
        <v>7.3292000000000002</v>
      </c>
      <c r="K146" s="108">
        <v>7.6203000000000003</v>
      </c>
      <c r="L146" s="108">
        <v>7.4992000000000001</v>
      </c>
      <c r="M146" s="108">
        <v>7.4523999999999999</v>
      </c>
      <c r="N146" s="108">
        <v>7.4888000000000003</v>
      </c>
      <c r="O146" s="108">
        <v>7.4603000000000002</v>
      </c>
      <c r="P146" s="108" t="s">
        <v>489</v>
      </c>
      <c r="Q146" s="284">
        <f t="shared" si="3"/>
        <v>1.4655948687935603</v>
      </c>
    </row>
    <row r="147" spans="1:17">
      <c r="A147" s="116" t="s">
        <v>43</v>
      </c>
      <c r="B147" s="106" t="s">
        <v>66</v>
      </c>
      <c r="C147" s="107">
        <v>11.440899999999999</v>
      </c>
      <c r="D147" s="107">
        <v>11.600300000000001</v>
      </c>
      <c r="E147" s="107">
        <v>11.7203</v>
      </c>
      <c r="F147" s="107">
        <v>12.0778</v>
      </c>
      <c r="G147" s="107">
        <v>13.4716</v>
      </c>
      <c r="H147" s="107">
        <v>13.4587</v>
      </c>
      <c r="I147" s="107">
        <v>13.674099999999999</v>
      </c>
      <c r="J147" s="107">
        <v>13.6028</v>
      </c>
      <c r="K147" s="107">
        <v>13.3317</v>
      </c>
      <c r="L147" s="107">
        <v>13.085000000000001</v>
      </c>
      <c r="M147" s="107">
        <v>13.1279</v>
      </c>
      <c r="N147" s="107">
        <v>13.1386</v>
      </c>
      <c r="O147" s="107">
        <v>13.034700000000001</v>
      </c>
      <c r="P147" s="107">
        <v>12.8851</v>
      </c>
      <c r="Q147" s="284">
        <f t="shared" si="3"/>
        <v>0.81066900580214329</v>
      </c>
    </row>
    <row r="148" spans="1:17">
      <c r="A148" s="116" t="s">
        <v>68</v>
      </c>
      <c r="B148" s="106" t="s">
        <v>66</v>
      </c>
      <c r="C148" s="108" t="s">
        <v>489</v>
      </c>
      <c r="D148" s="108" t="s">
        <v>489</v>
      </c>
      <c r="E148" s="108" t="s">
        <v>489</v>
      </c>
      <c r="F148" s="108" t="s">
        <v>489</v>
      </c>
      <c r="G148" s="108" t="s">
        <v>489</v>
      </c>
      <c r="H148" s="108" t="s">
        <v>489</v>
      </c>
      <c r="I148" s="108" t="s">
        <v>489</v>
      </c>
      <c r="J148" s="108" t="s">
        <v>489</v>
      </c>
      <c r="K148" s="108">
        <v>37.863799999999998</v>
      </c>
      <c r="L148" s="108">
        <v>27.993600000000001</v>
      </c>
      <c r="M148" s="108">
        <v>28.933399999999999</v>
      </c>
      <c r="N148" s="108">
        <v>28.453499999999998</v>
      </c>
      <c r="O148" s="108">
        <v>28.435400000000001</v>
      </c>
      <c r="P148" s="108" t="s">
        <v>489</v>
      </c>
      <c r="Q148" s="284">
        <f t="shared" si="3"/>
        <v>-0.99873052386417305</v>
      </c>
    </row>
    <row r="149" spans="1:17">
      <c r="A149" s="116" t="s">
        <v>52</v>
      </c>
      <c r="B149" s="106" t="s">
        <v>66</v>
      </c>
      <c r="C149" s="107">
        <v>26.2713</v>
      </c>
      <c r="D149" s="107">
        <v>27.692699999999999</v>
      </c>
      <c r="E149" s="107">
        <v>26.2791</v>
      </c>
      <c r="F149" s="107">
        <v>25.498699999999999</v>
      </c>
      <c r="G149" s="107">
        <v>24.907800000000002</v>
      </c>
      <c r="H149" s="107">
        <v>24.995799999999999</v>
      </c>
      <c r="I149" s="107">
        <v>24.222899999999999</v>
      </c>
      <c r="J149" s="107">
        <v>25.393000000000001</v>
      </c>
      <c r="K149" s="107">
        <v>25.692599999999999</v>
      </c>
      <c r="L149" s="107">
        <v>25.348299999999998</v>
      </c>
      <c r="M149" s="107">
        <v>26.269200000000001</v>
      </c>
      <c r="N149" s="107">
        <v>27.1448</v>
      </c>
      <c r="O149" s="107">
        <v>28.251300000000001</v>
      </c>
      <c r="P149" s="107" t="s">
        <v>489</v>
      </c>
      <c r="Q149" s="284">
        <f t="shared" si="3"/>
        <v>-0.97710095810342379</v>
      </c>
    </row>
    <row r="150" spans="1:17">
      <c r="A150" s="116" t="s">
        <v>69</v>
      </c>
      <c r="B150" s="106" t="s">
        <v>66</v>
      </c>
      <c r="C150" s="108">
        <v>18.9499</v>
      </c>
      <c r="D150" s="108">
        <v>19.035599999999999</v>
      </c>
      <c r="E150" s="108">
        <v>18.109300000000001</v>
      </c>
      <c r="F150" s="108">
        <v>16.977499999999999</v>
      </c>
      <c r="G150" s="108">
        <v>17.438400000000001</v>
      </c>
      <c r="H150" s="108">
        <v>17.245100000000001</v>
      </c>
      <c r="I150" s="108">
        <v>16.607700000000001</v>
      </c>
      <c r="J150" s="108">
        <v>16.040900000000001</v>
      </c>
      <c r="K150" s="108">
        <v>15.960100000000001</v>
      </c>
      <c r="L150" s="108">
        <v>16.622199999999999</v>
      </c>
      <c r="M150" s="108">
        <v>18.186699999999998</v>
      </c>
      <c r="N150" s="108">
        <v>18.240100000000002</v>
      </c>
      <c r="O150" s="108">
        <v>18.055800000000001</v>
      </c>
      <c r="P150" s="108">
        <v>18.095300000000002</v>
      </c>
      <c r="Q150" s="284">
        <f t="shared" si="3"/>
        <v>0.22074932822855628</v>
      </c>
    </row>
    <row r="151" spans="1:17">
      <c r="A151" s="116" t="s">
        <v>70</v>
      </c>
      <c r="B151" s="106" t="s">
        <v>66</v>
      </c>
      <c r="C151" s="107">
        <v>15.7441</v>
      </c>
      <c r="D151" s="107">
        <v>14.9719</v>
      </c>
      <c r="E151" s="107">
        <v>14.2698</v>
      </c>
      <c r="F151" s="107">
        <v>15.308999999999999</v>
      </c>
      <c r="G151" s="107">
        <v>15.0153</v>
      </c>
      <c r="H151" s="107">
        <v>16.042200000000001</v>
      </c>
      <c r="I151" s="107">
        <v>16.0578</v>
      </c>
      <c r="J151" s="107">
        <v>14.822900000000001</v>
      </c>
      <c r="K151" s="107">
        <v>15.33</v>
      </c>
      <c r="L151" s="107">
        <v>16.117899999999999</v>
      </c>
      <c r="M151" s="107">
        <v>18.2227</v>
      </c>
      <c r="N151" s="107">
        <v>17.6539</v>
      </c>
      <c r="O151" s="107">
        <v>16.891300000000001</v>
      </c>
      <c r="P151" s="107" t="s">
        <v>489</v>
      </c>
      <c r="Q151" s="284">
        <f t="shared" si="3"/>
        <v>0.35756426211444625</v>
      </c>
    </row>
    <row r="152" spans="1:17">
      <c r="A152" s="116" t="s">
        <v>84</v>
      </c>
      <c r="B152" s="106" t="s">
        <v>66</v>
      </c>
      <c r="C152" s="108">
        <v>28.327400000000001</v>
      </c>
      <c r="D152" s="108">
        <v>29.058</v>
      </c>
      <c r="E152" s="108">
        <v>26.8413</v>
      </c>
      <c r="F152" s="108">
        <v>27.619700000000002</v>
      </c>
      <c r="G152" s="108">
        <v>27.773499999999999</v>
      </c>
      <c r="H152" s="108">
        <v>29.2455</v>
      </c>
      <c r="I152" s="108">
        <v>25.901499999999999</v>
      </c>
      <c r="J152" s="108">
        <v>27.131599999999999</v>
      </c>
      <c r="K152" s="108">
        <v>25.528400000000001</v>
      </c>
      <c r="L152" s="108">
        <v>24.8202</v>
      </c>
      <c r="M152" s="108">
        <v>24.123899999999999</v>
      </c>
      <c r="N152" s="108">
        <v>25.9726</v>
      </c>
      <c r="O152" s="108">
        <v>25.9346</v>
      </c>
      <c r="P152" s="108" t="s">
        <v>489</v>
      </c>
      <c r="Q152" s="284">
        <f t="shared" si="3"/>
        <v>-0.7049161943993093</v>
      </c>
    </row>
    <row r="153" spans="1:17">
      <c r="A153" s="116" t="s">
        <v>47</v>
      </c>
      <c r="B153" s="106" t="s">
        <v>66</v>
      </c>
      <c r="C153" s="107">
        <v>23.101099999999999</v>
      </c>
      <c r="D153" s="107">
        <v>21.05</v>
      </c>
      <c r="E153" s="107">
        <v>20.9588</v>
      </c>
      <c r="F153" s="107">
        <v>20.8017</v>
      </c>
      <c r="G153" s="107">
        <v>20.0562</v>
      </c>
      <c r="H153" s="107">
        <v>19.004200000000001</v>
      </c>
      <c r="I153" s="107">
        <v>18.649100000000001</v>
      </c>
      <c r="J153" s="107">
        <v>18.840699999999998</v>
      </c>
      <c r="K153" s="107">
        <v>18.460699999999999</v>
      </c>
      <c r="L153" s="107">
        <v>17.688400000000001</v>
      </c>
      <c r="M153" s="107">
        <v>17.517800000000001</v>
      </c>
      <c r="N153" s="107">
        <v>18.820799999999998</v>
      </c>
      <c r="O153" s="107">
        <v>18.7803</v>
      </c>
      <c r="P153" s="107">
        <v>18.007999999999999</v>
      </c>
      <c r="Q153" s="284">
        <f t="shared" si="3"/>
        <v>0.13562917399899241</v>
      </c>
    </row>
    <row r="154" spans="1:17">
      <c r="A154" s="116" t="s">
        <v>71</v>
      </c>
      <c r="B154" s="106" t="s">
        <v>66</v>
      </c>
      <c r="C154" s="108">
        <v>15.370100000000001</v>
      </c>
      <c r="D154" s="108">
        <v>15.145200000000001</v>
      </c>
      <c r="E154" s="108">
        <v>15.5504</v>
      </c>
      <c r="F154" s="108">
        <v>16.411300000000001</v>
      </c>
      <c r="G154" s="108">
        <v>16.247</v>
      </c>
      <c r="H154" s="108">
        <v>15.401300000000001</v>
      </c>
      <c r="I154" s="108">
        <v>16.991900000000001</v>
      </c>
      <c r="J154" s="108">
        <v>16.124700000000001</v>
      </c>
      <c r="K154" s="108">
        <v>15.0852</v>
      </c>
      <c r="L154" s="108">
        <v>14.9771</v>
      </c>
      <c r="M154" s="108">
        <v>14.431900000000001</v>
      </c>
      <c r="N154" s="108">
        <v>13.956200000000001</v>
      </c>
      <c r="O154" s="108" t="s">
        <v>489</v>
      </c>
      <c r="P154" s="108" t="s">
        <v>489</v>
      </c>
      <c r="Q154" s="284" t="e">
        <f t="shared" si="3"/>
        <v>#VALUE!</v>
      </c>
    </row>
    <row r="155" spans="1:17">
      <c r="A155" s="116" t="s">
        <v>72</v>
      </c>
      <c r="B155" s="106" t="s">
        <v>66</v>
      </c>
      <c r="C155" s="107">
        <v>41.065399999999997</v>
      </c>
      <c r="D155" s="107">
        <v>35.836199999999998</v>
      </c>
      <c r="E155" s="107">
        <v>36.843299999999999</v>
      </c>
      <c r="F155" s="107">
        <v>38.270499999999998</v>
      </c>
      <c r="G155" s="107">
        <v>38.275199999999998</v>
      </c>
      <c r="H155" s="107">
        <v>37.826099999999997</v>
      </c>
      <c r="I155" s="107">
        <v>36.3994</v>
      </c>
      <c r="J155" s="107">
        <v>35.982700000000001</v>
      </c>
      <c r="K155" s="107">
        <v>35.843600000000002</v>
      </c>
      <c r="L155" s="107">
        <v>34.354900000000001</v>
      </c>
      <c r="M155" s="107">
        <v>34.049100000000003</v>
      </c>
      <c r="N155" s="107">
        <v>35.480800000000002</v>
      </c>
      <c r="O155" s="107">
        <v>35.859000000000002</v>
      </c>
      <c r="P155" s="107">
        <v>36.637500000000003</v>
      </c>
      <c r="Q155" s="284">
        <f t="shared" si="3"/>
        <v>-1.8709154471748579</v>
      </c>
    </row>
    <row r="156" spans="1:17">
      <c r="A156" s="116" t="s">
        <v>51</v>
      </c>
      <c r="B156" s="106" t="s">
        <v>66</v>
      </c>
      <c r="C156" s="108">
        <v>11.7997</v>
      </c>
      <c r="D156" s="108">
        <v>12.459199999999999</v>
      </c>
      <c r="E156" s="108">
        <v>11.823700000000001</v>
      </c>
      <c r="F156" s="108">
        <v>12.225</v>
      </c>
      <c r="G156" s="108">
        <v>11.642799999999999</v>
      </c>
      <c r="H156" s="108">
        <v>11.5945</v>
      </c>
      <c r="I156" s="108">
        <v>11.543200000000001</v>
      </c>
      <c r="J156" s="108">
        <v>9.3732000000000006</v>
      </c>
      <c r="K156" s="108">
        <v>9.1460000000000008</v>
      </c>
      <c r="L156" s="108">
        <v>9.3030000000000008</v>
      </c>
      <c r="M156" s="108">
        <v>9.5754999999999999</v>
      </c>
      <c r="N156" s="108">
        <v>10.5504</v>
      </c>
      <c r="O156" s="108">
        <v>10.9735</v>
      </c>
      <c r="P156" s="108" t="s">
        <v>489</v>
      </c>
      <c r="Q156" s="284">
        <f t="shared" si="3"/>
        <v>1.0528355508649141</v>
      </c>
    </row>
    <row r="157" spans="1:17">
      <c r="A157" s="116" t="s">
        <v>73</v>
      </c>
      <c r="B157" s="106" t="s">
        <v>66</v>
      </c>
      <c r="C157" s="107">
        <v>50.941899999999997</v>
      </c>
      <c r="D157" s="107">
        <v>52.428800000000003</v>
      </c>
      <c r="E157" s="107">
        <v>53.2303</v>
      </c>
      <c r="F157" s="107">
        <v>56.211599999999997</v>
      </c>
      <c r="G157" s="107">
        <v>54.012500000000003</v>
      </c>
      <c r="H157" s="107">
        <v>54.441600000000001</v>
      </c>
      <c r="I157" s="107">
        <v>53.539000000000001</v>
      </c>
      <c r="J157" s="107">
        <v>52.342599999999997</v>
      </c>
      <c r="K157" s="107">
        <v>51.617800000000003</v>
      </c>
      <c r="L157" s="107">
        <v>50.169899999999998</v>
      </c>
      <c r="M157" s="107">
        <v>48.512599999999999</v>
      </c>
      <c r="N157" s="107">
        <v>46.183100000000003</v>
      </c>
      <c r="O157" s="107">
        <v>45.244900000000001</v>
      </c>
      <c r="P157" s="107" t="s">
        <v>489</v>
      </c>
      <c r="Q157" s="284">
        <f t="shared" si="3"/>
        <v>-2.9736473389391982</v>
      </c>
    </row>
    <row r="158" spans="1:17">
      <c r="A158" s="116" t="s">
        <v>54</v>
      </c>
      <c r="B158" s="106" t="s">
        <v>66</v>
      </c>
      <c r="C158" s="108">
        <v>8.9804999999999993</v>
      </c>
      <c r="D158" s="108">
        <v>8.6998999999999995</v>
      </c>
      <c r="E158" s="108">
        <v>8.0214999999999996</v>
      </c>
      <c r="F158" s="108" t="s">
        <v>489</v>
      </c>
      <c r="G158" s="108" t="s">
        <v>489</v>
      </c>
      <c r="H158" s="108" t="s">
        <v>489</v>
      </c>
      <c r="I158" s="108" t="s">
        <v>489</v>
      </c>
      <c r="J158" s="108" t="s">
        <v>489</v>
      </c>
      <c r="K158" s="108" t="s">
        <v>489</v>
      </c>
      <c r="L158" s="108" t="s">
        <v>489</v>
      </c>
      <c r="M158" s="108" t="s">
        <v>489</v>
      </c>
      <c r="N158" s="108" t="s">
        <v>489</v>
      </c>
      <c r="O158" s="108" t="s">
        <v>489</v>
      </c>
      <c r="P158" s="108" t="s">
        <v>489</v>
      </c>
      <c r="Q158" s="284" t="e">
        <f t="shared" si="3"/>
        <v>#VALUE!</v>
      </c>
    </row>
    <row r="159" spans="1:17">
      <c r="A159" s="116" t="s">
        <v>74</v>
      </c>
      <c r="B159" s="106" t="s">
        <v>66</v>
      </c>
      <c r="C159" s="107">
        <v>15.361599999999999</v>
      </c>
      <c r="D159" s="107">
        <v>16.9862</v>
      </c>
      <c r="E159" s="107">
        <v>16.056699999999999</v>
      </c>
      <c r="F159" s="107" t="s">
        <v>489</v>
      </c>
      <c r="G159" s="107">
        <v>14.1067</v>
      </c>
      <c r="H159" s="107">
        <v>14.0701</v>
      </c>
      <c r="I159" s="107">
        <v>13.8384</v>
      </c>
      <c r="J159" s="107">
        <v>11.4537</v>
      </c>
      <c r="K159" s="107">
        <v>11.2399</v>
      </c>
      <c r="L159" s="107">
        <v>10.625299999999999</v>
      </c>
      <c r="M159" s="107">
        <v>10.5296</v>
      </c>
      <c r="N159" s="107">
        <v>10.9382</v>
      </c>
      <c r="O159" s="107" t="s">
        <v>489</v>
      </c>
      <c r="P159" s="107" t="s">
        <v>489</v>
      </c>
      <c r="Q159" s="284" t="e">
        <f t="shared" si="3"/>
        <v>#VALUE!</v>
      </c>
    </row>
    <row r="160" spans="1:17">
      <c r="A160" s="116" t="s">
        <v>75</v>
      </c>
      <c r="B160" s="106" t="s">
        <v>66</v>
      </c>
      <c r="C160" s="108">
        <v>16.7196</v>
      </c>
      <c r="D160" s="108">
        <v>15.7311</v>
      </c>
      <c r="E160" s="108">
        <v>15.7568</v>
      </c>
      <c r="F160" s="108" t="s">
        <v>489</v>
      </c>
      <c r="G160" s="108" t="s">
        <v>489</v>
      </c>
      <c r="H160" s="108" t="s">
        <v>489</v>
      </c>
      <c r="I160" s="108" t="s">
        <v>489</v>
      </c>
      <c r="J160" s="108" t="s">
        <v>489</v>
      </c>
      <c r="K160" s="108" t="s">
        <v>489</v>
      </c>
      <c r="L160" s="108" t="s">
        <v>489</v>
      </c>
      <c r="M160" s="108" t="s">
        <v>489</v>
      </c>
      <c r="N160" s="108" t="s">
        <v>489</v>
      </c>
      <c r="O160" s="108" t="s">
        <v>489</v>
      </c>
      <c r="P160" s="108" t="s">
        <v>489</v>
      </c>
      <c r="Q160" s="284" t="e">
        <f t="shared" si="3"/>
        <v>#VALUE!</v>
      </c>
    </row>
    <row r="161" spans="1:22">
      <c r="A161" s="116" t="s">
        <v>56</v>
      </c>
      <c r="B161" s="106" t="s">
        <v>66</v>
      </c>
      <c r="C161" s="107">
        <v>29.969799999999999</v>
      </c>
      <c r="D161" s="107">
        <v>28.1007</v>
      </c>
      <c r="E161" s="107">
        <v>25.4389</v>
      </c>
      <c r="F161" s="107">
        <v>26.430700000000002</v>
      </c>
      <c r="G161" s="107">
        <v>28.109300000000001</v>
      </c>
      <c r="H161" s="107">
        <v>26.119700000000002</v>
      </c>
      <c r="I161" s="107">
        <v>25.590699999999998</v>
      </c>
      <c r="J161" s="107">
        <v>24.6053</v>
      </c>
      <c r="K161" s="107">
        <v>22.797799999999999</v>
      </c>
      <c r="L161" s="107">
        <v>22.7042</v>
      </c>
      <c r="M161" s="107">
        <v>22.114599999999999</v>
      </c>
      <c r="N161" s="107">
        <v>22.283999999999999</v>
      </c>
      <c r="O161" s="107">
        <v>22.7423</v>
      </c>
      <c r="P161" s="107" t="s">
        <v>489</v>
      </c>
      <c r="Q161" s="284">
        <f t="shared" si="3"/>
        <v>-0.32985881917910631</v>
      </c>
    </row>
    <row r="162" spans="1:22">
      <c r="A162" s="116" t="s">
        <v>76</v>
      </c>
      <c r="B162" s="106" t="s">
        <v>66</v>
      </c>
      <c r="C162" s="108">
        <v>24.327000000000002</v>
      </c>
      <c r="D162" s="108">
        <v>24.0746</v>
      </c>
      <c r="E162" s="108">
        <v>23.210999999999999</v>
      </c>
      <c r="F162" s="108">
        <v>23.356100000000001</v>
      </c>
      <c r="G162" s="108">
        <v>23.425899999999999</v>
      </c>
      <c r="H162" s="108">
        <v>23.879799999999999</v>
      </c>
      <c r="I162" s="108">
        <v>25.118200000000002</v>
      </c>
      <c r="J162" s="108">
        <v>25.456800000000001</v>
      </c>
      <c r="K162" s="108">
        <v>26.883500000000002</v>
      </c>
      <c r="L162" s="108">
        <v>25.875499999999999</v>
      </c>
      <c r="M162" s="108">
        <v>25.808</v>
      </c>
      <c r="N162" s="108">
        <v>27.314499999999999</v>
      </c>
      <c r="O162" s="108" t="s">
        <v>489</v>
      </c>
      <c r="P162" s="108" t="s">
        <v>489</v>
      </c>
      <c r="Q162" s="284" t="e">
        <f t="shared" si="3"/>
        <v>#VALUE!</v>
      </c>
    </row>
    <row r="163" spans="1:22">
      <c r="A163" s="196" t="s">
        <v>77</v>
      </c>
      <c r="B163" s="128" t="s">
        <v>66</v>
      </c>
      <c r="C163" s="88">
        <v>10.6142</v>
      </c>
      <c r="D163" s="88">
        <v>10.712400000000001</v>
      </c>
      <c r="E163" s="88">
        <v>10.935499999999999</v>
      </c>
      <c r="F163" s="88">
        <v>11.680400000000001</v>
      </c>
      <c r="G163" s="88">
        <v>19.183900000000001</v>
      </c>
      <c r="H163" s="88">
        <v>22.569099999999999</v>
      </c>
      <c r="I163" s="88">
        <v>25.9498</v>
      </c>
      <c r="J163" s="88">
        <v>26.2212</v>
      </c>
      <c r="K163" s="88">
        <v>25.238399999999999</v>
      </c>
      <c r="L163" s="88">
        <v>25.5519</v>
      </c>
      <c r="M163" s="88">
        <v>21.663699999999999</v>
      </c>
      <c r="N163" s="88">
        <v>22.648800000000001</v>
      </c>
      <c r="O163" s="88">
        <v>22.3689</v>
      </c>
      <c r="P163" s="88" t="s">
        <v>489</v>
      </c>
      <c r="Q163" s="284">
        <f t="shared" si="3"/>
        <v>-0.28598874935257873</v>
      </c>
    </row>
    <row r="164" spans="1:22">
      <c r="A164" s="116" t="s">
        <v>58</v>
      </c>
      <c r="B164" s="106" t="s">
        <v>66</v>
      </c>
      <c r="C164" s="108" t="s">
        <v>489</v>
      </c>
      <c r="D164" s="108" t="s">
        <v>489</v>
      </c>
      <c r="E164" s="108" t="s">
        <v>489</v>
      </c>
      <c r="F164" s="108">
        <v>11.7111</v>
      </c>
      <c r="G164" s="108">
        <v>11.596</v>
      </c>
      <c r="H164" s="108">
        <v>12.420199999999999</v>
      </c>
      <c r="I164" s="108">
        <v>11.562799999999999</v>
      </c>
      <c r="J164" s="108">
        <v>13.003500000000001</v>
      </c>
      <c r="K164" s="108">
        <v>11.942299999999999</v>
      </c>
      <c r="L164" s="108">
        <v>11.9124</v>
      </c>
      <c r="M164" s="108">
        <v>12.2341</v>
      </c>
      <c r="N164" s="108">
        <v>11.7584</v>
      </c>
      <c r="O164" s="108">
        <v>11.8993</v>
      </c>
      <c r="P164" s="108" t="s">
        <v>489</v>
      </c>
      <c r="Q164" s="284">
        <f t="shared" si="3"/>
        <v>0.94406503494258087</v>
      </c>
    </row>
    <row r="165" spans="1:22">
      <c r="A165" s="116" t="s">
        <v>45</v>
      </c>
      <c r="B165" s="106" t="s">
        <v>66</v>
      </c>
      <c r="C165" s="107">
        <v>23.5764</v>
      </c>
      <c r="D165" s="107">
        <v>23.933499999999999</v>
      </c>
      <c r="E165" s="107">
        <v>23.715299999999999</v>
      </c>
      <c r="F165" s="107">
        <v>22.993600000000001</v>
      </c>
      <c r="G165" s="107">
        <v>22.734200000000001</v>
      </c>
      <c r="H165" s="107">
        <v>22.132300000000001</v>
      </c>
      <c r="I165" s="107">
        <v>21.113</v>
      </c>
      <c r="J165" s="107">
        <v>20.453199999999999</v>
      </c>
      <c r="K165" s="107">
        <v>20.342400000000001</v>
      </c>
      <c r="L165" s="107">
        <v>18.617899999999999</v>
      </c>
      <c r="M165" s="107">
        <v>19.942</v>
      </c>
      <c r="N165" s="107">
        <v>20.2484</v>
      </c>
      <c r="O165" s="107">
        <v>21.809799999999999</v>
      </c>
      <c r="P165" s="107" t="s">
        <v>489</v>
      </c>
      <c r="Q165" s="284">
        <f t="shared" si="3"/>
        <v>-0.2203011327483699</v>
      </c>
    </row>
    <row r="166" spans="1:22">
      <c r="A166" s="116" t="s">
        <v>61</v>
      </c>
      <c r="B166" s="106" t="s">
        <v>66</v>
      </c>
      <c r="C166" s="108" t="s">
        <v>489</v>
      </c>
      <c r="D166" s="108">
        <v>16.584800000000001</v>
      </c>
      <c r="E166" s="108">
        <v>16.238</v>
      </c>
      <c r="F166" s="108">
        <v>15.900600000000001</v>
      </c>
      <c r="G166" s="108">
        <v>16.307099999999998</v>
      </c>
      <c r="H166" s="108">
        <v>16.686800000000002</v>
      </c>
      <c r="I166" s="108">
        <v>16.6355</v>
      </c>
      <c r="J166" s="108">
        <v>16.490200000000002</v>
      </c>
      <c r="K166" s="108">
        <v>16.360800000000001</v>
      </c>
      <c r="L166" s="108">
        <v>16.402899999999999</v>
      </c>
      <c r="M166" s="108">
        <v>16.348199999999999</v>
      </c>
      <c r="N166" s="108">
        <v>16.137499999999999</v>
      </c>
      <c r="O166" s="108">
        <v>16.5106</v>
      </c>
      <c r="P166" s="108" t="s">
        <v>489</v>
      </c>
      <c r="Q166" s="284">
        <f t="shared" si="3"/>
        <v>0.40229199533072657</v>
      </c>
    </row>
    <row r="167" spans="1:22">
      <c r="A167" s="116" t="s">
        <v>78</v>
      </c>
      <c r="B167" s="106" t="s">
        <v>66</v>
      </c>
      <c r="C167" s="107">
        <v>32.9754</v>
      </c>
      <c r="D167" s="107">
        <v>31.7896</v>
      </c>
      <c r="E167" s="107">
        <v>31.561699999999998</v>
      </c>
      <c r="F167" s="107">
        <v>31.624199999999998</v>
      </c>
      <c r="G167" s="107">
        <v>31.8613</v>
      </c>
      <c r="H167" s="107">
        <v>30.630600000000001</v>
      </c>
      <c r="I167" s="107">
        <v>30.793099999999999</v>
      </c>
      <c r="J167" s="107">
        <v>30.725899999999999</v>
      </c>
      <c r="K167" s="107">
        <v>24.8355</v>
      </c>
      <c r="L167" s="107">
        <v>24.664999999999999</v>
      </c>
      <c r="M167" s="107">
        <v>25.123999999999999</v>
      </c>
      <c r="N167" s="107">
        <v>25.156700000000001</v>
      </c>
      <c r="O167" s="107">
        <v>26.018699999999999</v>
      </c>
      <c r="P167" s="107" t="s">
        <v>489</v>
      </c>
      <c r="Q167" s="284">
        <f t="shared" si="3"/>
        <v>-0.71479694660180249</v>
      </c>
    </row>
    <row r="168" spans="1:22">
      <c r="A168" s="116" t="s">
        <v>79</v>
      </c>
      <c r="B168" s="106" t="s">
        <v>66</v>
      </c>
      <c r="C168" s="108">
        <v>27.645299999999999</v>
      </c>
      <c r="D168" s="108">
        <v>22.8461</v>
      </c>
      <c r="E168" s="108">
        <v>19.8413</v>
      </c>
      <c r="F168" s="108" t="s">
        <v>489</v>
      </c>
      <c r="G168" s="108" t="s">
        <v>489</v>
      </c>
      <c r="H168" s="108" t="s">
        <v>489</v>
      </c>
      <c r="I168" s="108">
        <v>21.975000000000001</v>
      </c>
      <c r="J168" s="108">
        <v>21.815999999999999</v>
      </c>
      <c r="K168" s="108" t="s">
        <v>489</v>
      </c>
      <c r="L168" s="108">
        <v>14.0595</v>
      </c>
      <c r="M168" s="108">
        <v>16.313800000000001</v>
      </c>
      <c r="N168" s="108">
        <v>15.435700000000001</v>
      </c>
      <c r="O168" s="108">
        <v>15.388</v>
      </c>
      <c r="P168" s="108" t="s">
        <v>489</v>
      </c>
      <c r="Q168" s="284">
        <f t="shared" si="3"/>
        <v>0.53418417633570736</v>
      </c>
    </row>
    <row r="169" spans="1:22">
      <c r="A169" s="116" t="s">
        <v>80</v>
      </c>
      <c r="B169" s="106" t="s">
        <v>66</v>
      </c>
      <c r="C169" s="107">
        <v>11.1233</v>
      </c>
      <c r="D169" s="107">
        <v>11.107699999999999</v>
      </c>
      <c r="E169" s="107">
        <v>10.9876</v>
      </c>
      <c r="F169" s="107">
        <v>11.073499999999999</v>
      </c>
      <c r="G169" s="107">
        <v>10.0434</v>
      </c>
      <c r="H169" s="107">
        <v>9.6033000000000008</v>
      </c>
      <c r="I169" s="107">
        <v>9.9253999999999998</v>
      </c>
      <c r="J169" s="107">
        <v>10.045500000000001</v>
      </c>
      <c r="K169" s="107">
        <v>8.9231999999999996</v>
      </c>
      <c r="L169" s="107">
        <v>8.7324999999999999</v>
      </c>
      <c r="M169" s="107">
        <v>8.7736000000000001</v>
      </c>
      <c r="N169" s="107">
        <v>9.3443000000000005</v>
      </c>
      <c r="O169" s="107">
        <v>9.0361999999999991</v>
      </c>
      <c r="P169" s="107" t="s">
        <v>489</v>
      </c>
      <c r="Q169" s="284">
        <f t="shared" si="3"/>
        <v>1.2804453159290057</v>
      </c>
    </row>
    <row r="170" spans="1:22">
      <c r="A170" s="116" t="s">
        <v>81</v>
      </c>
      <c r="B170" s="106" t="s">
        <v>66</v>
      </c>
      <c r="C170" s="108">
        <v>14.9246</v>
      </c>
      <c r="D170" s="108">
        <v>14.2685</v>
      </c>
      <c r="E170" s="108">
        <v>13.815300000000001</v>
      </c>
      <c r="F170" s="108">
        <v>13.6662</v>
      </c>
      <c r="G170" s="108">
        <v>13.4787</v>
      </c>
      <c r="H170" s="108">
        <v>13.395799999999999</v>
      </c>
      <c r="I170" s="108">
        <v>13.05</v>
      </c>
      <c r="J170" s="108">
        <v>12.990399999999999</v>
      </c>
      <c r="K170" s="108">
        <v>12.700699999999999</v>
      </c>
      <c r="L170" s="108">
        <v>12.2279</v>
      </c>
      <c r="M170" s="108">
        <v>11.982699999999999</v>
      </c>
      <c r="N170" s="108">
        <v>11.9604</v>
      </c>
      <c r="O170" s="108">
        <v>11.9536</v>
      </c>
      <c r="P170" s="108" t="s">
        <v>489</v>
      </c>
      <c r="Q170" s="284">
        <f t="shared" si="3"/>
        <v>0.93768542918044795</v>
      </c>
    </row>
    <row r="171" spans="1:22">
      <c r="O171">
        <f>AVERAGE(O137:O170)</f>
        <v>19.934707407407412</v>
      </c>
    </row>
    <row r="172" spans="1:22">
      <c r="O172">
        <f>_xlfn.STDEV.P(O137:O170)</f>
        <v>8.5114977358483941</v>
      </c>
    </row>
    <row r="175" spans="1:22" ht="47.25">
      <c r="A175" s="238" t="s">
        <v>549</v>
      </c>
      <c r="B175" s="284"/>
      <c r="C175" s="284"/>
      <c r="D175" s="284"/>
      <c r="E175" s="284"/>
      <c r="F175" s="284"/>
      <c r="G175" s="284"/>
      <c r="H175" s="284"/>
      <c r="I175" s="284"/>
      <c r="J175" s="284"/>
      <c r="K175" s="284"/>
      <c r="L175" s="284"/>
      <c r="M175" s="284"/>
      <c r="N175" s="284"/>
      <c r="O175" s="284"/>
      <c r="P175" s="284"/>
      <c r="Q175" s="284"/>
      <c r="R175" s="284"/>
      <c r="S175" s="284"/>
      <c r="T175" s="284"/>
      <c r="U175" s="284"/>
    </row>
    <row r="176" spans="1:22">
      <c r="A176" s="862" t="s">
        <v>494</v>
      </c>
      <c r="B176" s="881"/>
      <c r="C176" s="881"/>
      <c r="D176" s="863"/>
      <c r="E176" s="188" t="s">
        <v>240</v>
      </c>
      <c r="F176" s="188" t="s">
        <v>241</v>
      </c>
      <c r="G176" s="188" t="s">
        <v>242</v>
      </c>
      <c r="H176" s="188" t="s">
        <v>243</v>
      </c>
      <c r="I176" s="188" t="s">
        <v>244</v>
      </c>
      <c r="J176" s="188" t="s">
        <v>245</v>
      </c>
      <c r="K176" s="188" t="s">
        <v>246</v>
      </c>
      <c r="L176" s="188" t="s">
        <v>247</v>
      </c>
      <c r="M176" s="188" t="s">
        <v>248</v>
      </c>
      <c r="N176" s="188" t="s">
        <v>249</v>
      </c>
      <c r="O176" s="188" t="s">
        <v>250</v>
      </c>
      <c r="P176" s="188" t="s">
        <v>251</v>
      </c>
      <c r="Q176" s="188" t="s">
        <v>252</v>
      </c>
      <c r="R176" s="188" t="s">
        <v>253</v>
      </c>
      <c r="S176" s="188" t="s">
        <v>254</v>
      </c>
      <c r="T176" s="188" t="s">
        <v>255</v>
      </c>
      <c r="U176" s="188" t="s">
        <v>360</v>
      </c>
      <c r="V176" s="602" t="s">
        <v>644</v>
      </c>
    </row>
    <row r="177" spans="1:23">
      <c r="A177" s="189" t="s">
        <v>518</v>
      </c>
      <c r="B177" s="189" t="s">
        <v>483</v>
      </c>
      <c r="C177" s="189" t="s">
        <v>122</v>
      </c>
      <c r="D177" s="106" t="s">
        <v>66</v>
      </c>
      <c r="E177" s="106" t="s">
        <v>66</v>
      </c>
      <c r="F177" s="106" t="s">
        <v>66</v>
      </c>
      <c r="G177" s="106" t="s">
        <v>66</v>
      </c>
      <c r="H177" s="106" t="s">
        <v>66</v>
      </c>
      <c r="I177" s="106" t="s">
        <v>66</v>
      </c>
      <c r="J177" s="106" t="s">
        <v>66</v>
      </c>
      <c r="K177" s="106" t="s">
        <v>66</v>
      </c>
      <c r="L177" s="106" t="s">
        <v>66</v>
      </c>
      <c r="M177" s="106" t="s">
        <v>66</v>
      </c>
      <c r="N177" s="106" t="s">
        <v>66</v>
      </c>
      <c r="O177" s="106" t="s">
        <v>66</v>
      </c>
      <c r="P177" s="106" t="s">
        <v>66</v>
      </c>
      <c r="Q177" s="106" t="s">
        <v>66</v>
      </c>
      <c r="R177" s="106" t="s">
        <v>66</v>
      </c>
      <c r="S177" s="106" t="s">
        <v>66</v>
      </c>
      <c r="T177" s="106" t="s">
        <v>66</v>
      </c>
      <c r="U177" s="106" t="s">
        <v>66</v>
      </c>
    </row>
    <row r="178" spans="1:23">
      <c r="A178" s="891"/>
      <c r="B178" s="892" t="s">
        <v>859</v>
      </c>
      <c r="C178" s="7" t="s">
        <v>65</v>
      </c>
      <c r="D178" s="106" t="s">
        <v>66</v>
      </c>
      <c r="E178" s="107" t="s">
        <v>489</v>
      </c>
      <c r="F178" s="107">
        <v>22.1</v>
      </c>
      <c r="G178" s="107" t="s">
        <v>489</v>
      </c>
      <c r="H178" s="107" t="s">
        <v>489</v>
      </c>
      <c r="I178" s="107">
        <v>19.8</v>
      </c>
      <c r="J178" s="107" t="s">
        <v>489</v>
      </c>
      <c r="K178" s="107" t="s">
        <v>489</v>
      </c>
      <c r="L178" s="107">
        <v>17.399999999999999</v>
      </c>
      <c r="M178" s="107" t="s">
        <v>489</v>
      </c>
      <c r="N178" s="107" t="s">
        <v>489</v>
      </c>
      <c r="O178" s="107">
        <v>16.600000000000001</v>
      </c>
      <c r="P178" s="107" t="s">
        <v>489</v>
      </c>
      <c r="Q178" s="107" t="s">
        <v>489</v>
      </c>
      <c r="R178" s="107">
        <v>15.1</v>
      </c>
      <c r="S178" s="107" t="s">
        <v>489</v>
      </c>
      <c r="T178" s="107" t="s">
        <v>489</v>
      </c>
      <c r="U178" s="107" t="s">
        <v>489</v>
      </c>
      <c r="V178">
        <f>R178</f>
        <v>15.1</v>
      </c>
      <c r="W178">
        <f>-(V178-$V$212)/$V$213</f>
        <v>0.88312040084383059</v>
      </c>
    </row>
    <row r="179" spans="1:23">
      <c r="A179" s="891"/>
      <c r="B179" s="893"/>
      <c r="C179" s="7" t="s">
        <v>55</v>
      </c>
      <c r="D179" s="106" t="s">
        <v>66</v>
      </c>
      <c r="E179" s="108">
        <v>24.3</v>
      </c>
      <c r="F179" s="108" t="s">
        <v>489</v>
      </c>
      <c r="G179" s="108" t="s">
        <v>489</v>
      </c>
      <c r="H179" s="108" t="s">
        <v>489</v>
      </c>
      <c r="I179" s="108" t="s">
        <v>489</v>
      </c>
      <c r="J179" s="108" t="s">
        <v>489</v>
      </c>
      <c r="K179" s="108" t="s">
        <v>489</v>
      </c>
      <c r="L179" s="108" t="s">
        <v>489</v>
      </c>
      <c r="M179" s="108" t="s">
        <v>489</v>
      </c>
      <c r="N179" s="108">
        <v>23.2</v>
      </c>
      <c r="O179" s="108" t="s">
        <v>489</v>
      </c>
      <c r="P179" s="108" t="s">
        <v>489</v>
      </c>
      <c r="Q179" s="108" t="s">
        <v>489</v>
      </c>
      <c r="R179" s="108" t="s">
        <v>489</v>
      </c>
      <c r="S179" s="108" t="s">
        <v>489</v>
      </c>
      <c r="T179" s="108" t="s">
        <v>489</v>
      </c>
      <c r="U179" s="108" t="s">
        <v>489</v>
      </c>
      <c r="V179">
        <f>T181</f>
        <v>16.100000000000001</v>
      </c>
      <c r="W179" s="284">
        <f t="shared" ref="W179:W211" si="4">-(V179-$V$212)/$V$213</f>
        <v>0.71080422506942442</v>
      </c>
    </row>
    <row r="180" spans="1:23">
      <c r="A180" s="891"/>
      <c r="B180" s="893"/>
      <c r="C180" s="7" t="s">
        <v>38</v>
      </c>
      <c r="D180" s="106" t="s">
        <v>66</v>
      </c>
      <c r="E180" s="107">
        <v>25.5</v>
      </c>
      <c r="F180" s="107" t="s">
        <v>489</v>
      </c>
      <c r="G180" s="107" t="s">
        <v>489</v>
      </c>
      <c r="H180" s="107" t="s">
        <v>489</v>
      </c>
      <c r="I180" s="107">
        <v>24.1</v>
      </c>
      <c r="J180" s="107" t="s">
        <v>489</v>
      </c>
      <c r="K180" s="107" t="s">
        <v>489</v>
      </c>
      <c r="L180" s="107">
        <v>23.7</v>
      </c>
      <c r="M180" s="107" t="s">
        <v>489</v>
      </c>
      <c r="N180" s="107" t="s">
        <v>489</v>
      </c>
      <c r="O180" s="107" t="s">
        <v>489</v>
      </c>
      <c r="P180" s="107">
        <v>20.5</v>
      </c>
      <c r="Q180" s="107" t="s">
        <v>489</v>
      </c>
      <c r="R180" s="107" t="s">
        <v>489</v>
      </c>
      <c r="S180" s="107" t="s">
        <v>489</v>
      </c>
      <c r="T180" s="107" t="s">
        <v>489</v>
      </c>
      <c r="U180" s="107" t="s">
        <v>489</v>
      </c>
      <c r="V180">
        <f>Q182</f>
        <v>29.8</v>
      </c>
      <c r="W180" s="284">
        <f t="shared" si="4"/>
        <v>-1.6499273830399364</v>
      </c>
    </row>
    <row r="181" spans="1:23">
      <c r="A181" s="891"/>
      <c r="B181" s="893"/>
      <c r="C181" s="7" t="s">
        <v>67</v>
      </c>
      <c r="D181" s="106" t="s">
        <v>66</v>
      </c>
      <c r="E181" s="108" t="s">
        <v>489</v>
      </c>
      <c r="F181" s="108">
        <v>23.8</v>
      </c>
      <c r="G181" s="108" t="s">
        <v>489</v>
      </c>
      <c r="H181" s="108" t="s">
        <v>489</v>
      </c>
      <c r="I181" s="108">
        <v>22.4</v>
      </c>
      <c r="J181" s="108" t="s">
        <v>489</v>
      </c>
      <c r="K181" s="108">
        <v>18.7</v>
      </c>
      <c r="L181" s="108" t="s">
        <v>489</v>
      </c>
      <c r="M181" s="108">
        <v>17.3</v>
      </c>
      <c r="N181" s="108" t="s">
        <v>489</v>
      </c>
      <c r="O181" s="108">
        <v>18.2</v>
      </c>
      <c r="P181" s="108">
        <v>17.5</v>
      </c>
      <c r="Q181" s="108">
        <v>16.2</v>
      </c>
      <c r="R181" s="108">
        <v>16.3</v>
      </c>
      <c r="S181" s="108">
        <v>15.7</v>
      </c>
      <c r="T181" s="108">
        <v>16.100000000000001</v>
      </c>
      <c r="U181" s="108" t="s">
        <v>489</v>
      </c>
      <c r="V181">
        <f>T181</f>
        <v>16.100000000000001</v>
      </c>
      <c r="W181" s="284">
        <f t="shared" si="4"/>
        <v>0.71080422506942442</v>
      </c>
    </row>
    <row r="182" spans="1:23">
      <c r="A182" s="891"/>
      <c r="B182" s="893"/>
      <c r="C182" s="7" t="s">
        <v>83</v>
      </c>
      <c r="D182" s="106" t="s">
        <v>66</v>
      </c>
      <c r="E182" s="107" t="s">
        <v>489</v>
      </c>
      <c r="F182" s="107" t="s">
        <v>489</v>
      </c>
      <c r="G182" s="107" t="s">
        <v>489</v>
      </c>
      <c r="H182" s="107" t="s">
        <v>489</v>
      </c>
      <c r="I182" s="107" t="s">
        <v>489</v>
      </c>
      <c r="J182" s="107" t="s">
        <v>489</v>
      </c>
      <c r="K182" s="107">
        <v>33</v>
      </c>
      <c r="L182" s="107" t="s">
        <v>489</v>
      </c>
      <c r="M182" s="107" t="s">
        <v>489</v>
      </c>
      <c r="N182" s="107" t="s">
        <v>489</v>
      </c>
      <c r="O182" s="107" t="s">
        <v>489</v>
      </c>
      <c r="P182" s="107" t="s">
        <v>489</v>
      </c>
      <c r="Q182" s="107">
        <v>29.8</v>
      </c>
      <c r="R182" s="107" t="s">
        <v>489</v>
      </c>
      <c r="S182" s="107" t="s">
        <v>489</v>
      </c>
      <c r="T182" s="107" t="s">
        <v>489</v>
      </c>
      <c r="U182" s="107" t="s">
        <v>489</v>
      </c>
      <c r="V182">
        <f>Q182</f>
        <v>29.8</v>
      </c>
      <c r="W182" s="284">
        <f t="shared" si="4"/>
        <v>-1.6499273830399364</v>
      </c>
    </row>
    <row r="183" spans="1:23" ht="21">
      <c r="A183" s="891"/>
      <c r="B183" s="893"/>
      <c r="C183" s="7" t="s">
        <v>41</v>
      </c>
      <c r="D183" s="106" t="s">
        <v>66</v>
      </c>
      <c r="E183" s="108" t="s">
        <v>489</v>
      </c>
      <c r="F183" s="108" t="s">
        <v>489</v>
      </c>
      <c r="G183" s="108">
        <v>23.5</v>
      </c>
      <c r="H183" s="108" t="s">
        <v>489</v>
      </c>
      <c r="I183" s="108" t="s">
        <v>489</v>
      </c>
      <c r="J183" s="108">
        <v>24.1</v>
      </c>
      <c r="K183" s="108">
        <v>27.2</v>
      </c>
      <c r="L183" s="108">
        <v>25.4</v>
      </c>
      <c r="M183" s="108">
        <v>24.3</v>
      </c>
      <c r="N183" s="108">
        <v>23.4</v>
      </c>
      <c r="O183" s="108">
        <v>24</v>
      </c>
      <c r="P183" s="108">
        <v>21.8</v>
      </c>
      <c r="Q183" s="108">
        <v>23.8</v>
      </c>
      <c r="R183" s="108">
        <v>22.8</v>
      </c>
      <c r="S183" s="108">
        <v>21.7</v>
      </c>
      <c r="T183" s="108">
        <v>22.9</v>
      </c>
      <c r="U183" s="108" t="s">
        <v>489</v>
      </c>
      <c r="V183">
        <f>T183</f>
        <v>22.9</v>
      </c>
      <c r="W183" s="284">
        <f t="shared" si="4"/>
        <v>-0.46094577019653532</v>
      </c>
    </row>
    <row r="184" spans="1:23">
      <c r="A184" s="891"/>
      <c r="B184" s="893"/>
      <c r="C184" s="7" t="s">
        <v>42</v>
      </c>
      <c r="D184" s="106" t="s">
        <v>66</v>
      </c>
      <c r="E184" s="107">
        <v>32</v>
      </c>
      <c r="F184" s="107">
        <v>31</v>
      </c>
      <c r="G184" s="107">
        <v>31</v>
      </c>
      <c r="H184" s="107">
        <v>30.5</v>
      </c>
      <c r="I184" s="107">
        <v>29.5</v>
      </c>
      <c r="J184" s="107">
        <v>28</v>
      </c>
      <c r="K184" s="107">
        <v>28</v>
      </c>
      <c r="L184" s="107">
        <v>26</v>
      </c>
      <c r="M184" s="107">
        <v>26</v>
      </c>
      <c r="N184" s="107">
        <v>25</v>
      </c>
      <c r="O184" s="107">
        <v>24</v>
      </c>
      <c r="P184" s="107">
        <v>23</v>
      </c>
      <c r="Q184" s="107">
        <v>19</v>
      </c>
      <c r="R184" s="107">
        <v>20.9</v>
      </c>
      <c r="S184" s="107" t="s">
        <v>489</v>
      </c>
      <c r="T184" s="107" t="s">
        <v>489</v>
      </c>
      <c r="U184" s="107">
        <v>17</v>
      </c>
      <c r="V184">
        <f>U184</f>
        <v>17</v>
      </c>
      <c r="W184" s="284">
        <f t="shared" si="4"/>
        <v>0.55571966687245933</v>
      </c>
    </row>
    <row r="185" spans="1:23">
      <c r="A185" s="891"/>
      <c r="B185" s="893"/>
      <c r="C185" s="7" t="s">
        <v>44</v>
      </c>
      <c r="D185" s="106" t="s">
        <v>66</v>
      </c>
      <c r="E185" s="108" t="s">
        <v>489</v>
      </c>
      <c r="F185" s="108">
        <v>29.7</v>
      </c>
      <c r="G185" s="108" t="s">
        <v>489</v>
      </c>
      <c r="H185" s="108">
        <v>30.3</v>
      </c>
      <c r="I185" s="108" t="s">
        <v>489</v>
      </c>
      <c r="J185" s="108">
        <v>28.3</v>
      </c>
      <c r="K185" s="108" t="s">
        <v>489</v>
      </c>
      <c r="L185" s="108">
        <v>32.799999999999997</v>
      </c>
      <c r="M185" s="108" t="s">
        <v>489</v>
      </c>
      <c r="N185" s="108">
        <v>27.8</v>
      </c>
      <c r="O185" s="108" t="s">
        <v>489</v>
      </c>
      <c r="P185" s="108">
        <v>26.2</v>
      </c>
      <c r="Q185" s="108" t="s">
        <v>489</v>
      </c>
      <c r="R185" s="108">
        <v>26.2</v>
      </c>
      <c r="S185" s="108" t="s">
        <v>489</v>
      </c>
      <c r="T185" s="108">
        <v>26</v>
      </c>
      <c r="U185" s="108" t="s">
        <v>489</v>
      </c>
      <c r="V185">
        <f>T185</f>
        <v>26</v>
      </c>
      <c r="W185" s="284">
        <f t="shared" si="4"/>
        <v>-0.99512591509719384</v>
      </c>
    </row>
    <row r="186" spans="1:23">
      <c r="A186" s="891"/>
      <c r="B186" s="893"/>
      <c r="C186" s="7" t="s">
        <v>60</v>
      </c>
      <c r="D186" s="106" t="s">
        <v>66</v>
      </c>
      <c r="E186" s="107">
        <v>24.1</v>
      </c>
      <c r="F186" s="107">
        <v>25.1</v>
      </c>
      <c r="G186" s="107">
        <v>23.2</v>
      </c>
      <c r="H186" s="107">
        <v>23.4</v>
      </c>
      <c r="I186" s="107">
        <v>23.8</v>
      </c>
      <c r="J186" s="107">
        <v>23.4</v>
      </c>
      <c r="K186" s="107">
        <v>22.2</v>
      </c>
      <c r="L186" s="107">
        <v>23</v>
      </c>
      <c r="M186" s="107">
        <v>21.8</v>
      </c>
      <c r="N186" s="107">
        <v>21.4</v>
      </c>
      <c r="O186" s="107">
        <v>20.6</v>
      </c>
      <c r="P186" s="107">
        <v>20.399999999999999</v>
      </c>
      <c r="Q186" s="107">
        <v>18.600000000000001</v>
      </c>
      <c r="R186" s="107">
        <v>19</v>
      </c>
      <c r="S186" s="107">
        <v>17.8</v>
      </c>
      <c r="T186" s="107">
        <v>17</v>
      </c>
      <c r="U186" s="107" t="s">
        <v>489</v>
      </c>
      <c r="V186">
        <f>T186</f>
        <v>17</v>
      </c>
      <c r="W186" s="284">
        <f t="shared" si="4"/>
        <v>0.55571966687245933</v>
      </c>
    </row>
    <row r="187" spans="1:23">
      <c r="A187" s="891"/>
      <c r="B187" s="893"/>
      <c r="C187" s="7" t="s">
        <v>46</v>
      </c>
      <c r="D187" s="106" t="s">
        <v>66</v>
      </c>
      <c r="E187" s="108">
        <v>28</v>
      </c>
      <c r="F187" s="108">
        <v>28</v>
      </c>
      <c r="G187" s="108">
        <v>28</v>
      </c>
      <c r="H187" s="108">
        <v>27</v>
      </c>
      <c r="I187" s="108">
        <v>27</v>
      </c>
      <c r="J187" s="108">
        <v>26</v>
      </c>
      <c r="K187" s="108" t="s">
        <v>489</v>
      </c>
      <c r="L187" s="108">
        <v>23.4</v>
      </c>
      <c r="M187" s="108" t="s">
        <v>489</v>
      </c>
      <c r="N187" s="108">
        <v>25.9</v>
      </c>
      <c r="O187" s="108" t="s">
        <v>489</v>
      </c>
      <c r="P187" s="108">
        <v>26.2</v>
      </c>
      <c r="Q187" s="108" t="s">
        <v>489</v>
      </c>
      <c r="R187" s="108">
        <v>23.3</v>
      </c>
      <c r="S187" s="108" t="s">
        <v>489</v>
      </c>
      <c r="T187" s="108">
        <v>24.1</v>
      </c>
      <c r="U187" s="108" t="s">
        <v>489</v>
      </c>
      <c r="V187" s="284">
        <f>T187</f>
        <v>24.1</v>
      </c>
      <c r="W187" s="284">
        <f t="shared" si="4"/>
        <v>-0.66772518112582291</v>
      </c>
    </row>
    <row r="188" spans="1:23">
      <c r="A188" s="891"/>
      <c r="B188" s="893"/>
      <c r="C188" s="116" t="s">
        <v>43</v>
      </c>
      <c r="D188" s="106" t="s">
        <v>66</v>
      </c>
      <c r="E188" s="107" t="s">
        <v>489</v>
      </c>
      <c r="F188" s="107" t="s">
        <v>489</v>
      </c>
      <c r="G188" s="107">
        <v>24.7</v>
      </c>
      <c r="H188" s="107" t="s">
        <v>489</v>
      </c>
      <c r="I188" s="107" t="s">
        <v>489</v>
      </c>
      <c r="J188" s="107" t="s">
        <v>489</v>
      </c>
      <c r="K188" s="107">
        <v>24.3</v>
      </c>
      <c r="L188" s="107" t="s">
        <v>489</v>
      </c>
      <c r="M188" s="107">
        <v>23.2</v>
      </c>
      <c r="N188" s="107" t="s">
        <v>489</v>
      </c>
      <c r="O188" s="107" t="s">
        <v>489</v>
      </c>
      <c r="P188" s="107" t="s">
        <v>489</v>
      </c>
      <c r="Q188" s="107">
        <v>21.9</v>
      </c>
      <c r="R188" s="107" t="s">
        <v>489</v>
      </c>
      <c r="S188" s="107" t="s">
        <v>489</v>
      </c>
      <c r="T188" s="107" t="s">
        <v>489</v>
      </c>
      <c r="U188" s="107" t="s">
        <v>489</v>
      </c>
      <c r="V188">
        <f>Q188</f>
        <v>21.9</v>
      </c>
      <c r="W188" s="284">
        <f t="shared" si="4"/>
        <v>-0.28862959442212943</v>
      </c>
    </row>
    <row r="189" spans="1:23">
      <c r="A189" s="891"/>
      <c r="B189" s="893"/>
      <c r="C189" s="7" t="s">
        <v>68</v>
      </c>
      <c r="D189" s="106" t="s">
        <v>66</v>
      </c>
      <c r="E189" s="108" t="s">
        <v>489</v>
      </c>
      <c r="F189" s="108">
        <v>37.6</v>
      </c>
      <c r="G189" s="108" t="s">
        <v>489</v>
      </c>
      <c r="H189" s="108">
        <v>35</v>
      </c>
      <c r="I189" s="108" t="s">
        <v>489</v>
      </c>
      <c r="J189" s="108" t="s">
        <v>489</v>
      </c>
      <c r="K189" s="108" t="s">
        <v>489</v>
      </c>
      <c r="L189" s="108">
        <v>38.6</v>
      </c>
      <c r="M189" s="108" t="s">
        <v>489</v>
      </c>
      <c r="N189" s="108">
        <v>40</v>
      </c>
      <c r="O189" s="108" t="s">
        <v>489</v>
      </c>
      <c r="P189" s="108">
        <v>39.700000000000003</v>
      </c>
      <c r="Q189" s="108" t="s">
        <v>489</v>
      </c>
      <c r="R189" s="108">
        <v>38.9</v>
      </c>
      <c r="S189" s="108" t="s">
        <v>489</v>
      </c>
      <c r="T189" s="108" t="s">
        <v>489</v>
      </c>
      <c r="U189" s="108" t="s">
        <v>489</v>
      </c>
      <c r="V189">
        <f>R189</f>
        <v>38.9</v>
      </c>
      <c r="W189" s="284">
        <f t="shared" si="4"/>
        <v>-3.2180045825870298</v>
      </c>
    </row>
    <row r="190" spans="1:23">
      <c r="A190" s="891"/>
      <c r="B190" s="893"/>
      <c r="C190" s="7" t="s">
        <v>52</v>
      </c>
      <c r="D190" s="106" t="s">
        <v>66</v>
      </c>
      <c r="E190" s="107" t="s">
        <v>489</v>
      </c>
      <c r="F190" s="107" t="s">
        <v>489</v>
      </c>
      <c r="G190" s="107" t="s">
        <v>489</v>
      </c>
      <c r="H190" s="107">
        <v>30.2</v>
      </c>
      <c r="I190" s="107" t="s">
        <v>489</v>
      </c>
      <c r="J190" s="107" t="s">
        <v>489</v>
      </c>
      <c r="K190" s="107">
        <v>30.4</v>
      </c>
      <c r="L190" s="107" t="s">
        <v>489</v>
      </c>
      <c r="M190" s="107" t="s">
        <v>489</v>
      </c>
      <c r="N190" s="107" t="s">
        <v>489</v>
      </c>
      <c r="O190" s="107" t="s">
        <v>489</v>
      </c>
      <c r="P190" s="107" t="s">
        <v>489</v>
      </c>
      <c r="Q190" s="107">
        <v>26.5</v>
      </c>
      <c r="R190" s="107" t="s">
        <v>489</v>
      </c>
      <c r="S190" s="107" t="s">
        <v>489</v>
      </c>
      <c r="T190" s="107" t="s">
        <v>489</v>
      </c>
      <c r="U190" s="107" t="s">
        <v>489</v>
      </c>
      <c r="V190">
        <f>Q190</f>
        <v>26.5</v>
      </c>
      <c r="W190" s="284">
        <f t="shared" si="4"/>
        <v>-1.0812840029843969</v>
      </c>
    </row>
    <row r="191" spans="1:23">
      <c r="A191" s="891"/>
      <c r="B191" s="893"/>
      <c r="C191" s="7" t="s">
        <v>69</v>
      </c>
      <c r="D191" s="106" t="s">
        <v>66</v>
      </c>
      <c r="E191" s="108">
        <v>26.8</v>
      </c>
      <c r="F191" s="108">
        <v>24.6</v>
      </c>
      <c r="G191" s="108">
        <v>25</v>
      </c>
      <c r="H191" s="108">
        <v>22.4</v>
      </c>
      <c r="I191" s="108">
        <v>22.9</v>
      </c>
      <c r="J191" s="108">
        <v>21.1</v>
      </c>
      <c r="K191" s="108">
        <v>21.9</v>
      </c>
      <c r="L191" s="108">
        <v>19.8</v>
      </c>
      <c r="M191" s="108">
        <v>19.2</v>
      </c>
      <c r="N191" s="108">
        <v>18.8</v>
      </c>
      <c r="O191" s="108">
        <v>19</v>
      </c>
      <c r="P191" s="108">
        <v>17.600000000000001</v>
      </c>
      <c r="Q191" s="108">
        <v>15.4</v>
      </c>
      <c r="R191" s="108">
        <v>14.2</v>
      </c>
      <c r="S191" s="108">
        <v>14.3</v>
      </c>
      <c r="T191" s="108">
        <v>13.8</v>
      </c>
      <c r="U191" s="108">
        <v>11.4</v>
      </c>
      <c r="V191">
        <f>U191</f>
        <v>11.4</v>
      </c>
      <c r="W191" s="284">
        <f t="shared" si="4"/>
        <v>1.5206902512091323</v>
      </c>
    </row>
    <row r="192" spans="1:23">
      <c r="A192" s="891"/>
      <c r="B192" s="893"/>
      <c r="C192" s="7" t="s">
        <v>70</v>
      </c>
      <c r="D192" s="106" t="s">
        <v>66</v>
      </c>
      <c r="E192" s="107" t="s">
        <v>489</v>
      </c>
      <c r="F192" s="107">
        <v>33</v>
      </c>
      <c r="G192" s="107" t="s">
        <v>489</v>
      </c>
      <c r="H192" s="107" t="s">
        <v>489</v>
      </c>
      <c r="I192" s="107" t="s">
        <v>489</v>
      </c>
      <c r="J192" s="107">
        <v>27</v>
      </c>
      <c r="K192" s="107" t="s">
        <v>489</v>
      </c>
      <c r="L192" s="107" t="s">
        <v>489</v>
      </c>
      <c r="M192" s="107" t="s">
        <v>489</v>
      </c>
      <c r="N192" s="107" t="s">
        <v>489</v>
      </c>
      <c r="O192" s="107">
        <v>24</v>
      </c>
      <c r="P192" s="107" t="s">
        <v>489</v>
      </c>
      <c r="Q192" s="107" t="s">
        <v>489</v>
      </c>
      <c r="R192" s="107" t="s">
        <v>489</v>
      </c>
      <c r="S192" s="107" t="s">
        <v>489</v>
      </c>
      <c r="T192" s="107" t="s">
        <v>489</v>
      </c>
      <c r="U192" s="107" t="s">
        <v>489</v>
      </c>
      <c r="W192" s="284">
        <f t="shared" si="4"/>
        <v>3.4850946550373596</v>
      </c>
    </row>
    <row r="193" spans="1:23">
      <c r="A193" s="891"/>
      <c r="B193" s="893"/>
      <c r="C193" s="116" t="s">
        <v>84</v>
      </c>
      <c r="D193" s="106" t="s">
        <v>66</v>
      </c>
      <c r="E193" s="108" t="s">
        <v>489</v>
      </c>
      <c r="F193" s="108" t="s">
        <v>489</v>
      </c>
      <c r="G193" s="108" t="s">
        <v>489</v>
      </c>
      <c r="H193" s="108">
        <v>24.1</v>
      </c>
      <c r="I193" s="108" t="s">
        <v>489</v>
      </c>
      <c r="J193" s="108">
        <v>21.9</v>
      </c>
      <c r="K193" s="108" t="s">
        <v>489</v>
      </c>
      <c r="L193" s="108">
        <v>21.6</v>
      </c>
      <c r="M193" s="108" t="s">
        <v>489</v>
      </c>
      <c r="N193" s="108">
        <v>19.5</v>
      </c>
      <c r="O193" s="108" t="s">
        <v>489</v>
      </c>
      <c r="P193" s="108">
        <v>18.7</v>
      </c>
      <c r="Q193" s="108" t="s">
        <v>489</v>
      </c>
      <c r="R193" s="108">
        <v>18.5</v>
      </c>
      <c r="S193" s="108" t="s">
        <v>489</v>
      </c>
      <c r="T193" s="108" t="s">
        <v>489</v>
      </c>
      <c r="U193" s="108">
        <v>16.2</v>
      </c>
      <c r="V193">
        <f>U193</f>
        <v>16.2</v>
      </c>
      <c r="W193" s="284">
        <f t="shared" si="4"/>
        <v>0.69357260749198413</v>
      </c>
    </row>
    <row r="194" spans="1:23">
      <c r="A194" s="891"/>
      <c r="B194" s="893"/>
      <c r="C194" s="7" t="s">
        <v>47</v>
      </c>
      <c r="D194" s="106" t="s">
        <v>66</v>
      </c>
      <c r="E194" s="107">
        <v>25.2</v>
      </c>
      <c r="F194" s="107">
        <v>24.7</v>
      </c>
      <c r="G194" s="107">
        <v>24.7</v>
      </c>
      <c r="H194" s="107">
        <v>24.4</v>
      </c>
      <c r="I194" s="107">
        <v>24.1</v>
      </c>
      <c r="J194" s="107">
        <v>24</v>
      </c>
      <c r="K194" s="107">
        <v>24.2</v>
      </c>
      <c r="L194" s="107" t="s">
        <v>489</v>
      </c>
      <c r="M194" s="107">
        <v>22.3</v>
      </c>
      <c r="N194" s="107">
        <v>23</v>
      </c>
      <c r="O194" s="107">
        <v>22.4</v>
      </c>
      <c r="P194" s="107">
        <v>22.4</v>
      </c>
      <c r="Q194" s="107">
        <v>23.3</v>
      </c>
      <c r="R194" s="107">
        <v>23.1</v>
      </c>
      <c r="S194" s="107">
        <v>22.5</v>
      </c>
      <c r="T194" s="107">
        <v>22.1</v>
      </c>
      <c r="U194" s="107">
        <v>21.1</v>
      </c>
      <c r="V194">
        <f>U194</f>
        <v>21.1</v>
      </c>
      <c r="W194" s="284">
        <f t="shared" si="4"/>
        <v>-0.15077665380260516</v>
      </c>
    </row>
    <row r="195" spans="1:23">
      <c r="A195" s="891"/>
      <c r="B195" s="893"/>
      <c r="C195" s="7" t="s">
        <v>71</v>
      </c>
      <c r="D195" s="106" t="s">
        <v>66</v>
      </c>
      <c r="E195" s="108">
        <v>28.7</v>
      </c>
      <c r="F195" s="108">
        <v>27.6</v>
      </c>
      <c r="G195" s="108">
        <v>26.2</v>
      </c>
      <c r="H195" s="108">
        <v>27</v>
      </c>
      <c r="I195" s="108">
        <v>24.4</v>
      </c>
      <c r="J195" s="108">
        <v>24</v>
      </c>
      <c r="K195" s="108">
        <v>27.7</v>
      </c>
      <c r="L195" s="108">
        <v>26.4</v>
      </c>
      <c r="M195" s="108">
        <v>24.2</v>
      </c>
      <c r="N195" s="108">
        <v>23.8</v>
      </c>
      <c r="O195" s="108">
        <v>24.1</v>
      </c>
      <c r="P195" s="108">
        <v>21.8</v>
      </c>
      <c r="Q195" s="108">
        <v>23.4</v>
      </c>
      <c r="R195" s="108">
        <v>19.5</v>
      </c>
      <c r="S195" s="108">
        <v>20.100000000000001</v>
      </c>
      <c r="T195" s="108">
        <v>20.7</v>
      </c>
      <c r="U195" s="108" t="s">
        <v>489</v>
      </c>
      <c r="V195">
        <f>T195</f>
        <v>20.7</v>
      </c>
      <c r="W195" s="284">
        <f t="shared" si="4"/>
        <v>-8.185018349284244E-2</v>
      </c>
    </row>
    <row r="196" spans="1:23">
      <c r="A196" s="891"/>
      <c r="B196" s="893"/>
      <c r="C196" s="7" t="s">
        <v>72</v>
      </c>
      <c r="D196" s="106" t="s">
        <v>66</v>
      </c>
      <c r="E196" s="107" t="s">
        <v>489</v>
      </c>
      <c r="F196" s="107">
        <v>30.7</v>
      </c>
      <c r="G196" s="107" t="s">
        <v>489</v>
      </c>
      <c r="H196" s="107" t="s">
        <v>489</v>
      </c>
      <c r="I196" s="107">
        <v>26.1</v>
      </c>
      <c r="J196" s="107" t="s">
        <v>489</v>
      </c>
      <c r="K196" s="107" t="s">
        <v>489</v>
      </c>
      <c r="L196" s="107" t="s">
        <v>489</v>
      </c>
      <c r="M196" s="107">
        <v>25.9</v>
      </c>
      <c r="N196" s="107" t="s">
        <v>489</v>
      </c>
      <c r="O196" s="107">
        <v>24</v>
      </c>
      <c r="P196" s="107">
        <v>26.3</v>
      </c>
      <c r="Q196" s="107">
        <v>25.6</v>
      </c>
      <c r="R196" s="107">
        <v>22.9</v>
      </c>
      <c r="S196" s="107">
        <v>23.2</v>
      </c>
      <c r="T196" s="107">
        <v>21.6</v>
      </c>
      <c r="U196" s="107" t="s">
        <v>489</v>
      </c>
      <c r="V196">
        <f>T196</f>
        <v>21.6</v>
      </c>
      <c r="W196" s="284">
        <f t="shared" si="4"/>
        <v>-0.23693474168980813</v>
      </c>
    </row>
    <row r="197" spans="1:23" ht="21">
      <c r="A197" s="891"/>
      <c r="B197" s="893"/>
      <c r="C197" s="7" t="s">
        <v>51</v>
      </c>
      <c r="D197" s="106" t="s">
        <v>66</v>
      </c>
      <c r="E197" s="108" t="s">
        <v>489</v>
      </c>
      <c r="F197" s="108" t="s">
        <v>489</v>
      </c>
      <c r="G197" s="108" t="s">
        <v>489</v>
      </c>
      <c r="H197" s="108" t="s">
        <v>489</v>
      </c>
      <c r="I197" s="108">
        <v>26</v>
      </c>
      <c r="J197" s="108">
        <v>26</v>
      </c>
      <c r="K197" s="108">
        <v>28</v>
      </c>
      <c r="L197" s="108">
        <v>27</v>
      </c>
      <c r="M197" s="108">
        <v>23</v>
      </c>
      <c r="N197" s="108">
        <v>21</v>
      </c>
      <c r="O197" s="108">
        <v>21</v>
      </c>
      <c r="P197" s="108">
        <v>20</v>
      </c>
      <c r="Q197" s="108">
        <v>19</v>
      </c>
      <c r="R197" s="108">
        <v>18</v>
      </c>
      <c r="S197" s="108">
        <v>17</v>
      </c>
      <c r="T197" s="108">
        <v>17</v>
      </c>
      <c r="U197" s="108">
        <v>16</v>
      </c>
      <c r="V197">
        <f>U197</f>
        <v>16</v>
      </c>
      <c r="W197" s="284">
        <f t="shared" si="4"/>
        <v>0.72803584264686516</v>
      </c>
    </row>
    <row r="198" spans="1:23">
      <c r="A198" s="891"/>
      <c r="B198" s="893"/>
      <c r="C198" s="7" t="s">
        <v>73</v>
      </c>
      <c r="D198" s="106" t="s">
        <v>66</v>
      </c>
      <c r="E198" s="107" t="s">
        <v>489</v>
      </c>
      <c r="F198" s="107" t="s">
        <v>489</v>
      </c>
      <c r="G198" s="107" t="s">
        <v>489</v>
      </c>
      <c r="H198" s="107">
        <v>12.9</v>
      </c>
      <c r="I198" s="107" t="s">
        <v>489</v>
      </c>
      <c r="J198" s="107" t="s">
        <v>489</v>
      </c>
      <c r="K198" s="107" t="s">
        <v>489</v>
      </c>
      <c r="L198" s="107" t="s">
        <v>489</v>
      </c>
      <c r="M198" s="107" t="s">
        <v>489</v>
      </c>
      <c r="N198" s="107">
        <v>13.3</v>
      </c>
      <c r="O198" s="107" t="s">
        <v>489</v>
      </c>
      <c r="P198" s="107" t="s">
        <v>489</v>
      </c>
      <c r="Q198" s="107" t="s">
        <v>489</v>
      </c>
      <c r="R198" s="107" t="s">
        <v>489</v>
      </c>
      <c r="S198" s="107" t="s">
        <v>489</v>
      </c>
      <c r="T198" s="107">
        <v>11.8</v>
      </c>
      <c r="U198" s="107" t="s">
        <v>489</v>
      </c>
      <c r="V198">
        <f>T198</f>
        <v>11.8</v>
      </c>
      <c r="W198" s="284">
        <f t="shared" si="4"/>
        <v>1.45176378089937</v>
      </c>
    </row>
    <row r="199" spans="1:23" ht="21">
      <c r="A199" s="891"/>
      <c r="B199" s="893"/>
      <c r="C199" s="7" t="s">
        <v>54</v>
      </c>
      <c r="D199" s="106" t="s">
        <v>66</v>
      </c>
      <c r="E199" s="108">
        <v>36</v>
      </c>
      <c r="F199" s="108">
        <v>35</v>
      </c>
      <c r="G199" s="108">
        <v>34</v>
      </c>
      <c r="H199" s="108">
        <v>32</v>
      </c>
      <c r="I199" s="108">
        <v>28.8</v>
      </c>
      <c r="J199" s="108">
        <v>27.6</v>
      </c>
      <c r="K199" s="108">
        <v>26.7</v>
      </c>
      <c r="L199" s="108">
        <v>25.4</v>
      </c>
      <c r="M199" s="108">
        <v>25.2</v>
      </c>
      <c r="N199" s="108">
        <v>25.2</v>
      </c>
      <c r="O199" s="108">
        <v>23.1</v>
      </c>
      <c r="P199" s="108">
        <v>23.3</v>
      </c>
      <c r="Q199" s="108">
        <v>22.6</v>
      </c>
      <c r="R199" s="108">
        <v>20.9</v>
      </c>
      <c r="S199" s="108">
        <v>20.8</v>
      </c>
      <c r="T199" s="108">
        <v>18.399999999999999</v>
      </c>
      <c r="U199" s="108" t="s">
        <v>489</v>
      </c>
      <c r="V199">
        <f>T199</f>
        <v>18.399999999999999</v>
      </c>
      <c r="W199" s="284">
        <f t="shared" si="4"/>
        <v>0.31447702078829126</v>
      </c>
    </row>
    <row r="200" spans="1:23" ht="21">
      <c r="A200" s="891"/>
      <c r="B200" s="893"/>
      <c r="C200" s="7" t="s">
        <v>74</v>
      </c>
      <c r="D200" s="106" t="s">
        <v>66</v>
      </c>
      <c r="E200" s="107">
        <v>26</v>
      </c>
      <c r="F200" s="107">
        <v>25</v>
      </c>
      <c r="G200" s="107">
        <v>26</v>
      </c>
      <c r="H200" s="107">
        <v>25</v>
      </c>
      <c r="I200" s="107">
        <v>25</v>
      </c>
      <c r="J200" s="107">
        <v>25</v>
      </c>
      <c r="K200" s="107">
        <v>23</v>
      </c>
      <c r="L200" s="107">
        <v>22</v>
      </c>
      <c r="M200" s="107">
        <v>22.5</v>
      </c>
      <c r="N200" s="107">
        <v>20.7</v>
      </c>
      <c r="O200" s="107">
        <v>18.100000000000001</v>
      </c>
      <c r="P200" s="107" t="s">
        <v>489</v>
      </c>
      <c r="Q200" s="107" t="s">
        <v>489</v>
      </c>
      <c r="R200" s="107" t="s">
        <v>489</v>
      </c>
      <c r="S200" s="107" t="s">
        <v>489</v>
      </c>
      <c r="T200" s="107">
        <v>16.5</v>
      </c>
      <c r="U200" s="107">
        <v>15.5</v>
      </c>
      <c r="V200">
        <f>U200</f>
        <v>15.5</v>
      </c>
      <c r="W200" s="284">
        <f t="shared" si="4"/>
        <v>0.81419393053406819</v>
      </c>
    </row>
    <row r="201" spans="1:23">
      <c r="A201" s="891"/>
      <c r="B201" s="893"/>
      <c r="C201" s="7" t="s">
        <v>75</v>
      </c>
      <c r="D201" s="106" t="s">
        <v>66</v>
      </c>
      <c r="E201" s="108">
        <v>34</v>
      </c>
      <c r="F201" s="108">
        <v>33</v>
      </c>
      <c r="G201" s="108">
        <v>32</v>
      </c>
      <c r="H201" s="108">
        <v>32</v>
      </c>
      <c r="I201" s="108">
        <v>30</v>
      </c>
      <c r="J201" s="108">
        <v>29</v>
      </c>
      <c r="K201" s="108">
        <v>26</v>
      </c>
      <c r="L201" s="108">
        <v>26</v>
      </c>
      <c r="M201" s="108">
        <v>25</v>
      </c>
      <c r="N201" s="108">
        <v>24</v>
      </c>
      <c r="O201" s="108">
        <v>22</v>
      </c>
      <c r="P201" s="108">
        <v>21</v>
      </c>
      <c r="Q201" s="108">
        <v>21</v>
      </c>
      <c r="R201" s="108">
        <v>19</v>
      </c>
      <c r="S201" s="108">
        <v>17</v>
      </c>
      <c r="T201" s="108">
        <v>16</v>
      </c>
      <c r="U201" s="108">
        <v>15</v>
      </c>
      <c r="V201">
        <f>U201</f>
        <v>15</v>
      </c>
      <c r="W201" s="284">
        <f t="shared" si="4"/>
        <v>0.90035201842127111</v>
      </c>
    </row>
    <row r="202" spans="1:23">
      <c r="A202" s="891"/>
      <c r="B202" s="893"/>
      <c r="C202" s="7" t="s">
        <v>56</v>
      </c>
      <c r="D202" s="106" t="s">
        <v>66</v>
      </c>
      <c r="E202" s="107" t="s">
        <v>489</v>
      </c>
      <c r="F202" s="107" t="s">
        <v>489</v>
      </c>
      <c r="G202" s="107" t="s">
        <v>489</v>
      </c>
      <c r="H202" s="107" t="s">
        <v>489</v>
      </c>
      <c r="I202" s="107">
        <v>27.6</v>
      </c>
      <c r="J202" s="107" t="s">
        <v>489</v>
      </c>
      <c r="K202" s="107" t="s">
        <v>489</v>
      </c>
      <c r="L202" s="107">
        <v>26.3</v>
      </c>
      <c r="M202" s="107" t="s">
        <v>489</v>
      </c>
      <c r="N202" s="107" t="s">
        <v>489</v>
      </c>
      <c r="O202" s="107" t="s">
        <v>489</v>
      </c>
      <c r="P202" s="107" t="s">
        <v>489</v>
      </c>
      <c r="Q202" s="107">
        <v>23.8</v>
      </c>
      <c r="R202" s="107" t="s">
        <v>489</v>
      </c>
      <c r="S202" s="107" t="s">
        <v>489</v>
      </c>
      <c r="T202" s="107" t="s">
        <v>489</v>
      </c>
      <c r="U202" s="107" t="s">
        <v>489</v>
      </c>
      <c r="V202">
        <f>Q202</f>
        <v>23.8</v>
      </c>
      <c r="W202" s="284">
        <f t="shared" si="4"/>
        <v>-0.61603032839350103</v>
      </c>
    </row>
    <row r="203" spans="1:23">
      <c r="A203" s="891"/>
      <c r="B203" s="893"/>
      <c r="C203" s="7" t="s">
        <v>76</v>
      </c>
      <c r="D203" s="106" t="s">
        <v>66</v>
      </c>
      <c r="E203" s="108" t="s">
        <v>489</v>
      </c>
      <c r="F203" s="108" t="s">
        <v>489</v>
      </c>
      <c r="G203" s="108">
        <v>20.6</v>
      </c>
      <c r="H203" s="108" t="s">
        <v>489</v>
      </c>
      <c r="I203" s="108" t="s">
        <v>489</v>
      </c>
      <c r="J203" s="108" t="s">
        <v>489</v>
      </c>
      <c r="K203" s="108" t="s">
        <v>489</v>
      </c>
      <c r="L203" s="108" t="s">
        <v>489</v>
      </c>
      <c r="M203" s="108" t="s">
        <v>489</v>
      </c>
      <c r="N203" s="108">
        <v>18.600000000000001</v>
      </c>
      <c r="O203" s="108" t="s">
        <v>489</v>
      </c>
      <c r="P203" s="108" t="s">
        <v>489</v>
      </c>
      <c r="Q203" s="108" t="s">
        <v>489</v>
      </c>
      <c r="R203" s="108" t="s">
        <v>489</v>
      </c>
      <c r="S203" s="108" t="s">
        <v>489</v>
      </c>
      <c r="T203" s="108" t="s">
        <v>489</v>
      </c>
      <c r="U203" s="108" t="s">
        <v>489</v>
      </c>
      <c r="W203" s="284">
        <f t="shared" si="4"/>
        <v>3.4850946550373596</v>
      </c>
    </row>
    <row r="204" spans="1:23" ht="21">
      <c r="A204" s="891"/>
      <c r="B204" s="893"/>
      <c r="C204" s="127" t="s">
        <v>77</v>
      </c>
      <c r="D204" s="128" t="s">
        <v>66</v>
      </c>
      <c r="E204" s="88" t="s">
        <v>489</v>
      </c>
      <c r="F204" s="88" t="s">
        <v>489</v>
      </c>
      <c r="G204" s="88" t="s">
        <v>489</v>
      </c>
      <c r="H204" s="88" t="s">
        <v>489</v>
      </c>
      <c r="I204" s="88" t="s">
        <v>489</v>
      </c>
      <c r="J204" s="88" t="s">
        <v>489</v>
      </c>
      <c r="K204" s="88">
        <v>22.1</v>
      </c>
      <c r="L204" s="88" t="s">
        <v>489</v>
      </c>
      <c r="M204" s="88" t="s">
        <v>489</v>
      </c>
      <c r="N204" s="88" t="s">
        <v>489</v>
      </c>
      <c r="O204" s="88" t="s">
        <v>489</v>
      </c>
      <c r="P204" s="88" t="s">
        <v>489</v>
      </c>
      <c r="Q204" s="88">
        <v>19.5</v>
      </c>
      <c r="R204" s="88" t="s">
        <v>489</v>
      </c>
      <c r="S204" s="88" t="s">
        <v>489</v>
      </c>
      <c r="T204" s="88" t="s">
        <v>489</v>
      </c>
      <c r="U204" s="88" t="s">
        <v>489</v>
      </c>
      <c r="V204" s="66">
        <f>Q204</f>
        <v>19.5</v>
      </c>
      <c r="W204" s="284">
        <f t="shared" si="4"/>
        <v>0.12492922743644452</v>
      </c>
    </row>
    <row r="205" spans="1:23">
      <c r="A205" s="891"/>
      <c r="B205" s="893"/>
      <c r="C205" s="7" t="s">
        <v>58</v>
      </c>
      <c r="D205" s="106" t="s">
        <v>66</v>
      </c>
      <c r="E205" s="108" t="s">
        <v>489</v>
      </c>
      <c r="F205" s="108" t="s">
        <v>489</v>
      </c>
      <c r="G205" s="108" t="s">
        <v>489</v>
      </c>
      <c r="H205" s="108" t="s">
        <v>489</v>
      </c>
      <c r="I205" s="108" t="s">
        <v>489</v>
      </c>
      <c r="J205" s="108" t="s">
        <v>489</v>
      </c>
      <c r="K205" s="108" t="s">
        <v>489</v>
      </c>
      <c r="L205" s="108" t="s">
        <v>489</v>
      </c>
      <c r="M205" s="108" t="s">
        <v>489</v>
      </c>
      <c r="N205" s="108" t="s">
        <v>489</v>
      </c>
      <c r="O205" s="108">
        <v>18.899999999999999</v>
      </c>
      <c r="P205" s="108" t="s">
        <v>489</v>
      </c>
      <c r="Q205" s="108" t="s">
        <v>489</v>
      </c>
      <c r="R205" s="108" t="s">
        <v>489</v>
      </c>
      <c r="S205" s="108" t="s">
        <v>489</v>
      </c>
      <c r="T205" s="108">
        <v>20.5</v>
      </c>
      <c r="U205" s="108" t="s">
        <v>489</v>
      </c>
      <c r="V205">
        <f>T205</f>
        <v>20.5</v>
      </c>
      <c r="W205" s="284">
        <f t="shared" si="4"/>
        <v>-4.7386948337961379E-2</v>
      </c>
    </row>
    <row r="206" spans="1:23">
      <c r="A206" s="891"/>
      <c r="B206" s="893"/>
      <c r="C206" s="7" t="s">
        <v>45</v>
      </c>
      <c r="D206" s="106" t="s">
        <v>66</v>
      </c>
      <c r="E206" s="107">
        <v>33.200000000000003</v>
      </c>
      <c r="F206" s="107" t="s">
        <v>489</v>
      </c>
      <c r="G206" s="107" t="s">
        <v>489</v>
      </c>
      <c r="H206" s="107" t="s">
        <v>489</v>
      </c>
      <c r="I206" s="107">
        <v>31.7</v>
      </c>
      <c r="J206" s="107" t="s">
        <v>489</v>
      </c>
      <c r="K206" s="107">
        <v>28.1</v>
      </c>
      <c r="L206" s="107" t="s">
        <v>489</v>
      </c>
      <c r="M206" s="107" t="s">
        <v>489</v>
      </c>
      <c r="N206" s="107">
        <v>26.4</v>
      </c>
      <c r="O206" s="107" t="s">
        <v>489</v>
      </c>
      <c r="P206" s="107" t="s">
        <v>489</v>
      </c>
      <c r="Q206" s="107">
        <v>26.2</v>
      </c>
      <c r="R206" s="107" t="s">
        <v>489</v>
      </c>
      <c r="S206" s="107">
        <v>23.9</v>
      </c>
      <c r="T206" s="107" t="s">
        <v>489</v>
      </c>
      <c r="U206" s="107" t="s">
        <v>489</v>
      </c>
      <c r="V206">
        <f>S206</f>
        <v>23.9</v>
      </c>
      <c r="W206" s="284">
        <f t="shared" si="4"/>
        <v>-0.63326194597094121</v>
      </c>
    </row>
    <row r="207" spans="1:23">
      <c r="A207" s="891"/>
      <c r="B207" s="893"/>
      <c r="C207" s="7" t="s">
        <v>61</v>
      </c>
      <c r="D207" s="106" t="s">
        <v>66</v>
      </c>
      <c r="E207" s="108">
        <v>19.2</v>
      </c>
      <c r="F207" s="108">
        <v>19.100000000000001</v>
      </c>
      <c r="G207" s="108">
        <v>19.3</v>
      </c>
      <c r="H207" s="108">
        <v>18.899999999999999</v>
      </c>
      <c r="I207" s="108">
        <v>18.899999999999999</v>
      </c>
      <c r="J207" s="108">
        <v>17.5</v>
      </c>
      <c r="K207" s="108">
        <v>17.2</v>
      </c>
      <c r="L207" s="108">
        <v>15.9</v>
      </c>
      <c r="M207" s="108">
        <v>15.7</v>
      </c>
      <c r="N207" s="108">
        <v>15.2</v>
      </c>
      <c r="O207" s="108">
        <v>13.8</v>
      </c>
      <c r="P207" s="108">
        <v>14.6</v>
      </c>
      <c r="Q207" s="108">
        <v>14</v>
      </c>
      <c r="R207" s="108">
        <v>13.6</v>
      </c>
      <c r="S207" s="108">
        <v>13.1</v>
      </c>
      <c r="T207" s="108">
        <v>13.1</v>
      </c>
      <c r="U207" s="108" t="s">
        <v>489</v>
      </c>
      <c r="V207">
        <f>T207</f>
        <v>13.1</v>
      </c>
      <c r="W207" s="284">
        <f t="shared" si="4"/>
        <v>1.2277527523926424</v>
      </c>
    </row>
    <row r="208" spans="1:23" ht="21">
      <c r="A208" s="891"/>
      <c r="B208" s="893"/>
      <c r="C208" s="7" t="s">
        <v>78</v>
      </c>
      <c r="D208" s="106" t="s">
        <v>66</v>
      </c>
      <c r="E208" s="107">
        <v>28.8</v>
      </c>
      <c r="F208" s="107" t="s">
        <v>489</v>
      </c>
      <c r="G208" s="107" t="s">
        <v>489</v>
      </c>
      <c r="H208" s="107" t="s">
        <v>489</v>
      </c>
      <c r="I208" s="107" t="s">
        <v>489</v>
      </c>
      <c r="J208" s="107">
        <v>26.4</v>
      </c>
      <c r="K208" s="107" t="s">
        <v>489</v>
      </c>
      <c r="L208" s="107" t="s">
        <v>489</v>
      </c>
      <c r="M208" s="107" t="s">
        <v>489</v>
      </c>
      <c r="N208" s="107" t="s">
        <v>489</v>
      </c>
      <c r="O208" s="107">
        <v>20.399999999999999</v>
      </c>
      <c r="P208" s="107" t="s">
        <v>489</v>
      </c>
      <c r="Q208" s="107" t="s">
        <v>489</v>
      </c>
      <c r="R208" s="107" t="s">
        <v>489</v>
      </c>
      <c r="S208" s="107" t="s">
        <v>489</v>
      </c>
      <c r="T208" s="107">
        <v>20.399999999999999</v>
      </c>
      <c r="U208" s="107" t="s">
        <v>489</v>
      </c>
      <c r="V208">
        <f>T208</f>
        <v>20.399999999999999</v>
      </c>
      <c r="W208" s="284">
        <f t="shared" si="4"/>
        <v>-3.0155330760520543E-2</v>
      </c>
    </row>
    <row r="209" spans="1:23">
      <c r="A209" s="891"/>
      <c r="B209" s="893"/>
      <c r="C209" s="7" t="s">
        <v>79</v>
      </c>
      <c r="D209" s="106" t="s">
        <v>66</v>
      </c>
      <c r="E209" s="108" t="s">
        <v>489</v>
      </c>
      <c r="F209" s="108" t="s">
        <v>489</v>
      </c>
      <c r="G209" s="108" t="s">
        <v>489</v>
      </c>
      <c r="H209" s="108" t="s">
        <v>489</v>
      </c>
      <c r="I209" s="108" t="s">
        <v>489</v>
      </c>
      <c r="J209" s="108" t="s">
        <v>489</v>
      </c>
      <c r="K209" s="108">
        <v>32.1</v>
      </c>
      <c r="L209" s="108" t="s">
        <v>489</v>
      </c>
      <c r="M209" s="108" t="s">
        <v>489</v>
      </c>
      <c r="N209" s="108">
        <v>33.4</v>
      </c>
      <c r="O209" s="108" t="s">
        <v>489</v>
      </c>
      <c r="P209" s="108">
        <v>27.4</v>
      </c>
      <c r="Q209" s="108" t="s">
        <v>489</v>
      </c>
      <c r="R209" s="108">
        <v>25.4</v>
      </c>
      <c r="S209" s="108" t="s">
        <v>489</v>
      </c>
      <c r="T209" s="108">
        <v>23.8</v>
      </c>
      <c r="U209" s="108" t="s">
        <v>489</v>
      </c>
      <c r="V209" s="284">
        <f>T209</f>
        <v>23.8</v>
      </c>
      <c r="W209" s="284">
        <f t="shared" si="4"/>
        <v>-0.61603032839350103</v>
      </c>
    </row>
    <row r="210" spans="1:23" ht="21">
      <c r="A210" s="891"/>
      <c r="B210" s="893"/>
      <c r="C210" s="7" t="s">
        <v>80</v>
      </c>
      <c r="D210" s="106" t="s">
        <v>66</v>
      </c>
      <c r="E210" s="107" t="s">
        <v>489</v>
      </c>
      <c r="F210" s="107">
        <v>27</v>
      </c>
      <c r="G210" s="107" t="s">
        <v>489</v>
      </c>
      <c r="H210" s="107">
        <v>27</v>
      </c>
      <c r="I210" s="107">
        <v>27</v>
      </c>
      <c r="J210" s="107">
        <v>26</v>
      </c>
      <c r="K210" s="107">
        <v>26</v>
      </c>
      <c r="L210" s="107">
        <v>25</v>
      </c>
      <c r="M210" s="107">
        <v>24</v>
      </c>
      <c r="N210" s="107">
        <v>22</v>
      </c>
      <c r="O210" s="107">
        <v>21</v>
      </c>
      <c r="P210" s="107">
        <v>22</v>
      </c>
      <c r="Q210" s="107">
        <v>21.5</v>
      </c>
      <c r="R210" s="107">
        <v>19.600000000000001</v>
      </c>
      <c r="S210" s="107">
        <v>19.100000000000001</v>
      </c>
      <c r="T210" s="107" t="s">
        <v>489</v>
      </c>
      <c r="U210" s="107" t="s">
        <v>489</v>
      </c>
      <c r="V210">
        <f>S210</f>
        <v>19.100000000000001</v>
      </c>
      <c r="W210" s="284">
        <f t="shared" si="4"/>
        <v>0.19385569774620665</v>
      </c>
    </row>
    <row r="211" spans="1:23" ht="21">
      <c r="A211" s="891"/>
      <c r="B211" s="894"/>
      <c r="C211" s="7" t="s">
        <v>81</v>
      </c>
      <c r="D211" s="106" t="s">
        <v>66</v>
      </c>
      <c r="E211" s="108">
        <v>20.3</v>
      </c>
      <c r="F211" s="108">
        <v>19.899999999999999</v>
      </c>
      <c r="G211" s="108">
        <v>19.2</v>
      </c>
      <c r="H211" s="108">
        <v>19.100000000000001</v>
      </c>
      <c r="I211" s="108">
        <v>18.7</v>
      </c>
      <c r="J211" s="108">
        <v>18.399999999999999</v>
      </c>
      <c r="K211" s="108">
        <v>17.5</v>
      </c>
      <c r="L211" s="108">
        <v>17</v>
      </c>
      <c r="M211" s="108">
        <v>16.899999999999999</v>
      </c>
      <c r="N211" s="108">
        <v>16.7</v>
      </c>
      <c r="O211" s="108">
        <v>15.4</v>
      </c>
      <c r="P211" s="108">
        <v>16.5</v>
      </c>
      <c r="Q211" s="108">
        <v>16.100000000000001</v>
      </c>
      <c r="R211" s="108">
        <v>15.1</v>
      </c>
      <c r="S211" s="108">
        <v>14.8</v>
      </c>
      <c r="T211" s="108">
        <v>14.2</v>
      </c>
      <c r="U211" s="108" t="s">
        <v>489</v>
      </c>
      <c r="V211">
        <f>T211</f>
        <v>14.2</v>
      </c>
      <c r="W211" s="284">
        <f t="shared" si="4"/>
        <v>1.038204959040796</v>
      </c>
    </row>
    <row r="212" spans="1:23">
      <c r="V212">
        <f>AVERAGE(V178:V211)</f>
        <v>20.225000000000001</v>
      </c>
    </row>
    <row r="213" spans="1:23">
      <c r="V213">
        <f>_xlfn.STDEV.P(V178:V211)</f>
        <v>5.803285707252388</v>
      </c>
    </row>
  </sheetData>
  <mergeCells count="32">
    <mergeCell ref="A176:D176"/>
    <mergeCell ref="A178:A211"/>
    <mergeCell ref="B178:B211"/>
    <mergeCell ref="A44:C44"/>
    <mergeCell ref="A46:A79"/>
    <mergeCell ref="A86:B86"/>
    <mergeCell ref="C86:P86"/>
    <mergeCell ref="A87:B87"/>
    <mergeCell ref="C87:P87"/>
    <mergeCell ref="A88:B88"/>
    <mergeCell ref="C88:P88"/>
    <mergeCell ref="A89:B89"/>
    <mergeCell ref="C89:P89"/>
    <mergeCell ref="A90:B90"/>
    <mergeCell ref="A131:B131"/>
    <mergeCell ref="C131:P131"/>
    <mergeCell ref="A4:B4"/>
    <mergeCell ref="C4:P4"/>
    <mergeCell ref="A5:B5"/>
    <mergeCell ref="A1:B1"/>
    <mergeCell ref="C1:P1"/>
    <mergeCell ref="A2:B2"/>
    <mergeCell ref="C2:P2"/>
    <mergeCell ref="A3:B3"/>
    <mergeCell ref="C3:P3"/>
    <mergeCell ref="A135:B135"/>
    <mergeCell ref="A132:B132"/>
    <mergeCell ref="C132:P132"/>
    <mergeCell ref="A133:B133"/>
    <mergeCell ref="C133:P133"/>
    <mergeCell ref="A134:B134"/>
    <mergeCell ref="C134:P134"/>
  </mergeCells>
  <hyperlinks>
    <hyperlink ref="A7" r:id="rId1" tooltip="Click once to display linked information. Click and hold to select this cell." display="http://stats.oecd.org/OECDStat_Metadata/ShowMetadata.ashx?Dataset=SHA&amp;Coords=[COU].[AUS]&amp;ShowOnWeb=true&amp;Lang=en"/>
    <hyperlink ref="A8" r:id="rId2" tooltip="Click once to display linked information. Click and hold to select this cell." display="http://stats.oecd.org/OECDStat_Metadata/ShowMetadata.ashx?Dataset=SHA&amp;Coords=[COU].[AUT]&amp;ShowOnWeb=true&amp;Lang=en"/>
    <hyperlink ref="A9" r:id="rId3" tooltip="Click once to display linked information. Click and hold to select this cell." display="http://stats.oecd.org/OECDStat_Metadata/ShowMetadata.ashx?Dataset=SHA&amp;Coords=[COU].[BEL]&amp;ShowOnWeb=true&amp;Lang=en"/>
    <hyperlink ref="A10" r:id="rId4" tooltip="Click once to display linked information. Click and hold to select this cell." display="http://stats.oecd.org/OECDStat_Metadata/ShowMetadata.ashx?Dataset=SHA&amp;Coords=[COU].[CAN]&amp;ShowOnWeb=true&amp;Lang=en"/>
    <hyperlink ref="A11" r:id="rId5" tooltip="Click once to display linked information. Click and hold to select this cell." display="http://stats.oecd.org/OECDStat_Metadata/ShowMetadata.ashx?Dataset=SHA&amp;Coords=[COU].[CHL]&amp;ShowOnWeb=true&amp;Lang=en"/>
    <hyperlink ref="A12" r:id="rId6" tooltip="Click once to display linked information. Click and hold to select this cell." display="http://stats.oecd.org/OECDStat_Metadata/ShowMetadata.ashx?Dataset=SHA&amp;Coords=[COU].[CZE]&amp;ShowOnWeb=true&amp;Lang=en"/>
    <hyperlink ref="A13" r:id="rId7" tooltip="Click once to display linked information. Click and hold to select this cell." display="http://stats.oecd.org/OECDStat_Metadata/ShowMetadata.ashx?Dataset=SHA&amp;Coords=[COU].[DNK]&amp;ShowOnWeb=true&amp;Lang=en"/>
    <hyperlink ref="A14" r:id="rId8" tooltip="Click once to display linked information. Click and hold to select this cell." display="http://stats.oecd.org/OECDStat_Metadata/ShowMetadata.ashx?Dataset=SHA&amp;Coords=[COU].[EST]&amp;ShowOnWeb=true&amp;Lang=en"/>
    <hyperlink ref="A15" r:id="rId9" tooltip="Click once to display linked information. Click and hold to select this cell." display="http://stats.oecd.org/OECDStat_Metadata/ShowMetadata.ashx?Dataset=SHA&amp;Coords=[COU].[FIN]&amp;ShowOnWeb=true&amp;Lang=en"/>
    <hyperlink ref="A16" r:id="rId10" tooltip="Click once to display linked information. Click and hold to select this cell." display="http://stats.oecd.org/OECDStat_Metadata/ShowMetadata.ashx?Dataset=SHA&amp;Coords=[COU].[FRA]&amp;ShowOnWeb=true&amp;Lang=en"/>
    <hyperlink ref="A17" r:id="rId11" tooltip="Click once to display linked information. Click and hold to select this cell." display="http://stats.oecd.org/OECDStat_Metadata/ShowMetadata.ashx?Dataset=SHA&amp;Coords=[COU].[DEU]&amp;ShowOnWeb=true&amp;Lang=en"/>
    <hyperlink ref="A18" r:id="rId12" tooltip="Click once to display linked information. Click and hold to select this cell." display="http://stats.oecd.org/OECDStat_Metadata/ShowMetadata.ashx?Dataset=SHA&amp;Coords=[COU].[GRC]&amp;ShowOnWeb=true&amp;Lang=en"/>
    <hyperlink ref="A19" r:id="rId13" tooltip="Click once to display linked information. Click and hold to select this cell." display="http://stats.oecd.org/OECDStat_Metadata/ShowMetadata.ashx?Dataset=SHA&amp;Coords=[COU].[HUN]&amp;ShowOnWeb=true&amp;Lang=en"/>
    <hyperlink ref="A20" r:id="rId14" tooltip="Click once to display linked information. Click and hold to select this cell." display="http://stats.oecd.org/OECDStat_Metadata/ShowMetadata.ashx?Dataset=SHA&amp;Coords=[COU].[ISL]&amp;ShowOnWeb=true&amp;Lang=en"/>
    <hyperlink ref="A21" r:id="rId15" tooltip="Click once to display linked information. Click and hold to select this cell." display="http://stats.oecd.org/OECDStat_Metadata/ShowMetadata.ashx?Dataset=SHA&amp;Coords=[COU].[IRL]&amp;ShowOnWeb=true&amp;Lang=en"/>
    <hyperlink ref="A22" r:id="rId16" tooltip="Click once to display linked information. Click and hold to select this cell." display="http://stats.oecd.org/OECDStat_Metadata/ShowMetadata.ashx?Dataset=SHA&amp;Coords=[COU].[ISR]&amp;ShowOnWeb=true&amp;Lang=en"/>
    <hyperlink ref="A23" r:id="rId17" tooltip="Click once to display linked information. Click and hold to select this cell." display="http://stats.oecd.org/OECDStat_Metadata/ShowMetadata.ashx?Dataset=SHA&amp;Coords=[COU].[ITA]&amp;ShowOnWeb=true&amp;Lang=en"/>
    <hyperlink ref="A24" r:id="rId18" tooltip="Click once to display linked information. Click and hold to select this cell." display="http://stats.oecd.org/OECDStat_Metadata/ShowMetadata.ashx?Dataset=SHA&amp;Coords=[COU].[JPN]&amp;ShowOnWeb=true&amp;Lang=en"/>
    <hyperlink ref="A25" r:id="rId19" tooltip="Click once to display linked information. Click and hold to select this cell." display="http://stats.oecd.org/OECDStat_Metadata/ShowMetadata.ashx?Dataset=SHA&amp;Coords=[COU].[KOR]&amp;ShowOnWeb=true&amp;Lang=en"/>
    <hyperlink ref="A26" r:id="rId20" tooltip="Click once to display linked information. Click and hold to select this cell." display="http://stats.oecd.org/OECDStat_Metadata/ShowMetadata.ashx?Dataset=SHA&amp;Coords=[COU].[LUX]&amp;ShowOnWeb=true&amp;Lang=en"/>
    <hyperlink ref="A27" r:id="rId21" tooltip="Click once to display linked information. Click and hold to select this cell." display="http://stats.oecd.org/OECDStat_Metadata/ShowMetadata.ashx?Dataset=SHA&amp;Coords=[COU].[MEX]&amp;ShowOnWeb=true&amp;Lang=en"/>
    <hyperlink ref="A28" r:id="rId22" tooltip="Click once to display linked information. Click and hold to select this cell." display="http://stats.oecd.org/OECDStat_Metadata/ShowMetadata.ashx?Dataset=SHA&amp;Coords=[COU].[NLD]&amp;ShowOnWeb=true&amp;Lang=en"/>
    <hyperlink ref="A29" r:id="rId23" tooltip="Click once to display linked information. Click and hold to select this cell." display="http://stats.oecd.org/OECDStat_Metadata/ShowMetadata.ashx?Dataset=SHA&amp;Coords=[COU].[NZL]&amp;ShowOnWeb=true&amp;Lang=en"/>
    <hyperlink ref="A30" r:id="rId24" tooltip="Click once to display linked information. Click and hold to select this cell." display="http://stats.oecd.org/OECDStat_Metadata/ShowMetadata.ashx?Dataset=SHA&amp;Coords=[COU].[NOR]&amp;ShowOnWeb=true&amp;Lang=en"/>
    <hyperlink ref="A31" r:id="rId25" tooltip="Click once to display linked information. Click and hold to select this cell." display="http://stats.oecd.org/OECDStat_Metadata/ShowMetadata.ashx?Dataset=SHA&amp;Coords=[COU].[POL]&amp;ShowOnWeb=true&amp;Lang=en"/>
    <hyperlink ref="A32" r:id="rId26" tooltip="Click once to display linked information. Click and hold to select this cell." display="http://stats.oecd.org/OECDStat_Metadata/ShowMetadata.ashx?Dataset=SHA&amp;Coords=[COU].[PRT]&amp;ShowOnWeb=true&amp;Lang=en"/>
    <hyperlink ref="A33" r:id="rId27" tooltip="Click once to display linked information. Click and hold to select this cell." display="http://stats.oecd.org/OECDStat_Metadata/ShowMetadata.ashx?Dataset=SHA&amp;Coords=[COU].[SVK]&amp;ShowOnWeb=true&amp;Lang=en"/>
    <hyperlink ref="A34" r:id="rId28" tooltip="Click once to display linked information. Click and hold to select this cell." display="http://stats.oecd.org/OECDStat_Metadata/ShowMetadata.ashx?Dataset=SHA&amp;Coords=[COU].[SVN]&amp;ShowOnWeb=true&amp;Lang=en"/>
    <hyperlink ref="A35" r:id="rId29" tooltip="Click once to display linked information. Click and hold to select this cell." display="http://stats.oecd.org/OECDStat_Metadata/ShowMetadata.ashx?Dataset=SHA&amp;Coords=[COU].[ESP]&amp;ShowOnWeb=true&amp;Lang=en"/>
    <hyperlink ref="A36" r:id="rId30" tooltip="Click once to display linked information. Click and hold to select this cell." display="http://stats.oecd.org/OECDStat_Metadata/ShowMetadata.ashx?Dataset=SHA&amp;Coords=[COU].[SWE]&amp;ShowOnWeb=true&amp;Lang=en"/>
    <hyperlink ref="A37" r:id="rId31" tooltip="Click once to display linked information. Click and hold to select this cell." display="http://stats.oecd.org/OECDStat_Metadata/ShowMetadata.ashx?Dataset=SHA&amp;Coords=[COU].[CHE]&amp;ShowOnWeb=true&amp;Lang=en"/>
    <hyperlink ref="A38" r:id="rId32" tooltip="Click once to display linked information. Click and hold to select this cell." display="http://stats.oecd.org/OECDStat_Metadata/ShowMetadata.ashx?Dataset=SHA&amp;Coords=[COU].[TUR]&amp;ShowOnWeb=true&amp;Lang=en"/>
    <hyperlink ref="A39" r:id="rId33" tooltip="Click once to display linked information. Click and hold to select this cell." display="http://stats.oecd.org/OECDStat_Metadata/ShowMetadata.ashx?Dataset=SHA&amp;Coords=[COU].[GBR]&amp;ShowOnWeb=true&amp;Lang=en"/>
    <hyperlink ref="A40" r:id="rId34" tooltip="Click once to display linked information. Click and hold to select this cell." display="http://stats.oecd.org/OECDStat_Metadata/ShowMetadata.ashx?Dataset=SHA&amp;Coords=[COU].[USA]&amp;ShowOnWeb=true&amp;Lang=en"/>
    <hyperlink ref="A43" r:id="rId35" display="http://stats.oecd.org/OECDStat_Metadata/ShowMetadata.ashx?Dataset=HEALTH_LVNG&amp;ShowOnWeb=true&amp;Lang=en"/>
    <hyperlink ref="A46" r:id="rId36" display="http://stats.oecd.org/OECDStat_Metadata/ShowMetadata.ashx?Dataset=HEALTH_LVNG&amp;Coords=%5bVAR%5d.%5bACOLALCT%5d&amp;ShowOnWeb=true&amp;Lang=en"/>
    <hyperlink ref="B56" r:id="rId37" display="http://stats.oecd.org/OECDStat_Metadata/ShowMetadata.ashx?Dataset=HEALTH_LVNG&amp;Coords=[COU].[DEU]&amp;ShowOnWeb=true&amp;Lang=en"/>
    <hyperlink ref="B61" r:id="rId38" display="http://stats.oecd.org/OECDStat_Metadata/ShowMetadata.ashx?Dataset=HEALTH_LVNG&amp;Coords=[COU].[ISR]&amp;ShowOnWeb=true&amp;Lang=en"/>
    <hyperlink ref="A80" r:id="rId39" display="http://stats.oecd.org/index.aspx?DatasetCode=HEALTH_LVNG"/>
    <hyperlink ref="A85" r:id="rId40" tooltip="Click once to display linked information. Click and hold to select this cell." display="http://stats.oecd.org/OECDStat_Metadata/ShowMetadata.ashx?Dataset=SHA&amp;ShowOnWeb=true&amp;Lang=en"/>
    <hyperlink ref="A92" r:id="rId41" tooltip="Click once to display linked information. Click and hold to select this cell." display="http://stats.oecd.org/OECDStat_Metadata/ShowMetadata.ashx?Dataset=SHA&amp;Coords=[COU].[AUS]&amp;ShowOnWeb=true&amp;Lang=en"/>
    <hyperlink ref="A93" r:id="rId42" tooltip="Click once to display linked information. Click and hold to select this cell." display="http://stats.oecd.org/OECDStat_Metadata/ShowMetadata.ashx?Dataset=SHA&amp;Coords=[COU].[AUT]&amp;ShowOnWeb=true&amp;Lang=en"/>
    <hyperlink ref="A94" r:id="rId43" tooltip="Click once to display linked information. Click and hold to select this cell." display="http://stats.oecd.org/OECDStat_Metadata/ShowMetadata.ashx?Dataset=SHA&amp;Coords=[COU].[BEL]&amp;ShowOnWeb=true&amp;Lang=en"/>
    <hyperlink ref="A95" r:id="rId44" tooltip="Click once to display linked information. Click and hold to select this cell." display="http://stats.oecd.org/OECDStat_Metadata/ShowMetadata.ashx?Dataset=SHA&amp;Coords=[COU].[CAN]&amp;ShowOnWeb=true&amp;Lang=en"/>
    <hyperlink ref="A96" r:id="rId45" tooltip="Click once to display linked information. Click and hold to select this cell." display="http://stats.oecd.org/OECDStat_Metadata/ShowMetadata.ashx?Dataset=SHA&amp;Coords=[COU].[CHL]&amp;ShowOnWeb=true&amp;Lang=en"/>
    <hyperlink ref="A97" r:id="rId46" tooltip="Click once to display linked information. Click and hold to select this cell." display="http://stats.oecd.org/OECDStat_Metadata/ShowMetadata.ashx?Dataset=SHA&amp;Coords=[COU].[CZE]&amp;ShowOnWeb=true&amp;Lang=en"/>
    <hyperlink ref="A98" r:id="rId47" tooltip="Click once to display linked information. Click and hold to select this cell." display="http://stats.oecd.org/OECDStat_Metadata/ShowMetadata.ashx?Dataset=SHA&amp;Coords=[COU].[DNK]&amp;ShowOnWeb=true&amp;Lang=en"/>
    <hyperlink ref="A99" r:id="rId48" tooltip="Click once to display linked information. Click and hold to select this cell." display="http://stats.oecd.org/OECDStat_Metadata/ShowMetadata.ashx?Dataset=SHA&amp;Coords=[COU].[EST]&amp;ShowOnWeb=true&amp;Lang=en"/>
    <hyperlink ref="A100" r:id="rId49" tooltip="Click once to display linked information. Click and hold to select this cell." display="http://stats.oecd.org/OECDStat_Metadata/ShowMetadata.ashx?Dataset=SHA&amp;Coords=[COU].[FIN]&amp;ShowOnWeb=true&amp;Lang=en"/>
    <hyperlink ref="A101" r:id="rId50" tooltip="Click once to display linked information. Click and hold to select this cell." display="http://stats.oecd.org/OECDStat_Metadata/ShowMetadata.ashx?Dataset=SHA&amp;Coords=[COU].[FRA]&amp;ShowOnWeb=true&amp;Lang=en"/>
    <hyperlink ref="A102" r:id="rId51" tooltip="Click once to display linked information. Click and hold to select this cell." display="http://stats.oecd.org/OECDStat_Metadata/ShowMetadata.ashx?Dataset=SHA&amp;Coords=[COU].[DEU]&amp;ShowOnWeb=true&amp;Lang=en"/>
    <hyperlink ref="A103" r:id="rId52" tooltip="Click once to display linked information. Click and hold to select this cell." display="http://stats.oecd.org/OECDStat_Metadata/ShowMetadata.ashx?Dataset=SHA&amp;Coords=[COU].[GRC]&amp;ShowOnWeb=true&amp;Lang=en"/>
    <hyperlink ref="A104" r:id="rId53" tooltip="Click once to display linked information. Click and hold to select this cell." display="http://stats.oecd.org/OECDStat_Metadata/ShowMetadata.ashx?Dataset=SHA&amp;Coords=[COU].[HUN]&amp;ShowOnWeb=true&amp;Lang=en"/>
    <hyperlink ref="A105" r:id="rId54" tooltip="Click once to display linked information. Click and hold to select this cell." display="http://stats.oecd.org/OECDStat_Metadata/ShowMetadata.ashx?Dataset=SHA&amp;Coords=[COU].[ISL]&amp;ShowOnWeb=true&amp;Lang=en"/>
    <hyperlink ref="A106" r:id="rId55" tooltip="Click once to display linked information. Click and hold to select this cell." display="http://stats.oecd.org/OECDStat_Metadata/ShowMetadata.ashx?Dataset=SHA&amp;Coords=[COU].[IRL]&amp;ShowOnWeb=true&amp;Lang=en"/>
    <hyperlink ref="A107" r:id="rId56" tooltip="Click once to display linked information. Click and hold to select this cell." display="http://stats.oecd.org/OECDStat_Metadata/ShowMetadata.ashx?Dataset=SHA&amp;Coords=[COU].[ISR]&amp;ShowOnWeb=true&amp;Lang=en"/>
    <hyperlink ref="A108" r:id="rId57" tooltip="Click once to display linked information. Click and hold to select this cell." display="http://stats.oecd.org/OECDStat_Metadata/ShowMetadata.ashx?Dataset=SHA&amp;Coords=[COU].[ITA]&amp;ShowOnWeb=true&amp;Lang=en"/>
    <hyperlink ref="A109" r:id="rId58" tooltip="Click once to display linked information. Click and hold to select this cell." display="http://stats.oecd.org/OECDStat_Metadata/ShowMetadata.ashx?Dataset=SHA&amp;Coords=[COU].[JPN]&amp;ShowOnWeb=true&amp;Lang=en"/>
    <hyperlink ref="A110" r:id="rId59" tooltip="Click once to display linked information. Click and hold to select this cell." display="http://stats.oecd.org/OECDStat_Metadata/ShowMetadata.ashx?Dataset=SHA&amp;Coords=[COU].[KOR]&amp;ShowOnWeb=true&amp;Lang=en"/>
    <hyperlink ref="A111" r:id="rId60" tooltip="Click once to display linked information. Click and hold to select this cell." display="http://stats.oecd.org/OECDStat_Metadata/ShowMetadata.ashx?Dataset=SHA&amp;Coords=[COU].[LUX]&amp;ShowOnWeb=true&amp;Lang=en"/>
    <hyperlink ref="A112" r:id="rId61" tooltip="Click once to display linked information. Click and hold to select this cell." display="http://stats.oecd.org/OECDStat_Metadata/ShowMetadata.ashx?Dataset=SHA&amp;Coords=[COU].[MEX]&amp;ShowOnWeb=true&amp;Lang=en"/>
    <hyperlink ref="A113" r:id="rId62" tooltip="Click once to display linked information. Click and hold to select this cell." display="http://stats.oecd.org/OECDStat_Metadata/ShowMetadata.ashx?Dataset=SHA&amp;Coords=[COU].[NLD]&amp;ShowOnWeb=true&amp;Lang=en"/>
    <hyperlink ref="A114" r:id="rId63" tooltip="Click once to display linked information. Click and hold to select this cell." display="http://stats.oecd.org/OECDStat_Metadata/ShowMetadata.ashx?Dataset=SHA&amp;Coords=[COU].[NZL]&amp;ShowOnWeb=true&amp;Lang=en"/>
    <hyperlink ref="A115" r:id="rId64" tooltip="Click once to display linked information. Click and hold to select this cell." display="http://stats.oecd.org/OECDStat_Metadata/ShowMetadata.ashx?Dataset=SHA&amp;Coords=[COU].[NOR]&amp;ShowOnWeb=true&amp;Lang=en"/>
    <hyperlink ref="A116" r:id="rId65" tooltip="Click once to display linked information. Click and hold to select this cell." display="http://stats.oecd.org/OECDStat_Metadata/ShowMetadata.ashx?Dataset=SHA&amp;Coords=[COU].[POL]&amp;ShowOnWeb=true&amp;Lang=en"/>
    <hyperlink ref="A117" r:id="rId66" tooltip="Click once to display linked information. Click and hold to select this cell." display="http://stats.oecd.org/OECDStat_Metadata/ShowMetadata.ashx?Dataset=SHA&amp;Coords=[COU].[PRT]&amp;ShowOnWeb=true&amp;Lang=en"/>
    <hyperlink ref="A118" r:id="rId67" tooltip="Click once to display linked information. Click and hold to select this cell." display="http://stats.oecd.org/OECDStat_Metadata/ShowMetadata.ashx?Dataset=SHA&amp;Coords=[COU].[SVK]&amp;ShowOnWeb=true&amp;Lang=en"/>
    <hyperlink ref="A119" r:id="rId68" tooltip="Click once to display linked information. Click and hold to select this cell." display="http://stats.oecd.org/OECDStat_Metadata/ShowMetadata.ashx?Dataset=SHA&amp;Coords=[COU].[SVN]&amp;ShowOnWeb=true&amp;Lang=en"/>
    <hyperlink ref="A120" r:id="rId69" tooltip="Click once to display linked information. Click and hold to select this cell." display="http://stats.oecd.org/OECDStat_Metadata/ShowMetadata.ashx?Dataset=SHA&amp;Coords=[COU].[ESP]&amp;ShowOnWeb=true&amp;Lang=en"/>
    <hyperlink ref="A121" r:id="rId70" tooltip="Click once to display linked information. Click and hold to select this cell." display="http://stats.oecd.org/OECDStat_Metadata/ShowMetadata.ashx?Dataset=SHA&amp;Coords=[COU].[SWE]&amp;ShowOnWeb=true&amp;Lang=en"/>
    <hyperlink ref="A122" r:id="rId71" tooltip="Click once to display linked information. Click and hold to select this cell." display="http://stats.oecd.org/OECDStat_Metadata/ShowMetadata.ashx?Dataset=SHA&amp;Coords=[COU].[CHE]&amp;ShowOnWeb=true&amp;Lang=en"/>
    <hyperlink ref="A123" r:id="rId72" tooltip="Click once to display linked information. Click and hold to select this cell." display="http://stats.oecd.org/OECDStat_Metadata/ShowMetadata.ashx?Dataset=SHA&amp;Coords=[COU].[TUR]&amp;ShowOnWeb=true&amp;Lang=en"/>
    <hyperlink ref="A124" r:id="rId73" tooltip="Click once to display linked information. Click and hold to select this cell." display="http://stats.oecd.org/OECDStat_Metadata/ShowMetadata.ashx?Dataset=SHA&amp;Coords=[COU].[GBR]&amp;ShowOnWeb=true&amp;Lang=en"/>
    <hyperlink ref="A125" r:id="rId74" tooltip="Click once to display linked information. Click and hold to select this cell." display="http://stats.oecd.org/OECDStat_Metadata/ShowMetadata.ashx?Dataset=SHA&amp;Coords=[COU].[USA]&amp;ShowOnWeb=true&amp;Lang=en"/>
    <hyperlink ref="A130" r:id="rId75" tooltip="Click once to display linked information. Click and hold to select this cell." display="http://stats.oecd.org/OECDStat_Metadata/ShowMetadata.ashx?Dataset=SHA&amp;ShowOnWeb=true&amp;Lang=en"/>
    <hyperlink ref="A137" r:id="rId76" tooltip="Click once to display linked information. Click and hold to select this cell." display="http://stats.oecd.org/OECDStat_Metadata/ShowMetadata.ashx?Dataset=SHA&amp;Coords=[COU].[AUS]&amp;ShowOnWeb=true&amp;Lang=en"/>
    <hyperlink ref="A138" r:id="rId77" tooltip="Click once to display linked information. Click and hold to select this cell." display="http://stats.oecd.org/OECDStat_Metadata/ShowMetadata.ashx?Dataset=SHA&amp;Coords=[COU].[AUT]&amp;ShowOnWeb=true&amp;Lang=en"/>
    <hyperlink ref="A139" r:id="rId78" tooltip="Click once to display linked information. Click and hold to select this cell." display="http://stats.oecd.org/OECDStat_Metadata/ShowMetadata.ashx?Dataset=SHA&amp;Coords=[COU].[BEL]&amp;ShowOnWeb=true&amp;Lang=en"/>
    <hyperlink ref="A140" r:id="rId79" tooltip="Click once to display linked information. Click and hold to select this cell." display="http://stats.oecd.org/OECDStat_Metadata/ShowMetadata.ashx?Dataset=SHA&amp;Coords=[COU].[CAN]&amp;ShowOnWeb=true&amp;Lang=en"/>
    <hyperlink ref="A141" r:id="rId80" tooltip="Click once to display linked information. Click and hold to select this cell." display="http://stats.oecd.org/OECDStat_Metadata/ShowMetadata.ashx?Dataset=SHA&amp;Coords=[COU].[CHL]&amp;ShowOnWeb=true&amp;Lang=en"/>
    <hyperlink ref="A142" r:id="rId81" tooltip="Click once to display linked information. Click and hold to select this cell." display="http://stats.oecd.org/OECDStat_Metadata/ShowMetadata.ashx?Dataset=SHA&amp;Coords=[COU].[CZE]&amp;ShowOnWeb=true&amp;Lang=en"/>
    <hyperlink ref="A143" r:id="rId82" tooltip="Click once to display linked information. Click and hold to select this cell." display="http://stats.oecd.org/OECDStat_Metadata/ShowMetadata.ashx?Dataset=SHA&amp;Coords=[COU].[DNK]&amp;ShowOnWeb=true&amp;Lang=en"/>
    <hyperlink ref="A144" r:id="rId83" tooltip="Click once to display linked information. Click and hold to select this cell." display="http://stats.oecd.org/OECDStat_Metadata/ShowMetadata.ashx?Dataset=SHA&amp;Coords=[COU].[EST]&amp;ShowOnWeb=true&amp;Lang=en"/>
    <hyperlink ref="A145" r:id="rId84" tooltip="Click once to display linked information. Click and hold to select this cell." display="http://stats.oecd.org/OECDStat_Metadata/ShowMetadata.ashx?Dataset=SHA&amp;Coords=[COU].[FIN]&amp;ShowOnWeb=true&amp;Lang=en"/>
    <hyperlink ref="A146" r:id="rId85" tooltip="Click once to display linked information. Click and hold to select this cell." display="http://stats.oecd.org/OECDStat_Metadata/ShowMetadata.ashx?Dataset=SHA&amp;Coords=[COU].[FRA]&amp;ShowOnWeb=true&amp;Lang=en"/>
    <hyperlink ref="A147" r:id="rId86" tooltip="Click once to display linked information. Click and hold to select this cell." display="http://stats.oecd.org/OECDStat_Metadata/ShowMetadata.ashx?Dataset=SHA&amp;Coords=[COU].[DEU]&amp;ShowOnWeb=true&amp;Lang=en"/>
    <hyperlink ref="A148" r:id="rId87" tooltip="Click once to display linked information. Click and hold to select this cell." display="http://stats.oecd.org/OECDStat_Metadata/ShowMetadata.ashx?Dataset=SHA&amp;Coords=[COU].[GRC]&amp;ShowOnWeb=true&amp;Lang=en"/>
    <hyperlink ref="A149" r:id="rId88" tooltip="Click once to display linked information. Click and hold to select this cell." display="http://stats.oecd.org/OECDStat_Metadata/ShowMetadata.ashx?Dataset=SHA&amp;Coords=[COU].[HUN]&amp;ShowOnWeb=true&amp;Lang=en"/>
    <hyperlink ref="A150" r:id="rId89" tooltip="Click once to display linked information. Click and hold to select this cell." display="http://stats.oecd.org/OECDStat_Metadata/ShowMetadata.ashx?Dataset=SHA&amp;Coords=[COU].[ISL]&amp;ShowOnWeb=true&amp;Lang=en"/>
    <hyperlink ref="A151" r:id="rId90" tooltip="Click once to display linked information. Click and hold to select this cell." display="http://stats.oecd.org/OECDStat_Metadata/ShowMetadata.ashx?Dataset=SHA&amp;Coords=[COU].[IRL]&amp;ShowOnWeb=true&amp;Lang=en"/>
    <hyperlink ref="A152" r:id="rId91" tooltip="Click once to display linked information. Click and hold to select this cell." display="http://stats.oecd.org/OECDStat_Metadata/ShowMetadata.ashx?Dataset=SHA&amp;Coords=[COU].[ISR]&amp;ShowOnWeb=true&amp;Lang=en"/>
    <hyperlink ref="A153" r:id="rId92" tooltip="Click once to display linked information. Click and hold to select this cell." display="http://stats.oecd.org/OECDStat_Metadata/ShowMetadata.ashx?Dataset=SHA&amp;Coords=[COU].[ITA]&amp;ShowOnWeb=true&amp;Lang=en"/>
    <hyperlink ref="A154" r:id="rId93" tooltip="Click once to display linked information. Click and hold to select this cell." display="http://stats.oecd.org/OECDStat_Metadata/ShowMetadata.ashx?Dataset=SHA&amp;Coords=[COU].[JPN]&amp;ShowOnWeb=true&amp;Lang=en"/>
    <hyperlink ref="A155" r:id="rId94" tooltip="Click once to display linked information. Click and hold to select this cell." display="http://stats.oecd.org/OECDStat_Metadata/ShowMetadata.ashx?Dataset=SHA&amp;Coords=[COU].[KOR]&amp;ShowOnWeb=true&amp;Lang=en"/>
    <hyperlink ref="A156" r:id="rId95" tooltip="Click once to display linked information. Click and hold to select this cell." display="http://stats.oecd.org/OECDStat_Metadata/ShowMetadata.ashx?Dataset=SHA&amp;Coords=[COU].[LUX]&amp;ShowOnWeb=true&amp;Lang=en"/>
    <hyperlink ref="A157" r:id="rId96" tooltip="Click once to display linked information. Click and hold to select this cell." display="http://stats.oecd.org/OECDStat_Metadata/ShowMetadata.ashx?Dataset=SHA&amp;Coords=[COU].[MEX]&amp;ShowOnWeb=true&amp;Lang=en"/>
    <hyperlink ref="A158" r:id="rId97" tooltip="Click once to display linked information. Click and hold to select this cell." display="http://stats.oecd.org/OECDStat_Metadata/ShowMetadata.ashx?Dataset=SHA&amp;Coords=[COU].[NLD]&amp;ShowOnWeb=true&amp;Lang=en"/>
    <hyperlink ref="A159" r:id="rId98" tooltip="Click once to display linked information. Click and hold to select this cell." display="http://stats.oecd.org/OECDStat_Metadata/ShowMetadata.ashx?Dataset=SHA&amp;Coords=[COU].[NZL]&amp;ShowOnWeb=true&amp;Lang=en"/>
    <hyperlink ref="A160" r:id="rId99" tooltip="Click once to display linked information. Click and hold to select this cell." display="http://stats.oecd.org/OECDStat_Metadata/ShowMetadata.ashx?Dataset=SHA&amp;Coords=[COU].[NOR]&amp;ShowOnWeb=true&amp;Lang=en"/>
    <hyperlink ref="A161" r:id="rId100" tooltip="Click once to display linked information. Click and hold to select this cell." display="http://stats.oecd.org/OECDStat_Metadata/ShowMetadata.ashx?Dataset=SHA&amp;Coords=[COU].[POL]&amp;ShowOnWeb=true&amp;Lang=en"/>
    <hyperlink ref="A162" r:id="rId101" tooltip="Click once to display linked information. Click and hold to select this cell." display="http://stats.oecd.org/OECDStat_Metadata/ShowMetadata.ashx?Dataset=SHA&amp;Coords=[COU].[PRT]&amp;ShowOnWeb=true&amp;Lang=en"/>
    <hyperlink ref="A163" r:id="rId102" tooltip="Click once to display linked information. Click and hold to select this cell." display="http://stats.oecd.org/OECDStat_Metadata/ShowMetadata.ashx?Dataset=SHA&amp;Coords=[COU].[SVK]&amp;ShowOnWeb=true&amp;Lang=en"/>
    <hyperlink ref="A164" r:id="rId103" tooltip="Click once to display linked information. Click and hold to select this cell." display="http://stats.oecd.org/OECDStat_Metadata/ShowMetadata.ashx?Dataset=SHA&amp;Coords=[COU].[SVN]&amp;ShowOnWeb=true&amp;Lang=en"/>
    <hyperlink ref="A165" r:id="rId104" tooltip="Click once to display linked information. Click and hold to select this cell." display="http://stats.oecd.org/OECDStat_Metadata/ShowMetadata.ashx?Dataset=SHA&amp;Coords=[COU].[ESP]&amp;ShowOnWeb=true&amp;Lang=en"/>
    <hyperlink ref="A166" r:id="rId105" tooltip="Click once to display linked information. Click and hold to select this cell." display="http://stats.oecd.org/OECDStat_Metadata/ShowMetadata.ashx?Dataset=SHA&amp;Coords=[COU].[SWE]&amp;ShowOnWeb=true&amp;Lang=en"/>
    <hyperlink ref="A167" r:id="rId106" tooltip="Click once to display linked information. Click and hold to select this cell." display="http://stats.oecd.org/OECDStat_Metadata/ShowMetadata.ashx?Dataset=SHA&amp;Coords=[COU].[CHE]&amp;ShowOnWeb=true&amp;Lang=en"/>
    <hyperlink ref="A168" r:id="rId107" tooltip="Click once to display linked information. Click and hold to select this cell." display="http://stats.oecd.org/OECDStat_Metadata/ShowMetadata.ashx?Dataset=SHA&amp;Coords=[COU].[TUR]&amp;ShowOnWeb=true&amp;Lang=en"/>
    <hyperlink ref="A169" r:id="rId108" tooltip="Click once to display linked information. Click and hold to select this cell." display="http://stats.oecd.org/OECDStat_Metadata/ShowMetadata.ashx?Dataset=SHA&amp;Coords=[COU].[GBR]&amp;ShowOnWeb=true&amp;Lang=en"/>
    <hyperlink ref="A170" r:id="rId109" tooltip="Click once to display linked information. Click and hold to select this cell." display="http://stats.oecd.org/OECDStat_Metadata/ShowMetadata.ashx?Dataset=SHA&amp;Coords=[COU].[USA]&amp;ShowOnWeb=true&amp;Lang=en"/>
    <hyperlink ref="A175" r:id="rId110" display="http://stats.oecd.org/OECDStat_Metadata/ShowMetadata.ashx?Dataset=HEALTH_LVNG&amp;ShowOnWeb=true&amp;Lang=en"/>
    <hyperlink ref="C188" r:id="rId111" display="http://stats.oecd.org/OECDStat_Metadata/ShowMetadata.ashx?Dataset=HEALTH_LVNG&amp;Coords=[COU].[DEU]&amp;ShowOnWeb=true&amp;Lang=en"/>
    <hyperlink ref="C193" r:id="rId112" display="http://stats.oecd.org/OECDStat_Metadata/ShowMetadata.ashx?Dataset=HEALTH_LVNG&amp;Coords=[COU].[ISR]&amp;ShowOnWeb=true&amp;Lang=en"/>
  </hyperlinks>
  <pageMargins left="0.7" right="0.7" top="0.75" bottom="0.75" header="0.3" footer="0.3"/>
  <pageSetup paperSize="9" orientation="portrait" horizontalDpi="300" verticalDpi="0" copies="0" r:id="rId113"/>
  <legacyDrawing r:id="rId11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opLeftCell="A13" workbookViewId="0">
      <selection activeCell="F30" sqref="F30"/>
    </sheetView>
  </sheetViews>
  <sheetFormatPr defaultRowHeight="16.5"/>
  <sheetData>
    <row r="1" spans="1:3">
      <c r="A1" s="306" t="s">
        <v>65</v>
      </c>
      <c r="B1" s="306">
        <v>2.3869720000000001</v>
      </c>
      <c r="C1">
        <f>(B1-$B$35)/$B$36</f>
        <v>0.68902032527494406</v>
      </c>
    </row>
    <row r="2" spans="1:3">
      <c r="A2" s="306" t="s">
        <v>55</v>
      </c>
      <c r="B2" s="306">
        <v>0.66817499999999996</v>
      </c>
      <c r="C2" s="284">
        <f t="shared" ref="C2:C34" si="0">(B2-$B$35)/$B$36</f>
        <v>-0.42824581064649503</v>
      </c>
    </row>
    <row r="3" spans="1:3">
      <c r="A3" s="306" t="s">
        <v>38</v>
      </c>
      <c r="B3" s="306">
        <v>3.5545E-2</v>
      </c>
      <c r="C3" s="284">
        <f t="shared" si="0"/>
        <v>-0.83947300941864789</v>
      </c>
    </row>
    <row r="4" spans="1:3">
      <c r="A4" s="306" t="s">
        <v>67</v>
      </c>
      <c r="B4" s="306">
        <v>1.095261</v>
      </c>
      <c r="C4" s="284">
        <f t="shared" si="0"/>
        <v>-0.15062796227571953</v>
      </c>
    </row>
    <row r="5" spans="1:3">
      <c r="A5" s="306" t="s">
        <v>83</v>
      </c>
      <c r="B5" s="306">
        <v>2.7505480000000002</v>
      </c>
      <c r="C5" s="284">
        <f t="shared" si="0"/>
        <v>0.92535489685830918</v>
      </c>
    </row>
    <row r="6" spans="1:3">
      <c r="A6" s="306" t="s">
        <v>41</v>
      </c>
      <c r="B6" s="306">
        <v>1.7910950000000001</v>
      </c>
      <c r="C6" s="284">
        <f t="shared" si="0"/>
        <v>0.30168360472303524</v>
      </c>
    </row>
    <row r="7" spans="1:3">
      <c r="A7" s="306" t="s">
        <v>42</v>
      </c>
      <c r="B7" s="306">
        <v>-0.59321400000000002</v>
      </c>
      <c r="C7" s="284">
        <f t="shared" si="0"/>
        <v>-1.2481839498937757</v>
      </c>
    </row>
    <row r="8" spans="1:3">
      <c r="A8" s="306" t="s">
        <v>44</v>
      </c>
      <c r="B8" s="306">
        <v>1.656898</v>
      </c>
      <c r="C8" s="284">
        <f t="shared" si="0"/>
        <v>0.21445180036088571</v>
      </c>
    </row>
    <row r="9" spans="1:3">
      <c r="A9" s="306" t="s">
        <v>60</v>
      </c>
      <c r="B9" s="306">
        <v>0.88334199999999996</v>
      </c>
      <c r="C9" s="284">
        <f t="shared" si="0"/>
        <v>-0.28838124102727397</v>
      </c>
    </row>
    <row r="10" spans="1:3">
      <c r="A10" s="306" t="s">
        <v>46</v>
      </c>
      <c r="B10" s="306">
        <v>2.2304400000000002</v>
      </c>
      <c r="C10" s="284">
        <f t="shared" si="0"/>
        <v>0.587270146057704</v>
      </c>
    </row>
    <row r="11" spans="1:3">
      <c r="A11" s="306" t="s">
        <v>43</v>
      </c>
      <c r="B11" s="306">
        <v>0.65321399999999996</v>
      </c>
      <c r="C11" s="284">
        <f t="shared" si="0"/>
        <v>-0.43797087920288685</v>
      </c>
    </row>
    <row r="12" spans="1:3">
      <c r="A12" s="306" t="s">
        <v>68</v>
      </c>
      <c r="B12" s="306">
        <v>2.325526</v>
      </c>
      <c r="C12" s="284">
        <f t="shared" si="0"/>
        <v>0.64907870623102626</v>
      </c>
    </row>
    <row r="13" spans="1:3">
      <c r="A13" s="306" t="s">
        <v>52</v>
      </c>
      <c r="B13" s="306">
        <v>-0.58765100000000003</v>
      </c>
      <c r="C13" s="284">
        <f t="shared" si="0"/>
        <v>-1.2445678442605153</v>
      </c>
    </row>
    <row r="14" spans="1:3">
      <c r="A14" s="306" t="s">
        <v>69</v>
      </c>
      <c r="B14" s="306">
        <v>2.8160099999999999</v>
      </c>
      <c r="C14" s="284">
        <f t="shared" si="0"/>
        <v>0.96790702825584418</v>
      </c>
    </row>
    <row r="15" spans="1:3">
      <c r="A15" s="306" t="s">
        <v>70</v>
      </c>
      <c r="B15" s="306">
        <v>1.404984</v>
      </c>
      <c r="C15" s="284">
        <f t="shared" si="0"/>
        <v>5.0700652689279729E-2</v>
      </c>
    </row>
    <row r="16" spans="1:3">
      <c r="A16" s="306" t="s">
        <v>84</v>
      </c>
      <c r="B16" s="306">
        <v>3.2264370000000002</v>
      </c>
      <c r="C16" s="284">
        <f t="shared" si="0"/>
        <v>1.2346960605661337</v>
      </c>
    </row>
    <row r="17" spans="1:3">
      <c r="A17" s="306" t="s">
        <v>47</v>
      </c>
      <c r="B17" s="306">
        <v>2.7887080000000002</v>
      </c>
      <c r="C17" s="284">
        <f t="shared" si="0"/>
        <v>0.95015996444148632</v>
      </c>
    </row>
    <row r="18" spans="1:3">
      <c r="A18" s="306" t="s">
        <v>71</v>
      </c>
      <c r="B18" s="306">
        <v>3.330768</v>
      </c>
      <c r="C18" s="284">
        <f t="shared" si="0"/>
        <v>1.3025141293821831</v>
      </c>
    </row>
    <row r="19" spans="1:3">
      <c r="A19" s="306" t="s">
        <v>72</v>
      </c>
      <c r="B19" s="306">
        <v>3.0456819999999998</v>
      </c>
      <c r="C19" s="284">
        <f t="shared" si="0"/>
        <v>1.1172002536741736</v>
      </c>
    </row>
    <row r="20" spans="1:3">
      <c r="A20" s="306" t="s">
        <v>51</v>
      </c>
      <c r="B20" s="306">
        <v>1.249153</v>
      </c>
      <c r="C20" s="284">
        <f t="shared" si="0"/>
        <v>-5.0593856916435094E-2</v>
      </c>
    </row>
    <row r="21" spans="1:3">
      <c r="A21" s="306" t="s">
        <v>73</v>
      </c>
      <c r="B21" s="306">
        <v>-0.88997800000000005</v>
      </c>
      <c r="C21" s="284">
        <f t="shared" si="0"/>
        <v>-1.4410888523113328</v>
      </c>
    </row>
    <row r="22" spans="1:3">
      <c r="A22" s="306" t="s">
        <v>54</v>
      </c>
      <c r="B22" s="306">
        <v>0.33633000000000002</v>
      </c>
      <c r="C22" s="284">
        <f t="shared" si="0"/>
        <v>-0.64395434450759081</v>
      </c>
    </row>
    <row r="23" spans="1:3">
      <c r="A23" s="306" t="s">
        <v>74</v>
      </c>
      <c r="B23" s="306">
        <v>2.384064</v>
      </c>
      <c r="C23" s="284">
        <f t="shared" si="0"/>
        <v>0.68713004391928678</v>
      </c>
    </row>
    <row r="24" spans="1:3">
      <c r="A24" s="306" t="s">
        <v>75</v>
      </c>
      <c r="B24" s="306">
        <v>-0.353653</v>
      </c>
      <c r="C24" s="284">
        <f t="shared" si="0"/>
        <v>-1.0924625978158538</v>
      </c>
    </row>
    <row r="25" spans="1:3">
      <c r="A25" s="306" t="s">
        <v>56</v>
      </c>
      <c r="B25" s="306">
        <v>1.5314700000000001</v>
      </c>
      <c r="C25" s="284">
        <f t="shared" si="0"/>
        <v>0.13292009132465044</v>
      </c>
    </row>
    <row r="26" spans="1:3">
      <c r="A26" s="306" t="s">
        <v>76</v>
      </c>
      <c r="B26" s="306">
        <v>2.2014999999999998</v>
      </c>
      <c r="C26" s="284">
        <f t="shared" si="0"/>
        <v>0.56845833641784138</v>
      </c>
    </row>
    <row r="27" spans="1:3">
      <c r="A27" s="307" t="s">
        <v>77</v>
      </c>
      <c r="B27" s="307">
        <v>-0.46822799999999998</v>
      </c>
      <c r="C27" s="66">
        <f t="shared" si="0"/>
        <v>-1.1669395532231523</v>
      </c>
    </row>
    <row r="28" spans="1:3">
      <c r="A28" s="306" t="s">
        <v>58</v>
      </c>
      <c r="B28" s="306">
        <v>2.9385249999999998</v>
      </c>
      <c r="C28" s="284">
        <f t="shared" si="0"/>
        <v>1.0475452057965398</v>
      </c>
    </row>
    <row r="29" spans="1:3">
      <c r="A29" s="306" t="s">
        <v>45</v>
      </c>
      <c r="B29" s="306">
        <v>3.7280579999999999</v>
      </c>
      <c r="C29" s="284">
        <f t="shared" si="0"/>
        <v>1.5607637441652136</v>
      </c>
    </row>
    <row r="30" spans="1:3">
      <c r="A30" s="306" t="s">
        <v>61</v>
      </c>
      <c r="B30" s="306">
        <v>1.4083600000000001</v>
      </c>
      <c r="C30" s="284">
        <f t="shared" si="0"/>
        <v>5.2895147137938199E-2</v>
      </c>
    </row>
    <row r="31" spans="1:3">
      <c r="A31" s="306" t="s">
        <v>78</v>
      </c>
      <c r="B31" s="306">
        <v>1.6078159999999999</v>
      </c>
      <c r="C31" s="284">
        <f t="shared" si="0"/>
        <v>0.18254712721839353</v>
      </c>
    </row>
    <row r="32" spans="1:3">
      <c r="A32" s="306" t="s">
        <v>79</v>
      </c>
      <c r="B32" s="306">
        <v>-1.3501650000000001</v>
      </c>
      <c r="C32" s="284">
        <f t="shared" si="0"/>
        <v>-1.7402232767321801</v>
      </c>
    </row>
    <row r="33" spans="1:3">
      <c r="A33" s="306" t="s">
        <v>80</v>
      </c>
      <c r="B33" s="306">
        <v>2.040222</v>
      </c>
      <c r="C33" s="284">
        <f t="shared" si="0"/>
        <v>0.46362312442414022</v>
      </c>
    </row>
    <row r="34" spans="1:3">
      <c r="A34" s="306" t="s">
        <v>81</v>
      </c>
      <c r="B34" s="306">
        <v>-3.1546780000000001</v>
      </c>
      <c r="C34" s="284">
        <f t="shared" si="0"/>
        <v>-2.913207210687152</v>
      </c>
    </row>
    <row r="35" spans="1:3">
      <c r="B35">
        <f>AVERAGE(B1:B34)</f>
        <v>1.3269863529411765</v>
      </c>
    </row>
    <row r="36" spans="1:3">
      <c r="B36">
        <f>_xlfn.STDEV.P(B1:B34)</f>
        <v>1.5383953247472792</v>
      </c>
    </row>
  </sheetData>
  <pageMargins left="0.7" right="0.7" top="0.75" bottom="0.75" header="0.3" footer="0.3"/>
  <pageSetup paperSize="9" orientation="portrait" horizontalDpi="300" verticalDpi="0" copies="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E6" sqref="E6"/>
    </sheetView>
  </sheetViews>
  <sheetFormatPr defaultRowHeight="16.5"/>
  <sheetData>
    <row r="1" spans="1:12">
      <c r="A1" s="79" t="s">
        <v>413</v>
      </c>
    </row>
    <row r="3" spans="1:12">
      <c r="A3" s="79" t="s">
        <v>348</v>
      </c>
      <c r="B3" s="80">
        <v>41988.628611111111</v>
      </c>
    </row>
    <row r="4" spans="1:12">
      <c r="A4" s="79" t="s">
        <v>349</v>
      </c>
      <c r="B4" s="80">
        <v>42027.421129930561</v>
      </c>
    </row>
    <row r="5" spans="1:12">
      <c r="A5" s="79" t="s">
        <v>350</v>
      </c>
      <c r="B5" s="79" t="s">
        <v>4</v>
      </c>
    </row>
    <row r="7" spans="1:12">
      <c r="A7" s="79" t="s">
        <v>352</v>
      </c>
      <c r="B7" s="79" t="s">
        <v>414</v>
      </c>
    </row>
    <row r="8" spans="1:12">
      <c r="A8" s="79" t="s">
        <v>415</v>
      </c>
      <c r="B8" s="79" t="s">
        <v>424</v>
      </c>
    </row>
    <row r="9" spans="1:12">
      <c r="A9" s="79" t="s">
        <v>416</v>
      </c>
      <c r="B9" s="79" t="s">
        <v>417</v>
      </c>
    </row>
    <row r="10" spans="1:12">
      <c r="A10" s="79" t="s">
        <v>418</v>
      </c>
      <c r="B10" s="79" t="s">
        <v>417</v>
      </c>
    </row>
    <row r="12" spans="1:12">
      <c r="A12" s="81" t="s">
        <v>358</v>
      </c>
      <c r="B12" s="81" t="s">
        <v>247</v>
      </c>
      <c r="C12" s="81" t="s">
        <v>248</v>
      </c>
      <c r="D12" s="81" t="s">
        <v>249</v>
      </c>
      <c r="E12" s="81" t="s">
        <v>250</v>
      </c>
      <c r="F12" s="81" t="s">
        <v>251</v>
      </c>
      <c r="G12" s="81" t="s">
        <v>252</v>
      </c>
      <c r="H12" s="81" t="s">
        <v>253</v>
      </c>
      <c r="I12" s="81" t="s">
        <v>254</v>
      </c>
      <c r="J12" s="81" t="s">
        <v>255</v>
      </c>
      <c r="K12" s="81" t="s">
        <v>360</v>
      </c>
    </row>
    <row r="13" spans="1:12">
      <c r="A13" s="81" t="s">
        <v>38</v>
      </c>
      <c r="B13" s="85">
        <v>4.3</v>
      </c>
      <c r="C13" s="85">
        <v>2.7</v>
      </c>
      <c r="D13" s="85">
        <v>3.3</v>
      </c>
      <c r="E13" s="85">
        <v>3.7</v>
      </c>
      <c r="F13" s="85">
        <v>3.2</v>
      </c>
      <c r="G13" s="85">
        <v>3.5</v>
      </c>
      <c r="H13" s="85">
        <v>4.0999999999999996</v>
      </c>
      <c r="I13" s="85">
        <v>3.6</v>
      </c>
      <c r="J13" s="85">
        <v>3.8</v>
      </c>
      <c r="K13" s="85">
        <v>3.9</v>
      </c>
      <c r="L13">
        <f>-(K13-$K$41)/$K$42</f>
        <v>0.65429389339261124</v>
      </c>
    </row>
    <row r="14" spans="1:12">
      <c r="A14" s="81" t="s">
        <v>40</v>
      </c>
      <c r="B14" s="82">
        <v>4</v>
      </c>
      <c r="C14" s="82">
        <v>4</v>
      </c>
      <c r="D14" s="85">
        <v>7.7</v>
      </c>
      <c r="E14" s="85">
        <v>11.1</v>
      </c>
      <c r="F14" s="85">
        <v>8.4</v>
      </c>
      <c r="G14" s="85">
        <v>8.8000000000000007</v>
      </c>
      <c r="H14" s="85">
        <v>9.1999999999999993</v>
      </c>
      <c r="I14" s="85">
        <v>9.8000000000000007</v>
      </c>
      <c r="J14" s="85">
        <v>10.1</v>
      </c>
      <c r="K14" s="85">
        <v>9.6</v>
      </c>
      <c r="L14">
        <f t="shared" ref="L14:L40" si="0">-(K14-$K$41)/$K$42</f>
        <v>-1.5112078311906767</v>
      </c>
    </row>
    <row r="15" spans="1:12">
      <c r="A15" s="81" t="s">
        <v>41</v>
      </c>
      <c r="B15" s="83" t="s">
        <v>332</v>
      </c>
      <c r="C15" s="85">
        <v>2.8</v>
      </c>
      <c r="D15" s="85">
        <v>2.2999999999999998</v>
      </c>
      <c r="E15" s="85">
        <v>2.2999999999999998</v>
      </c>
      <c r="F15" s="85">
        <v>2.2999999999999998</v>
      </c>
      <c r="G15" s="85">
        <v>2.2000000000000002</v>
      </c>
      <c r="H15" s="85">
        <v>2.9</v>
      </c>
      <c r="I15" s="85">
        <v>2.8</v>
      </c>
      <c r="J15" s="85">
        <v>2.7</v>
      </c>
      <c r="K15" s="85">
        <v>2.2999999999999998</v>
      </c>
      <c r="L15">
        <f t="shared" si="0"/>
        <v>1.2621540266089728</v>
      </c>
    </row>
    <row r="16" spans="1:12">
      <c r="A16" s="81" t="s">
        <v>42</v>
      </c>
      <c r="B16" s="85">
        <v>3.2</v>
      </c>
      <c r="C16" s="85">
        <v>3.4</v>
      </c>
      <c r="D16" s="85">
        <v>3.4</v>
      </c>
      <c r="E16" s="85">
        <v>3.2</v>
      </c>
      <c r="F16" s="85">
        <v>3.6</v>
      </c>
      <c r="G16" s="85">
        <v>4.3</v>
      </c>
      <c r="H16" s="85">
        <v>5</v>
      </c>
      <c r="I16" s="85">
        <v>4.9000000000000004</v>
      </c>
      <c r="J16" s="85">
        <v>5</v>
      </c>
      <c r="K16" s="85">
        <v>4.8</v>
      </c>
      <c r="L16">
        <f t="shared" si="0"/>
        <v>0.31237256845840794</v>
      </c>
    </row>
    <row r="17" spans="1:12">
      <c r="A17" s="81" t="s">
        <v>359</v>
      </c>
      <c r="B17" s="83" t="s">
        <v>332</v>
      </c>
      <c r="C17" s="85">
        <v>3</v>
      </c>
      <c r="D17" s="85">
        <v>4.0999999999999996</v>
      </c>
      <c r="E17" s="85">
        <v>5</v>
      </c>
      <c r="F17" s="85">
        <v>4.9000000000000004</v>
      </c>
      <c r="G17" s="85">
        <v>4.5999999999999996</v>
      </c>
      <c r="H17" s="85">
        <v>4</v>
      </c>
      <c r="I17" s="85">
        <v>4.3</v>
      </c>
      <c r="J17" s="85">
        <v>4.2</v>
      </c>
      <c r="K17" s="85">
        <v>4.2</v>
      </c>
      <c r="L17">
        <f t="shared" si="0"/>
        <v>0.54032011841454342</v>
      </c>
    </row>
    <row r="18" spans="1:12">
      <c r="A18" s="81" t="s">
        <v>44</v>
      </c>
      <c r="B18" s="85">
        <v>8.3000000000000007</v>
      </c>
      <c r="C18" s="85">
        <v>7.1</v>
      </c>
      <c r="D18" s="85">
        <v>5.8</v>
      </c>
      <c r="E18" s="85">
        <v>6.2</v>
      </c>
      <c r="F18" s="85">
        <v>5.5</v>
      </c>
      <c r="G18" s="85">
        <v>5.3</v>
      </c>
      <c r="H18" s="85">
        <v>5.4</v>
      </c>
      <c r="I18" s="85">
        <v>6.9</v>
      </c>
      <c r="J18" s="85">
        <v>6.7</v>
      </c>
      <c r="K18" s="85">
        <v>6.7</v>
      </c>
      <c r="L18">
        <f t="shared" si="0"/>
        <v>-0.40946133973602156</v>
      </c>
    </row>
    <row r="19" spans="1:12">
      <c r="A19" s="81" t="s">
        <v>70</v>
      </c>
      <c r="B19" s="85">
        <v>4.8</v>
      </c>
      <c r="C19" s="85">
        <v>4.5999999999999996</v>
      </c>
      <c r="D19" s="85">
        <v>3.4</v>
      </c>
      <c r="E19" s="85">
        <v>3.6</v>
      </c>
      <c r="F19" s="85">
        <v>2.6</v>
      </c>
      <c r="G19" s="85">
        <v>3.3</v>
      </c>
      <c r="H19" s="85">
        <v>3.8</v>
      </c>
      <c r="I19" s="85">
        <v>4.5999999999999996</v>
      </c>
      <c r="J19" s="85">
        <v>4.7</v>
      </c>
      <c r="K19" s="83" t="s">
        <v>332</v>
      </c>
      <c r="L19" t="e">
        <f t="shared" si="0"/>
        <v>#VALUE!</v>
      </c>
    </row>
    <row r="20" spans="1:12">
      <c r="A20" s="81" t="s">
        <v>68</v>
      </c>
      <c r="B20" s="85">
        <v>7.5</v>
      </c>
      <c r="C20" s="85">
        <v>7.2</v>
      </c>
      <c r="D20" s="85">
        <v>8</v>
      </c>
      <c r="E20" s="85">
        <v>7.7</v>
      </c>
      <c r="F20" s="85">
        <v>6.7</v>
      </c>
      <c r="G20" s="85">
        <v>6.6</v>
      </c>
      <c r="H20" s="85">
        <v>7.3</v>
      </c>
      <c r="I20" s="85">
        <v>8.1999999999999993</v>
      </c>
      <c r="J20" s="85">
        <v>10.6</v>
      </c>
      <c r="K20" s="85">
        <v>11.1</v>
      </c>
      <c r="L20">
        <f t="shared" si="0"/>
        <v>-2.0810767060810158</v>
      </c>
    </row>
    <row r="21" spans="1:12">
      <c r="A21" s="81" t="s">
        <v>45</v>
      </c>
      <c r="B21" s="85">
        <v>7.5</v>
      </c>
      <c r="C21" s="85">
        <v>7.9</v>
      </c>
      <c r="D21" s="85">
        <v>8.1</v>
      </c>
      <c r="E21" s="85">
        <v>8</v>
      </c>
      <c r="F21" s="85">
        <v>7.4</v>
      </c>
      <c r="G21" s="85">
        <v>9</v>
      </c>
      <c r="H21" s="85">
        <v>10.3</v>
      </c>
      <c r="I21" s="85">
        <v>10.4</v>
      </c>
      <c r="J21" s="85">
        <v>10.5</v>
      </c>
      <c r="K21" s="85">
        <v>9.3000000000000007</v>
      </c>
      <c r="L21">
        <f t="shared" si="0"/>
        <v>-1.3972340562126093</v>
      </c>
    </row>
    <row r="22" spans="1:12">
      <c r="A22" s="81" t="s">
        <v>46</v>
      </c>
      <c r="B22" s="85">
        <v>3.3</v>
      </c>
      <c r="C22" s="85">
        <v>2.6</v>
      </c>
      <c r="D22" s="85">
        <v>3.1</v>
      </c>
      <c r="E22" s="85">
        <v>3</v>
      </c>
      <c r="F22" s="85">
        <v>2.4</v>
      </c>
      <c r="G22" s="85">
        <v>3.2</v>
      </c>
      <c r="H22" s="85">
        <v>3.7</v>
      </c>
      <c r="I22" s="85">
        <v>3.1</v>
      </c>
      <c r="J22" s="85">
        <v>3.2</v>
      </c>
      <c r="K22" s="85">
        <v>3</v>
      </c>
      <c r="L22">
        <f t="shared" si="0"/>
        <v>0.99621521832681459</v>
      </c>
    </row>
    <row r="23" spans="1:12">
      <c r="A23" s="81" t="s">
        <v>96</v>
      </c>
      <c r="B23" s="82">
        <v>6</v>
      </c>
      <c r="C23" s="82">
        <v>6</v>
      </c>
      <c r="D23" s="82">
        <v>6</v>
      </c>
      <c r="E23" s="82">
        <v>6</v>
      </c>
      <c r="F23" s="83" t="s">
        <v>332</v>
      </c>
      <c r="G23" s="83" t="s">
        <v>332</v>
      </c>
      <c r="H23" s="85">
        <v>8.5</v>
      </c>
      <c r="I23" s="85">
        <v>8.9</v>
      </c>
      <c r="J23" s="85">
        <v>9</v>
      </c>
      <c r="K23" s="85">
        <v>8.1999999999999993</v>
      </c>
      <c r="L23">
        <f t="shared" si="0"/>
        <v>-0.97933021462636016</v>
      </c>
    </row>
    <row r="24" spans="1:12">
      <c r="A24" s="81" t="s">
        <v>47</v>
      </c>
      <c r="B24" s="85">
        <v>7.5</v>
      </c>
      <c r="C24" s="85">
        <v>7.1</v>
      </c>
      <c r="D24" s="85">
        <v>7.5</v>
      </c>
      <c r="E24" s="85">
        <v>7</v>
      </c>
      <c r="F24" s="85">
        <v>6.7</v>
      </c>
      <c r="G24" s="85">
        <v>6.7</v>
      </c>
      <c r="H24" s="85">
        <v>6.9</v>
      </c>
      <c r="I24" s="85">
        <v>8.1</v>
      </c>
      <c r="J24" s="85">
        <v>7.7</v>
      </c>
      <c r="K24" s="85">
        <v>8.3000000000000007</v>
      </c>
      <c r="L24">
        <f t="shared" si="0"/>
        <v>-1.0173214729523834</v>
      </c>
    </row>
    <row r="25" spans="1:12">
      <c r="A25" s="81" t="s">
        <v>48</v>
      </c>
      <c r="B25" s="83" t="s">
        <v>332</v>
      </c>
      <c r="C25" s="85">
        <v>3.8</v>
      </c>
      <c r="D25" s="85">
        <v>3.7</v>
      </c>
      <c r="E25" s="85">
        <v>3.6</v>
      </c>
      <c r="F25" s="85">
        <v>3.2</v>
      </c>
      <c r="G25" s="85">
        <v>3</v>
      </c>
      <c r="H25" s="85">
        <v>3.5</v>
      </c>
      <c r="I25" s="85">
        <v>2.9</v>
      </c>
      <c r="J25" s="85">
        <v>3.2</v>
      </c>
      <c r="K25" s="85">
        <v>3.1</v>
      </c>
      <c r="L25">
        <f t="shared" si="0"/>
        <v>0.95822396000079202</v>
      </c>
    </row>
    <row r="26" spans="1:12">
      <c r="A26" s="81" t="s">
        <v>49</v>
      </c>
      <c r="B26" s="83" t="s">
        <v>332</v>
      </c>
      <c r="C26" s="85">
        <v>8.6</v>
      </c>
      <c r="D26" s="85">
        <v>8.6999999999999993</v>
      </c>
      <c r="E26" s="85">
        <v>8.1</v>
      </c>
      <c r="F26" s="85">
        <v>10.7</v>
      </c>
      <c r="G26" s="85">
        <v>11</v>
      </c>
      <c r="H26" s="85">
        <v>8.8000000000000007</v>
      </c>
      <c r="I26" s="85">
        <v>8.9</v>
      </c>
      <c r="J26" s="85">
        <v>8.1999999999999993</v>
      </c>
      <c r="K26" s="85">
        <v>8.1</v>
      </c>
      <c r="L26">
        <f t="shared" si="0"/>
        <v>-0.9413389563003377</v>
      </c>
    </row>
    <row r="27" spans="1:12">
      <c r="A27" s="81" t="s">
        <v>50</v>
      </c>
      <c r="B27" s="83" t="s">
        <v>332</v>
      </c>
      <c r="C27" s="85">
        <v>8.6999999999999993</v>
      </c>
      <c r="D27" s="85">
        <v>8.3000000000000007</v>
      </c>
      <c r="E27" s="85">
        <v>7.1</v>
      </c>
      <c r="F27" s="85">
        <v>7</v>
      </c>
      <c r="G27" s="85">
        <v>6.8</v>
      </c>
      <c r="H27" s="85">
        <v>10.1</v>
      </c>
      <c r="I27" s="85">
        <v>8.3000000000000007</v>
      </c>
      <c r="J27" s="85">
        <v>6.5</v>
      </c>
      <c r="K27" s="85">
        <v>6.7</v>
      </c>
      <c r="L27">
        <f t="shared" si="0"/>
        <v>-0.40946133973602156</v>
      </c>
    </row>
    <row r="28" spans="1:12">
      <c r="A28" s="81" t="s">
        <v>51</v>
      </c>
      <c r="B28" s="85">
        <v>3.4</v>
      </c>
      <c r="C28" s="85">
        <v>2.9</v>
      </c>
      <c r="D28" s="85">
        <v>3.8</v>
      </c>
      <c r="E28" s="85">
        <v>2.2999999999999998</v>
      </c>
      <c r="F28" s="85">
        <v>2.5</v>
      </c>
      <c r="G28" s="85">
        <v>3.2</v>
      </c>
      <c r="H28" s="85">
        <v>2.5</v>
      </c>
      <c r="I28" s="85">
        <v>2.8</v>
      </c>
      <c r="J28" s="85">
        <v>2.8</v>
      </c>
      <c r="K28" s="85">
        <v>3.5</v>
      </c>
      <c r="L28">
        <f t="shared" si="0"/>
        <v>0.80625892669670163</v>
      </c>
    </row>
    <row r="29" spans="1:12">
      <c r="A29" s="81" t="s">
        <v>52</v>
      </c>
      <c r="B29" s="83" t="s">
        <v>332</v>
      </c>
      <c r="C29" s="85">
        <v>3.1</v>
      </c>
      <c r="D29" s="85">
        <v>5.8</v>
      </c>
      <c r="E29" s="85">
        <v>3</v>
      </c>
      <c r="F29" s="85">
        <v>2.8</v>
      </c>
      <c r="G29" s="85">
        <v>2.2000000000000002</v>
      </c>
      <c r="H29" s="85">
        <v>2</v>
      </c>
      <c r="I29" s="85">
        <v>2.8</v>
      </c>
      <c r="J29" s="85">
        <v>3.7</v>
      </c>
      <c r="K29" s="85">
        <v>4</v>
      </c>
      <c r="L29">
        <f t="shared" si="0"/>
        <v>0.61630263506658867</v>
      </c>
    </row>
    <row r="30" spans="1:12">
      <c r="A30" s="81" t="s">
        <v>53</v>
      </c>
      <c r="B30" s="83" t="s">
        <v>332</v>
      </c>
      <c r="C30" s="85">
        <v>3.5</v>
      </c>
      <c r="D30" s="85">
        <v>4.2</v>
      </c>
      <c r="E30" s="85">
        <v>3.7</v>
      </c>
      <c r="F30" s="85">
        <v>4.4000000000000004</v>
      </c>
      <c r="G30" s="85">
        <v>2.7</v>
      </c>
      <c r="H30" s="85">
        <v>3.7</v>
      </c>
      <c r="I30" s="85">
        <v>3.1</v>
      </c>
      <c r="J30" s="85">
        <v>2.8</v>
      </c>
      <c r="K30" s="85">
        <v>3.2</v>
      </c>
      <c r="L30">
        <f t="shared" si="0"/>
        <v>0.92023270167476934</v>
      </c>
    </row>
    <row r="31" spans="1:12">
      <c r="A31" s="81" t="s">
        <v>54</v>
      </c>
      <c r="B31" s="83" t="s">
        <v>332</v>
      </c>
      <c r="C31" s="85">
        <v>3.7</v>
      </c>
      <c r="D31" s="85">
        <v>3.1</v>
      </c>
      <c r="E31" s="85">
        <v>2.6</v>
      </c>
      <c r="F31" s="85">
        <v>2.8</v>
      </c>
      <c r="G31" s="85">
        <v>2.9</v>
      </c>
      <c r="H31" s="85">
        <v>2.8</v>
      </c>
      <c r="I31" s="85">
        <v>2.6</v>
      </c>
      <c r="J31" s="85">
        <v>2.4</v>
      </c>
      <c r="K31" s="85">
        <v>2.5</v>
      </c>
      <c r="L31">
        <f t="shared" si="0"/>
        <v>1.1861715099569277</v>
      </c>
    </row>
    <row r="32" spans="1:12">
      <c r="A32" s="81" t="s">
        <v>55</v>
      </c>
      <c r="B32" s="85">
        <v>3.7</v>
      </c>
      <c r="C32" s="85">
        <v>3.4</v>
      </c>
      <c r="D32" s="85">
        <v>3.1</v>
      </c>
      <c r="E32" s="85">
        <v>3.4</v>
      </c>
      <c r="F32" s="85">
        <v>4.5999999999999996</v>
      </c>
      <c r="G32" s="85">
        <v>4.3</v>
      </c>
      <c r="H32" s="85">
        <v>5</v>
      </c>
      <c r="I32" s="85">
        <v>3.9</v>
      </c>
      <c r="J32" s="85">
        <v>4.5</v>
      </c>
      <c r="K32" s="85">
        <v>4.9000000000000004</v>
      </c>
      <c r="L32">
        <f t="shared" si="0"/>
        <v>0.27438131013238515</v>
      </c>
    </row>
    <row r="33" spans="1:12">
      <c r="A33" s="81" t="s">
        <v>56</v>
      </c>
      <c r="B33" s="83" t="s">
        <v>332</v>
      </c>
      <c r="C33" s="85">
        <v>9.3000000000000007</v>
      </c>
      <c r="D33" s="85">
        <v>7.4</v>
      </c>
      <c r="E33" s="85">
        <v>6.3</v>
      </c>
      <c r="F33" s="85">
        <v>5.2</v>
      </c>
      <c r="G33" s="85">
        <v>5.4</v>
      </c>
      <c r="H33" s="85">
        <v>5.7</v>
      </c>
      <c r="I33" s="85">
        <v>5.7</v>
      </c>
      <c r="J33" s="85">
        <v>5.5</v>
      </c>
      <c r="K33" s="85">
        <v>5.8</v>
      </c>
      <c r="L33">
        <f t="shared" si="0"/>
        <v>-6.7540014801818052E-2</v>
      </c>
    </row>
    <row r="34" spans="1:12">
      <c r="A34" s="81" t="s">
        <v>76</v>
      </c>
      <c r="B34" s="85">
        <v>7.3</v>
      </c>
      <c r="C34" s="85">
        <v>6.9</v>
      </c>
      <c r="D34" s="85">
        <v>6.5</v>
      </c>
      <c r="E34" s="85">
        <v>6.3</v>
      </c>
      <c r="F34" s="85">
        <v>5.7</v>
      </c>
      <c r="G34" s="85">
        <v>6.4</v>
      </c>
      <c r="H34" s="85">
        <v>6.3</v>
      </c>
      <c r="I34" s="85">
        <v>5.5</v>
      </c>
      <c r="J34" s="85">
        <v>6.5</v>
      </c>
      <c r="K34" s="85">
        <v>8</v>
      </c>
      <c r="L34">
        <f t="shared" si="0"/>
        <v>-0.90334769797431524</v>
      </c>
    </row>
    <row r="35" spans="1:12">
      <c r="A35" s="81" t="s">
        <v>57</v>
      </c>
      <c r="B35" s="82">
        <v>5</v>
      </c>
      <c r="C35" s="83" t="s">
        <v>332</v>
      </c>
      <c r="D35" s="83" t="s">
        <v>332</v>
      </c>
      <c r="E35" s="85">
        <v>12.9</v>
      </c>
      <c r="F35" s="85">
        <v>11.2</v>
      </c>
      <c r="G35" s="85">
        <v>10.8</v>
      </c>
      <c r="H35" s="85">
        <v>9.6999999999999993</v>
      </c>
      <c r="I35" s="85">
        <v>10.7</v>
      </c>
      <c r="J35" s="85">
        <v>10.7</v>
      </c>
      <c r="K35" s="85">
        <v>10.9</v>
      </c>
      <c r="L35">
        <f t="shared" si="0"/>
        <v>-2.0050941894289709</v>
      </c>
    </row>
    <row r="36" spans="1:12">
      <c r="A36" s="81" t="s">
        <v>58</v>
      </c>
      <c r="B36" s="83" t="s">
        <v>332</v>
      </c>
      <c r="C36" s="85">
        <v>3</v>
      </c>
      <c r="D36" s="85">
        <v>2.9</v>
      </c>
      <c r="E36" s="85">
        <v>2.8</v>
      </c>
      <c r="F36" s="85">
        <v>3.2</v>
      </c>
      <c r="G36" s="85">
        <v>2.7</v>
      </c>
      <c r="H36" s="85">
        <v>3.1</v>
      </c>
      <c r="I36" s="85">
        <v>3.2</v>
      </c>
      <c r="J36" s="85">
        <v>3.3</v>
      </c>
      <c r="K36" s="85">
        <v>3.7</v>
      </c>
      <c r="L36">
        <f t="shared" si="0"/>
        <v>0.73027641004465638</v>
      </c>
    </row>
    <row r="37" spans="1:12">
      <c r="A37" s="86" t="s">
        <v>59</v>
      </c>
      <c r="B37" s="86" t="s">
        <v>332</v>
      </c>
      <c r="C37" s="150">
        <v>4.8</v>
      </c>
      <c r="D37" s="150">
        <v>3.8</v>
      </c>
      <c r="E37" s="150">
        <v>3.4</v>
      </c>
      <c r="F37" s="150">
        <v>3.1</v>
      </c>
      <c r="G37" s="150">
        <v>3.6</v>
      </c>
      <c r="H37" s="150">
        <v>5</v>
      </c>
      <c r="I37" s="150">
        <v>4.5</v>
      </c>
      <c r="J37" s="150">
        <v>4.3</v>
      </c>
      <c r="K37" s="150">
        <v>4.9000000000000004</v>
      </c>
      <c r="L37" s="66">
        <f t="shared" si="0"/>
        <v>0.27438131013238515</v>
      </c>
    </row>
    <row r="38" spans="1:12">
      <c r="A38" s="81" t="s">
        <v>60</v>
      </c>
      <c r="B38" s="85">
        <v>1.9</v>
      </c>
      <c r="C38" s="85">
        <v>2.1</v>
      </c>
      <c r="D38" s="85">
        <v>2.1</v>
      </c>
      <c r="E38" s="85">
        <v>2.2999999999999998</v>
      </c>
      <c r="F38" s="85">
        <v>2.5</v>
      </c>
      <c r="G38" s="85">
        <v>2.5</v>
      </c>
      <c r="H38" s="85">
        <v>2.4</v>
      </c>
      <c r="I38" s="85">
        <v>2.4</v>
      </c>
      <c r="J38" s="85">
        <v>2.6</v>
      </c>
      <c r="K38" s="85">
        <v>2.2000000000000002</v>
      </c>
      <c r="L38">
        <f t="shared" si="0"/>
        <v>1.3001452849349953</v>
      </c>
    </row>
    <row r="39" spans="1:12">
      <c r="A39" s="81" t="s">
        <v>61</v>
      </c>
      <c r="B39" s="85">
        <v>3.4</v>
      </c>
      <c r="C39" s="85">
        <v>3</v>
      </c>
      <c r="D39" s="85">
        <v>4.5</v>
      </c>
      <c r="E39" s="85">
        <v>3.4</v>
      </c>
      <c r="F39" s="85">
        <v>3.4</v>
      </c>
      <c r="G39" s="85">
        <v>4.2</v>
      </c>
      <c r="H39" s="85">
        <v>3.7</v>
      </c>
      <c r="I39" s="85">
        <v>3.7</v>
      </c>
      <c r="J39" s="85">
        <v>4.2</v>
      </c>
      <c r="K39" s="85">
        <v>4.5</v>
      </c>
      <c r="L39">
        <f t="shared" si="0"/>
        <v>0.42634634343647565</v>
      </c>
    </row>
    <row r="40" spans="1:12">
      <c r="A40" s="81" t="s">
        <v>80</v>
      </c>
      <c r="B40" s="83" t="s">
        <v>332</v>
      </c>
      <c r="C40" s="85">
        <v>6.3</v>
      </c>
      <c r="D40" s="85">
        <v>6.1</v>
      </c>
      <c r="E40" s="85">
        <v>5.8</v>
      </c>
      <c r="F40" s="85">
        <v>5.7</v>
      </c>
      <c r="G40" s="85">
        <v>5.0999999999999996</v>
      </c>
      <c r="H40" s="85">
        <v>5.5</v>
      </c>
      <c r="I40" s="85">
        <v>5</v>
      </c>
      <c r="J40" s="85">
        <v>4.9000000000000004</v>
      </c>
      <c r="K40" s="85">
        <v>4.4000000000000004</v>
      </c>
      <c r="L40">
        <f t="shared" si="0"/>
        <v>0.46433760176249811</v>
      </c>
    </row>
    <row r="41" spans="1:12">
      <c r="K41" s="69">
        <f>AVERAGE(K13:K40)</f>
        <v>5.6222222222222218</v>
      </c>
    </row>
    <row r="42" spans="1:12">
      <c r="K42">
        <f>_xlfn.STDEV.P(K13:K40)</f>
        <v>2.6321844657486304</v>
      </c>
    </row>
  </sheetData>
  <pageMargins left="0.7" right="0.7" top="0.75" bottom="0.75" header="0.3" footer="0.3"/>
  <pageSetup paperSize="9" orientation="portrait" horizontalDpi="300" verticalDpi="0" copies="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selection activeCell="M9" sqref="M9"/>
    </sheetView>
  </sheetViews>
  <sheetFormatPr defaultRowHeight="16.5"/>
  <sheetData>
    <row r="1" spans="1:13">
      <c r="A1" s="688" t="s">
        <v>425</v>
      </c>
    </row>
    <row r="3" spans="1:13">
      <c r="A3" s="79" t="s">
        <v>348</v>
      </c>
      <c r="B3" s="80">
        <v>41775.690995370373</v>
      </c>
    </row>
    <row r="4" spans="1:13">
      <c r="A4" s="79" t="s">
        <v>349</v>
      </c>
      <c r="B4" s="80">
        <v>42027.423539317126</v>
      </c>
    </row>
    <row r="5" spans="1:13">
      <c r="A5" s="79" t="s">
        <v>350</v>
      </c>
      <c r="B5" s="79" t="s">
        <v>4</v>
      </c>
    </row>
    <row r="7" spans="1:13">
      <c r="A7" s="79" t="s">
        <v>352</v>
      </c>
      <c r="B7" s="79" t="s">
        <v>426</v>
      </c>
    </row>
    <row r="9" spans="1:13">
      <c r="A9" s="81" t="s">
        <v>358</v>
      </c>
      <c r="B9" s="81" t="s">
        <v>246</v>
      </c>
      <c r="C9" s="81" t="s">
        <v>247</v>
      </c>
      <c r="D9" s="81" t="s">
        <v>248</v>
      </c>
      <c r="E9" s="81" t="s">
        <v>249</v>
      </c>
      <c r="F9" s="81" t="s">
        <v>250</v>
      </c>
      <c r="G9" s="81" t="s">
        <v>251</v>
      </c>
      <c r="H9" s="81" t="s">
        <v>252</v>
      </c>
      <c r="I9" s="81" t="s">
        <v>253</v>
      </c>
      <c r="J9" s="81" t="s">
        <v>254</v>
      </c>
      <c r="K9" s="81" t="s">
        <v>255</v>
      </c>
    </row>
    <row r="10" spans="1:13">
      <c r="A10" s="81" t="s">
        <v>38</v>
      </c>
      <c r="B10" s="82">
        <v>36318</v>
      </c>
      <c r="C10" s="82">
        <v>37008</v>
      </c>
      <c r="D10" s="82">
        <v>38911</v>
      </c>
      <c r="E10" s="82">
        <v>38963</v>
      </c>
      <c r="F10" s="82">
        <v>38718</v>
      </c>
      <c r="G10" s="82">
        <v>38581</v>
      </c>
      <c r="H10" s="82">
        <v>39861</v>
      </c>
      <c r="I10" s="82">
        <v>39746</v>
      </c>
      <c r="J10" s="82">
        <v>46933</v>
      </c>
      <c r="K10" s="82">
        <v>46784</v>
      </c>
      <c r="L10">
        <f>K10/K43</f>
        <v>4.2049253999640479</v>
      </c>
      <c r="M10">
        <f>(L10-$L$40)/$L$41</f>
        <v>0.60808406769061607</v>
      </c>
    </row>
    <row r="11" spans="1:13">
      <c r="A11" s="81" t="s">
        <v>40</v>
      </c>
      <c r="B11" s="83" t="s">
        <v>332</v>
      </c>
      <c r="C11" s="83" t="s">
        <v>332</v>
      </c>
      <c r="D11" s="83" t="s">
        <v>332</v>
      </c>
      <c r="E11" s="83" t="s">
        <v>332</v>
      </c>
      <c r="F11" s="83" t="s">
        <v>332</v>
      </c>
      <c r="G11" s="82">
        <v>33800</v>
      </c>
      <c r="H11" s="82">
        <v>30807</v>
      </c>
      <c r="I11" s="82">
        <v>29439</v>
      </c>
      <c r="J11" s="82">
        <v>29358</v>
      </c>
      <c r="K11" s="82">
        <v>28167</v>
      </c>
      <c r="L11">
        <f t="shared" ref="L11:L37" si="0">K11/K44</f>
        <v>3.8796077831816169</v>
      </c>
      <c r="M11">
        <f t="shared" ref="M11:M39" si="1">(L11-$L$40)/$L$41</f>
        <v>0.37118978617035814</v>
      </c>
    </row>
    <row r="12" spans="1:13">
      <c r="A12" s="81" t="s">
        <v>41</v>
      </c>
      <c r="B12" s="82">
        <v>46616</v>
      </c>
      <c r="C12" s="82">
        <v>47232</v>
      </c>
      <c r="D12" s="82">
        <v>45498</v>
      </c>
      <c r="E12" s="82">
        <v>46032</v>
      </c>
      <c r="F12" s="82">
        <v>44101</v>
      </c>
      <c r="G12" s="82">
        <v>42117</v>
      </c>
      <c r="H12" s="82">
        <v>43472</v>
      </c>
      <c r="I12" s="82">
        <v>43100</v>
      </c>
      <c r="J12" s="82">
        <v>38942</v>
      </c>
      <c r="K12" s="82">
        <v>38291</v>
      </c>
      <c r="L12">
        <f t="shared" si="0"/>
        <v>3.6419060300551647</v>
      </c>
      <c r="M12">
        <f t="shared" si="1"/>
        <v>0.19809683602540396</v>
      </c>
    </row>
    <row r="13" spans="1:13">
      <c r="A13" s="81" t="s">
        <v>42</v>
      </c>
      <c r="B13" s="82">
        <v>10352</v>
      </c>
      <c r="C13" s="82">
        <v>10483</v>
      </c>
      <c r="D13" s="82">
        <v>10728</v>
      </c>
      <c r="E13" s="82">
        <v>10819</v>
      </c>
      <c r="F13" s="82">
        <v>10841</v>
      </c>
      <c r="G13" s="82">
        <v>10743</v>
      </c>
      <c r="H13" s="82">
        <v>10850</v>
      </c>
      <c r="I13" s="82">
        <v>11084</v>
      </c>
      <c r="J13" s="82">
        <v>10868</v>
      </c>
      <c r="K13" s="82">
        <v>10758</v>
      </c>
      <c r="L13">
        <f t="shared" si="0"/>
        <v>1.9125333333333334</v>
      </c>
      <c r="M13">
        <f t="shared" si="1"/>
        <v>-1.0612216925025417</v>
      </c>
    </row>
    <row r="14" spans="1:13">
      <c r="A14" s="81" t="s">
        <v>359</v>
      </c>
      <c r="B14" s="82">
        <v>245415</v>
      </c>
      <c r="C14" s="82">
        <v>246756</v>
      </c>
      <c r="D14" s="82">
        <v>248188</v>
      </c>
      <c r="E14" s="82">
        <v>250284</v>
      </c>
      <c r="F14" s="82">
        <v>250353</v>
      </c>
      <c r="G14" s="82">
        <v>247619</v>
      </c>
      <c r="H14" s="82">
        <v>245752</v>
      </c>
      <c r="I14" s="82">
        <v>243625</v>
      </c>
      <c r="J14" s="82">
        <v>243201</v>
      </c>
      <c r="K14" s="82">
        <v>243982</v>
      </c>
      <c r="L14">
        <f t="shared" si="0"/>
        <v>2.9666350526494978</v>
      </c>
      <c r="M14">
        <f t="shared" si="1"/>
        <v>-0.29363132369175821</v>
      </c>
    </row>
    <row r="15" spans="1:13">
      <c r="A15" s="81" t="s">
        <v>44</v>
      </c>
      <c r="B15" s="82">
        <v>3553</v>
      </c>
      <c r="C15" s="82">
        <v>3520</v>
      </c>
      <c r="D15" s="82">
        <v>3412</v>
      </c>
      <c r="E15" s="82">
        <v>3238</v>
      </c>
      <c r="F15" s="82">
        <v>3247</v>
      </c>
      <c r="G15" s="82">
        <v>3218</v>
      </c>
      <c r="H15" s="82">
        <v>3183</v>
      </c>
      <c r="I15" s="82">
        <v>4536</v>
      </c>
      <c r="J15" s="82">
        <v>4484</v>
      </c>
      <c r="K15" s="82">
        <v>4424</v>
      </c>
      <c r="L15">
        <f t="shared" si="0"/>
        <v>3.3510074231177094</v>
      </c>
      <c r="M15">
        <f t="shared" si="1"/>
        <v>-1.3733734871038303E-2</v>
      </c>
    </row>
    <row r="16" spans="1:13">
      <c r="A16" s="81" t="s">
        <v>70</v>
      </c>
      <c r="B16" s="82">
        <v>12017</v>
      </c>
      <c r="C16" s="82">
        <v>12209</v>
      </c>
      <c r="D16" s="82">
        <v>12265</v>
      </c>
      <c r="E16" s="82">
        <v>12954</v>
      </c>
      <c r="F16" s="82">
        <v>13755</v>
      </c>
      <c r="G16" s="82">
        <v>14411</v>
      </c>
      <c r="H16" s="82">
        <v>14547</v>
      </c>
      <c r="I16" s="82">
        <v>14377</v>
      </c>
      <c r="J16" s="82">
        <v>13894</v>
      </c>
      <c r="K16" s="82">
        <v>13424</v>
      </c>
      <c r="L16">
        <f t="shared" si="0"/>
        <v>2.9113180090089501</v>
      </c>
      <c r="M16">
        <f t="shared" si="1"/>
        <v>-0.33391285359678113</v>
      </c>
    </row>
    <row r="17" spans="1:13">
      <c r="A17" s="81" t="s">
        <v>68</v>
      </c>
      <c r="B17" s="82">
        <v>52123</v>
      </c>
      <c r="C17" s="82">
        <v>50171</v>
      </c>
      <c r="D17" s="82">
        <v>49696</v>
      </c>
      <c r="E17" s="82">
        <v>48521</v>
      </c>
      <c r="F17" s="82">
        <v>51152</v>
      </c>
      <c r="G17" s="82">
        <v>50798</v>
      </c>
      <c r="H17" s="82">
        <v>56332</v>
      </c>
      <c r="I17" s="82">
        <v>59497</v>
      </c>
      <c r="J17" s="82">
        <v>55218</v>
      </c>
      <c r="K17" s="82">
        <v>54657</v>
      </c>
      <c r="L17">
        <f t="shared" si="0"/>
        <v>4.96836651213526</v>
      </c>
      <c r="M17">
        <f t="shared" si="1"/>
        <v>1.1640171755855375</v>
      </c>
    </row>
    <row r="18" spans="1:13">
      <c r="A18" s="81" t="s">
        <v>45</v>
      </c>
      <c r="B18" s="82">
        <v>194973</v>
      </c>
      <c r="C18" s="82">
        <v>198072</v>
      </c>
      <c r="D18" s="82">
        <v>202535</v>
      </c>
      <c r="E18" s="82">
        <v>209163</v>
      </c>
      <c r="F18" s="82">
        <v>214920</v>
      </c>
      <c r="G18" s="82">
        <v>224099</v>
      </c>
      <c r="H18" s="82">
        <v>231818</v>
      </c>
      <c r="I18" s="82">
        <v>241267</v>
      </c>
      <c r="J18" s="82">
        <v>247535</v>
      </c>
      <c r="K18" s="82">
        <v>249907</v>
      </c>
      <c r="L18">
        <f t="shared" si="0"/>
        <v>5.4535079105291873</v>
      </c>
      <c r="M18">
        <f t="shared" si="1"/>
        <v>1.517294148855401</v>
      </c>
    </row>
    <row r="19" spans="1:13">
      <c r="A19" s="81" t="s">
        <v>46</v>
      </c>
      <c r="B19" s="82">
        <v>233250</v>
      </c>
      <c r="C19" s="82">
        <v>235792</v>
      </c>
      <c r="D19" s="82">
        <v>234966</v>
      </c>
      <c r="E19" s="82">
        <v>241998</v>
      </c>
      <c r="F19" s="82">
        <v>238478</v>
      </c>
      <c r="G19" s="82">
        <v>228402</v>
      </c>
      <c r="H19" s="82">
        <v>243900</v>
      </c>
      <c r="I19" s="82">
        <v>211262</v>
      </c>
      <c r="J19" s="82">
        <v>203076</v>
      </c>
      <c r="K19" s="82">
        <v>203982</v>
      </c>
      <c r="L19">
        <f t="shared" si="0"/>
        <v>3.0904256527964002</v>
      </c>
      <c r="M19">
        <f t="shared" si="1"/>
        <v>-0.20348777238087287</v>
      </c>
    </row>
    <row r="20" spans="1:13">
      <c r="A20" s="81" t="s">
        <v>96</v>
      </c>
      <c r="B20" s="82">
        <v>19622</v>
      </c>
      <c r="C20" s="82">
        <v>19634</v>
      </c>
      <c r="D20" s="82">
        <v>19898</v>
      </c>
      <c r="E20" s="82">
        <v>19790</v>
      </c>
      <c r="F20" s="82">
        <v>20424</v>
      </c>
      <c r="G20" s="82">
        <v>19823</v>
      </c>
      <c r="H20" s="82">
        <v>20204</v>
      </c>
      <c r="I20" s="82">
        <v>20846</v>
      </c>
      <c r="J20" s="82">
        <v>21134</v>
      </c>
      <c r="K20" s="82">
        <v>21339</v>
      </c>
      <c r="L20">
        <f t="shared" si="0"/>
        <v>5.0173994827180817</v>
      </c>
      <c r="M20">
        <f t="shared" si="1"/>
        <v>1.1997226822590046</v>
      </c>
    </row>
    <row r="21" spans="1:13">
      <c r="A21" s="81" t="s">
        <v>47</v>
      </c>
      <c r="B21" s="82">
        <v>249714</v>
      </c>
      <c r="C21" s="82">
        <v>250237</v>
      </c>
      <c r="D21" s="82">
        <v>249313</v>
      </c>
      <c r="E21" s="82">
        <v>246775</v>
      </c>
      <c r="F21" s="82">
        <v>247510</v>
      </c>
      <c r="G21" s="82">
        <v>245152</v>
      </c>
      <c r="H21" s="82">
        <v>293591</v>
      </c>
      <c r="I21" s="82">
        <v>276256</v>
      </c>
      <c r="J21" s="82">
        <v>278461</v>
      </c>
      <c r="K21" s="82">
        <v>276750</v>
      </c>
      <c r="L21">
        <f t="shared" si="0"/>
        <v>4.5546333828706285</v>
      </c>
      <c r="M21">
        <f t="shared" si="1"/>
        <v>0.86273926334808981</v>
      </c>
    </row>
    <row r="22" spans="1:13">
      <c r="A22" s="81" t="s">
        <v>48</v>
      </c>
      <c r="B22" s="82">
        <v>4773</v>
      </c>
      <c r="C22" s="82">
        <v>4903</v>
      </c>
      <c r="D22" s="82">
        <v>4999</v>
      </c>
      <c r="E22" s="82">
        <v>5125</v>
      </c>
      <c r="F22" s="82">
        <v>5139</v>
      </c>
      <c r="G22" s="82">
        <v>5280</v>
      </c>
      <c r="H22" s="82">
        <v>5353</v>
      </c>
      <c r="I22" s="82">
        <v>5328</v>
      </c>
      <c r="J22" s="82">
        <v>5311</v>
      </c>
      <c r="K22" s="82">
        <v>5263</v>
      </c>
      <c r="L22">
        <f t="shared" si="0"/>
        <v>6.127034389624904</v>
      </c>
      <c r="M22">
        <f t="shared" si="1"/>
        <v>2.0077519756657987</v>
      </c>
    </row>
    <row r="23" spans="1:13">
      <c r="A23" s="81" t="s">
        <v>49</v>
      </c>
      <c r="B23" s="82">
        <v>9796</v>
      </c>
      <c r="C23" s="82">
        <v>9902</v>
      </c>
      <c r="D23" s="82">
        <v>9920</v>
      </c>
      <c r="E23" s="82">
        <v>9568</v>
      </c>
      <c r="F23" s="82">
        <v>8222</v>
      </c>
      <c r="G23" s="82">
        <v>8410</v>
      </c>
      <c r="H23" s="82">
        <v>7114</v>
      </c>
      <c r="I23" s="82">
        <v>7624</v>
      </c>
      <c r="J23" s="82">
        <v>6565</v>
      </c>
      <c r="K23" s="82">
        <v>6482</v>
      </c>
      <c r="L23">
        <f t="shared" si="0"/>
        <v>3.2330789565564366</v>
      </c>
      <c r="M23">
        <f t="shared" si="1"/>
        <v>-9.9608516670826791E-2</v>
      </c>
    </row>
    <row r="24" spans="1:13">
      <c r="A24" s="81" t="s">
        <v>50</v>
      </c>
      <c r="B24" s="82">
        <v>11910</v>
      </c>
      <c r="C24" s="82">
        <v>11526</v>
      </c>
      <c r="D24" s="82">
        <v>11216</v>
      </c>
      <c r="E24" s="82">
        <v>11301</v>
      </c>
      <c r="F24" s="82">
        <v>11173</v>
      </c>
      <c r="G24" s="82">
        <v>11018</v>
      </c>
      <c r="H24" s="82">
        <v>10957</v>
      </c>
      <c r="I24" s="82">
        <v>10738</v>
      </c>
      <c r="J24" s="82">
        <v>9926</v>
      </c>
      <c r="K24" s="82">
        <v>9530</v>
      </c>
      <c r="L24">
        <f t="shared" si="0"/>
        <v>3.2221091459889304</v>
      </c>
      <c r="M24">
        <f t="shared" si="1"/>
        <v>-0.10759666504872634</v>
      </c>
    </row>
    <row r="25" spans="1:13">
      <c r="A25" s="81" t="s">
        <v>51</v>
      </c>
      <c r="B25" s="82">
        <v>1304</v>
      </c>
      <c r="C25" s="82">
        <v>1352</v>
      </c>
      <c r="D25" s="82">
        <v>1403</v>
      </c>
      <c r="E25" s="82">
        <v>1447</v>
      </c>
      <c r="F25" s="82">
        <v>1519</v>
      </c>
      <c r="G25" s="82">
        <v>1555</v>
      </c>
      <c r="H25" s="82">
        <v>1603</v>
      </c>
      <c r="I25" s="82">
        <v>1655</v>
      </c>
      <c r="J25" s="82">
        <v>1704</v>
      </c>
      <c r="K25" s="82">
        <v>1736</v>
      </c>
      <c r="L25">
        <f t="shared" si="0"/>
        <v>3.1580862288521008</v>
      </c>
      <c r="M25">
        <f t="shared" si="1"/>
        <v>-0.15421775832355986</v>
      </c>
    </row>
    <row r="26" spans="1:13">
      <c r="A26" s="81" t="s">
        <v>52</v>
      </c>
      <c r="B26" s="82">
        <v>29518</v>
      </c>
      <c r="C26" s="82">
        <v>29516</v>
      </c>
      <c r="D26" s="82">
        <v>28627</v>
      </c>
      <c r="E26" s="82">
        <v>28636</v>
      </c>
      <c r="F26" s="82">
        <v>26334</v>
      </c>
      <c r="G26" s="82">
        <v>8969</v>
      </c>
      <c r="H26" s="82">
        <v>9161</v>
      </c>
      <c r="I26" s="82">
        <v>8724</v>
      </c>
      <c r="J26" s="82">
        <v>34484</v>
      </c>
      <c r="K26" s="82">
        <v>36503</v>
      </c>
      <c r="L26">
        <f t="shared" si="0"/>
        <v>3.6941495552204673</v>
      </c>
      <c r="M26">
        <f t="shared" si="1"/>
        <v>0.23614024873857697</v>
      </c>
    </row>
    <row r="27" spans="1:13">
      <c r="A27" s="81" t="s">
        <v>53</v>
      </c>
      <c r="B27" s="82">
        <v>1845</v>
      </c>
      <c r="C27" s="82">
        <v>1775</v>
      </c>
      <c r="D27" s="82">
        <v>1789</v>
      </c>
      <c r="E27" s="82">
        <v>1755</v>
      </c>
      <c r="F27" s="82">
        <v>1933</v>
      </c>
      <c r="G27" s="82">
        <v>1884</v>
      </c>
      <c r="H27" s="82">
        <v>1847</v>
      </c>
      <c r="I27" s="82">
        <v>1918</v>
      </c>
      <c r="J27" s="82">
        <v>1923</v>
      </c>
      <c r="K27" s="82">
        <v>1902</v>
      </c>
      <c r="L27">
        <f t="shared" si="0"/>
        <v>4.4924181586281824</v>
      </c>
      <c r="M27">
        <f t="shared" si="1"/>
        <v>0.81743452088653135</v>
      </c>
    </row>
    <row r="28" spans="1:13">
      <c r="A28" s="81" t="s">
        <v>54</v>
      </c>
      <c r="B28" s="82">
        <v>36907</v>
      </c>
      <c r="C28" s="82">
        <v>35996</v>
      </c>
      <c r="D28" s="82">
        <v>35284</v>
      </c>
      <c r="E28" s="82">
        <v>35324</v>
      </c>
      <c r="F28" s="82">
        <v>35363</v>
      </c>
      <c r="G28" s="82">
        <v>35463</v>
      </c>
      <c r="H28" s="82">
        <v>36498</v>
      </c>
      <c r="I28" s="82">
        <v>37285</v>
      </c>
      <c r="J28" s="82">
        <v>38312</v>
      </c>
      <c r="K28" s="82">
        <v>39735</v>
      </c>
      <c r="L28">
        <f t="shared" si="0"/>
        <v>2.3613834908183278</v>
      </c>
      <c r="M28">
        <f t="shared" si="1"/>
        <v>-0.73437177696668932</v>
      </c>
    </row>
    <row r="29" spans="1:13">
      <c r="A29" s="81" t="s">
        <v>55</v>
      </c>
      <c r="B29" s="82">
        <v>26634</v>
      </c>
      <c r="C29" s="82">
        <v>27111</v>
      </c>
      <c r="D29" s="82">
        <v>27111</v>
      </c>
      <c r="E29" s="82">
        <v>26623</v>
      </c>
      <c r="F29" s="82">
        <v>26623</v>
      </c>
      <c r="G29" s="82">
        <v>26623</v>
      </c>
      <c r="H29" s="82">
        <v>26623</v>
      </c>
      <c r="I29" s="82">
        <v>27538</v>
      </c>
      <c r="J29" s="82">
        <v>27614</v>
      </c>
      <c r="K29" s="82">
        <v>27767</v>
      </c>
      <c r="L29">
        <f t="shared" si="0"/>
        <v>3.2670633375181048</v>
      </c>
      <c r="M29">
        <f t="shared" si="1"/>
        <v>-7.4861300118427926E-2</v>
      </c>
    </row>
    <row r="30" spans="1:13">
      <c r="A30" s="81" t="s">
        <v>56</v>
      </c>
      <c r="B30" s="82">
        <v>99919</v>
      </c>
      <c r="C30" s="82">
        <v>100770</v>
      </c>
      <c r="D30" s="82">
        <v>100654</v>
      </c>
      <c r="E30" s="82">
        <v>99083</v>
      </c>
      <c r="F30" s="82">
        <v>98337</v>
      </c>
      <c r="G30" s="82">
        <v>100648</v>
      </c>
      <c r="H30" s="82">
        <v>98955</v>
      </c>
      <c r="I30" s="82">
        <v>97535</v>
      </c>
      <c r="J30" s="82">
        <v>97474</v>
      </c>
      <c r="K30" s="82">
        <v>96322</v>
      </c>
      <c r="L30">
        <f t="shared" si="0"/>
        <v>0.2499922138593304</v>
      </c>
      <c r="M30">
        <f t="shared" si="1"/>
        <v>-2.2718738787906259</v>
      </c>
    </row>
    <row r="31" spans="1:13">
      <c r="A31" s="81" t="s">
        <v>76</v>
      </c>
      <c r="B31" s="82">
        <v>47258</v>
      </c>
      <c r="C31" s="82">
        <v>47647</v>
      </c>
      <c r="D31" s="82">
        <v>46929</v>
      </c>
      <c r="E31" s="82">
        <v>47573</v>
      </c>
      <c r="F31" s="82">
        <v>47276</v>
      </c>
      <c r="G31" s="82">
        <v>47518</v>
      </c>
      <c r="H31" s="82">
        <v>49152</v>
      </c>
      <c r="I31" s="82">
        <v>46632</v>
      </c>
      <c r="J31" s="82">
        <v>47061</v>
      </c>
      <c r="K31" s="82">
        <v>46083</v>
      </c>
      <c r="L31">
        <f t="shared" si="0"/>
        <v>4.4156496226149331</v>
      </c>
      <c r="M31">
        <f t="shared" si="1"/>
        <v>0.76153214657895318</v>
      </c>
    </row>
    <row r="32" spans="1:13">
      <c r="A32" s="81" t="s">
        <v>57</v>
      </c>
      <c r="B32" s="82">
        <v>45690</v>
      </c>
      <c r="C32" s="82">
        <v>45770</v>
      </c>
      <c r="D32" s="82">
        <v>46875</v>
      </c>
      <c r="E32" s="82">
        <v>50265</v>
      </c>
      <c r="F32" s="82">
        <v>50453</v>
      </c>
      <c r="G32" s="82">
        <v>50339</v>
      </c>
      <c r="H32" s="82">
        <v>51076</v>
      </c>
      <c r="I32" s="82">
        <v>52146</v>
      </c>
      <c r="J32" s="82">
        <v>49642</v>
      </c>
      <c r="K32" s="82">
        <v>53132</v>
      </c>
      <c r="L32">
        <f t="shared" si="0"/>
        <v>0.2661923847695391</v>
      </c>
      <c r="M32">
        <f t="shared" si="1"/>
        <v>-2.2600770142794553</v>
      </c>
    </row>
    <row r="33" spans="1:13">
      <c r="A33" s="81" t="s">
        <v>58</v>
      </c>
      <c r="B33" s="82">
        <v>7526</v>
      </c>
      <c r="C33" s="82">
        <v>7618</v>
      </c>
      <c r="D33" s="82">
        <v>7881</v>
      </c>
      <c r="E33" s="82">
        <v>7857</v>
      </c>
      <c r="F33" s="82">
        <v>7971</v>
      </c>
      <c r="G33" s="82">
        <v>7779</v>
      </c>
      <c r="H33" s="82">
        <v>7842</v>
      </c>
      <c r="I33" s="82">
        <v>7776</v>
      </c>
      <c r="J33" s="82">
        <v>7631</v>
      </c>
      <c r="K33" s="82">
        <v>7371</v>
      </c>
      <c r="L33">
        <f t="shared" si="0"/>
        <v>3.5766448150538368</v>
      </c>
      <c r="M33">
        <f t="shared" si="1"/>
        <v>0.15057402188522129</v>
      </c>
    </row>
    <row r="34" spans="1:13">
      <c r="A34" s="86" t="s">
        <v>59</v>
      </c>
      <c r="B34" s="151">
        <v>13667</v>
      </c>
      <c r="C34" s="151">
        <v>14079</v>
      </c>
      <c r="D34" s="151">
        <v>22487</v>
      </c>
      <c r="E34" s="151">
        <v>22653</v>
      </c>
      <c r="F34" s="151">
        <v>22512</v>
      </c>
      <c r="G34" s="151">
        <v>22481</v>
      </c>
      <c r="H34" s="151">
        <v>24312</v>
      </c>
      <c r="I34" s="151">
        <v>24054</v>
      </c>
      <c r="J34" s="151">
        <v>23624</v>
      </c>
      <c r="K34" s="151">
        <v>24230</v>
      </c>
      <c r="L34" s="66">
        <f t="shared" si="0"/>
        <v>4.4733601525705664</v>
      </c>
      <c r="M34" s="66">
        <f t="shared" si="1"/>
        <v>0.8035565984522014</v>
      </c>
    </row>
    <row r="35" spans="1:13">
      <c r="A35" s="81" t="s">
        <v>60</v>
      </c>
      <c r="B35" s="82">
        <v>8288</v>
      </c>
      <c r="C35" s="82">
        <v>8247</v>
      </c>
      <c r="D35" s="82">
        <v>8237</v>
      </c>
      <c r="E35" s="82">
        <v>8312</v>
      </c>
      <c r="F35" s="82">
        <v>8156</v>
      </c>
      <c r="G35" s="82">
        <v>8191</v>
      </c>
      <c r="H35" s="82">
        <v>8308</v>
      </c>
      <c r="I35" s="82">
        <v>8161</v>
      </c>
      <c r="J35" s="82">
        <v>8180</v>
      </c>
      <c r="K35" s="82">
        <v>8037</v>
      </c>
      <c r="L35">
        <f t="shared" si="0"/>
        <v>1.4747871403405755</v>
      </c>
      <c r="M35">
        <f t="shared" si="1"/>
        <v>-1.3799857696001578</v>
      </c>
    </row>
    <row r="36" spans="1:13">
      <c r="A36" s="81" t="s">
        <v>61</v>
      </c>
      <c r="B36" s="82">
        <v>16292</v>
      </c>
      <c r="C36" s="82">
        <v>16891</v>
      </c>
      <c r="D36" s="82">
        <v>17073</v>
      </c>
      <c r="E36" s="82">
        <v>17423</v>
      </c>
      <c r="F36" s="82">
        <v>17866</v>
      </c>
      <c r="G36" s="82">
        <v>18321</v>
      </c>
      <c r="H36" s="82">
        <v>19144</v>
      </c>
      <c r="I36" s="82">
        <v>20292</v>
      </c>
      <c r="J36" s="82">
        <v>20398</v>
      </c>
      <c r="K36" s="82">
        <v>19890</v>
      </c>
      <c r="L36">
        <f t="shared" si="0"/>
        <v>2.0643058784456989</v>
      </c>
      <c r="M36">
        <f t="shared" si="1"/>
        <v>-0.95070186150015101</v>
      </c>
    </row>
    <row r="37" spans="1:13">
      <c r="A37" s="96" t="s">
        <v>80</v>
      </c>
      <c r="B37" s="82">
        <f>B38+B39</f>
        <v>148848</v>
      </c>
      <c r="C37" s="82">
        <f t="shared" ref="C37:K37" si="2">C38+C39</f>
        <v>155201</v>
      </c>
      <c r="D37" s="82">
        <f t="shared" si="2"/>
        <v>157451</v>
      </c>
      <c r="E37" s="82">
        <f t="shared" si="2"/>
        <v>157615</v>
      </c>
      <c r="F37" s="82">
        <f t="shared" si="2"/>
        <v>156735</v>
      </c>
      <c r="G37" s="82">
        <f t="shared" si="2"/>
        <v>157278</v>
      </c>
      <c r="H37" s="82">
        <f t="shared" si="2"/>
        <v>159560</v>
      </c>
      <c r="I37" s="82">
        <f t="shared" si="2"/>
        <v>159395</v>
      </c>
      <c r="J37" s="82">
        <f t="shared" si="2"/>
        <v>154909</v>
      </c>
      <c r="K37" s="82">
        <f t="shared" si="2"/>
        <v>149694</v>
      </c>
      <c r="L37">
        <f t="shared" si="0"/>
        <v>2.3277663743235677</v>
      </c>
      <c r="M37">
        <f t="shared" si="1"/>
        <v>-0.75885155380009406</v>
      </c>
    </row>
    <row r="38" spans="1:13">
      <c r="A38" s="81" t="s">
        <v>428</v>
      </c>
      <c r="B38" s="82">
        <v>133366</v>
      </c>
      <c r="C38" s="82">
        <v>139200</v>
      </c>
      <c r="D38" s="82">
        <v>141230</v>
      </c>
      <c r="E38" s="82">
        <v>141381</v>
      </c>
      <c r="F38" s="82">
        <v>140514</v>
      </c>
      <c r="G38" s="82">
        <v>140230</v>
      </c>
      <c r="H38" s="82">
        <v>142151</v>
      </c>
      <c r="I38" s="82">
        <v>142132</v>
      </c>
      <c r="J38" s="82">
        <v>137473</v>
      </c>
      <c r="K38" s="82">
        <v>132198</v>
      </c>
      <c r="M38">
        <f t="shared" si="1"/>
        <v>-2.4539166666162591</v>
      </c>
    </row>
    <row r="39" spans="1:13">
      <c r="A39" s="81" t="s">
        <v>429</v>
      </c>
      <c r="B39" s="82">
        <v>15482</v>
      </c>
      <c r="C39" s="82">
        <v>16001</v>
      </c>
      <c r="D39" s="82">
        <v>16221</v>
      </c>
      <c r="E39" s="82">
        <v>16234</v>
      </c>
      <c r="F39" s="82">
        <v>16221</v>
      </c>
      <c r="G39" s="82">
        <v>17048</v>
      </c>
      <c r="H39" s="82">
        <v>17409</v>
      </c>
      <c r="I39" s="82">
        <v>17263</v>
      </c>
      <c r="J39" s="82">
        <v>17436</v>
      </c>
      <c r="K39" s="82">
        <v>17496</v>
      </c>
      <c r="M39">
        <f t="shared" si="1"/>
        <v>-2.4539166666162591</v>
      </c>
    </row>
    <row r="40" spans="1:13">
      <c r="B40" s="87"/>
      <c r="C40" s="87"/>
      <c r="D40" s="87"/>
      <c r="E40" s="87"/>
      <c r="F40" s="87"/>
      <c r="G40" s="87"/>
      <c r="H40" s="87"/>
      <c r="I40" s="87"/>
      <c r="J40" s="87"/>
      <c r="K40" s="87"/>
      <c r="L40">
        <f>AVERAGE(L10:L39)</f>
        <v>3.3698674220551927</v>
      </c>
    </row>
    <row r="41" spans="1:13">
      <c r="A41" s="79"/>
      <c r="L41">
        <f>_xlfn.STDEV.P(L10:L39)</f>
        <v>1.3732607418580156</v>
      </c>
    </row>
    <row r="42" spans="1:13">
      <c r="A42" s="79"/>
      <c r="B42" s="79"/>
      <c r="H42" s="96" t="s">
        <v>358</v>
      </c>
      <c r="I42" s="96" t="s">
        <v>403</v>
      </c>
      <c r="J42" s="96" t="s">
        <v>404</v>
      </c>
      <c r="K42" s="96" t="s">
        <v>405</v>
      </c>
    </row>
    <row r="43" spans="1:13">
      <c r="G43" s="81" t="s">
        <v>38</v>
      </c>
      <c r="H43" s="96" t="s">
        <v>38</v>
      </c>
      <c r="I43" s="131">
        <v>11012</v>
      </c>
      <c r="J43" s="131">
        <v>11082</v>
      </c>
      <c r="K43" s="131">
        <v>11126</v>
      </c>
    </row>
    <row r="44" spans="1:13">
      <c r="G44" s="81" t="s">
        <v>40</v>
      </c>
      <c r="H44" s="96" t="s">
        <v>40</v>
      </c>
      <c r="I44" s="131">
        <v>7336.51</v>
      </c>
      <c r="J44" s="131">
        <v>7289.64</v>
      </c>
      <c r="K44" s="131">
        <v>7260.27</v>
      </c>
    </row>
    <row r="45" spans="1:13">
      <c r="G45" s="81" t="s">
        <v>41</v>
      </c>
      <c r="H45" s="96" t="s">
        <v>41</v>
      </c>
      <c r="I45" s="131">
        <v>10506</v>
      </c>
      <c r="J45" s="131">
        <v>10517</v>
      </c>
      <c r="K45" s="131">
        <v>10514</v>
      </c>
    </row>
    <row r="46" spans="1:13">
      <c r="G46" s="81" t="s">
        <v>42</v>
      </c>
      <c r="H46" s="96" t="s">
        <v>42</v>
      </c>
      <c r="I46" s="131">
        <v>5580</v>
      </c>
      <c r="J46" s="131">
        <v>5601</v>
      </c>
      <c r="K46" s="131">
        <v>5625</v>
      </c>
    </row>
    <row r="47" spans="1:13">
      <c r="G47" s="81" t="s">
        <v>359</v>
      </c>
      <c r="H47" s="96" t="s">
        <v>359</v>
      </c>
      <c r="I47" s="131">
        <v>81851</v>
      </c>
      <c r="J47" s="131">
        <v>82024</v>
      </c>
      <c r="K47" s="131">
        <v>82242</v>
      </c>
    </row>
    <row r="48" spans="1:13">
      <c r="G48" s="81" t="s">
        <v>44</v>
      </c>
      <c r="H48" s="96" t="s">
        <v>44</v>
      </c>
      <c r="I48" s="131">
        <v>1329.7</v>
      </c>
      <c r="J48" s="131">
        <v>1325.2</v>
      </c>
      <c r="K48" s="131">
        <v>1320.2</v>
      </c>
    </row>
    <row r="49" spans="7:11">
      <c r="G49" s="81" t="s">
        <v>70</v>
      </c>
      <c r="H49" s="96" t="s">
        <v>70</v>
      </c>
      <c r="I49" s="131">
        <v>4581.51</v>
      </c>
      <c r="J49" s="131">
        <v>4597.29</v>
      </c>
      <c r="K49" s="131">
        <v>4610.97</v>
      </c>
    </row>
    <row r="50" spans="7:11">
      <c r="G50" s="81" t="s">
        <v>68</v>
      </c>
      <c r="H50" s="96" t="s">
        <v>68</v>
      </c>
      <c r="I50" s="131">
        <v>11123</v>
      </c>
      <c r="J50" s="131">
        <v>11070</v>
      </c>
      <c r="K50" s="131">
        <v>11001</v>
      </c>
    </row>
    <row r="51" spans="7:11">
      <c r="G51" s="81" t="s">
        <v>45</v>
      </c>
      <c r="H51" s="96" t="s">
        <v>45</v>
      </c>
      <c r="I51" s="131">
        <v>46163</v>
      </c>
      <c r="J51" s="131">
        <v>46106</v>
      </c>
      <c r="K51" s="131">
        <v>45825</v>
      </c>
    </row>
    <row r="52" spans="7:11">
      <c r="G52" s="81" t="s">
        <v>46</v>
      </c>
      <c r="H52" s="96" t="s">
        <v>46</v>
      </c>
      <c r="I52" s="131">
        <v>65418.5</v>
      </c>
      <c r="J52" s="131">
        <v>65721</v>
      </c>
      <c r="K52" s="131">
        <v>66004.5</v>
      </c>
    </row>
    <row r="53" spans="7:11">
      <c r="G53" s="81" t="s">
        <v>427</v>
      </c>
      <c r="H53" s="133" t="s">
        <v>96</v>
      </c>
      <c r="K53" s="136">
        <v>4253</v>
      </c>
    </row>
    <row r="54" spans="7:11">
      <c r="G54" s="81" t="s">
        <v>96</v>
      </c>
      <c r="H54" s="96" t="s">
        <v>47</v>
      </c>
      <c r="I54" s="131">
        <v>60141.8</v>
      </c>
      <c r="J54" s="131">
        <v>60479.9</v>
      </c>
      <c r="K54" s="131">
        <v>60762.3</v>
      </c>
    </row>
    <row r="55" spans="7:11">
      <c r="G55" s="81" t="s">
        <v>47</v>
      </c>
      <c r="H55" s="96" t="s">
        <v>48</v>
      </c>
      <c r="I55" s="131">
        <v>859.49</v>
      </c>
      <c r="J55" s="131">
        <v>865.39</v>
      </c>
      <c r="K55" s="131">
        <v>858.98</v>
      </c>
    </row>
    <row r="56" spans="7:11">
      <c r="G56" s="81" t="s">
        <v>48</v>
      </c>
      <c r="H56" s="96" t="s">
        <v>49</v>
      </c>
      <c r="I56" s="131">
        <v>2047.7</v>
      </c>
      <c r="J56" s="131">
        <v>2026.1</v>
      </c>
      <c r="K56" s="131">
        <v>2004.9</v>
      </c>
    </row>
    <row r="57" spans="7:11">
      <c r="G57" s="81" t="s">
        <v>49</v>
      </c>
      <c r="H57" s="96" t="s">
        <v>50</v>
      </c>
      <c r="I57" s="131">
        <v>3028.12</v>
      </c>
      <c r="J57" s="131">
        <v>2987.77</v>
      </c>
      <c r="K57" s="131">
        <v>2957.69</v>
      </c>
    </row>
    <row r="58" spans="7:11">
      <c r="G58" s="81" t="s">
        <v>50</v>
      </c>
      <c r="H58" s="96" t="s">
        <v>51</v>
      </c>
      <c r="I58" s="131">
        <v>524.9</v>
      </c>
      <c r="J58" s="131">
        <v>537</v>
      </c>
      <c r="K58" s="131">
        <v>549.70000000000005</v>
      </c>
    </row>
    <row r="59" spans="7:11">
      <c r="G59" s="81" t="s">
        <v>51</v>
      </c>
      <c r="H59" s="96" t="s">
        <v>52</v>
      </c>
      <c r="I59" s="131">
        <v>9965.33</v>
      </c>
      <c r="J59" s="131">
        <v>9929.25</v>
      </c>
      <c r="K59" s="131">
        <v>9881.2999999999993</v>
      </c>
    </row>
    <row r="60" spans="7:11">
      <c r="G60" s="81" t="s">
        <v>52</v>
      </c>
      <c r="H60" s="96" t="s">
        <v>53</v>
      </c>
      <c r="I60" s="131">
        <v>417.36</v>
      </c>
      <c r="J60" s="131">
        <v>421.15</v>
      </c>
      <c r="K60" s="131">
        <v>423.38</v>
      </c>
    </row>
    <row r="61" spans="7:11">
      <c r="G61" s="81" t="s">
        <v>53</v>
      </c>
      <c r="H61" s="96" t="s">
        <v>54</v>
      </c>
      <c r="I61" s="131">
        <v>16727</v>
      </c>
      <c r="J61" s="131">
        <v>16779</v>
      </c>
      <c r="K61" s="131">
        <v>16827</v>
      </c>
    </row>
    <row r="62" spans="7:11">
      <c r="G62" s="81" t="s">
        <v>54</v>
      </c>
      <c r="H62" s="96" t="s">
        <v>55</v>
      </c>
      <c r="I62" s="131">
        <v>8400.93</v>
      </c>
      <c r="J62" s="131">
        <v>8443.32</v>
      </c>
      <c r="K62" s="131">
        <v>8499.07</v>
      </c>
    </row>
    <row r="63" spans="7:11">
      <c r="G63" s="81" t="s">
        <v>55</v>
      </c>
      <c r="H63" s="96" t="s">
        <v>56</v>
      </c>
      <c r="I63" s="130" t="s">
        <v>332</v>
      </c>
      <c r="J63" s="130" t="s">
        <v>332</v>
      </c>
      <c r="K63" s="132">
        <v>385300</v>
      </c>
    </row>
    <row r="64" spans="7:11">
      <c r="G64" s="81" t="s">
        <v>56</v>
      </c>
      <c r="H64" s="96" t="s">
        <v>76</v>
      </c>
      <c r="I64" s="131">
        <v>10551</v>
      </c>
      <c r="J64" s="131">
        <v>10499.35</v>
      </c>
      <c r="K64" s="131">
        <v>10436.290000000001</v>
      </c>
    </row>
    <row r="65" spans="7:11">
      <c r="G65" s="81" t="s">
        <v>76</v>
      </c>
      <c r="H65" s="96" t="s">
        <v>57</v>
      </c>
      <c r="I65" s="130" t="s">
        <v>332</v>
      </c>
      <c r="J65" s="130" t="s">
        <v>332</v>
      </c>
      <c r="K65" s="132">
        <v>199600</v>
      </c>
    </row>
    <row r="66" spans="7:11">
      <c r="G66" s="81" t="s">
        <v>57</v>
      </c>
      <c r="H66" s="96" t="s">
        <v>58</v>
      </c>
      <c r="I66" s="131">
        <v>2055.12</v>
      </c>
      <c r="J66" s="131">
        <v>2058.4699999999998</v>
      </c>
      <c r="K66" s="131">
        <v>2060.87</v>
      </c>
    </row>
    <row r="67" spans="7:11">
      <c r="G67" s="81" t="s">
        <v>58</v>
      </c>
      <c r="H67" s="96" t="s">
        <v>59</v>
      </c>
      <c r="I67" s="131">
        <v>5403.41</v>
      </c>
      <c r="J67" s="131">
        <v>5409.47</v>
      </c>
      <c r="K67" s="131">
        <v>5416.51</v>
      </c>
    </row>
    <row r="68" spans="7:11">
      <c r="G68" s="81" t="s">
        <v>59</v>
      </c>
      <c r="H68" s="96" t="s">
        <v>60</v>
      </c>
      <c r="I68" s="131">
        <v>5399.2</v>
      </c>
      <c r="J68" s="131">
        <v>5424.8</v>
      </c>
      <c r="K68" s="131">
        <v>5449.6</v>
      </c>
    </row>
    <row r="69" spans="7:11">
      <c r="G69" s="81" t="s">
        <v>60</v>
      </c>
      <c r="H69" s="96" t="s">
        <v>61</v>
      </c>
      <c r="I69" s="131">
        <v>9477.02</v>
      </c>
      <c r="J69" s="131">
        <v>9548</v>
      </c>
      <c r="K69" s="131">
        <v>9635.2000000000007</v>
      </c>
    </row>
    <row r="70" spans="7:11">
      <c r="G70" s="81" t="s">
        <v>61</v>
      </c>
      <c r="H70" s="96" t="s">
        <v>80</v>
      </c>
      <c r="I70" s="131">
        <v>63495</v>
      </c>
      <c r="J70" s="131">
        <v>63905</v>
      </c>
      <c r="K70" s="131">
        <v>64308</v>
      </c>
    </row>
    <row r="71" spans="7:11">
      <c r="G71" s="96" t="s">
        <v>80</v>
      </c>
    </row>
  </sheetData>
  <pageMargins left="0.7" right="0.7" top="0.75" bottom="0.75" header="0.3" footer="0.3"/>
  <pageSetup paperSize="9" orientation="portrait" horizontalDpi="300" verticalDpi="0" copies="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workbookViewId="0">
      <selection activeCell="S13" sqref="S13"/>
    </sheetView>
  </sheetViews>
  <sheetFormatPr defaultRowHeight="16.5"/>
  <sheetData>
    <row r="1" spans="1:19">
      <c r="A1" s="366" t="s">
        <v>617</v>
      </c>
      <c r="B1" s="365"/>
      <c r="C1" s="365"/>
      <c r="D1" s="365"/>
      <c r="E1" s="365"/>
      <c r="F1" s="365"/>
      <c r="G1" s="365"/>
      <c r="H1" s="365"/>
      <c r="I1" s="365"/>
      <c r="J1" s="365"/>
      <c r="K1" s="365"/>
      <c r="L1" s="365"/>
      <c r="M1" s="365"/>
      <c r="N1" s="365"/>
      <c r="O1" s="365"/>
      <c r="P1" s="365"/>
      <c r="Q1" s="365"/>
      <c r="R1" s="365"/>
    </row>
    <row r="2" spans="1:19">
      <c r="A2" s="365" t="s">
        <v>618</v>
      </c>
      <c r="B2" s="365" t="s">
        <v>619</v>
      </c>
      <c r="C2" s="365"/>
      <c r="D2" s="365"/>
      <c r="E2" s="365"/>
      <c r="F2" s="365"/>
      <c r="G2" s="365"/>
      <c r="H2" s="365"/>
      <c r="I2" s="365"/>
      <c r="J2" s="365"/>
      <c r="K2" s="365"/>
      <c r="L2" s="365"/>
      <c r="M2" s="365"/>
      <c r="N2" s="365"/>
      <c r="O2" s="365"/>
      <c r="P2" s="365"/>
      <c r="Q2" s="365"/>
      <c r="R2" s="365"/>
    </row>
    <row r="3" spans="1:19">
      <c r="A3" s="365" t="s">
        <v>620</v>
      </c>
      <c r="B3" s="365"/>
      <c r="C3" s="365"/>
      <c r="D3" s="365"/>
      <c r="E3" s="365"/>
      <c r="F3" s="365"/>
      <c r="G3" s="365"/>
      <c r="H3" s="365"/>
      <c r="I3" s="365"/>
      <c r="J3" s="365"/>
      <c r="K3" s="365"/>
      <c r="L3" s="365"/>
      <c r="M3" s="365"/>
      <c r="N3" s="365"/>
      <c r="O3" s="365"/>
      <c r="P3" s="365"/>
      <c r="Q3" s="365"/>
      <c r="R3" s="365"/>
    </row>
    <row r="4" spans="1:19">
      <c r="A4" s="365" t="s">
        <v>621</v>
      </c>
      <c r="B4" s="365"/>
      <c r="C4" s="365"/>
      <c r="D4" s="365"/>
      <c r="E4" s="365"/>
      <c r="F4" s="365"/>
      <c r="G4" s="365"/>
      <c r="H4" s="365"/>
      <c r="I4" s="365"/>
      <c r="J4" s="365"/>
      <c r="K4" s="365"/>
      <c r="L4" s="365"/>
      <c r="M4" s="365"/>
      <c r="N4" s="365"/>
      <c r="O4" s="365"/>
      <c r="P4" s="365"/>
      <c r="Q4" s="365"/>
      <c r="R4" s="365"/>
    </row>
    <row r="5" spans="1:19">
      <c r="A5" s="365"/>
      <c r="B5" s="365"/>
      <c r="C5" s="365"/>
      <c r="D5" s="365"/>
      <c r="E5" s="365"/>
      <c r="F5" s="365"/>
      <c r="G5" s="365"/>
      <c r="H5" s="365"/>
      <c r="I5" s="365"/>
      <c r="J5" s="365"/>
      <c r="K5" s="365"/>
      <c r="L5" s="365"/>
      <c r="M5" s="365"/>
      <c r="N5" s="365"/>
      <c r="O5" s="365"/>
      <c r="P5" s="365"/>
      <c r="Q5" s="365"/>
      <c r="R5" s="365"/>
    </row>
    <row r="6" spans="1:19">
      <c r="A6" s="900" t="s">
        <v>622</v>
      </c>
      <c r="B6" s="900"/>
      <c r="C6" s="900"/>
      <c r="D6" s="900"/>
      <c r="E6" s="900"/>
      <c r="F6" s="900"/>
      <c r="G6" s="900"/>
      <c r="H6" s="900"/>
      <c r="I6" s="900"/>
      <c r="J6" s="900"/>
      <c r="K6" s="900"/>
      <c r="L6" s="900"/>
      <c r="M6" s="900"/>
      <c r="N6" s="900"/>
      <c r="O6" s="900"/>
      <c r="P6" s="900"/>
      <c r="Q6" s="900"/>
      <c r="R6" s="900"/>
    </row>
    <row r="7" spans="1:19">
      <c r="A7" s="901" t="s">
        <v>623</v>
      </c>
      <c r="B7" s="901"/>
      <c r="C7" s="901"/>
      <c r="D7" s="901"/>
      <c r="E7" s="901"/>
      <c r="F7" s="901"/>
      <c r="G7" s="901"/>
      <c r="H7" s="901"/>
      <c r="I7" s="901"/>
      <c r="J7" s="353"/>
      <c r="K7" s="324"/>
      <c r="L7" s="353"/>
      <c r="M7" s="353"/>
      <c r="N7" s="353"/>
      <c r="O7" s="353"/>
      <c r="P7" s="353"/>
      <c r="Q7" s="353"/>
      <c r="R7" s="353"/>
    </row>
    <row r="8" spans="1:19">
      <c r="A8" s="342"/>
      <c r="B8" s="342"/>
      <c r="C8" s="360"/>
      <c r="D8" s="342"/>
      <c r="E8" s="361"/>
      <c r="F8" s="361"/>
      <c r="G8" s="362"/>
      <c r="H8" s="362"/>
      <c r="I8" s="363"/>
      <c r="J8" s="361"/>
      <c r="K8" s="364"/>
      <c r="L8" s="362"/>
      <c r="M8" s="363"/>
      <c r="N8" s="362"/>
      <c r="O8" s="362"/>
      <c r="P8" s="362"/>
      <c r="Q8" s="363"/>
      <c r="R8" s="354"/>
    </row>
    <row r="9" spans="1:19">
      <c r="A9" s="343"/>
      <c r="B9" s="343"/>
      <c r="C9" s="897" t="s">
        <v>624</v>
      </c>
      <c r="D9" s="898"/>
      <c r="E9" s="898"/>
      <c r="F9" s="899"/>
      <c r="G9" s="897" t="s">
        <v>625</v>
      </c>
      <c r="H9" s="898"/>
      <c r="I9" s="898"/>
      <c r="J9" s="899"/>
      <c r="K9" s="897" t="s">
        <v>626</v>
      </c>
      <c r="L9" s="898"/>
      <c r="M9" s="898"/>
      <c r="N9" s="899"/>
      <c r="O9" s="897" t="s">
        <v>627</v>
      </c>
      <c r="P9" s="898"/>
      <c r="Q9" s="898"/>
      <c r="R9" s="899"/>
    </row>
    <row r="10" spans="1:19" ht="57.75">
      <c r="A10" s="344"/>
      <c r="B10" s="341" t="s">
        <v>628</v>
      </c>
      <c r="C10" s="345" t="s">
        <v>629</v>
      </c>
      <c r="D10" s="345" t="s">
        <v>630</v>
      </c>
      <c r="E10" s="345" t="s">
        <v>631</v>
      </c>
      <c r="F10" s="345" t="s">
        <v>632</v>
      </c>
      <c r="G10" s="345" t="s">
        <v>629</v>
      </c>
      <c r="H10" s="345" t="s">
        <v>630</v>
      </c>
      <c r="I10" s="345" t="s">
        <v>631</v>
      </c>
      <c r="J10" s="345" t="s">
        <v>632</v>
      </c>
      <c r="K10" s="345" t="s">
        <v>629</v>
      </c>
      <c r="L10" s="345" t="s">
        <v>630</v>
      </c>
      <c r="M10" s="345" t="s">
        <v>631</v>
      </c>
      <c r="N10" s="345" t="s">
        <v>632</v>
      </c>
      <c r="O10" s="345" t="s">
        <v>629</v>
      </c>
      <c r="P10" s="345" t="s">
        <v>630</v>
      </c>
      <c r="Q10" s="345" t="s">
        <v>631</v>
      </c>
      <c r="R10" s="345" t="s">
        <v>632</v>
      </c>
    </row>
    <row r="11" spans="1:19">
      <c r="A11" s="346"/>
      <c r="B11" s="346"/>
      <c r="C11" s="347">
        <v>1</v>
      </c>
      <c r="D11" s="347">
        <v>2</v>
      </c>
      <c r="E11" s="347">
        <v>3</v>
      </c>
      <c r="F11" s="347">
        <v>4</v>
      </c>
      <c r="G11" s="347">
        <v>5</v>
      </c>
      <c r="H11" s="347">
        <v>6</v>
      </c>
      <c r="I11" s="347">
        <v>7</v>
      </c>
      <c r="J11" s="347">
        <v>8</v>
      </c>
      <c r="K11" s="347">
        <v>9</v>
      </c>
      <c r="L11" s="347">
        <v>10</v>
      </c>
      <c r="M11" s="347">
        <v>11</v>
      </c>
      <c r="N11" s="347">
        <v>12</v>
      </c>
      <c r="O11" s="347">
        <v>13</v>
      </c>
      <c r="P11" s="347">
        <v>14</v>
      </c>
      <c r="Q11" s="347">
        <v>15</v>
      </c>
      <c r="R11" s="347">
        <v>16</v>
      </c>
    </row>
    <row r="12" spans="1:19">
      <c r="A12" s="336" t="s">
        <v>13</v>
      </c>
      <c r="B12" s="348"/>
      <c r="C12" s="349"/>
      <c r="D12" s="349"/>
      <c r="E12" s="349"/>
      <c r="F12" s="349"/>
      <c r="G12" s="349"/>
      <c r="H12" s="350"/>
      <c r="I12" s="350"/>
      <c r="J12" s="350"/>
      <c r="K12" s="350"/>
      <c r="L12" s="350"/>
      <c r="M12" s="350"/>
      <c r="N12" s="350"/>
      <c r="O12" s="350"/>
      <c r="P12" s="350"/>
      <c r="Q12" s="350"/>
      <c r="R12" s="350"/>
    </row>
    <row r="13" spans="1:19">
      <c r="A13" s="332" t="s">
        <v>65</v>
      </c>
      <c r="B13" s="340"/>
      <c r="C13" s="331">
        <v>36767.683567458247</v>
      </c>
      <c r="D13" s="331">
        <v>51162.868519556308</v>
      </c>
      <c r="E13" s="331">
        <v>50947.385495325732</v>
      </c>
      <c r="F13" s="331">
        <v>51320.259452910082</v>
      </c>
      <c r="G13" s="331">
        <v>37220.743774012997</v>
      </c>
      <c r="H13" s="334">
        <v>51504.474274163891</v>
      </c>
      <c r="I13" s="334">
        <v>51288.991249933322</v>
      </c>
      <c r="J13" s="334">
        <v>51661.865207517665</v>
      </c>
      <c r="K13" s="334">
        <v>37259.188118765029</v>
      </c>
      <c r="L13" s="334">
        <v>52081.745951744997</v>
      </c>
      <c r="M13" s="334">
        <v>52081.745951744997</v>
      </c>
      <c r="N13" s="334">
        <v>52214.214063166197</v>
      </c>
      <c r="O13" s="334">
        <v>37259.188118765029</v>
      </c>
      <c r="P13" s="334">
        <v>52081.745951744997</v>
      </c>
      <c r="Q13" s="334">
        <v>52081.745951744997</v>
      </c>
      <c r="R13" s="334">
        <v>52214.214063166197</v>
      </c>
      <c r="S13">
        <f>(J13-$J$49)/$J$50</f>
        <v>0.23776005607997711</v>
      </c>
    </row>
    <row r="14" spans="1:19">
      <c r="A14" s="332" t="s">
        <v>55</v>
      </c>
      <c r="B14" s="340"/>
      <c r="C14" s="331">
        <v>32587.238033843263</v>
      </c>
      <c r="D14" s="331">
        <v>38352.555154765461</v>
      </c>
      <c r="E14" s="331">
        <v>42994.133964020628</v>
      </c>
      <c r="F14" s="331">
        <v>64056.602778522974</v>
      </c>
      <c r="G14" s="331">
        <v>32587.238033843263</v>
      </c>
      <c r="H14" s="334">
        <v>38352.555154765461</v>
      </c>
      <c r="I14" s="334">
        <v>42994.133964020628</v>
      </c>
      <c r="J14" s="334">
        <v>64056.602778522974</v>
      </c>
      <c r="K14" s="334">
        <v>34126.219938756774</v>
      </c>
      <c r="L14" s="334">
        <v>41498.553225632873</v>
      </c>
      <c r="M14" s="334">
        <v>46624.582893675608</v>
      </c>
      <c r="N14" s="334">
        <v>66464.781018452428</v>
      </c>
      <c r="O14" s="334">
        <v>34550.84756800883</v>
      </c>
      <c r="P14" s="334">
        <v>37199.491730581023</v>
      </c>
      <c r="Q14" s="334">
        <v>47840.988560897647</v>
      </c>
      <c r="R14" s="334">
        <v>69413.714333202865</v>
      </c>
      <c r="S14" s="284">
        <f t="shared" ref="S14:S48" si="0">(J14-$J$49)/$J$50</f>
        <v>0.85776789843459778</v>
      </c>
    </row>
    <row r="15" spans="1:19">
      <c r="A15" s="333" t="s">
        <v>633</v>
      </c>
      <c r="B15" s="355"/>
      <c r="C15" s="329">
        <v>33666.925581317882</v>
      </c>
      <c r="D15" s="329">
        <v>42282.918280019614</v>
      </c>
      <c r="E15" s="329">
        <v>47635.306960462978</v>
      </c>
      <c r="F15" s="329">
        <v>58340.07297098641</v>
      </c>
      <c r="G15" s="329">
        <v>33666.925581317882</v>
      </c>
      <c r="H15" s="326">
        <v>42282.918280019614</v>
      </c>
      <c r="I15" s="326">
        <v>47635.306960462978</v>
      </c>
      <c r="J15" s="326">
        <v>58340.07297098641</v>
      </c>
      <c r="K15" s="326">
        <v>33666.925581317882</v>
      </c>
      <c r="L15" s="326">
        <v>42282.918280019614</v>
      </c>
      <c r="M15" s="326">
        <v>47635.306960462978</v>
      </c>
      <c r="N15" s="326">
        <v>58340.07297098641</v>
      </c>
      <c r="O15" s="326">
        <v>42065.490720143847</v>
      </c>
      <c r="P15" s="326">
        <v>53684.051781329086</v>
      </c>
      <c r="Q15" s="326">
        <v>61255.765652571557</v>
      </c>
      <c r="R15" s="326">
        <v>73875.292554763451</v>
      </c>
      <c r="S15" s="284">
        <f t="shared" si="0"/>
        <v>0.57181643787139114</v>
      </c>
    </row>
    <row r="16" spans="1:19">
      <c r="A16" s="333" t="s">
        <v>634</v>
      </c>
      <c r="B16" s="355">
        <v>1</v>
      </c>
      <c r="C16" s="329">
        <v>33109.170817829377</v>
      </c>
      <c r="D16" s="329">
        <v>41403.029252234308</v>
      </c>
      <c r="E16" s="329">
        <v>46615.904340285029</v>
      </c>
      <c r="F16" s="329">
        <v>57041.654516386494</v>
      </c>
      <c r="G16" s="329">
        <v>33109.170817829377</v>
      </c>
      <c r="H16" s="326">
        <v>41403.029252234308</v>
      </c>
      <c r="I16" s="326">
        <v>46615.904340285029</v>
      </c>
      <c r="J16" s="326">
        <v>57041.654516386494</v>
      </c>
      <c r="K16" s="326">
        <v>33109.170817829377</v>
      </c>
      <c r="L16" s="326">
        <v>41403.029252234308</v>
      </c>
      <c r="M16" s="326">
        <v>46615.904340285029</v>
      </c>
      <c r="N16" s="326">
        <v>57041.654516386494</v>
      </c>
      <c r="O16" s="326">
        <v>41191.391291359141</v>
      </c>
      <c r="P16" s="326">
        <v>52507.264154967925</v>
      </c>
      <c r="Q16" s="326">
        <v>59881.629503091419</v>
      </c>
      <c r="R16" s="326">
        <v>72172.238416630556</v>
      </c>
      <c r="S16" s="284">
        <f t="shared" si="0"/>
        <v>0.50686713015929408</v>
      </c>
    </row>
    <row r="17" spans="1:19">
      <c r="A17" s="332" t="s">
        <v>67</v>
      </c>
      <c r="B17" s="340"/>
      <c r="C17" s="331">
        <v>37144.81506880244</v>
      </c>
      <c r="D17" s="331">
        <v>55764.93364607804</v>
      </c>
      <c r="E17" s="331">
        <v>58494.759598901968</v>
      </c>
      <c r="F17" s="331">
        <v>58494.759598901968</v>
      </c>
      <c r="G17" s="331">
        <v>37144.81506880244</v>
      </c>
      <c r="H17" s="334">
        <v>55764.93364607804</v>
      </c>
      <c r="I17" s="334">
        <v>58494.759598901968</v>
      </c>
      <c r="J17" s="334">
        <v>58494.759598901968</v>
      </c>
      <c r="K17" s="334">
        <v>37144.81506880244</v>
      </c>
      <c r="L17" s="334">
        <v>55764.93364607804</v>
      </c>
      <c r="M17" s="334">
        <v>58494.759598901968</v>
      </c>
      <c r="N17" s="334">
        <v>58494.759598901968</v>
      </c>
      <c r="O17" s="334">
        <v>37293.807947747075</v>
      </c>
      <c r="P17" s="334">
        <v>56020.53835087586</v>
      </c>
      <c r="Q17" s="334">
        <v>58728.233886272006</v>
      </c>
      <c r="R17" s="334">
        <v>58728.233886272006</v>
      </c>
      <c r="S17" s="284">
        <f t="shared" si="0"/>
        <v>0.57955415090207207</v>
      </c>
    </row>
    <row r="18" spans="1:19">
      <c r="A18" s="332" t="s">
        <v>83</v>
      </c>
      <c r="B18" s="340"/>
      <c r="C18" s="331">
        <v>17769.810598511216</v>
      </c>
      <c r="D18" s="331">
        <v>22741.938336178846</v>
      </c>
      <c r="E18" s="331">
        <v>24724.84534198634</v>
      </c>
      <c r="F18" s="331">
        <v>32656.473365216316</v>
      </c>
      <c r="G18" s="331">
        <v>17769.810598511216</v>
      </c>
      <c r="H18" s="334">
        <v>22741.938336178846</v>
      </c>
      <c r="I18" s="334">
        <v>24724.84534198634</v>
      </c>
      <c r="J18" s="334">
        <v>32656.473365216316</v>
      </c>
      <c r="K18" s="334">
        <v>17769.810598511216</v>
      </c>
      <c r="L18" s="334">
        <v>22741.938336178846</v>
      </c>
      <c r="M18" s="334">
        <v>24724.84534198634</v>
      </c>
      <c r="N18" s="334">
        <v>32656.473365216316</v>
      </c>
      <c r="O18" s="334">
        <v>18875.636955340331</v>
      </c>
      <c r="P18" s="334">
        <v>24107.915093069128</v>
      </c>
      <c r="Q18" s="334">
        <v>26194.554176052348</v>
      </c>
      <c r="R18" s="334">
        <v>34541.142672970404</v>
      </c>
      <c r="S18" s="284">
        <f t="shared" si="0"/>
        <v>-0.71292501665719721</v>
      </c>
    </row>
    <row r="19" spans="1:19">
      <c r="A19" s="333" t="s">
        <v>41</v>
      </c>
      <c r="B19" s="355"/>
      <c r="C19" s="329">
        <v>15807.264203414899</v>
      </c>
      <c r="D19" s="329">
        <v>16669.338897118065</v>
      </c>
      <c r="E19" s="329">
        <v>17223.900512967306</v>
      </c>
      <c r="F19" s="329">
        <v>18727.829552861847</v>
      </c>
      <c r="G19" s="329">
        <v>16985.749766790646</v>
      </c>
      <c r="H19" s="326">
        <v>18508.013650432727</v>
      </c>
      <c r="I19" s="326">
        <v>19362.875740161675</v>
      </c>
      <c r="J19" s="326">
        <v>21834.911492931722</v>
      </c>
      <c r="K19" s="326">
        <v>17104.184768498086</v>
      </c>
      <c r="L19" s="326">
        <v>18682.936148685891</v>
      </c>
      <c r="M19" s="326">
        <v>19514.744868702863</v>
      </c>
      <c r="N19" s="326">
        <v>21950.919824143166</v>
      </c>
      <c r="O19" s="326">
        <v>17541.38990286033</v>
      </c>
      <c r="P19" s="326">
        <v>19236.35183680091</v>
      </c>
      <c r="Q19" s="326">
        <v>20063.104993284553</v>
      </c>
      <c r="R19" s="326">
        <v>22747.676636995726</v>
      </c>
      <c r="S19" s="284">
        <f t="shared" si="0"/>
        <v>-1.2542396825713389</v>
      </c>
    </row>
    <row r="20" spans="1:19">
      <c r="A20" s="333" t="s">
        <v>42</v>
      </c>
      <c r="B20" s="355"/>
      <c r="C20" s="329">
        <v>42230.071776028606</v>
      </c>
      <c r="D20" s="329">
        <v>44797.278664671481</v>
      </c>
      <c r="E20" s="329">
        <v>46036.603721353691</v>
      </c>
      <c r="F20" s="329">
        <v>46036.603721353691</v>
      </c>
      <c r="G20" s="329">
        <v>44131.106211913575</v>
      </c>
      <c r="H20" s="326">
        <v>49352.784822132882</v>
      </c>
      <c r="I20" s="326">
        <v>51121.923689532814</v>
      </c>
      <c r="J20" s="326">
        <v>51121.923689532814</v>
      </c>
      <c r="K20" s="326">
        <v>44131.106211913575</v>
      </c>
      <c r="L20" s="326">
        <v>49352.784822132882</v>
      </c>
      <c r="M20" s="326">
        <v>51121.923689532814</v>
      </c>
      <c r="N20" s="326">
        <v>51121.923689532814</v>
      </c>
      <c r="O20" s="326">
        <v>45504.440924554307</v>
      </c>
      <c r="P20" s="326">
        <v>59367.921879885442</v>
      </c>
      <c r="Q20" s="326">
        <v>59367.921879885442</v>
      </c>
      <c r="R20" s="326">
        <v>59367.921879885442</v>
      </c>
      <c r="S20" s="284">
        <f t="shared" si="0"/>
        <v>0.2107511764126431</v>
      </c>
    </row>
    <row r="21" spans="1:19">
      <c r="A21" s="332" t="s">
        <v>635</v>
      </c>
      <c r="B21" s="340"/>
      <c r="C21" s="331">
        <v>28321.253023856727</v>
      </c>
      <c r="D21" s="331">
        <v>41393.004234237887</v>
      </c>
      <c r="E21" s="331">
        <v>41393.004234237887</v>
      </c>
      <c r="F21" s="331">
        <v>41393.004234237887</v>
      </c>
      <c r="G21" s="331">
        <v>28321.253023856727</v>
      </c>
      <c r="H21" s="334">
        <v>41393.004234237887</v>
      </c>
      <c r="I21" s="334">
        <v>41393.004234237887</v>
      </c>
      <c r="J21" s="334">
        <v>41393.004234237887</v>
      </c>
      <c r="K21" s="334">
        <v>28321.253023856727</v>
      </c>
      <c r="L21" s="334">
        <v>41393.004234237887</v>
      </c>
      <c r="M21" s="334">
        <v>41393.004234237887</v>
      </c>
      <c r="N21" s="334">
        <v>41393.004234237887</v>
      </c>
      <c r="O21" s="334">
        <v>28321.253023856727</v>
      </c>
      <c r="P21" s="334">
        <v>41393.004234237887</v>
      </c>
      <c r="Q21" s="334">
        <v>41393.004234237887</v>
      </c>
      <c r="R21" s="334">
        <v>41393.004234237887</v>
      </c>
      <c r="S21" s="284">
        <f t="shared" si="0"/>
        <v>-0.27590748218048566</v>
      </c>
    </row>
    <row r="22" spans="1:19">
      <c r="A22" s="332" t="s">
        <v>44</v>
      </c>
      <c r="B22" s="340"/>
      <c r="C22" s="331" t="s">
        <v>118</v>
      </c>
      <c r="D22" s="331" t="s">
        <v>118</v>
      </c>
      <c r="E22" s="331" t="s">
        <v>118</v>
      </c>
      <c r="F22" s="331" t="s">
        <v>118</v>
      </c>
      <c r="G22" s="331">
        <v>11828.117955162392</v>
      </c>
      <c r="H22" s="334">
        <v>12525.033647231428</v>
      </c>
      <c r="I22" s="334">
        <v>12525.033647231428</v>
      </c>
      <c r="J22" s="334">
        <v>17288.371365814914</v>
      </c>
      <c r="K22" s="334">
        <v>11828.117955162392</v>
      </c>
      <c r="L22" s="334">
        <v>12525.033647231428</v>
      </c>
      <c r="M22" s="334">
        <v>12525.033647231428</v>
      </c>
      <c r="N22" s="334">
        <v>17288.371365814914</v>
      </c>
      <c r="O22" s="334">
        <v>11828.117955162392</v>
      </c>
      <c r="P22" s="334">
        <v>12525.033647231428</v>
      </c>
      <c r="Q22" s="334">
        <v>12525.033647231428</v>
      </c>
      <c r="R22" s="334">
        <v>17288.371365814914</v>
      </c>
      <c r="S22" s="284">
        <f t="shared" si="0"/>
        <v>-1.4816660817382366</v>
      </c>
    </row>
    <row r="23" spans="1:19">
      <c r="A23" s="333" t="s">
        <v>60</v>
      </c>
      <c r="B23" s="355">
        <v>2</v>
      </c>
      <c r="C23" s="329">
        <v>27442.854452349009</v>
      </c>
      <c r="D23" s="329">
        <v>29638.282808536933</v>
      </c>
      <c r="E23" s="329">
        <v>29638.282808536933</v>
      </c>
      <c r="F23" s="329">
        <v>29638.282808536933</v>
      </c>
      <c r="G23" s="329">
        <v>32148.08351740623</v>
      </c>
      <c r="H23" s="326">
        <v>37212.099941985398</v>
      </c>
      <c r="I23" s="326">
        <v>39444.780249275856</v>
      </c>
      <c r="J23" s="326">
        <v>41811.482293975292</v>
      </c>
      <c r="K23" s="326">
        <v>34720.133262037227</v>
      </c>
      <c r="L23" s="326">
        <v>40189.260847420795</v>
      </c>
      <c r="M23" s="326">
        <v>42600.6368045899</v>
      </c>
      <c r="N23" s="326">
        <v>45156.695319189137</v>
      </c>
      <c r="O23" s="326">
        <v>36817.395772154028</v>
      </c>
      <c r="P23" s="326">
        <v>44216.893268513501</v>
      </c>
      <c r="Q23" s="326">
        <v>45985.574075835</v>
      </c>
      <c r="R23" s="326">
        <v>48744.82274345676</v>
      </c>
      <c r="S23" s="284">
        <f t="shared" si="0"/>
        <v>-0.25497443076215764</v>
      </c>
    </row>
    <row r="24" spans="1:19">
      <c r="A24" s="333" t="s">
        <v>46</v>
      </c>
      <c r="B24" s="355">
        <v>3</v>
      </c>
      <c r="C24" s="329">
        <v>26247.45092304896</v>
      </c>
      <c r="D24" s="329">
        <v>31688.704344891758</v>
      </c>
      <c r="E24" s="329">
        <v>33994.185257532925</v>
      </c>
      <c r="F24" s="329">
        <v>50126.864717277538</v>
      </c>
      <c r="G24" s="329">
        <v>26247.45092304896</v>
      </c>
      <c r="H24" s="326">
        <v>31688.704344891758</v>
      </c>
      <c r="I24" s="326">
        <v>33994.185257532925</v>
      </c>
      <c r="J24" s="326">
        <v>50126.864717277538</v>
      </c>
      <c r="K24" s="326">
        <v>29319.529830322663</v>
      </c>
      <c r="L24" s="326">
        <v>34760.783252165456</v>
      </c>
      <c r="M24" s="326">
        <v>37065.126779057915</v>
      </c>
      <c r="N24" s="326">
        <v>53368.414101109469</v>
      </c>
      <c r="O24" s="326">
        <v>29319.529830322663</v>
      </c>
      <c r="P24" s="326">
        <v>35050.816618087265</v>
      </c>
      <c r="Q24" s="326">
        <v>37355.160144979716</v>
      </c>
      <c r="R24" s="326">
        <v>53688.019496497815</v>
      </c>
      <c r="S24" s="284">
        <f t="shared" si="0"/>
        <v>0.16097647461929476</v>
      </c>
    </row>
    <row r="25" spans="1:19">
      <c r="A25" s="332" t="s">
        <v>43</v>
      </c>
      <c r="B25" s="340"/>
      <c r="C25" s="331" t="s">
        <v>118</v>
      </c>
      <c r="D25" s="331" t="s">
        <v>118</v>
      </c>
      <c r="E25" s="331" t="s">
        <v>118</v>
      </c>
      <c r="F25" s="331" t="s">
        <v>118</v>
      </c>
      <c r="G25" s="331">
        <v>50007.074186683363</v>
      </c>
      <c r="H25" s="334">
        <v>59795.271924239729</v>
      </c>
      <c r="I25" s="334">
        <v>62194.975796424165</v>
      </c>
      <c r="J25" s="334">
        <v>66396.296956431179</v>
      </c>
      <c r="K25" s="334">
        <v>55699.889277431903</v>
      </c>
      <c r="L25" s="334">
        <v>64963.58159372925</v>
      </c>
      <c r="M25" s="334">
        <v>67736.482984155708</v>
      </c>
      <c r="N25" s="334">
        <v>73778.372005506317</v>
      </c>
      <c r="O25" s="334">
        <v>60528.208164128409</v>
      </c>
      <c r="P25" s="334">
        <v>69511.989596503394</v>
      </c>
      <c r="Q25" s="334">
        <v>72632.960052310053</v>
      </c>
      <c r="R25" s="334">
        <v>82910.916135477513</v>
      </c>
      <c r="S25" s="284">
        <f t="shared" si="0"/>
        <v>0.97480375584621037</v>
      </c>
    </row>
    <row r="26" spans="1:19">
      <c r="A26" s="332" t="s">
        <v>68</v>
      </c>
      <c r="B26" s="340"/>
      <c r="C26" s="331">
        <v>18717.59089497336</v>
      </c>
      <c r="D26" s="331">
        <v>23320.016109364147</v>
      </c>
      <c r="E26" s="331">
        <v>26616.562889221903</v>
      </c>
      <c r="F26" s="331">
        <v>35502.906382751513</v>
      </c>
      <c r="G26" s="331">
        <v>18717.59089497336</v>
      </c>
      <c r="H26" s="334">
        <v>23320.016109364147</v>
      </c>
      <c r="I26" s="334">
        <v>26616.562889221903</v>
      </c>
      <c r="J26" s="334">
        <v>35502.906382751513</v>
      </c>
      <c r="K26" s="334">
        <v>18717.59089497336</v>
      </c>
      <c r="L26" s="334">
        <v>23320.016109364147</v>
      </c>
      <c r="M26" s="334">
        <v>26616.562889221903</v>
      </c>
      <c r="N26" s="334">
        <v>35502.906382751513</v>
      </c>
      <c r="O26" s="334">
        <v>18717.59089497336</v>
      </c>
      <c r="P26" s="334">
        <v>23320.016109364147</v>
      </c>
      <c r="Q26" s="334">
        <v>26616.562889221903</v>
      </c>
      <c r="R26" s="334">
        <v>35502.906382751513</v>
      </c>
      <c r="S26" s="284">
        <f t="shared" si="0"/>
        <v>-0.57054113934644823</v>
      </c>
    </row>
    <row r="27" spans="1:19">
      <c r="A27" s="333" t="s">
        <v>52</v>
      </c>
      <c r="B27" s="355">
        <v>4</v>
      </c>
      <c r="C27" s="329">
        <v>10627.35413728093</v>
      </c>
      <c r="D27" s="329">
        <v>11969.430622624219</v>
      </c>
      <c r="E27" s="329">
        <v>12716.726136973775</v>
      </c>
      <c r="F27" s="329">
        <v>16771.278496384293</v>
      </c>
      <c r="G27" s="329">
        <v>10991.947148071895</v>
      </c>
      <c r="H27" s="326">
        <v>12561.636784219711</v>
      </c>
      <c r="I27" s="326">
        <v>13519.809188285226</v>
      </c>
      <c r="J27" s="326">
        <v>18019.975227551364</v>
      </c>
      <c r="K27" s="326">
        <v>10991.947148071895</v>
      </c>
      <c r="L27" s="326">
        <v>12561.636784219711</v>
      </c>
      <c r="M27" s="326">
        <v>13519.809188285226</v>
      </c>
      <c r="N27" s="326">
        <v>18019.975227551364</v>
      </c>
      <c r="O27" s="326">
        <v>11735.552102283971</v>
      </c>
      <c r="P27" s="326">
        <v>14117.851584516729</v>
      </c>
      <c r="Q27" s="326">
        <v>15625.917449066637</v>
      </c>
      <c r="R27" s="326">
        <v>22098.044179465818</v>
      </c>
      <c r="S27" s="284">
        <f t="shared" si="0"/>
        <v>-1.445069894914998</v>
      </c>
    </row>
    <row r="28" spans="1:19">
      <c r="A28" s="333" t="s">
        <v>69</v>
      </c>
      <c r="B28" s="355"/>
      <c r="C28" s="329">
        <v>23763.443138396626</v>
      </c>
      <c r="D28" s="329">
        <v>26428.619593588959</v>
      </c>
      <c r="E28" s="329">
        <v>26428.619593588959</v>
      </c>
      <c r="F28" s="329">
        <v>30239.504546066844</v>
      </c>
      <c r="G28" s="329">
        <v>25671.804445286263</v>
      </c>
      <c r="H28" s="326">
        <v>28046.106287848212</v>
      </c>
      <c r="I28" s="326">
        <v>28742.321966704771</v>
      </c>
      <c r="J28" s="326">
        <v>29937.778417051402</v>
      </c>
      <c r="K28" s="326">
        <v>25671.804445286263</v>
      </c>
      <c r="L28" s="326">
        <v>28046.106287848212</v>
      </c>
      <c r="M28" s="326">
        <v>28742.321966704771</v>
      </c>
      <c r="N28" s="326">
        <v>29937.778417051402</v>
      </c>
      <c r="O28" s="326">
        <v>25035.10876565953</v>
      </c>
      <c r="P28" s="326">
        <v>28127.215691404333</v>
      </c>
      <c r="Q28" s="326">
        <v>30500.920984636217</v>
      </c>
      <c r="R28" s="326">
        <v>31898.707082764471</v>
      </c>
      <c r="S28" s="284">
        <f t="shared" si="0"/>
        <v>-0.8489191979922861</v>
      </c>
    </row>
    <row r="29" spans="1:19">
      <c r="A29" s="332" t="s">
        <v>70</v>
      </c>
      <c r="B29" s="340"/>
      <c r="C29" s="331" t="s">
        <v>118</v>
      </c>
      <c r="D29" s="331" t="s">
        <v>636</v>
      </c>
      <c r="E29" s="331" t="s">
        <v>118</v>
      </c>
      <c r="F29" s="331" t="s">
        <v>118</v>
      </c>
      <c r="G29" s="331">
        <v>33602.446907230027</v>
      </c>
      <c r="H29" s="334">
        <v>49232.86071945088</v>
      </c>
      <c r="I29" s="334">
        <v>55147.866699492501</v>
      </c>
      <c r="J29" s="334">
        <v>62386.076753605259</v>
      </c>
      <c r="K29" s="334">
        <v>34725.961724689958</v>
      </c>
      <c r="L29" s="334">
        <v>50658.011414002489</v>
      </c>
      <c r="M29" s="334">
        <v>55147.866699492501</v>
      </c>
      <c r="N29" s="334">
        <v>62386.076753605259</v>
      </c>
      <c r="O29" s="334">
        <v>34725.961724689958</v>
      </c>
      <c r="P29" s="334">
        <v>50658.011414002489</v>
      </c>
      <c r="Q29" s="334">
        <v>55147.866699492501</v>
      </c>
      <c r="R29" s="334">
        <v>62386.076753605259</v>
      </c>
      <c r="S29" s="284">
        <f t="shared" si="0"/>
        <v>0.77420507748957412</v>
      </c>
    </row>
    <row r="30" spans="1:19">
      <c r="A30" s="332" t="s">
        <v>84</v>
      </c>
      <c r="B30" s="340"/>
      <c r="C30" s="331">
        <v>22215.401500709668</v>
      </c>
      <c r="D30" s="331">
        <v>26780.313218138403</v>
      </c>
      <c r="E30" s="331">
        <v>29627.785113495611</v>
      </c>
      <c r="F30" s="331">
        <v>46539.424286128356</v>
      </c>
      <c r="G30" s="331">
        <v>19680.183936218775</v>
      </c>
      <c r="H30" s="334">
        <v>26181.262997519942</v>
      </c>
      <c r="I30" s="334">
        <v>29413.497063150418</v>
      </c>
      <c r="J30" s="334">
        <v>41318.450124904266</v>
      </c>
      <c r="K30" s="334">
        <v>19789.533539319575</v>
      </c>
      <c r="L30" s="334">
        <v>24135.976067217376</v>
      </c>
      <c r="M30" s="334">
        <v>26911.663525923443</v>
      </c>
      <c r="N30" s="334">
        <v>37675.854927930683</v>
      </c>
      <c r="O30" s="334">
        <v>18972.878699074219</v>
      </c>
      <c r="P30" s="334">
        <v>22994.825004285627</v>
      </c>
      <c r="Q30" s="334">
        <v>25634.159310238094</v>
      </c>
      <c r="R30" s="334">
        <v>37265.94269298204</v>
      </c>
      <c r="S30" s="284">
        <f t="shared" si="0"/>
        <v>-0.27963681748926544</v>
      </c>
    </row>
    <row r="31" spans="1:19">
      <c r="A31" s="333" t="s">
        <v>47</v>
      </c>
      <c r="B31" s="355"/>
      <c r="C31" s="329">
        <v>27785.85455320152</v>
      </c>
      <c r="D31" s="329">
        <v>30567.470752104273</v>
      </c>
      <c r="E31" s="329">
        <v>33569.983521344715</v>
      </c>
      <c r="F31" s="329">
        <v>40850.829841553947</v>
      </c>
      <c r="G31" s="329">
        <v>27785.85455320152</v>
      </c>
      <c r="H31" s="326">
        <v>30567.470752104273</v>
      </c>
      <c r="I31" s="326">
        <v>33569.983521344715</v>
      </c>
      <c r="J31" s="326">
        <v>40850.829841553947</v>
      </c>
      <c r="K31" s="326">
        <v>29954.369821047367</v>
      </c>
      <c r="L31" s="326">
        <v>33182.316183869116</v>
      </c>
      <c r="M31" s="326">
        <v>36577.349780241915</v>
      </c>
      <c r="N31" s="326">
        <v>44862.354075897732</v>
      </c>
      <c r="O31" s="326">
        <v>29954.369821047367</v>
      </c>
      <c r="P31" s="326">
        <v>33989.142783221236</v>
      </c>
      <c r="Q31" s="326">
        <v>37601.816862169857</v>
      </c>
      <c r="R31" s="326">
        <v>46899.925588538965</v>
      </c>
      <c r="S31" s="284">
        <f t="shared" si="0"/>
        <v>-0.30302805439608865</v>
      </c>
    </row>
    <row r="32" spans="1:19">
      <c r="A32" s="333" t="s">
        <v>71</v>
      </c>
      <c r="B32" s="355"/>
      <c r="C32" s="329" t="s">
        <v>118</v>
      </c>
      <c r="D32" s="329" t="s">
        <v>118</v>
      </c>
      <c r="E32" s="329" t="s">
        <v>118</v>
      </c>
      <c r="F32" s="329" t="s">
        <v>118</v>
      </c>
      <c r="G32" s="329">
        <v>27067.069515088016</v>
      </c>
      <c r="H32" s="326">
        <v>40203.969276517208</v>
      </c>
      <c r="I32" s="326">
        <v>47561.330523130506</v>
      </c>
      <c r="J32" s="326">
        <v>59643.442712474141</v>
      </c>
      <c r="K32" s="326">
        <v>27067.069515088016</v>
      </c>
      <c r="L32" s="326">
        <v>40203.969276517208</v>
      </c>
      <c r="M32" s="326">
        <v>47561.330523130506</v>
      </c>
      <c r="N32" s="326">
        <v>59643.442712474141</v>
      </c>
      <c r="O32" s="326">
        <v>27067.069515088016</v>
      </c>
      <c r="P32" s="326">
        <v>40203.969276517208</v>
      </c>
      <c r="Q32" s="326">
        <v>47561.330523130506</v>
      </c>
      <c r="R32" s="326">
        <v>61273.56896024273</v>
      </c>
      <c r="S32" s="284">
        <f t="shared" si="0"/>
        <v>0.63701341816893897</v>
      </c>
    </row>
    <row r="33" spans="1:19">
      <c r="A33" s="332" t="s">
        <v>72</v>
      </c>
      <c r="B33" s="340"/>
      <c r="C33" s="331">
        <v>28012.415589761826</v>
      </c>
      <c r="D33" s="331">
        <v>41700.016809879962</v>
      </c>
      <c r="E33" s="331">
        <v>48738.265968660227</v>
      </c>
      <c r="F33" s="331">
        <v>79630.622225968516</v>
      </c>
      <c r="G33" s="331">
        <v>28590.505869743778</v>
      </c>
      <c r="H33" s="334">
        <v>42971.815425840257</v>
      </c>
      <c r="I33" s="334">
        <v>50145.390263798115</v>
      </c>
      <c r="J33" s="334">
        <v>79630.622225968516</v>
      </c>
      <c r="K33" s="334">
        <v>28485.398546110697</v>
      </c>
      <c r="L33" s="334">
        <v>42866.708102207172</v>
      </c>
      <c r="M33" s="334">
        <v>50040.282940165038</v>
      </c>
      <c r="N33" s="334">
        <v>79525.514902335432</v>
      </c>
      <c r="O33" s="334">
        <v>28485.398546110697</v>
      </c>
      <c r="P33" s="334">
        <v>42866.708102207172</v>
      </c>
      <c r="Q33" s="334">
        <v>50040.282940165038</v>
      </c>
      <c r="R33" s="334">
        <v>79525.514902335432</v>
      </c>
      <c r="S33" s="284">
        <f t="shared" si="0"/>
        <v>1.6368093375198172</v>
      </c>
    </row>
    <row r="34" spans="1:19">
      <c r="A34" s="332" t="s">
        <v>51</v>
      </c>
      <c r="B34" s="340"/>
      <c r="C34" s="331">
        <v>66084.994400433934</v>
      </c>
      <c r="D34" s="331">
        <v>87511.256708789369</v>
      </c>
      <c r="E34" s="331">
        <v>98788.449303598652</v>
      </c>
      <c r="F34" s="331">
        <v>118411.53129995299</v>
      </c>
      <c r="G34" s="331">
        <v>66084.994400433934</v>
      </c>
      <c r="H34" s="334">
        <v>87511.256708789369</v>
      </c>
      <c r="I34" s="334">
        <v>98788.449303598652</v>
      </c>
      <c r="J34" s="334">
        <v>118411.53129995299</v>
      </c>
      <c r="K34" s="334">
        <v>76685.111455594233</v>
      </c>
      <c r="L34" s="334">
        <v>95856.137055878906</v>
      </c>
      <c r="M34" s="334">
        <v>105780.18762584573</v>
      </c>
      <c r="N34" s="334">
        <v>133297.10262767549</v>
      </c>
      <c r="O34" s="334">
        <v>76685.111455594233</v>
      </c>
      <c r="P34" s="334">
        <v>95856.137055878906</v>
      </c>
      <c r="Q34" s="334">
        <v>105780.18762584573</v>
      </c>
      <c r="R34" s="334">
        <v>133297.10262767549</v>
      </c>
      <c r="S34" s="284">
        <f t="shared" si="0"/>
        <v>3.576702588326389</v>
      </c>
    </row>
    <row r="35" spans="1:19">
      <c r="A35" s="333" t="s">
        <v>73</v>
      </c>
      <c r="B35" s="355"/>
      <c r="C35" s="329">
        <v>15556.178022953938</v>
      </c>
      <c r="D35" s="329">
        <v>15648.121281160298</v>
      </c>
      <c r="E35" s="329">
        <v>20296.111583672988</v>
      </c>
      <c r="F35" s="329">
        <v>33319.270034024317</v>
      </c>
      <c r="G35" s="329">
        <v>15556.178022953938</v>
      </c>
      <c r="H35" s="326">
        <v>15648.121281160298</v>
      </c>
      <c r="I35" s="326">
        <v>20296.111583672988</v>
      </c>
      <c r="J35" s="326">
        <v>33319.270034024317</v>
      </c>
      <c r="K35" s="326">
        <v>20205.908567710558</v>
      </c>
      <c r="L35" s="326">
        <v>20759.200800638733</v>
      </c>
      <c r="M35" s="326">
        <v>26228.785390881221</v>
      </c>
      <c r="N35" s="326">
        <v>43003.277315296786</v>
      </c>
      <c r="O35" s="326" t="s">
        <v>118</v>
      </c>
      <c r="P35" s="326" t="s">
        <v>118</v>
      </c>
      <c r="Q35" s="326" t="s">
        <v>118</v>
      </c>
      <c r="R35" s="326" t="s">
        <v>118</v>
      </c>
      <c r="S35" s="284">
        <f t="shared" si="0"/>
        <v>-0.67977069368800591</v>
      </c>
    </row>
    <row r="36" spans="1:19">
      <c r="A36" s="333" t="s">
        <v>54</v>
      </c>
      <c r="B36" s="355"/>
      <c r="C36" s="329">
        <v>37104.302422753673</v>
      </c>
      <c r="D36" s="329">
        <v>45950.072700873461</v>
      </c>
      <c r="E36" s="329">
        <v>54864.645962748393</v>
      </c>
      <c r="F36" s="329">
        <v>54864.645962748393</v>
      </c>
      <c r="G36" s="329">
        <v>37104.302422753673</v>
      </c>
      <c r="H36" s="326">
        <v>45950.072700873461</v>
      </c>
      <c r="I36" s="326">
        <v>54864.645962748393</v>
      </c>
      <c r="J36" s="326">
        <v>54864.645962748393</v>
      </c>
      <c r="K36" s="326">
        <v>39248.662083122355</v>
      </c>
      <c r="L36" s="326">
        <v>55521.714457610025</v>
      </c>
      <c r="M36" s="326">
        <v>68064.498396172916</v>
      </c>
      <c r="N36" s="326">
        <v>68064.498396172916</v>
      </c>
      <c r="O36" s="326">
        <v>39248.662083122355</v>
      </c>
      <c r="P36" s="326">
        <v>55521.714457610025</v>
      </c>
      <c r="Q36" s="326">
        <v>68064.498396172916</v>
      </c>
      <c r="R36" s="326">
        <v>68064.498396172916</v>
      </c>
      <c r="S36" s="284">
        <f t="shared" si="0"/>
        <v>0.39796911046372768</v>
      </c>
    </row>
    <row r="37" spans="1:19">
      <c r="A37" s="332" t="s">
        <v>74</v>
      </c>
      <c r="B37" s="340"/>
      <c r="C37" s="331" t="s">
        <v>118</v>
      </c>
      <c r="D37" s="331" t="s">
        <v>118</v>
      </c>
      <c r="E37" s="331" t="s">
        <v>118</v>
      </c>
      <c r="F37" s="331" t="s">
        <v>118</v>
      </c>
      <c r="G37" s="331">
        <v>28961.221660621937</v>
      </c>
      <c r="H37" s="334">
        <v>43049.74677537728</v>
      </c>
      <c r="I37" s="334">
        <v>43049.74677537728</v>
      </c>
      <c r="J37" s="334">
        <v>43049.74677537728</v>
      </c>
      <c r="K37" s="334">
        <v>29278.684610958913</v>
      </c>
      <c r="L37" s="334">
        <v>44710.419499649994</v>
      </c>
      <c r="M37" s="334">
        <v>44710.419499649994</v>
      </c>
      <c r="N37" s="334">
        <v>44710.419499649994</v>
      </c>
      <c r="O37" s="334">
        <v>29159.794103661403</v>
      </c>
      <c r="P37" s="334">
        <v>45469.295078144758</v>
      </c>
      <c r="Q37" s="334">
        <v>45469.295078144758</v>
      </c>
      <c r="R37" s="334">
        <v>45469.295078144758</v>
      </c>
      <c r="S37" s="284">
        <f t="shared" si="0"/>
        <v>-0.19303413674783748</v>
      </c>
    </row>
    <row r="38" spans="1:19">
      <c r="A38" s="332" t="s">
        <v>75</v>
      </c>
      <c r="B38" s="340"/>
      <c r="C38" s="331">
        <v>33815.51430024107</v>
      </c>
      <c r="D38" s="331">
        <v>39235.45835018847</v>
      </c>
      <c r="E38" s="331">
        <v>39235.45835018847</v>
      </c>
      <c r="F38" s="331">
        <v>39235.45835018847</v>
      </c>
      <c r="G38" s="331">
        <v>34484.008348147298</v>
      </c>
      <c r="H38" s="334">
        <v>38772.654778561082</v>
      </c>
      <c r="I38" s="334">
        <v>38772.654778561082</v>
      </c>
      <c r="J38" s="334">
        <v>43318.414304323414</v>
      </c>
      <c r="K38" s="334">
        <v>34484.008348147298</v>
      </c>
      <c r="L38" s="334">
        <v>38772.654778561082</v>
      </c>
      <c r="M38" s="334">
        <v>38772.654778561082</v>
      </c>
      <c r="N38" s="334">
        <v>43318.414304323414</v>
      </c>
      <c r="O38" s="334">
        <v>37888.18573056208</v>
      </c>
      <c r="P38" s="334">
        <v>41652.321446464826</v>
      </c>
      <c r="Q38" s="334">
        <v>41652.321446464826</v>
      </c>
      <c r="R38" s="334">
        <v>45930.683353064669</v>
      </c>
      <c r="S38" s="284">
        <f t="shared" si="0"/>
        <v>-0.17959488690665426</v>
      </c>
    </row>
    <row r="39" spans="1:19">
      <c r="A39" s="333" t="s">
        <v>56</v>
      </c>
      <c r="B39" s="355"/>
      <c r="C39" s="329">
        <v>11387.579359187339</v>
      </c>
      <c r="D39" s="329">
        <v>14965.683930881016</v>
      </c>
      <c r="E39" s="329">
        <v>18160.376178591119</v>
      </c>
      <c r="F39" s="329">
        <v>18925.348618103115</v>
      </c>
      <c r="G39" s="329">
        <v>11387.579359187339</v>
      </c>
      <c r="H39" s="326">
        <v>14965.683930881016</v>
      </c>
      <c r="I39" s="326">
        <v>18160.376178591119</v>
      </c>
      <c r="J39" s="326">
        <v>18925.348618103115</v>
      </c>
      <c r="K39" s="326">
        <v>12824.075665258817</v>
      </c>
      <c r="L39" s="326">
        <v>16974.585082328053</v>
      </c>
      <c r="M39" s="326">
        <v>20700.131655571975</v>
      </c>
      <c r="N39" s="326">
        <v>21575.532970130935</v>
      </c>
      <c r="O39" s="326">
        <v>14496.795808328718</v>
      </c>
      <c r="P39" s="326">
        <v>19396.508024207964</v>
      </c>
      <c r="Q39" s="326">
        <v>23687.981887001039</v>
      </c>
      <c r="R39" s="326">
        <v>24693.286134219252</v>
      </c>
      <c r="S39" s="284">
        <f t="shared" si="0"/>
        <v>-1.3997814328410285</v>
      </c>
    </row>
    <row r="40" spans="1:19">
      <c r="A40" s="333" t="s">
        <v>76</v>
      </c>
      <c r="B40" s="355"/>
      <c r="C40" s="329">
        <v>29151.117702528241</v>
      </c>
      <c r="D40" s="329">
        <v>31927.800385615712</v>
      </c>
      <c r="E40" s="329">
        <v>34693.729356388882</v>
      </c>
      <c r="F40" s="329">
        <v>48321.463991111952</v>
      </c>
      <c r="G40" s="329">
        <v>29151.117702528241</v>
      </c>
      <c r="H40" s="326">
        <v>31927.800385615712</v>
      </c>
      <c r="I40" s="326">
        <v>34693.729356388882</v>
      </c>
      <c r="J40" s="326">
        <v>48321.463991111952</v>
      </c>
      <c r="K40" s="326">
        <v>29151.117702528241</v>
      </c>
      <c r="L40" s="326">
        <v>31927.800385615712</v>
      </c>
      <c r="M40" s="326">
        <v>34693.729356388882</v>
      </c>
      <c r="N40" s="326">
        <v>48321.463991111952</v>
      </c>
      <c r="O40" s="326">
        <v>29151.117702528241</v>
      </c>
      <c r="P40" s="326">
        <v>31927.800385615712</v>
      </c>
      <c r="Q40" s="326">
        <v>34693.729356388882</v>
      </c>
      <c r="R40" s="326">
        <v>48321.463991111952</v>
      </c>
      <c r="S40" s="284">
        <f t="shared" si="0"/>
        <v>7.066697008941375E-2</v>
      </c>
    </row>
    <row r="41" spans="1:19">
      <c r="A41" s="332" t="s">
        <v>429</v>
      </c>
      <c r="B41" s="340"/>
      <c r="C41" s="331">
        <v>28124.468330806027</v>
      </c>
      <c r="D41" s="331">
        <v>44866.910015559573</v>
      </c>
      <c r="E41" s="331">
        <v>44866.910015559573</v>
      </c>
      <c r="F41" s="331">
        <v>44866.910015559573</v>
      </c>
      <c r="G41" s="331">
        <v>28124.468330806027</v>
      </c>
      <c r="H41" s="334">
        <v>44866.910015559573</v>
      </c>
      <c r="I41" s="334">
        <v>44866.910015559573</v>
      </c>
      <c r="J41" s="334">
        <v>44866.910015559573</v>
      </c>
      <c r="K41" s="334">
        <v>28124.468330806027</v>
      </c>
      <c r="L41" s="334">
        <v>44866.910015559573</v>
      </c>
      <c r="M41" s="334">
        <v>44866.910015559573</v>
      </c>
      <c r="N41" s="334">
        <v>44866.910015559573</v>
      </c>
      <c r="O41" s="334">
        <v>28124.468330806027</v>
      </c>
      <c r="P41" s="334">
        <v>44866.910015559573</v>
      </c>
      <c r="Q41" s="334">
        <v>44866.910015559573</v>
      </c>
      <c r="R41" s="334">
        <v>44866.910015559573</v>
      </c>
      <c r="S41" s="284">
        <f t="shared" si="0"/>
        <v>-0.10213624937448063</v>
      </c>
    </row>
    <row r="42" spans="1:19" s="66" customFormat="1">
      <c r="A42" s="323" t="s">
        <v>77</v>
      </c>
      <c r="B42" s="322"/>
      <c r="C42" s="321">
        <v>9513.4835242657591</v>
      </c>
      <c r="D42" s="321">
        <v>10468.342387217896</v>
      </c>
      <c r="E42" s="321">
        <v>10945.771818693962</v>
      </c>
      <c r="F42" s="321">
        <v>11805.846897455996</v>
      </c>
      <c r="G42" s="321">
        <v>10643.86791349586</v>
      </c>
      <c r="H42" s="320">
        <v>12778.258313035927</v>
      </c>
      <c r="I42" s="320">
        <v>13364.513570804334</v>
      </c>
      <c r="J42" s="320">
        <v>14410.645707421012</v>
      </c>
      <c r="K42" s="320">
        <v>10643.86791349586</v>
      </c>
      <c r="L42" s="320">
        <v>12778.258313035927</v>
      </c>
      <c r="M42" s="320">
        <v>13364.513570804334</v>
      </c>
      <c r="N42" s="320">
        <v>14410.645707421012</v>
      </c>
      <c r="O42" s="320">
        <v>10643.86791349586</v>
      </c>
      <c r="P42" s="320">
        <v>12778.258313035927</v>
      </c>
      <c r="Q42" s="320">
        <v>13364.513570804334</v>
      </c>
      <c r="R42" s="320">
        <v>14410.645707421012</v>
      </c>
      <c r="S42" s="684">
        <f t="shared" si="0"/>
        <v>-1.6256152751865185</v>
      </c>
    </row>
    <row r="43" spans="1:19">
      <c r="A43" s="333" t="s">
        <v>58</v>
      </c>
      <c r="B43" s="355"/>
      <c r="C43" s="329">
        <v>27006.381253381631</v>
      </c>
      <c r="D43" s="329">
        <v>29958.406211756843</v>
      </c>
      <c r="E43" s="329">
        <v>32818.96412994252</v>
      </c>
      <c r="F43" s="329">
        <v>33819.200472660355</v>
      </c>
      <c r="G43" s="329">
        <v>27006.381253381631</v>
      </c>
      <c r="H43" s="326">
        <v>29958.406211756843</v>
      </c>
      <c r="I43" s="326">
        <v>32818.96412994252</v>
      </c>
      <c r="J43" s="326">
        <v>34475.697777246547</v>
      </c>
      <c r="K43" s="326">
        <v>27006.381253381631</v>
      </c>
      <c r="L43" s="326">
        <v>29958.406211756843</v>
      </c>
      <c r="M43" s="326">
        <v>32818.96412994252</v>
      </c>
      <c r="N43" s="326">
        <v>34475.697777246547</v>
      </c>
      <c r="O43" s="326">
        <v>27006.381253381631</v>
      </c>
      <c r="P43" s="326">
        <v>29958.406211756843</v>
      </c>
      <c r="Q43" s="326">
        <v>32818.96412994252</v>
      </c>
      <c r="R43" s="326">
        <v>34475.697777246547</v>
      </c>
      <c r="S43" s="284">
        <f t="shared" si="0"/>
        <v>-0.62192402563175886</v>
      </c>
    </row>
    <row r="44" spans="1:19">
      <c r="A44" s="333" t="s">
        <v>45</v>
      </c>
      <c r="B44" s="355"/>
      <c r="C44" s="329">
        <v>36267.989147021828</v>
      </c>
      <c r="D44" s="329">
        <v>39436.726002360097</v>
      </c>
      <c r="E44" s="329">
        <v>41861.689632022535</v>
      </c>
      <c r="F44" s="329">
        <v>51341.321815704105</v>
      </c>
      <c r="G44" s="329">
        <v>36267.989147021828</v>
      </c>
      <c r="H44" s="326">
        <v>39436.726002360097</v>
      </c>
      <c r="I44" s="326">
        <v>41861.689632022535</v>
      </c>
      <c r="J44" s="326">
        <v>51341.321815704105</v>
      </c>
      <c r="K44" s="326">
        <v>39725.8442947121</v>
      </c>
      <c r="L44" s="326">
        <v>43173.293934375295</v>
      </c>
      <c r="M44" s="326">
        <v>45782.906341380854</v>
      </c>
      <c r="N44" s="326">
        <v>55988.901404678392</v>
      </c>
      <c r="O44" s="326">
        <v>40766.636471240126</v>
      </c>
      <c r="P44" s="326">
        <v>44334.435501111802</v>
      </c>
      <c r="Q44" s="326">
        <v>47025.669381348438</v>
      </c>
      <c r="R44" s="326">
        <v>57580.286962502287</v>
      </c>
      <c r="S44" s="284">
        <f t="shared" si="0"/>
        <v>0.22172587902694588</v>
      </c>
    </row>
    <row r="45" spans="1:19">
      <c r="A45" s="332" t="s">
        <v>61</v>
      </c>
      <c r="B45" s="340" t="s">
        <v>637</v>
      </c>
      <c r="C45" s="331">
        <v>30695.32271354166</v>
      </c>
      <c r="D45" s="331">
        <v>32785.21702595301</v>
      </c>
      <c r="E45" s="331">
        <v>34613.874549312939</v>
      </c>
      <c r="F45" s="331">
        <v>36442.532072672868</v>
      </c>
      <c r="G45" s="331">
        <v>30695.32271354166</v>
      </c>
      <c r="H45" s="334">
        <v>34069.631238789152</v>
      </c>
      <c r="I45" s="334">
        <v>35114.578394994824</v>
      </c>
      <c r="J45" s="334">
        <v>40709.399627179366</v>
      </c>
      <c r="K45" s="334">
        <v>31217.796291644499</v>
      </c>
      <c r="L45" s="334">
        <v>35005.729732890068</v>
      </c>
      <c r="M45" s="334">
        <v>36246.6044808843</v>
      </c>
      <c r="N45" s="334">
        <v>40872.672620336503</v>
      </c>
      <c r="O45" s="334">
        <v>32654.5986314273</v>
      </c>
      <c r="P45" s="334">
        <v>36703.768861724282</v>
      </c>
      <c r="Q45" s="334">
        <v>38380.038258137552</v>
      </c>
      <c r="R45" s="334">
        <v>43680.96810263925</v>
      </c>
      <c r="S45" s="284">
        <f t="shared" si="0"/>
        <v>-0.31010265694864786</v>
      </c>
    </row>
    <row r="46" spans="1:19">
      <c r="A46" s="332" t="s">
        <v>78</v>
      </c>
      <c r="B46" s="340">
        <v>6</v>
      </c>
      <c r="C46" s="331">
        <v>43757.599849653685</v>
      </c>
      <c r="D46" s="331">
        <v>54811.882063282887</v>
      </c>
      <c r="E46" s="331" t="s">
        <v>118</v>
      </c>
      <c r="F46" s="331">
        <v>67289.483724396312</v>
      </c>
      <c r="G46" s="331">
        <v>48904.191206050637</v>
      </c>
      <c r="H46" s="334">
        <v>61278.524524470944</v>
      </c>
      <c r="I46" s="334" t="s">
        <v>118</v>
      </c>
      <c r="J46" s="334">
        <v>75574.75957144823</v>
      </c>
      <c r="K46" s="334">
        <v>55485.305976742384</v>
      </c>
      <c r="L46" s="334">
        <v>69815.740553215859</v>
      </c>
      <c r="M46" s="334" t="s">
        <v>118</v>
      </c>
      <c r="N46" s="334">
        <v>85335.979285889829</v>
      </c>
      <c r="O46" s="334">
        <v>63086.420994400884</v>
      </c>
      <c r="P46" s="334">
        <v>80956.206030103727</v>
      </c>
      <c r="Q46" s="334" t="s">
        <v>118</v>
      </c>
      <c r="R46" s="334">
        <v>96593.388671978682</v>
      </c>
      <c r="S46" s="284">
        <f t="shared" si="0"/>
        <v>1.4339275387798178</v>
      </c>
    </row>
    <row r="47" spans="1:19">
      <c r="A47" s="333" t="s">
        <v>79</v>
      </c>
      <c r="B47" s="355"/>
      <c r="C47" s="329">
        <v>24833.985788401103</v>
      </c>
      <c r="D47" s="329">
        <v>25632.345789635619</v>
      </c>
      <c r="E47" s="329">
        <v>26652.74966621348</v>
      </c>
      <c r="F47" s="329">
        <v>28818.301169562103</v>
      </c>
      <c r="G47" s="329">
        <v>24833.985788401103</v>
      </c>
      <c r="H47" s="326">
        <v>25632.345789635619</v>
      </c>
      <c r="I47" s="326">
        <v>26677.69841625206</v>
      </c>
      <c r="J47" s="326">
        <v>28818.301169562103</v>
      </c>
      <c r="K47" s="326">
        <v>25789.522914878664</v>
      </c>
      <c r="L47" s="326">
        <v>26587.882916113176</v>
      </c>
      <c r="M47" s="326">
        <v>27607.455167689754</v>
      </c>
      <c r="N47" s="326">
        <v>29773.006671038373</v>
      </c>
      <c r="O47" s="326">
        <v>25789.522914878664</v>
      </c>
      <c r="P47" s="326">
        <v>26587.882916113176</v>
      </c>
      <c r="Q47" s="326">
        <v>27607.455167689754</v>
      </c>
      <c r="R47" s="326">
        <v>29773.006671038373</v>
      </c>
      <c r="S47" s="284">
        <f t="shared" si="0"/>
        <v>-0.90491753347980664</v>
      </c>
    </row>
    <row r="48" spans="1:19">
      <c r="A48" s="333" t="s">
        <v>81</v>
      </c>
      <c r="B48" s="355">
        <v>4</v>
      </c>
      <c r="C48" s="329">
        <v>35952.25</v>
      </c>
      <c r="D48" s="329">
        <v>46116.07</v>
      </c>
      <c r="E48" s="329">
        <v>45299.77</v>
      </c>
      <c r="F48" s="329">
        <v>60984.28</v>
      </c>
      <c r="G48" s="329">
        <v>36332.97</v>
      </c>
      <c r="H48" s="326">
        <v>44995.14</v>
      </c>
      <c r="I48" s="326">
        <v>45997.61</v>
      </c>
      <c r="J48" s="326">
        <v>58792.9</v>
      </c>
      <c r="K48" s="326">
        <v>36993.47</v>
      </c>
      <c r="L48" s="326">
        <v>43761.51</v>
      </c>
      <c r="M48" s="326">
        <v>47046.23</v>
      </c>
      <c r="N48" s="326">
        <v>56938.14</v>
      </c>
      <c r="O48" s="326">
        <v>38433.199999999997</v>
      </c>
      <c r="P48" s="326">
        <v>44819.15</v>
      </c>
      <c r="Q48" s="326">
        <v>49822</v>
      </c>
      <c r="R48" s="326">
        <v>56937.23</v>
      </c>
      <c r="S48" s="284">
        <f t="shared" si="0"/>
        <v>0.59446768866312527</v>
      </c>
    </row>
    <row r="49" spans="1:18" s="284" customFormat="1">
      <c r="A49" s="333"/>
      <c r="B49" s="355"/>
      <c r="C49" s="329"/>
      <c r="D49" s="329"/>
      <c r="E49" s="329"/>
      <c r="F49" s="329"/>
      <c r="G49" s="329"/>
      <c r="H49" s="326"/>
      <c r="I49" s="683">
        <f>J49/J42</f>
        <v>3.2551450654939602</v>
      </c>
      <c r="J49" s="326">
        <f>AVERAGE(J13:J48)</f>
        <v>46908.742265093228</v>
      </c>
      <c r="K49" s="326"/>
      <c r="L49" s="326"/>
      <c r="M49" s="326"/>
      <c r="N49" s="326"/>
      <c r="O49" s="326"/>
      <c r="P49" s="326"/>
      <c r="Q49" s="326"/>
      <c r="R49" s="326">
        <f>AVERAGE(R13:R48)</f>
        <v>51658.020527166635</v>
      </c>
    </row>
    <row r="50" spans="1:18">
      <c r="A50" s="333"/>
      <c r="B50" s="355"/>
      <c r="C50" s="326"/>
      <c r="D50" s="326"/>
      <c r="E50" s="326"/>
      <c r="F50" s="326"/>
      <c r="G50" s="326"/>
      <c r="H50" s="326"/>
      <c r="I50" s="326"/>
      <c r="J50" s="326">
        <f>_xlfn.STDEV.P(J13:J48)</f>
        <v>19991.259342677789</v>
      </c>
      <c r="K50" s="326"/>
      <c r="L50" s="326"/>
      <c r="M50" s="326"/>
      <c r="N50" s="326"/>
      <c r="O50" s="326"/>
      <c r="P50" s="326"/>
      <c r="Q50" s="326"/>
      <c r="R50" s="326">
        <f>_xlfn.STDEV.P(R13:R48)</f>
        <v>23652.389978964518</v>
      </c>
    </row>
    <row r="51" spans="1:18">
      <c r="A51" s="335" t="s">
        <v>638</v>
      </c>
      <c r="B51" s="356"/>
      <c r="C51" s="337">
        <v>28757.02466696627</v>
      </c>
      <c r="D51" s="337">
        <v>35354.032648298809</v>
      </c>
      <c r="E51" s="337">
        <v>37349.82520019434</v>
      </c>
      <c r="F51" s="337">
        <v>45348.792513554392</v>
      </c>
      <c r="G51" s="337">
        <v>29411.486694397714</v>
      </c>
      <c r="H51" s="337">
        <v>36845.866069953401</v>
      </c>
      <c r="I51" s="337">
        <v>39023.861722389411</v>
      </c>
      <c r="J51" s="337">
        <v>46908.742265093228</v>
      </c>
      <c r="K51" s="337">
        <v>30735.229041577044</v>
      </c>
      <c r="L51" s="337">
        <v>38419.041311110195</v>
      </c>
      <c r="M51" s="337">
        <v>40569.579314773247</v>
      </c>
      <c r="N51" s="337">
        <v>48938.228390521457</v>
      </c>
      <c r="O51" s="337">
        <v>32255.01118962164</v>
      </c>
      <c r="P51" s="337">
        <v>40685.987211619256</v>
      </c>
      <c r="Q51" s="337">
        <v>42860.826433235743</v>
      </c>
      <c r="R51" s="337">
        <v>51658.020527166635</v>
      </c>
    </row>
    <row r="52" spans="1:18">
      <c r="A52" s="335" t="s">
        <v>639</v>
      </c>
      <c r="B52" s="356"/>
      <c r="C52" s="337">
        <v>28593.933362553227</v>
      </c>
      <c r="D52" s="337">
        <v>34497.622224478764</v>
      </c>
      <c r="E52" s="337">
        <v>37502.450264689818</v>
      </c>
      <c r="F52" s="337">
        <v>43864.236558341145</v>
      </c>
      <c r="G52" s="337">
        <v>29417.218815846925</v>
      </c>
      <c r="H52" s="337">
        <v>36072.180222824842</v>
      </c>
      <c r="I52" s="337">
        <v>39159.574031398282</v>
      </c>
      <c r="J52" s="337">
        <v>45760.779914634193</v>
      </c>
      <c r="K52" s="337">
        <v>30914.944575932732</v>
      </c>
      <c r="L52" s="337">
        <v>37949.421781912883</v>
      </c>
      <c r="M52" s="337">
        <v>41174.46875355325</v>
      </c>
      <c r="N52" s="337">
        <v>48197.780304152104</v>
      </c>
      <c r="O52" s="337">
        <v>32242.573015020422</v>
      </c>
      <c r="P52" s="337">
        <v>39918.338237641023</v>
      </c>
      <c r="Q52" s="337">
        <v>43564.165185455502</v>
      </c>
      <c r="R52" s="337">
        <v>51212.164800690131</v>
      </c>
    </row>
    <row r="53" spans="1:18">
      <c r="A53" s="325"/>
      <c r="B53" s="357"/>
      <c r="C53" s="327"/>
      <c r="D53" s="327"/>
      <c r="E53" s="327"/>
      <c r="F53" s="327"/>
      <c r="G53" s="327"/>
      <c r="H53" s="327"/>
      <c r="I53" s="327"/>
      <c r="J53" s="327"/>
      <c r="K53" s="327"/>
      <c r="L53" s="327"/>
      <c r="M53" s="327"/>
      <c r="N53" s="327"/>
      <c r="O53" s="327"/>
      <c r="P53" s="327"/>
      <c r="Q53" s="327"/>
      <c r="R53" s="327"/>
    </row>
    <row r="54" spans="1:18">
      <c r="A54" s="338" t="s">
        <v>640</v>
      </c>
      <c r="B54" s="357"/>
      <c r="C54" s="339"/>
      <c r="D54" s="339"/>
      <c r="E54" s="339"/>
      <c r="F54" s="339"/>
      <c r="G54" s="339"/>
      <c r="H54" s="339"/>
      <c r="I54" s="339"/>
      <c r="J54" s="339"/>
      <c r="K54" s="339"/>
      <c r="L54" s="339"/>
      <c r="M54" s="339"/>
      <c r="N54" s="339"/>
      <c r="O54" s="339"/>
      <c r="P54" s="339"/>
      <c r="Q54" s="339"/>
      <c r="R54" s="339"/>
    </row>
    <row r="55" spans="1:18">
      <c r="A55" s="330" t="s">
        <v>91</v>
      </c>
      <c r="B55" s="352"/>
      <c r="C55" s="328" t="s">
        <v>118</v>
      </c>
      <c r="D55" s="328" t="s">
        <v>118</v>
      </c>
      <c r="E55" s="328" t="s">
        <v>118</v>
      </c>
      <c r="F55" s="328" t="s">
        <v>118</v>
      </c>
      <c r="G55" s="328" t="s">
        <v>118</v>
      </c>
      <c r="H55" s="328" t="s">
        <v>118</v>
      </c>
      <c r="I55" s="328" t="s">
        <v>118</v>
      </c>
      <c r="J55" s="328" t="s">
        <v>118</v>
      </c>
      <c r="K55" s="328" t="s">
        <v>118</v>
      </c>
      <c r="L55" s="328" t="s">
        <v>118</v>
      </c>
      <c r="M55" s="328" t="s">
        <v>118</v>
      </c>
      <c r="N55" s="328" t="s">
        <v>118</v>
      </c>
      <c r="O55" s="328" t="s">
        <v>118</v>
      </c>
      <c r="P55" s="328" t="s">
        <v>118</v>
      </c>
      <c r="Q55" s="328" t="s">
        <v>118</v>
      </c>
      <c r="R55" s="328" t="s">
        <v>118</v>
      </c>
    </row>
    <row r="56" spans="1:18">
      <c r="A56" s="330" t="s">
        <v>93</v>
      </c>
      <c r="B56" s="352"/>
      <c r="C56" s="328">
        <v>10375.268817204302</v>
      </c>
      <c r="D56" s="328" t="s">
        <v>118</v>
      </c>
      <c r="E56" s="328" t="s">
        <v>118</v>
      </c>
      <c r="F56" s="328" t="s">
        <v>118</v>
      </c>
      <c r="G56" s="328">
        <v>10375.268817204302</v>
      </c>
      <c r="H56" s="328" t="s">
        <v>118</v>
      </c>
      <c r="I56" s="328" t="s">
        <v>118</v>
      </c>
      <c r="J56" s="328" t="s">
        <v>118</v>
      </c>
      <c r="K56" s="328">
        <v>10375.268817204302</v>
      </c>
      <c r="L56" s="328" t="s">
        <v>118</v>
      </c>
      <c r="M56" s="328" t="s">
        <v>118</v>
      </c>
      <c r="N56" s="328" t="s">
        <v>118</v>
      </c>
      <c r="O56" s="328">
        <v>10375.268817204302</v>
      </c>
      <c r="P56" s="328" t="s">
        <v>118</v>
      </c>
      <c r="Q56" s="328" t="s">
        <v>118</v>
      </c>
      <c r="R56" s="328" t="s">
        <v>118</v>
      </c>
    </row>
    <row r="57" spans="1:18">
      <c r="A57" s="333" t="s">
        <v>179</v>
      </c>
      <c r="B57" s="355"/>
      <c r="C57" s="326" t="s">
        <v>118</v>
      </c>
      <c r="D57" s="326" t="s">
        <v>118</v>
      </c>
      <c r="E57" s="326" t="s">
        <v>118</v>
      </c>
      <c r="F57" s="326" t="s">
        <v>118</v>
      </c>
      <c r="G57" s="326" t="s">
        <v>118</v>
      </c>
      <c r="H57" s="326" t="s">
        <v>118</v>
      </c>
      <c r="I57" s="326" t="s">
        <v>118</v>
      </c>
      <c r="J57" s="326" t="s">
        <v>118</v>
      </c>
      <c r="K57" s="326" t="s">
        <v>118</v>
      </c>
      <c r="L57" s="326" t="s">
        <v>118</v>
      </c>
      <c r="M57" s="326" t="s">
        <v>118</v>
      </c>
      <c r="N57" s="326" t="s">
        <v>118</v>
      </c>
      <c r="O57" s="326" t="s">
        <v>118</v>
      </c>
      <c r="P57" s="326" t="s">
        <v>118</v>
      </c>
      <c r="Q57" s="326" t="s">
        <v>118</v>
      </c>
      <c r="R57" s="326" t="s">
        <v>118</v>
      </c>
    </row>
    <row r="58" spans="1:18">
      <c r="A58" s="333" t="s">
        <v>94</v>
      </c>
      <c r="B58" s="355"/>
      <c r="C58" s="326" t="s">
        <v>118</v>
      </c>
      <c r="D58" s="326" t="s">
        <v>118</v>
      </c>
      <c r="E58" s="326" t="s">
        <v>118</v>
      </c>
      <c r="F58" s="326" t="s">
        <v>118</v>
      </c>
      <c r="G58" s="326" t="s">
        <v>118</v>
      </c>
      <c r="H58" s="326" t="s">
        <v>118</v>
      </c>
      <c r="I58" s="326" t="s">
        <v>118</v>
      </c>
      <c r="J58" s="326" t="s">
        <v>118</v>
      </c>
      <c r="K58" s="326" t="s">
        <v>118</v>
      </c>
      <c r="L58" s="326" t="s">
        <v>118</v>
      </c>
      <c r="M58" s="326" t="s">
        <v>118</v>
      </c>
      <c r="N58" s="326" t="s">
        <v>118</v>
      </c>
      <c r="O58" s="326" t="s">
        <v>118</v>
      </c>
      <c r="P58" s="326" t="s">
        <v>118</v>
      </c>
      <c r="Q58" s="326" t="s">
        <v>118</v>
      </c>
      <c r="R58" s="326" t="s">
        <v>118</v>
      </c>
    </row>
    <row r="59" spans="1:18">
      <c r="A59" s="330" t="s">
        <v>214</v>
      </c>
      <c r="B59" s="352"/>
      <c r="C59" s="328" t="s">
        <v>118</v>
      </c>
      <c r="D59" s="328" t="s">
        <v>118</v>
      </c>
      <c r="E59" s="328" t="s">
        <v>118</v>
      </c>
      <c r="F59" s="328" t="s">
        <v>118</v>
      </c>
      <c r="G59" s="328" t="s">
        <v>118</v>
      </c>
      <c r="H59" s="328" t="s">
        <v>118</v>
      </c>
      <c r="I59" s="328" t="s">
        <v>118</v>
      </c>
      <c r="J59" s="328" t="s">
        <v>118</v>
      </c>
      <c r="K59" s="328" t="s">
        <v>118</v>
      </c>
      <c r="L59" s="328" t="s">
        <v>118</v>
      </c>
      <c r="M59" s="328" t="s">
        <v>118</v>
      </c>
      <c r="N59" s="328" t="s">
        <v>118</v>
      </c>
      <c r="O59" s="328" t="s">
        <v>118</v>
      </c>
      <c r="P59" s="328" t="s">
        <v>118</v>
      </c>
      <c r="Q59" s="328" t="s">
        <v>118</v>
      </c>
      <c r="R59" s="328" t="s">
        <v>118</v>
      </c>
    </row>
    <row r="60" spans="1:18">
      <c r="A60" s="330" t="s">
        <v>99</v>
      </c>
      <c r="B60" s="352"/>
      <c r="C60" s="328">
        <v>1559.8980549110904</v>
      </c>
      <c r="D60" s="328" t="s">
        <v>118</v>
      </c>
      <c r="E60" s="328">
        <v>1974.0566225772759</v>
      </c>
      <c r="F60" s="328">
        <v>2248.9575609717203</v>
      </c>
      <c r="G60" s="328">
        <v>1559.8980549110904</v>
      </c>
      <c r="H60" s="328" t="s">
        <v>118</v>
      </c>
      <c r="I60" s="328">
        <v>1974.0566225772759</v>
      </c>
      <c r="J60" s="328">
        <v>2248.9575609717203</v>
      </c>
      <c r="K60" s="328">
        <v>1662.5872685572749</v>
      </c>
      <c r="L60" s="328" t="s">
        <v>118</v>
      </c>
      <c r="M60" s="328">
        <v>2248.9575609717203</v>
      </c>
      <c r="N60" s="328">
        <v>2443.2804207493868</v>
      </c>
      <c r="O60" s="328">
        <v>1924.9443899638834</v>
      </c>
      <c r="P60" s="328" t="s">
        <v>118</v>
      </c>
      <c r="Q60" s="328">
        <v>2490.6917968220559</v>
      </c>
      <c r="R60" s="328">
        <v>2714.1418248596128</v>
      </c>
    </row>
    <row r="61" spans="1:18">
      <c r="A61" s="333" t="s">
        <v>49</v>
      </c>
      <c r="B61" s="355"/>
      <c r="C61" s="326" t="s">
        <v>118</v>
      </c>
      <c r="D61" s="326" t="s">
        <v>118</v>
      </c>
      <c r="E61" s="326" t="s">
        <v>118</v>
      </c>
      <c r="F61" s="326" t="s">
        <v>118</v>
      </c>
      <c r="G61" s="326" t="s">
        <v>118</v>
      </c>
      <c r="H61" s="326" t="s">
        <v>118</v>
      </c>
      <c r="I61" s="326" t="s">
        <v>118</v>
      </c>
      <c r="J61" s="326" t="s">
        <v>118</v>
      </c>
      <c r="K61" s="326" t="s">
        <v>118</v>
      </c>
      <c r="L61" s="326" t="s">
        <v>118</v>
      </c>
      <c r="M61" s="326" t="s">
        <v>118</v>
      </c>
      <c r="N61" s="326" t="s">
        <v>118</v>
      </c>
      <c r="O61" s="326" t="s">
        <v>118</v>
      </c>
      <c r="P61" s="326" t="s">
        <v>118</v>
      </c>
      <c r="Q61" s="326" t="s">
        <v>118</v>
      </c>
      <c r="R61" s="326" t="s">
        <v>118</v>
      </c>
    </row>
    <row r="62" spans="1:18">
      <c r="A62" s="333" t="s">
        <v>260</v>
      </c>
      <c r="B62" s="355"/>
      <c r="C62" s="326" t="s">
        <v>118</v>
      </c>
      <c r="D62" s="326" t="s">
        <v>118</v>
      </c>
      <c r="E62" s="326" t="s">
        <v>118</v>
      </c>
      <c r="F62" s="326" t="s">
        <v>118</v>
      </c>
      <c r="G62" s="326" t="s">
        <v>118</v>
      </c>
      <c r="H62" s="326" t="s">
        <v>118</v>
      </c>
      <c r="I62" s="326" t="s">
        <v>118</v>
      </c>
      <c r="J62" s="326" t="s">
        <v>118</v>
      </c>
      <c r="K62" s="326" t="s">
        <v>118</v>
      </c>
      <c r="L62" s="326" t="s">
        <v>118</v>
      </c>
      <c r="M62" s="326" t="s">
        <v>118</v>
      </c>
      <c r="N62" s="326" t="s">
        <v>118</v>
      </c>
      <c r="O62" s="326" t="s">
        <v>118</v>
      </c>
      <c r="P62" s="326" t="s">
        <v>118</v>
      </c>
      <c r="Q62" s="326" t="s">
        <v>118</v>
      </c>
      <c r="R62" s="326" t="s">
        <v>118</v>
      </c>
    </row>
    <row r="63" spans="1:18">
      <c r="A63" s="330" t="s">
        <v>125</v>
      </c>
      <c r="B63" s="352"/>
      <c r="C63" s="328" t="s">
        <v>118</v>
      </c>
      <c r="D63" s="328" t="s">
        <v>118</v>
      </c>
      <c r="E63" s="328" t="s">
        <v>118</v>
      </c>
      <c r="F63" s="328" t="s">
        <v>118</v>
      </c>
      <c r="G63" s="328" t="s">
        <v>118</v>
      </c>
      <c r="H63" s="328" t="s">
        <v>118</v>
      </c>
      <c r="I63" s="328" t="s">
        <v>118</v>
      </c>
      <c r="J63" s="328" t="s">
        <v>118</v>
      </c>
      <c r="K63" s="328" t="s">
        <v>118</v>
      </c>
      <c r="L63" s="328" t="s">
        <v>118</v>
      </c>
      <c r="M63" s="328" t="s">
        <v>118</v>
      </c>
      <c r="N63" s="328" t="s">
        <v>118</v>
      </c>
      <c r="O63" s="328" t="s">
        <v>118</v>
      </c>
      <c r="P63" s="328" t="s">
        <v>118</v>
      </c>
      <c r="Q63" s="328" t="s">
        <v>118</v>
      </c>
      <c r="R63" s="328" t="s">
        <v>118</v>
      </c>
    </row>
    <row r="64" spans="1:18">
      <c r="A64" s="330" t="s">
        <v>142</v>
      </c>
      <c r="B64" s="352"/>
      <c r="C64" s="328" t="s">
        <v>118</v>
      </c>
      <c r="D64" s="328" t="s">
        <v>118</v>
      </c>
      <c r="E64" s="328" t="s">
        <v>118</v>
      </c>
      <c r="F64" s="328" t="s">
        <v>118</v>
      </c>
      <c r="G64" s="328" t="s">
        <v>118</v>
      </c>
      <c r="H64" s="328" t="s">
        <v>118</v>
      </c>
      <c r="I64" s="328" t="s">
        <v>118</v>
      </c>
      <c r="J64" s="328" t="s">
        <v>118</v>
      </c>
      <c r="K64" s="328" t="s">
        <v>118</v>
      </c>
      <c r="L64" s="328" t="s">
        <v>118</v>
      </c>
      <c r="M64" s="328" t="s">
        <v>118</v>
      </c>
      <c r="N64" s="328" t="s">
        <v>118</v>
      </c>
      <c r="O64" s="328" t="s">
        <v>118</v>
      </c>
      <c r="P64" s="328" t="s">
        <v>118</v>
      </c>
      <c r="Q64" s="328" t="s">
        <v>118</v>
      </c>
      <c r="R64" s="328" t="s">
        <v>118</v>
      </c>
    </row>
    <row r="65" spans="1:18">
      <c r="A65" s="333"/>
      <c r="B65" s="355"/>
      <c r="C65" s="326"/>
      <c r="D65" s="326"/>
      <c r="E65" s="326"/>
      <c r="F65" s="326"/>
      <c r="G65" s="326"/>
      <c r="H65" s="326"/>
      <c r="I65" s="326"/>
      <c r="J65" s="326"/>
      <c r="K65" s="326"/>
      <c r="L65" s="326"/>
      <c r="M65" s="326"/>
      <c r="N65" s="326"/>
      <c r="O65" s="326"/>
      <c r="P65" s="326"/>
      <c r="Q65" s="326"/>
      <c r="R65" s="326"/>
    </row>
    <row r="66" spans="1:18">
      <c r="A66" s="351" t="s">
        <v>641</v>
      </c>
      <c r="B66" s="358"/>
      <c r="C66" s="359" t="s">
        <v>118</v>
      </c>
      <c r="D66" s="359" t="s">
        <v>118</v>
      </c>
      <c r="E66" s="359" t="s">
        <v>118</v>
      </c>
      <c r="F66" s="359" t="s">
        <v>118</v>
      </c>
      <c r="G66" s="359" t="s">
        <v>118</v>
      </c>
      <c r="H66" s="359" t="s">
        <v>118</v>
      </c>
      <c r="I66" s="359" t="s">
        <v>118</v>
      </c>
      <c r="J66" s="359" t="s">
        <v>118</v>
      </c>
      <c r="K66" s="359" t="s">
        <v>118</v>
      </c>
      <c r="L66" s="359" t="s">
        <v>118</v>
      </c>
      <c r="M66" s="359" t="s">
        <v>118</v>
      </c>
      <c r="N66" s="359" t="s">
        <v>118</v>
      </c>
      <c r="O66" s="359" t="s">
        <v>118</v>
      </c>
      <c r="P66" s="359" t="s">
        <v>118</v>
      </c>
      <c r="Q66" s="359" t="s">
        <v>118</v>
      </c>
      <c r="R66" s="359" t="s">
        <v>118</v>
      </c>
    </row>
  </sheetData>
  <mergeCells count="6">
    <mergeCell ref="O9:R9"/>
    <mergeCell ref="C9:F9"/>
    <mergeCell ref="A6:R6"/>
    <mergeCell ref="G9:J9"/>
    <mergeCell ref="K9:N9"/>
    <mergeCell ref="A7:I7"/>
  </mergeCells>
  <hyperlinks>
    <hyperlink ref="A1" r:id="rId1" display="http://dx.doi.org/10.1787/eag-2014-en"/>
  </hyperlinks>
  <pageMargins left="0.7" right="0.7" top="0.75" bottom="0.75" header="0.3" footer="0.3"/>
  <pageSetup paperSize="9" orientation="portrait" horizontalDpi="300" verticalDpi="0" copies="0"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workbookViewId="0">
      <selection activeCell="A3" sqref="A3"/>
    </sheetView>
  </sheetViews>
  <sheetFormatPr defaultRowHeight="16.5"/>
  <sheetData>
    <row r="1" spans="1:33">
      <c r="A1" s="465" t="s">
        <v>617</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row>
    <row r="2" spans="1:33">
      <c r="A2" s="464" t="s">
        <v>662</v>
      </c>
      <c r="B2" s="464" t="s">
        <v>663</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row>
    <row r="3" spans="1:33">
      <c r="A3" s="464" t="s">
        <v>664</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row>
    <row r="4" spans="1:33">
      <c r="A4" s="464" t="s">
        <v>621</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row>
    <row r="5" spans="1:33">
      <c r="A5" s="464"/>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row>
    <row r="6" spans="1:33">
      <c r="A6" s="391" t="s">
        <v>665</v>
      </c>
      <c r="B6" s="395"/>
      <c r="C6" s="392"/>
      <c r="D6" s="392"/>
      <c r="E6" s="392"/>
      <c r="F6" s="392"/>
      <c r="G6" s="392"/>
      <c r="H6" s="392"/>
      <c r="I6" s="392"/>
      <c r="J6" s="392"/>
      <c r="K6" s="392"/>
      <c r="L6" s="392"/>
      <c r="M6" s="395"/>
      <c r="N6" s="395"/>
      <c r="O6" s="395"/>
      <c r="P6" s="395"/>
      <c r="Q6" s="395"/>
      <c r="R6" s="395"/>
      <c r="S6" s="395"/>
      <c r="T6" s="395"/>
      <c r="U6" s="395"/>
      <c r="V6" s="395"/>
      <c r="W6" s="395"/>
      <c r="X6" s="395"/>
      <c r="Y6" s="395"/>
      <c r="Z6" s="395"/>
      <c r="AA6" s="395"/>
      <c r="AB6" s="395"/>
      <c r="AC6" s="395"/>
      <c r="AD6" s="395"/>
      <c r="AE6" s="395"/>
      <c r="AF6" s="395"/>
    </row>
    <row r="7" spans="1:33">
      <c r="A7" s="393" t="s">
        <v>666</v>
      </c>
      <c r="B7" s="396"/>
      <c r="C7" s="392"/>
      <c r="D7" s="392"/>
      <c r="E7" s="392"/>
      <c r="F7" s="392"/>
      <c r="G7" s="392"/>
      <c r="H7" s="392"/>
      <c r="I7" s="392"/>
      <c r="J7" s="392"/>
      <c r="K7" s="392"/>
      <c r="L7" s="392"/>
      <c r="M7" s="396"/>
      <c r="N7" s="396"/>
      <c r="O7" s="396"/>
      <c r="P7" s="396"/>
      <c r="Q7" s="396"/>
      <c r="R7" s="396"/>
      <c r="S7" s="396"/>
      <c r="T7" s="396"/>
      <c r="U7" s="396"/>
      <c r="V7" s="396"/>
      <c r="W7" s="396"/>
      <c r="X7" s="396"/>
      <c r="Y7" s="396"/>
      <c r="Z7" s="396"/>
      <c r="AA7" s="396"/>
      <c r="AB7" s="396"/>
      <c r="AC7" s="396"/>
      <c r="AD7" s="396"/>
      <c r="AE7" s="396"/>
      <c r="AF7" s="396"/>
    </row>
    <row r="8" spans="1:33">
      <c r="A8" s="393"/>
      <c r="B8" s="396"/>
      <c r="C8" s="392"/>
      <c r="D8" s="392"/>
      <c r="E8" s="392"/>
      <c r="F8" s="392"/>
      <c r="G8" s="392"/>
      <c r="H8" s="392"/>
      <c r="I8" s="392"/>
      <c r="J8" s="392"/>
      <c r="K8" s="392"/>
      <c r="L8" s="392"/>
      <c r="M8" s="396"/>
      <c r="N8" s="396"/>
      <c r="O8" s="396"/>
      <c r="P8" s="396"/>
      <c r="Q8" s="396"/>
      <c r="R8" s="396"/>
      <c r="S8" s="396"/>
      <c r="T8" s="396"/>
      <c r="U8" s="396"/>
      <c r="V8" s="396"/>
      <c r="W8" s="396"/>
      <c r="X8" s="396"/>
      <c r="Y8" s="396"/>
      <c r="Z8" s="396"/>
      <c r="AA8" s="396"/>
      <c r="AB8" s="396"/>
      <c r="AC8" s="396"/>
      <c r="AD8" s="396"/>
      <c r="AE8" s="396"/>
      <c r="AF8" s="396"/>
    </row>
    <row r="9" spans="1:33">
      <c r="A9" s="393"/>
      <c r="B9" s="396"/>
      <c r="C9" s="392"/>
      <c r="D9" s="392"/>
      <c r="E9" s="392"/>
      <c r="F9" s="392"/>
      <c r="G9" s="392"/>
      <c r="H9" s="392"/>
      <c r="I9" s="392"/>
      <c r="J9" s="392"/>
      <c r="K9" s="392"/>
      <c r="L9" s="392"/>
      <c r="M9" s="396"/>
      <c r="N9" s="396"/>
      <c r="O9" s="396"/>
      <c r="P9" s="396"/>
      <c r="Q9" s="396"/>
      <c r="R9" s="396"/>
      <c r="S9" s="396"/>
      <c r="T9" s="396"/>
      <c r="U9" s="396"/>
      <c r="V9" s="396"/>
      <c r="W9" s="396"/>
      <c r="X9" s="396"/>
      <c r="Y9" s="396"/>
      <c r="Z9" s="396"/>
      <c r="AA9" s="396"/>
      <c r="AB9" s="396"/>
      <c r="AC9" s="396"/>
      <c r="AD9" s="396"/>
      <c r="AE9" s="396"/>
      <c r="AF9" s="396"/>
    </row>
    <row r="10" spans="1:33">
      <c r="A10" s="392"/>
      <c r="B10" s="397"/>
      <c r="C10" s="392"/>
      <c r="D10" s="392"/>
      <c r="E10" s="392"/>
      <c r="F10" s="392"/>
      <c r="G10" s="392"/>
      <c r="H10" s="392"/>
      <c r="I10" s="392"/>
      <c r="J10" s="392"/>
      <c r="K10" s="392"/>
      <c r="L10" s="392"/>
      <c r="M10" s="397"/>
      <c r="N10" s="397"/>
      <c r="O10" s="397"/>
      <c r="P10" s="397"/>
      <c r="Q10" s="397"/>
      <c r="R10" s="397"/>
      <c r="S10" s="397"/>
      <c r="T10" s="397"/>
      <c r="U10" s="397"/>
      <c r="V10" s="397"/>
      <c r="W10" s="397"/>
      <c r="X10" s="397"/>
      <c r="Y10" s="397"/>
      <c r="Z10" s="397"/>
      <c r="AA10" s="397"/>
      <c r="AB10" s="397"/>
      <c r="AC10" s="397"/>
      <c r="AD10" s="397"/>
      <c r="AE10" s="397"/>
      <c r="AF10" s="397"/>
    </row>
    <row r="11" spans="1:33">
      <c r="A11" s="392"/>
      <c r="B11" s="397"/>
      <c r="C11" s="392"/>
      <c r="D11" s="392"/>
      <c r="E11" s="392"/>
      <c r="F11" s="392"/>
      <c r="G11" s="392"/>
      <c r="H11" s="392"/>
      <c r="I11" s="392"/>
      <c r="J11" s="392"/>
      <c r="K11" s="392"/>
      <c r="L11" s="392"/>
      <c r="M11" s="397"/>
      <c r="N11" s="397"/>
      <c r="O11" s="397"/>
      <c r="P11" s="442"/>
      <c r="Q11" s="397"/>
      <c r="R11" s="397"/>
      <c r="S11" s="397"/>
      <c r="T11" s="397"/>
      <c r="U11" s="397"/>
      <c r="V11" s="397"/>
      <c r="W11" s="397"/>
      <c r="X11" s="397"/>
      <c r="Y11" s="397"/>
      <c r="Z11" s="397"/>
      <c r="AA11" s="397"/>
      <c r="AB11" s="397"/>
      <c r="AC11" s="397"/>
      <c r="AD11" s="397"/>
      <c r="AE11" s="397"/>
      <c r="AF11" s="397"/>
    </row>
    <row r="12" spans="1:33">
      <c r="A12" s="392"/>
      <c r="B12" s="429"/>
      <c r="C12" s="905" t="s">
        <v>667</v>
      </c>
      <c r="D12" s="905"/>
      <c r="E12" s="905"/>
      <c r="F12" s="905"/>
      <c r="G12" s="905"/>
      <c r="H12" s="906" t="s">
        <v>668</v>
      </c>
      <c r="I12" s="906"/>
      <c r="J12" s="906"/>
      <c r="K12" s="906"/>
      <c r="L12" s="906"/>
      <c r="M12" s="905" t="s">
        <v>669</v>
      </c>
      <c r="N12" s="905"/>
      <c r="O12" s="905"/>
      <c r="P12" s="905"/>
      <c r="Q12" s="905"/>
      <c r="R12" s="905" t="s">
        <v>670</v>
      </c>
      <c r="S12" s="905"/>
      <c r="T12" s="905"/>
      <c r="U12" s="905"/>
      <c r="V12" s="905"/>
      <c r="W12" s="905" t="s">
        <v>671</v>
      </c>
      <c r="X12" s="905"/>
      <c r="Y12" s="905"/>
      <c r="Z12" s="905"/>
      <c r="AA12" s="905"/>
      <c r="AB12" s="902" t="s">
        <v>672</v>
      </c>
      <c r="AC12" s="903"/>
      <c r="AD12" s="903"/>
      <c r="AE12" s="903"/>
      <c r="AF12" s="904"/>
    </row>
    <row r="13" spans="1:33" ht="110.25">
      <c r="A13" s="392"/>
      <c r="B13" s="429"/>
      <c r="C13" s="444" t="s">
        <v>417</v>
      </c>
      <c r="D13" s="445" t="s">
        <v>648</v>
      </c>
      <c r="E13" s="445" t="s">
        <v>673</v>
      </c>
      <c r="F13" s="446" t="s">
        <v>674</v>
      </c>
      <c r="G13" s="447" t="s">
        <v>675</v>
      </c>
      <c r="H13" s="444" t="s">
        <v>417</v>
      </c>
      <c r="I13" s="445" t="s">
        <v>648</v>
      </c>
      <c r="J13" s="445" t="s">
        <v>673</v>
      </c>
      <c r="K13" s="446" t="s">
        <v>674</v>
      </c>
      <c r="L13" s="447" t="s">
        <v>675</v>
      </c>
      <c r="M13" s="444" t="s">
        <v>417</v>
      </c>
      <c r="N13" s="445" t="s">
        <v>648</v>
      </c>
      <c r="O13" s="445" t="s">
        <v>673</v>
      </c>
      <c r="P13" s="446" t="s">
        <v>674</v>
      </c>
      <c r="Q13" s="447" t="s">
        <v>675</v>
      </c>
      <c r="R13" s="444" t="s">
        <v>417</v>
      </c>
      <c r="S13" s="445" t="s">
        <v>648</v>
      </c>
      <c r="T13" s="445" t="s">
        <v>673</v>
      </c>
      <c r="U13" s="446" t="s">
        <v>674</v>
      </c>
      <c r="V13" s="447" t="s">
        <v>675</v>
      </c>
      <c r="W13" s="444" t="s">
        <v>417</v>
      </c>
      <c r="X13" s="445" t="s">
        <v>648</v>
      </c>
      <c r="Y13" s="445" t="s">
        <v>673</v>
      </c>
      <c r="Z13" s="446" t="s">
        <v>674</v>
      </c>
      <c r="AA13" s="447" t="s">
        <v>675</v>
      </c>
      <c r="AB13" s="444" t="s">
        <v>417</v>
      </c>
      <c r="AC13" s="445" t="s">
        <v>648</v>
      </c>
      <c r="AD13" s="445" t="s">
        <v>673</v>
      </c>
      <c r="AE13" s="446" t="s">
        <v>674</v>
      </c>
      <c r="AF13" s="447" t="s">
        <v>675</v>
      </c>
    </row>
    <row r="14" spans="1:33">
      <c r="A14" s="392"/>
      <c r="B14" s="399"/>
      <c r="C14" s="430">
        <v>1</v>
      </c>
      <c r="D14" s="443">
        <v>2</v>
      </c>
      <c r="E14" s="443">
        <v>3</v>
      </c>
      <c r="F14" s="430">
        <v>4</v>
      </c>
      <c r="G14" s="430">
        <v>5</v>
      </c>
      <c r="H14" s="430">
        <v>6</v>
      </c>
      <c r="I14" s="443">
        <v>7</v>
      </c>
      <c r="J14" s="443">
        <v>8</v>
      </c>
      <c r="K14" s="430">
        <v>9</v>
      </c>
      <c r="L14" s="430">
        <v>10</v>
      </c>
      <c r="M14" s="430">
        <v>11</v>
      </c>
      <c r="N14" s="443">
        <v>12</v>
      </c>
      <c r="O14" s="443">
        <v>13</v>
      </c>
      <c r="P14" s="430">
        <v>14</v>
      </c>
      <c r="Q14" s="430">
        <v>15</v>
      </c>
      <c r="R14" s="430">
        <v>16</v>
      </c>
      <c r="S14" s="443">
        <v>17</v>
      </c>
      <c r="T14" s="443">
        <v>18</v>
      </c>
      <c r="U14" s="430">
        <v>19</v>
      </c>
      <c r="V14" s="430">
        <v>20</v>
      </c>
      <c r="W14" s="430">
        <v>21</v>
      </c>
      <c r="X14" s="443">
        <v>22</v>
      </c>
      <c r="Y14" s="443">
        <v>23</v>
      </c>
      <c r="Z14" s="430">
        <v>24</v>
      </c>
      <c r="AA14" s="430">
        <v>25</v>
      </c>
      <c r="AB14" s="430">
        <v>26</v>
      </c>
      <c r="AC14" s="443">
        <v>27</v>
      </c>
      <c r="AD14" s="443">
        <v>28</v>
      </c>
      <c r="AE14" s="430">
        <v>29</v>
      </c>
      <c r="AF14" s="430">
        <v>30</v>
      </c>
    </row>
    <row r="15" spans="1:33">
      <c r="A15" s="394" t="s">
        <v>612</v>
      </c>
      <c r="B15" s="398"/>
      <c r="C15" s="431"/>
      <c r="D15" s="431"/>
      <c r="E15" s="431"/>
      <c r="F15" s="431"/>
      <c r="G15" s="431"/>
      <c r="H15" s="400"/>
      <c r="I15" s="400"/>
      <c r="J15" s="400"/>
      <c r="K15" s="400"/>
      <c r="L15" s="432"/>
      <c r="M15" s="431"/>
      <c r="N15" s="431"/>
      <c r="O15" s="431"/>
      <c r="P15" s="431"/>
      <c r="Q15" s="431"/>
      <c r="R15" s="400"/>
      <c r="S15" s="400"/>
      <c r="T15" s="400"/>
      <c r="U15" s="400"/>
      <c r="V15" s="400"/>
      <c r="W15" s="400"/>
      <c r="X15" s="400"/>
      <c r="Y15" s="400"/>
      <c r="Z15" s="400"/>
      <c r="AA15" s="433"/>
      <c r="AB15" s="403"/>
      <c r="AC15" s="403"/>
      <c r="AD15" s="403"/>
      <c r="AE15" s="434"/>
      <c r="AF15" s="403"/>
    </row>
    <row r="16" spans="1:33">
      <c r="A16" s="401" t="s">
        <v>65</v>
      </c>
      <c r="B16" s="402">
        <v>2</v>
      </c>
      <c r="C16" s="456">
        <v>20.876314771632799</v>
      </c>
      <c r="D16" s="457">
        <v>17.846425409805601</v>
      </c>
      <c r="E16" s="457">
        <v>23.969630007716699</v>
      </c>
      <c r="F16" s="457">
        <v>18.081878749934155</v>
      </c>
      <c r="G16" s="458">
        <v>31.394245375748369</v>
      </c>
      <c r="H16" s="456">
        <v>30.912159653108699</v>
      </c>
      <c r="I16" s="457">
        <v>26.601774086375102</v>
      </c>
      <c r="J16" s="457">
        <v>35.301520512796898</v>
      </c>
      <c r="K16" s="457">
        <v>25.461680189073657</v>
      </c>
      <c r="L16" s="458">
        <v>32.611107756104431</v>
      </c>
      <c r="M16" s="456">
        <v>52.814492347669002</v>
      </c>
      <c r="N16" s="457">
        <v>43.134662002057198</v>
      </c>
      <c r="O16" s="457">
        <v>62.964956261454702</v>
      </c>
      <c r="P16" s="457">
        <v>34.56301670277638</v>
      </c>
      <c r="Q16" s="458">
        <v>25.197488211668585</v>
      </c>
      <c r="R16" s="456">
        <v>63.869177698739399</v>
      </c>
      <c r="S16" s="457">
        <v>50.842363829280899</v>
      </c>
      <c r="T16" s="457">
        <v>77.440013804262506</v>
      </c>
      <c r="U16" s="457">
        <v>45.50601288780237</v>
      </c>
      <c r="V16" s="463">
        <v>26.532889239184108</v>
      </c>
      <c r="W16" s="456">
        <v>21.1830213467207</v>
      </c>
      <c r="X16" s="457">
        <v>19.628434127326901</v>
      </c>
      <c r="Y16" s="457">
        <v>22.8117187952849</v>
      </c>
      <c r="Z16" s="457">
        <v>9.104958091415293</v>
      </c>
      <c r="AA16" s="458">
        <v>30.806644184544737</v>
      </c>
      <c r="AB16" s="459">
        <v>2.0313429007159298</v>
      </c>
      <c r="AC16" s="460">
        <v>2.0395695459656502</v>
      </c>
      <c r="AD16" s="460">
        <v>2.0236392763983502</v>
      </c>
      <c r="AE16" s="460">
        <v>1.4039160796411567</v>
      </c>
      <c r="AF16" s="458">
        <v>37.000305483427525</v>
      </c>
      <c r="AG16">
        <f>(AB16-$AB$53)/$AB$54</f>
        <v>0.53470815057216281</v>
      </c>
    </row>
    <row r="17" spans="1:33">
      <c r="A17" s="401" t="s">
        <v>55</v>
      </c>
      <c r="B17" s="402" t="s">
        <v>66</v>
      </c>
      <c r="C17" s="456">
        <v>12.013999216146001</v>
      </c>
      <c r="D17" s="457">
        <v>11.7110505376625</v>
      </c>
      <c r="E17" s="457">
        <v>12.332324699806501</v>
      </c>
      <c r="F17" s="457">
        <v>11.683417624089106</v>
      </c>
      <c r="G17" s="458">
        <v>30.326830755162693</v>
      </c>
      <c r="H17" s="456">
        <v>14.066439495105699</v>
      </c>
      <c r="I17" s="457">
        <v>12.8979988210719</v>
      </c>
      <c r="J17" s="457">
        <v>15.241789320352201</v>
      </c>
      <c r="K17" s="457">
        <v>13.734094704182894</v>
      </c>
      <c r="L17" s="458">
        <v>32.211610729558117</v>
      </c>
      <c r="M17" s="456">
        <v>39.005291982742598</v>
      </c>
      <c r="N17" s="457">
        <v>33.028660291643298</v>
      </c>
      <c r="O17" s="457">
        <v>45.147232007345202</v>
      </c>
      <c r="P17" s="457">
        <v>32.417405074544639</v>
      </c>
      <c r="Q17" s="458">
        <v>27.653673233999481</v>
      </c>
      <c r="R17" s="456">
        <v>35.626038499403002</v>
      </c>
      <c r="S17" s="457">
        <v>28.989063176869099</v>
      </c>
      <c r="T17" s="457">
        <v>42.426776246584701</v>
      </c>
      <c r="U17" s="457">
        <v>30.822422051201624</v>
      </c>
      <c r="V17" s="463">
        <v>26.8430835958073</v>
      </c>
      <c r="W17" s="456">
        <v>11.602936909784599</v>
      </c>
      <c r="X17" s="457">
        <v>12.273939933904501</v>
      </c>
      <c r="Y17" s="457">
        <v>10.9403259619077</v>
      </c>
      <c r="Z17" s="457">
        <v>9.6769856520646567</v>
      </c>
      <c r="AA17" s="458">
        <v>31.811923738084076</v>
      </c>
      <c r="AB17" s="459">
        <v>2.16551414803468</v>
      </c>
      <c r="AC17" s="460">
        <v>2.5166088743080901</v>
      </c>
      <c r="AD17" s="460">
        <v>1.8132833252515299</v>
      </c>
      <c r="AE17" s="460">
        <v>1.5744650755178538</v>
      </c>
      <c r="AF17" s="458">
        <v>33.547678275290217</v>
      </c>
      <c r="AG17" s="284">
        <f t="shared" ref="AG17:AG49" si="0">(AB17-$AB$53)/$AB$54</f>
        <v>0.71218899087454601</v>
      </c>
    </row>
    <row r="18" spans="1:33">
      <c r="A18" s="401" t="s">
        <v>38</v>
      </c>
      <c r="B18" s="402" t="s">
        <v>66</v>
      </c>
      <c r="C18" s="456" t="s">
        <v>118</v>
      </c>
      <c r="D18" s="457" t="s">
        <v>118</v>
      </c>
      <c r="E18" s="457" t="s">
        <v>118</v>
      </c>
      <c r="F18" s="457" t="s">
        <v>118</v>
      </c>
      <c r="G18" s="458" t="s">
        <v>118</v>
      </c>
      <c r="H18" s="456">
        <v>32.187704839704999</v>
      </c>
      <c r="I18" s="457">
        <v>23.171996262710898</v>
      </c>
      <c r="J18" s="457">
        <v>41.273208558287799</v>
      </c>
      <c r="K18" s="457">
        <v>30.409189736815545</v>
      </c>
      <c r="L18" s="458">
        <v>25.152291072840068</v>
      </c>
      <c r="M18" s="456" t="s">
        <v>118</v>
      </c>
      <c r="N18" s="456" t="s">
        <v>118</v>
      </c>
      <c r="O18" s="456" t="s">
        <v>118</v>
      </c>
      <c r="P18" s="457" t="s">
        <v>118</v>
      </c>
      <c r="Q18" s="458" t="s">
        <v>118</v>
      </c>
      <c r="R18" s="456">
        <v>18.3800251451176</v>
      </c>
      <c r="S18" s="457">
        <v>16.450489303795699</v>
      </c>
      <c r="T18" s="457">
        <v>20.355466476766399</v>
      </c>
      <c r="U18" s="457">
        <v>16.657913052848723</v>
      </c>
      <c r="V18" s="463">
        <v>22.104245431632009</v>
      </c>
      <c r="W18" s="456">
        <v>25.7920195267161</v>
      </c>
      <c r="X18" s="457">
        <v>22.580857439822001</v>
      </c>
      <c r="Y18" s="457">
        <v>29.007755326899801</v>
      </c>
      <c r="Z18" s="457">
        <v>21.843722378425735</v>
      </c>
      <c r="AA18" s="458" t="s">
        <v>118</v>
      </c>
      <c r="AB18" s="459">
        <v>1.65669584573983</v>
      </c>
      <c r="AC18" s="460">
        <v>1.8555418444857501</v>
      </c>
      <c r="AD18" s="460">
        <v>1.45537672879069</v>
      </c>
      <c r="AE18" s="460">
        <v>1.1704999130563434</v>
      </c>
      <c r="AF18" s="458">
        <v>32.857263513513516</v>
      </c>
      <c r="AG18" s="284">
        <f t="shared" si="0"/>
        <v>3.9127499257169039E-2</v>
      </c>
    </row>
    <row r="19" spans="1:33">
      <c r="A19" s="401" t="s">
        <v>67</v>
      </c>
      <c r="B19" s="402">
        <v>2</v>
      </c>
      <c r="C19" s="456">
        <v>18.3313736081884</v>
      </c>
      <c r="D19" s="457">
        <v>15.2911812019364</v>
      </c>
      <c r="E19" s="457">
        <v>21.4915341902162</v>
      </c>
      <c r="F19" s="457">
        <v>16.858964032806242</v>
      </c>
      <c r="G19" s="458">
        <v>25.703310603360048</v>
      </c>
      <c r="H19" s="456">
        <v>20.962036141001899</v>
      </c>
      <c r="I19" s="457">
        <v>17.0602929532762</v>
      </c>
      <c r="J19" s="457">
        <v>25.0012059336701</v>
      </c>
      <c r="K19" s="457">
        <v>19.489626565619737</v>
      </c>
      <c r="L19" s="458">
        <v>26.597861113348909</v>
      </c>
      <c r="M19" s="456">
        <v>33.989807047353302</v>
      </c>
      <c r="N19" s="457">
        <v>26.605806244137199</v>
      </c>
      <c r="O19" s="457">
        <v>41.745136251707002</v>
      </c>
      <c r="P19" s="457">
        <v>31.795504073598259</v>
      </c>
      <c r="Q19" s="458">
        <v>25.068843772105087</v>
      </c>
      <c r="R19" s="456">
        <v>35.483032019645897</v>
      </c>
      <c r="S19" s="457">
        <v>27.314277044273702</v>
      </c>
      <c r="T19" s="457">
        <v>44.042747940599803</v>
      </c>
      <c r="U19" s="457">
        <v>33.288729045890854</v>
      </c>
      <c r="V19" s="463">
        <v>25.524485378934724</v>
      </c>
      <c r="W19" s="456">
        <v>12.389653836566399</v>
      </c>
      <c r="X19" s="457">
        <v>10.266072355205599</v>
      </c>
      <c r="Y19" s="457">
        <v>14.5873513746578</v>
      </c>
      <c r="Z19" s="457">
        <v>10.893176971024825</v>
      </c>
      <c r="AA19" s="458">
        <v>32.144919327154135</v>
      </c>
      <c r="AB19" s="459">
        <v>1.27055164631604</v>
      </c>
      <c r="AC19" s="460">
        <v>1.4075060166360001</v>
      </c>
      <c r="AD19" s="460">
        <v>1.13304835624892</v>
      </c>
      <c r="AE19" s="460">
        <v>1.1039007602597397</v>
      </c>
      <c r="AF19" s="458">
        <v>36.149508973924824</v>
      </c>
      <c r="AG19" s="284">
        <f t="shared" si="0"/>
        <v>-0.47166149884173936</v>
      </c>
    </row>
    <row r="20" spans="1:33">
      <c r="A20" s="401" t="s">
        <v>83</v>
      </c>
      <c r="B20" s="402" t="s">
        <v>66</v>
      </c>
      <c r="C20" s="456">
        <v>24.786147086949601</v>
      </c>
      <c r="D20" s="457">
        <v>21.406038602916698</v>
      </c>
      <c r="E20" s="457">
        <v>28.249389035465001</v>
      </c>
      <c r="F20" s="457">
        <v>24.598314107774154</v>
      </c>
      <c r="G20" s="458">
        <v>28.048450217045772</v>
      </c>
      <c r="H20" s="456">
        <v>26.3991308704102</v>
      </c>
      <c r="I20" s="457">
        <v>23.229891388306999</v>
      </c>
      <c r="J20" s="457">
        <v>29.648665862909699</v>
      </c>
      <c r="K20" s="457">
        <v>26.281421535628933</v>
      </c>
      <c r="L20" s="458">
        <v>28.165608392254725</v>
      </c>
      <c r="M20" s="456">
        <v>23.136688420320901</v>
      </c>
      <c r="N20" s="457">
        <v>19.719652639392599</v>
      </c>
      <c r="O20" s="457">
        <v>26.6456337129245</v>
      </c>
      <c r="P20" s="457">
        <v>22.890129042058454</v>
      </c>
      <c r="Q20" s="458">
        <v>28.640141917206137</v>
      </c>
      <c r="R20" s="456">
        <v>20.6139461873634</v>
      </c>
      <c r="S20" s="457">
        <v>17.8710461212873</v>
      </c>
      <c r="T20" s="457">
        <v>23.439681000922501</v>
      </c>
      <c r="U20" s="457">
        <v>20.452873712874979</v>
      </c>
      <c r="V20" s="463">
        <v>27.570050043100025</v>
      </c>
      <c r="W20" s="456">
        <v>7.2580279266686203</v>
      </c>
      <c r="X20" s="457">
        <v>6.4589909753689598</v>
      </c>
      <c r="Y20" s="457">
        <v>8.0703213324004608</v>
      </c>
      <c r="Z20" s="457">
        <v>7.0504243816034862</v>
      </c>
      <c r="AA20" s="458">
        <v>37.037043503832081</v>
      </c>
      <c r="AB20" s="448">
        <v>0.21804899110423601</v>
      </c>
      <c r="AC20" s="461">
        <v>0.26642878129902903</v>
      </c>
      <c r="AD20" s="461">
        <v>0.16929813456946899</v>
      </c>
      <c r="AE20" s="461">
        <v>0.20675118642859852</v>
      </c>
      <c r="AF20" s="458">
        <v>37.019755409219194</v>
      </c>
      <c r="AG20" s="284">
        <f t="shared" si="0"/>
        <v>-1.8639050636921317</v>
      </c>
    </row>
    <row r="21" spans="1:33">
      <c r="A21" s="401" t="s">
        <v>41</v>
      </c>
      <c r="B21" s="402"/>
      <c r="C21" s="456">
        <v>5.0194530703723697</v>
      </c>
      <c r="D21" s="457">
        <v>2.2665574823556698</v>
      </c>
      <c r="E21" s="457">
        <v>7.8944848632406304</v>
      </c>
      <c r="F21" s="457">
        <v>4.9551519865292484</v>
      </c>
      <c r="G21" s="458">
        <v>25.459815733522326</v>
      </c>
      <c r="H21" s="456">
        <v>5.0194530703723697</v>
      </c>
      <c r="I21" s="457">
        <v>2.2665574823556698</v>
      </c>
      <c r="J21" s="457">
        <v>7.8944848632406304</v>
      </c>
      <c r="K21" s="457">
        <v>4.9551519865292484</v>
      </c>
      <c r="L21" s="458">
        <v>25.459815733522326</v>
      </c>
      <c r="M21" s="456">
        <v>39.801824725733098</v>
      </c>
      <c r="N21" s="457">
        <v>28.836598150889401</v>
      </c>
      <c r="O21" s="457">
        <v>51.318355633472002</v>
      </c>
      <c r="P21" s="457">
        <v>36.488620894089202</v>
      </c>
      <c r="Q21" s="458">
        <v>27.279138014864209</v>
      </c>
      <c r="R21" s="456">
        <v>41.607137813777598</v>
      </c>
      <c r="S21" s="457">
        <v>30.2829941377342</v>
      </c>
      <c r="T21" s="457">
        <v>53.5055596723275</v>
      </c>
      <c r="U21" s="457">
        <v>38.250731612281989</v>
      </c>
      <c r="V21" s="463">
        <v>27.331851926670371</v>
      </c>
      <c r="W21" s="456">
        <v>25.429873744814198</v>
      </c>
      <c r="X21" s="457">
        <v>19.9605312574683</v>
      </c>
      <c r="Y21" s="457">
        <v>31.212976567605399</v>
      </c>
      <c r="Z21" s="457">
        <v>23.348372953041377</v>
      </c>
      <c r="AA21" s="458">
        <v>28.939339678949519</v>
      </c>
      <c r="AB21" s="459">
        <v>1.61318578327928</v>
      </c>
      <c r="AC21" s="460">
        <v>1.83667200153632</v>
      </c>
      <c r="AD21" s="460">
        <v>1.3766399801745599</v>
      </c>
      <c r="AE21" s="460">
        <v>1.4355910907033755</v>
      </c>
      <c r="AF21" s="458">
        <v>34.514426727410779</v>
      </c>
      <c r="AG21" s="284">
        <f t="shared" si="0"/>
        <v>-1.8427324160116339E-2</v>
      </c>
    </row>
    <row r="22" spans="1:33">
      <c r="A22" s="401" t="s">
        <v>42</v>
      </c>
      <c r="B22" s="402"/>
      <c r="C22" s="456">
        <v>11.3296444481386</v>
      </c>
      <c r="D22" s="457">
        <v>11.627895224914599</v>
      </c>
      <c r="E22" s="457">
        <v>11.0395578900857</v>
      </c>
      <c r="F22" s="457">
        <v>9.8144018886863407</v>
      </c>
      <c r="G22" s="458">
        <v>26.860414254470605</v>
      </c>
      <c r="H22" s="456">
        <v>12.1469578558364</v>
      </c>
      <c r="I22" s="457">
        <v>12.499641746297799</v>
      </c>
      <c r="J22" s="457">
        <v>11.8027244121692</v>
      </c>
      <c r="K22" s="457">
        <v>10.579103042344023</v>
      </c>
      <c r="L22" s="458">
        <v>27.258188362327534</v>
      </c>
      <c r="M22" s="456">
        <v>49.3252435873491</v>
      </c>
      <c r="N22" s="457">
        <v>38.9190469871793</v>
      </c>
      <c r="O22" s="457">
        <v>60.015931543927202</v>
      </c>
      <c r="P22" s="457">
        <v>43.846155962887075</v>
      </c>
      <c r="Q22" s="458">
        <v>26.746445783132529</v>
      </c>
      <c r="R22" s="456">
        <v>48.169128511906699</v>
      </c>
      <c r="S22" s="457">
        <v>36.665888391982101</v>
      </c>
      <c r="T22" s="457">
        <v>59.9542173975723</v>
      </c>
      <c r="U22" s="457">
        <v>45.386802036390776</v>
      </c>
      <c r="V22" s="463">
        <v>27.566246974849125</v>
      </c>
      <c r="W22" s="456">
        <v>24.549468952039</v>
      </c>
      <c r="X22" s="457">
        <v>21.701874742573999</v>
      </c>
      <c r="Y22" s="457">
        <v>27.437186061147301</v>
      </c>
      <c r="Z22" s="457">
        <v>21.174815404133071</v>
      </c>
      <c r="AA22" s="458">
        <v>29.390840924583255</v>
      </c>
      <c r="AB22" s="459">
        <v>2.2435112660321201</v>
      </c>
      <c r="AC22" s="460">
        <v>2.4720805314540399</v>
      </c>
      <c r="AD22" s="460">
        <v>2.01303697351335</v>
      </c>
      <c r="AE22" s="460">
        <v>1.7426266136350428</v>
      </c>
      <c r="AF22" s="458">
        <v>34.970360824742265</v>
      </c>
      <c r="AG22" s="284">
        <f t="shared" si="0"/>
        <v>0.8153630637104573</v>
      </c>
    </row>
    <row r="23" spans="1:33">
      <c r="A23" s="401" t="s">
        <v>44</v>
      </c>
      <c r="B23" s="402"/>
      <c r="C23" s="456" t="s">
        <v>118</v>
      </c>
      <c r="D23" s="457" t="s">
        <v>118</v>
      </c>
      <c r="E23" s="457" t="s">
        <v>118</v>
      </c>
      <c r="F23" s="457" t="s">
        <v>118</v>
      </c>
      <c r="G23" s="458" t="s">
        <v>118</v>
      </c>
      <c r="H23" s="456">
        <v>18.9536049604142</v>
      </c>
      <c r="I23" s="457">
        <v>11.241211405456699</v>
      </c>
      <c r="J23" s="457">
        <v>26.8429351754809</v>
      </c>
      <c r="K23" s="457">
        <v>18.91643196659421</v>
      </c>
      <c r="L23" s="458">
        <v>28.584148224395264</v>
      </c>
      <c r="M23" s="456" t="s">
        <v>118</v>
      </c>
      <c r="N23" s="457" t="s">
        <v>118</v>
      </c>
      <c r="O23" s="457" t="s">
        <v>118</v>
      </c>
      <c r="P23" s="457" t="s">
        <v>118</v>
      </c>
      <c r="Q23" s="458" t="s">
        <v>118</v>
      </c>
      <c r="R23" s="456">
        <v>22.684109539869599</v>
      </c>
      <c r="S23" s="457">
        <v>15.6111345475238</v>
      </c>
      <c r="T23" s="457">
        <v>30.017167534142299</v>
      </c>
      <c r="U23" s="457">
        <v>22.068178697016865</v>
      </c>
      <c r="V23" s="463">
        <v>25.548767642721717</v>
      </c>
      <c r="W23" s="456">
        <v>13.222374558070101</v>
      </c>
      <c r="X23" s="457">
        <v>8.2629390573071895</v>
      </c>
      <c r="Y23" s="457">
        <v>18.291075157306899</v>
      </c>
      <c r="Z23" s="457">
        <v>12.756456466470604</v>
      </c>
      <c r="AA23" s="458">
        <v>29.793567688855646</v>
      </c>
      <c r="AB23" s="459">
        <v>0.991962980760553</v>
      </c>
      <c r="AC23" s="460">
        <v>0.98061402632009598</v>
      </c>
      <c r="AD23" s="460">
        <v>1.0025833593502</v>
      </c>
      <c r="AE23" s="460">
        <v>0.90229675011790988</v>
      </c>
      <c r="AF23" s="458">
        <v>35.931578947368422</v>
      </c>
      <c r="AG23" s="284">
        <f t="shared" si="0"/>
        <v>-0.84017674670287845</v>
      </c>
    </row>
    <row r="24" spans="1:33">
      <c r="A24" s="401" t="s">
        <v>60</v>
      </c>
      <c r="B24" s="402"/>
      <c r="C24" s="456">
        <v>1.0286644702231E-2</v>
      </c>
      <c r="D24" s="457">
        <v>8.5856070882772105E-3</v>
      </c>
      <c r="E24" s="457">
        <v>1.2081964044074999E-2</v>
      </c>
      <c r="F24" s="457">
        <v>1.0286644702231E-2</v>
      </c>
      <c r="G24" s="449" t="s">
        <v>118</v>
      </c>
      <c r="H24" s="456">
        <v>3.6738016793682202E-2</v>
      </c>
      <c r="I24" s="457">
        <v>5.72373805885147E-2</v>
      </c>
      <c r="J24" s="457">
        <v>1.51024550550938E-2</v>
      </c>
      <c r="K24" s="456" t="s">
        <v>676</v>
      </c>
      <c r="L24" s="449" t="s">
        <v>118</v>
      </c>
      <c r="M24" s="456">
        <v>47.055455344971698</v>
      </c>
      <c r="N24" s="457">
        <v>37.294161709669503</v>
      </c>
      <c r="O24" s="457">
        <v>57.305923812195502</v>
      </c>
      <c r="P24" s="457" t="s">
        <v>118</v>
      </c>
      <c r="Q24" s="458">
        <v>28.350723156987325</v>
      </c>
      <c r="R24" s="456">
        <v>50.063158130322797</v>
      </c>
      <c r="S24" s="457">
        <v>36.783469988518597</v>
      </c>
      <c r="T24" s="457">
        <v>64.029795192430697</v>
      </c>
      <c r="U24" s="457">
        <v>48.161431381198589</v>
      </c>
      <c r="V24" s="463">
        <v>28.985342264139607</v>
      </c>
      <c r="W24" s="456">
        <v>23.881170616893598</v>
      </c>
      <c r="X24" s="457">
        <v>17.815910062464202</v>
      </c>
      <c r="Y24" s="457">
        <v>30.2864323204786</v>
      </c>
      <c r="Z24" s="457">
        <v>22.242368355850306</v>
      </c>
      <c r="AA24" s="458">
        <v>31.713156584515808</v>
      </c>
      <c r="AB24" s="459">
        <v>2.7705162089683002</v>
      </c>
      <c r="AC24" s="460">
        <v>2.60508831214772</v>
      </c>
      <c r="AD24" s="460">
        <v>2.9456636971885999</v>
      </c>
      <c r="AE24" s="460">
        <v>2.461583607402329</v>
      </c>
      <c r="AF24" s="458">
        <v>38.506957047791893</v>
      </c>
      <c r="AG24" s="284">
        <f t="shared" si="0"/>
        <v>1.5124817235200065</v>
      </c>
    </row>
    <row r="25" spans="1:33">
      <c r="A25" s="401" t="s">
        <v>46</v>
      </c>
      <c r="B25" s="402">
        <v>2</v>
      </c>
      <c r="C25" s="456" t="s">
        <v>118</v>
      </c>
      <c r="D25" s="457" t="s">
        <v>118</v>
      </c>
      <c r="E25" s="457" t="s">
        <v>118</v>
      </c>
      <c r="F25" s="457" t="s">
        <v>118</v>
      </c>
      <c r="G25" s="458" t="s">
        <v>118</v>
      </c>
      <c r="H25" s="456">
        <v>26.632512272079101</v>
      </c>
      <c r="I25" s="457">
        <v>22.844580615886301</v>
      </c>
      <c r="J25" s="457">
        <v>30.5231201872543</v>
      </c>
      <c r="K25" s="457">
        <v>25.60581022512919</v>
      </c>
      <c r="L25" s="458" t="s">
        <v>118</v>
      </c>
      <c r="M25" s="456" t="s">
        <v>118</v>
      </c>
      <c r="N25" s="457" t="s">
        <v>118</v>
      </c>
      <c r="O25" s="457" t="s">
        <v>118</v>
      </c>
      <c r="P25" s="457" t="s">
        <v>118</v>
      </c>
      <c r="Q25" s="458" t="s">
        <v>118</v>
      </c>
      <c r="R25" s="456">
        <v>37.973221552987098</v>
      </c>
      <c r="S25" s="457">
        <v>33.890451908921797</v>
      </c>
      <c r="T25" s="457">
        <v>42.1465454774387</v>
      </c>
      <c r="U25" s="457">
        <v>33.92007162624121</v>
      </c>
      <c r="V25" s="463" t="s">
        <v>118</v>
      </c>
      <c r="W25" s="456">
        <v>18.363213275040799</v>
      </c>
      <c r="X25" s="457">
        <v>15.0484214001462</v>
      </c>
      <c r="Y25" s="457">
        <v>21.698310811229501</v>
      </c>
      <c r="Z25" s="457">
        <v>14.587643212583139</v>
      </c>
      <c r="AA25" s="458" t="s">
        <v>118</v>
      </c>
      <c r="AB25" s="459">
        <v>1.66926214343486</v>
      </c>
      <c r="AC25" s="460">
        <v>1.9375562648334601</v>
      </c>
      <c r="AD25" s="460">
        <v>1.40636942675159</v>
      </c>
      <c r="AE25" s="460">
        <v>1.0323401608928344</v>
      </c>
      <c r="AF25" s="458" t="s">
        <v>118</v>
      </c>
      <c r="AG25" s="284">
        <f t="shared" si="0"/>
        <v>5.5750114899292193E-2</v>
      </c>
    </row>
    <row r="26" spans="1:33">
      <c r="A26" s="401" t="s">
        <v>43</v>
      </c>
      <c r="B26" s="402"/>
      <c r="C26" s="456">
        <v>14.7418151266085</v>
      </c>
      <c r="D26" s="457">
        <v>9.6432190571148499</v>
      </c>
      <c r="E26" s="457">
        <v>20.079963438619199</v>
      </c>
      <c r="F26" s="457" t="s">
        <v>118</v>
      </c>
      <c r="G26" s="458" t="s">
        <v>118</v>
      </c>
      <c r="H26" s="456">
        <v>14.7418151266085</v>
      </c>
      <c r="I26" s="457">
        <v>9.6432190571148499</v>
      </c>
      <c r="J26" s="457">
        <v>20.079963438619199</v>
      </c>
      <c r="K26" s="457" t="s">
        <v>118</v>
      </c>
      <c r="L26" s="458" t="s">
        <v>118</v>
      </c>
      <c r="M26" s="456">
        <v>30.864263922476301</v>
      </c>
      <c r="N26" s="457">
        <v>29.429080999356501</v>
      </c>
      <c r="O26" s="457">
        <v>32.374643886473699</v>
      </c>
      <c r="P26" s="457">
        <v>29.303468875897128</v>
      </c>
      <c r="Q26" s="458">
        <v>25.192751639725248</v>
      </c>
      <c r="R26" s="456">
        <v>30.864263922476301</v>
      </c>
      <c r="S26" s="457">
        <v>29.429080999356501</v>
      </c>
      <c r="T26" s="457">
        <v>32.374643886473699</v>
      </c>
      <c r="U26" s="457">
        <v>29.303468875897128</v>
      </c>
      <c r="V26" s="463">
        <v>25.192751639725248</v>
      </c>
      <c r="W26" s="456">
        <v>6.8264809679712801</v>
      </c>
      <c r="X26" s="457">
        <v>6.6527733450166799</v>
      </c>
      <c r="Y26" s="457">
        <v>7.0144621894955197</v>
      </c>
      <c r="Z26" s="457">
        <v>5.7052099220140384</v>
      </c>
      <c r="AA26" s="458">
        <v>27.001914085330217</v>
      </c>
      <c r="AB26" s="459">
        <v>2.7105118866489</v>
      </c>
      <c r="AC26" s="460">
        <v>2.91438866604611</v>
      </c>
      <c r="AD26" s="460">
        <v>2.5026275785623699</v>
      </c>
      <c r="AE26" s="460">
        <v>2.3031600174139575</v>
      </c>
      <c r="AF26" s="458">
        <v>31.174245532883202</v>
      </c>
      <c r="AG26" s="284">
        <f t="shared" si="0"/>
        <v>1.4331084020383784</v>
      </c>
    </row>
    <row r="27" spans="1:33">
      <c r="A27" s="401" t="s">
        <v>68</v>
      </c>
      <c r="B27" s="402"/>
      <c r="C27" s="456" t="s">
        <v>118</v>
      </c>
      <c r="D27" s="457" t="s">
        <v>118</v>
      </c>
      <c r="E27" s="457" t="s">
        <v>118</v>
      </c>
      <c r="F27" s="457" t="s">
        <v>118</v>
      </c>
      <c r="G27" s="458" t="s">
        <v>118</v>
      </c>
      <c r="H27" s="456">
        <v>14.5839012735917</v>
      </c>
      <c r="I27" s="457">
        <v>13.2969540636246</v>
      </c>
      <c r="J27" s="457">
        <v>15.9625768529336</v>
      </c>
      <c r="K27" s="457" t="s">
        <v>118</v>
      </c>
      <c r="L27" s="458">
        <v>26.239519739519739</v>
      </c>
      <c r="M27" s="456" t="s">
        <v>118</v>
      </c>
      <c r="N27" s="457" t="s">
        <v>118</v>
      </c>
      <c r="O27" s="457" t="s">
        <v>118</v>
      </c>
      <c r="P27" s="457" t="s">
        <v>118</v>
      </c>
      <c r="Q27" s="458" t="s">
        <v>118</v>
      </c>
      <c r="R27" s="456">
        <v>25.324596479044899</v>
      </c>
      <c r="S27" s="457">
        <v>17.200390261432698</v>
      </c>
      <c r="T27" s="457">
        <v>34.109069517288397</v>
      </c>
      <c r="U27" s="457" t="s">
        <v>118</v>
      </c>
      <c r="V27" s="463">
        <v>25.613398762534672</v>
      </c>
      <c r="W27" s="456">
        <v>8.6337892659121795</v>
      </c>
      <c r="X27" s="457">
        <v>6.3659680771944496</v>
      </c>
      <c r="Y27" s="457">
        <v>11.091876808598601</v>
      </c>
      <c r="Z27" s="457" t="s">
        <v>118</v>
      </c>
      <c r="AA27" s="458" t="s">
        <v>118</v>
      </c>
      <c r="AB27" s="459">
        <v>1.0300569917345901</v>
      </c>
      <c r="AC27" s="460">
        <v>1.1097576553888799</v>
      </c>
      <c r="AD27" s="460">
        <v>0.94342663463231202</v>
      </c>
      <c r="AE27" s="460" t="s">
        <v>118</v>
      </c>
      <c r="AF27" s="458" t="s">
        <v>118</v>
      </c>
      <c r="AG27" s="284">
        <f t="shared" si="0"/>
        <v>-0.78978624044114321</v>
      </c>
    </row>
    <row r="28" spans="1:33">
      <c r="A28" s="401" t="s">
        <v>52</v>
      </c>
      <c r="B28" s="402"/>
      <c r="C28" s="456">
        <v>7.8824314642831297</v>
      </c>
      <c r="D28" s="457">
        <v>4.8738733445781097</v>
      </c>
      <c r="E28" s="457">
        <v>11.0269129959251</v>
      </c>
      <c r="F28" s="457" t="s">
        <v>118</v>
      </c>
      <c r="G28" s="458">
        <v>23.011800273064171</v>
      </c>
      <c r="H28" s="456">
        <v>8.5815828835827599</v>
      </c>
      <c r="I28" s="457">
        <v>4.6340190979885296</v>
      </c>
      <c r="J28" s="457">
        <v>12.7079759019555</v>
      </c>
      <c r="K28" s="457">
        <v>8.5557471363033422</v>
      </c>
      <c r="L28" s="458">
        <v>23.005643644181671</v>
      </c>
      <c r="M28" s="456">
        <v>22.6411236540199</v>
      </c>
      <c r="N28" s="457">
        <v>16.405830866448198</v>
      </c>
      <c r="O28" s="457">
        <v>29.1488562982838</v>
      </c>
      <c r="P28" s="457" t="s">
        <v>118</v>
      </c>
      <c r="Q28" s="458">
        <v>26.429816799396978</v>
      </c>
      <c r="R28" s="456">
        <v>28.515219466121899</v>
      </c>
      <c r="S28" s="457">
        <v>21.9522467145623</v>
      </c>
      <c r="T28" s="457">
        <v>35.365200825218203</v>
      </c>
      <c r="U28" s="457">
        <v>27.080382995662806</v>
      </c>
      <c r="V28" s="463">
        <v>26.467963386727689</v>
      </c>
      <c r="W28" s="456">
        <v>13.151893367697101</v>
      </c>
      <c r="X28" s="457">
        <v>8.7892646832101295</v>
      </c>
      <c r="Y28" s="457">
        <v>17.687688548807799</v>
      </c>
      <c r="Z28" s="457">
        <v>12.798508669848442</v>
      </c>
      <c r="AA28" s="458">
        <v>33.097921914357684</v>
      </c>
      <c r="AB28" s="459">
        <v>0.80311697476014099</v>
      </c>
      <c r="AC28" s="460">
        <v>0.84194216429391899</v>
      </c>
      <c r="AD28" s="460">
        <v>0.76285443625137295</v>
      </c>
      <c r="AE28" s="460">
        <v>0.74570292863457965</v>
      </c>
      <c r="AF28" s="458">
        <v>35.371175523349436</v>
      </c>
      <c r="AG28" s="284">
        <f t="shared" si="0"/>
        <v>-1.0899809968868008</v>
      </c>
    </row>
    <row r="29" spans="1:33">
      <c r="A29" s="401" t="s">
        <v>69</v>
      </c>
      <c r="B29" s="402"/>
      <c r="C29" s="456">
        <v>1.9878391019644499</v>
      </c>
      <c r="D29" s="457">
        <v>2.0465116279069799</v>
      </c>
      <c r="E29" s="457">
        <v>1.92850423330198</v>
      </c>
      <c r="F29" s="457" t="s">
        <v>118</v>
      </c>
      <c r="G29" s="458">
        <v>37.81</v>
      </c>
      <c r="H29" s="456">
        <v>2.12815715622077</v>
      </c>
      <c r="I29" s="457">
        <v>2.0930232558139501</v>
      </c>
      <c r="J29" s="457">
        <v>2.1636876763875801</v>
      </c>
      <c r="K29" s="457">
        <v>2.1060067996000282</v>
      </c>
      <c r="L29" s="458">
        <v>37.1875</v>
      </c>
      <c r="M29" s="456">
        <v>60.3700172445795</v>
      </c>
      <c r="N29" s="457">
        <v>43.507828723766103</v>
      </c>
      <c r="O29" s="457">
        <v>77.848856038093402</v>
      </c>
      <c r="P29" s="457">
        <v>56.428938753828135</v>
      </c>
      <c r="Q29" s="458">
        <v>30.75</v>
      </c>
      <c r="R29" s="456">
        <v>61.979010481304499</v>
      </c>
      <c r="S29" s="457">
        <v>41.954151744859999</v>
      </c>
      <c r="T29" s="457">
        <v>82.719492762355998</v>
      </c>
      <c r="U29" s="457">
        <v>60.293988860070129</v>
      </c>
      <c r="V29" s="463">
        <v>30.699495798319326</v>
      </c>
      <c r="W29" s="456">
        <v>25.631290206931801</v>
      </c>
      <c r="X29" s="457">
        <v>18.187972106995002</v>
      </c>
      <c r="Y29" s="457">
        <v>33.324514212211703</v>
      </c>
      <c r="Z29" s="457">
        <v>23.016840290454557</v>
      </c>
      <c r="AA29" s="458">
        <v>35.243697478991599</v>
      </c>
      <c r="AB29" s="459">
        <v>0.90008825868311004</v>
      </c>
      <c r="AC29" s="460">
        <v>0.83810386372606305</v>
      </c>
      <c r="AD29" s="460">
        <v>0.96443685153123404</v>
      </c>
      <c r="AE29" s="461">
        <v>0.48544239907853726</v>
      </c>
      <c r="AF29" s="458">
        <v>35.313725490196077</v>
      </c>
      <c r="AG29" s="284">
        <f t="shared" si="0"/>
        <v>-0.96170802261115385</v>
      </c>
    </row>
    <row r="30" spans="1:33">
      <c r="A30" s="401" t="s">
        <v>70</v>
      </c>
      <c r="B30" s="402"/>
      <c r="C30" s="456">
        <v>23.343694522430599</v>
      </c>
      <c r="D30" s="457">
        <v>25.287350213321702</v>
      </c>
      <c r="E30" s="457">
        <v>21.4650781511688</v>
      </c>
      <c r="F30" s="457" t="s">
        <v>118</v>
      </c>
      <c r="G30" s="458">
        <v>30.412231559290383</v>
      </c>
      <c r="H30" s="456">
        <v>23.343694522430599</v>
      </c>
      <c r="I30" s="457">
        <v>25.287350213321702</v>
      </c>
      <c r="J30" s="457">
        <v>21.4650781511688</v>
      </c>
      <c r="K30" s="457">
        <v>22.405994281371463</v>
      </c>
      <c r="L30" s="458">
        <v>30.412231559290383</v>
      </c>
      <c r="M30" s="456">
        <v>45.849243376734002</v>
      </c>
      <c r="N30" s="457">
        <v>39.321876154460902</v>
      </c>
      <c r="O30" s="457">
        <v>52.378966144432397</v>
      </c>
      <c r="P30" s="457" t="s">
        <v>118</v>
      </c>
      <c r="Q30" s="458">
        <v>25.414671588873862</v>
      </c>
      <c r="R30" s="456">
        <v>45.849243376734002</v>
      </c>
      <c r="S30" s="457">
        <v>39.321876154460902</v>
      </c>
      <c r="T30" s="457">
        <v>52.378966144432397</v>
      </c>
      <c r="U30" s="457">
        <v>43.75015743005455</v>
      </c>
      <c r="V30" s="463">
        <v>25.414671588873862</v>
      </c>
      <c r="W30" s="456">
        <v>24.0688532207772</v>
      </c>
      <c r="X30" s="457">
        <v>20.796006943806599</v>
      </c>
      <c r="Y30" s="457">
        <v>27.229737625359</v>
      </c>
      <c r="Z30" s="457">
        <v>22.277436586283837</v>
      </c>
      <c r="AA30" s="458">
        <v>31.443499844865034</v>
      </c>
      <c r="AB30" s="459">
        <v>1.9586634610647999</v>
      </c>
      <c r="AC30" s="460">
        <v>2.0388299970077601</v>
      </c>
      <c r="AD30" s="460">
        <v>1.8846042761275199</v>
      </c>
      <c r="AE30" s="460">
        <v>1.5890271950471677</v>
      </c>
      <c r="AF30" s="458">
        <v>33.991706979958536</v>
      </c>
      <c r="AG30" s="284">
        <f t="shared" si="0"/>
        <v>0.43856826755129275</v>
      </c>
    </row>
    <row r="31" spans="1:33">
      <c r="A31" s="401" t="s">
        <v>84</v>
      </c>
      <c r="B31" s="402" t="s">
        <v>66</v>
      </c>
      <c r="C31" s="456" t="s">
        <v>118</v>
      </c>
      <c r="D31" s="457" t="s">
        <v>118</v>
      </c>
      <c r="E31" s="457" t="s">
        <v>118</v>
      </c>
      <c r="F31" s="457" t="s">
        <v>118</v>
      </c>
      <c r="G31" s="458" t="s">
        <v>118</v>
      </c>
      <c r="H31" s="456" t="s">
        <v>118</v>
      </c>
      <c r="I31" s="457" t="s">
        <v>118</v>
      </c>
      <c r="J31" s="457" t="s">
        <v>118</v>
      </c>
      <c r="K31" s="457" t="s">
        <v>118</v>
      </c>
      <c r="L31" s="458" t="s">
        <v>118</v>
      </c>
      <c r="M31" s="456">
        <v>40.499013089361299</v>
      </c>
      <c r="N31" s="457">
        <v>33.531609123170703</v>
      </c>
      <c r="O31" s="457">
        <v>47.497678773315599</v>
      </c>
      <c r="P31" s="457" t="s">
        <v>118</v>
      </c>
      <c r="Q31" s="458">
        <v>28.845864252605924</v>
      </c>
      <c r="R31" s="456">
        <v>41.8303245626307</v>
      </c>
      <c r="S31" s="457">
        <v>34.546360143165998</v>
      </c>
      <c r="T31" s="457">
        <v>49.144913649165602</v>
      </c>
      <c r="U31" s="457">
        <v>41.66220417456725</v>
      </c>
      <c r="V31" s="463">
        <v>29.038114321873021</v>
      </c>
      <c r="W31" s="456">
        <v>18.754747915959001</v>
      </c>
      <c r="X31" s="457">
        <v>15.470216118566199</v>
      </c>
      <c r="Y31" s="457">
        <v>22.0377542797819</v>
      </c>
      <c r="Z31" s="457">
        <v>18.405660204374037</v>
      </c>
      <c r="AA31" s="458">
        <v>34.990137681867004</v>
      </c>
      <c r="AB31" s="459">
        <v>1.4772465402958499</v>
      </c>
      <c r="AC31" s="460">
        <v>1.4296360890020501</v>
      </c>
      <c r="AD31" s="460">
        <v>1.52468058094992</v>
      </c>
      <c r="AE31" s="460">
        <v>1.4523246289513958</v>
      </c>
      <c r="AF31" s="458">
        <v>38.251265822784809</v>
      </c>
      <c r="AG31" s="284">
        <f t="shared" si="0"/>
        <v>-0.19824685745737713</v>
      </c>
    </row>
    <row r="32" spans="1:33">
      <c r="A32" s="401" t="s">
        <v>47</v>
      </c>
      <c r="B32" s="402"/>
      <c r="C32" s="456">
        <v>0.41067503430811603</v>
      </c>
      <c r="D32" s="457">
        <v>0.40959923073011301</v>
      </c>
      <c r="E32" s="457">
        <v>0.41179626042740702</v>
      </c>
      <c r="F32" s="457" t="s">
        <v>118</v>
      </c>
      <c r="G32" s="458" t="s">
        <v>118</v>
      </c>
      <c r="H32" s="456">
        <v>0.41067503430811603</v>
      </c>
      <c r="I32" s="457">
        <v>0.40959923073011301</v>
      </c>
      <c r="J32" s="457">
        <v>0.41179626042740702</v>
      </c>
      <c r="K32" s="457">
        <v>0.38346447094721825</v>
      </c>
      <c r="L32" s="458" t="s">
        <v>118</v>
      </c>
      <c r="M32" s="456">
        <v>26.1259653371445</v>
      </c>
      <c r="N32" s="457">
        <v>20.930418363552398</v>
      </c>
      <c r="O32" s="457">
        <v>31.517114812685598</v>
      </c>
      <c r="P32" s="457" t="s">
        <v>118</v>
      </c>
      <c r="Q32" s="458">
        <v>25.793943399343828</v>
      </c>
      <c r="R32" s="456">
        <v>31.694272446985199</v>
      </c>
      <c r="S32" s="457">
        <v>24.724719991166499</v>
      </c>
      <c r="T32" s="457">
        <v>38.898749925614098</v>
      </c>
      <c r="U32" s="457">
        <v>30.745194091287541</v>
      </c>
      <c r="V32" s="463">
        <v>26.399053725954055</v>
      </c>
      <c r="W32" s="456">
        <v>23.796789476909499</v>
      </c>
      <c r="X32" s="457">
        <v>17.3497512999298</v>
      </c>
      <c r="Y32" s="457">
        <v>30.510407371245201</v>
      </c>
      <c r="Z32" s="457" t="s">
        <v>118</v>
      </c>
      <c r="AA32" s="458" t="s">
        <v>118</v>
      </c>
      <c r="AB32" s="459">
        <v>1.4394539896256</v>
      </c>
      <c r="AC32" s="460">
        <v>1.3337990907841499</v>
      </c>
      <c r="AD32" s="460">
        <v>1.54646140400997</v>
      </c>
      <c r="AE32" s="460" t="s">
        <v>118</v>
      </c>
      <c r="AF32" s="458">
        <v>33.789211765751354</v>
      </c>
      <c r="AG32" s="284">
        <f t="shared" si="0"/>
        <v>-0.24823859401917167</v>
      </c>
    </row>
    <row r="33" spans="1:33">
      <c r="A33" s="401" t="s">
        <v>71</v>
      </c>
      <c r="B33" s="402"/>
      <c r="C33" s="456">
        <v>24.606341463414601</v>
      </c>
      <c r="D33" s="457">
        <v>18.232012678288399</v>
      </c>
      <c r="E33" s="457">
        <v>31.3212020033389</v>
      </c>
      <c r="F33" s="457">
        <v>23.672195121951187</v>
      </c>
      <c r="G33" s="458" t="s">
        <v>118</v>
      </c>
      <c r="H33" s="456">
        <v>24.606341463414601</v>
      </c>
      <c r="I33" s="457">
        <v>18.232012678288399</v>
      </c>
      <c r="J33" s="457">
        <v>31.3212020033389</v>
      </c>
      <c r="K33" s="457">
        <v>23.672195121951187</v>
      </c>
      <c r="L33" s="458" t="s">
        <v>118</v>
      </c>
      <c r="M33" s="456">
        <v>45.131471282454797</v>
      </c>
      <c r="N33" s="457">
        <v>48.846769230769233</v>
      </c>
      <c r="O33" s="457">
        <v>41.209493161705552</v>
      </c>
      <c r="P33" s="457">
        <v>44.178345053591251</v>
      </c>
      <c r="Q33" s="458" t="s">
        <v>118</v>
      </c>
      <c r="R33" s="456">
        <v>45.131471282454797</v>
      </c>
      <c r="S33" s="457">
        <v>48.896919917864501</v>
      </c>
      <c r="T33" s="457">
        <v>41.198445040214501</v>
      </c>
      <c r="U33" s="457">
        <v>44.178345053591251</v>
      </c>
      <c r="V33" s="463" t="s">
        <v>118</v>
      </c>
      <c r="W33" s="456">
        <v>6.7639356814701399</v>
      </c>
      <c r="X33" s="457">
        <v>9.99</v>
      </c>
      <c r="Y33" s="457">
        <v>3.9597178683385601</v>
      </c>
      <c r="Z33" s="457">
        <v>6.0120980091883638</v>
      </c>
      <c r="AA33" s="458" t="s">
        <v>118</v>
      </c>
      <c r="AB33" s="459">
        <v>1.1469014084507001</v>
      </c>
      <c r="AC33" s="460">
        <v>1.5849239280774501</v>
      </c>
      <c r="AD33" s="460">
        <v>0.69253945480631296</v>
      </c>
      <c r="AE33" s="460">
        <v>0.92246478873239024</v>
      </c>
      <c r="AF33" s="458" t="s">
        <v>118</v>
      </c>
      <c r="AG33" s="284">
        <f t="shared" si="0"/>
        <v>-0.63522521728727277</v>
      </c>
    </row>
    <row r="34" spans="1:33">
      <c r="A34" s="401" t="s">
        <v>72</v>
      </c>
      <c r="B34" s="402"/>
      <c r="C34" s="456" t="s">
        <v>118</v>
      </c>
      <c r="D34" s="457" t="s">
        <v>118</v>
      </c>
      <c r="E34" s="457" t="s">
        <v>118</v>
      </c>
      <c r="F34" s="457" t="s">
        <v>118</v>
      </c>
      <c r="G34" s="458" t="s">
        <v>118</v>
      </c>
      <c r="H34" s="456">
        <v>28.5972345792417</v>
      </c>
      <c r="I34" s="457">
        <v>24.353292430042799</v>
      </c>
      <c r="J34" s="457">
        <v>33.506696789721502</v>
      </c>
      <c r="K34" s="457" t="s">
        <v>118</v>
      </c>
      <c r="L34" s="458">
        <v>25.044805878304523</v>
      </c>
      <c r="M34" s="456" t="s">
        <v>118</v>
      </c>
      <c r="N34" s="457" t="s">
        <v>118</v>
      </c>
      <c r="O34" s="457" t="s">
        <v>118</v>
      </c>
      <c r="P34" s="457" t="s">
        <v>118</v>
      </c>
      <c r="Q34" s="458" t="s">
        <v>118</v>
      </c>
      <c r="R34" s="456">
        <v>49.040640196706299</v>
      </c>
      <c r="S34" s="457">
        <v>48.319115805453102</v>
      </c>
      <c r="T34" s="457">
        <v>50.513772733842998</v>
      </c>
      <c r="U34" s="457" t="s">
        <v>118</v>
      </c>
      <c r="V34" s="463">
        <v>25.201317304592141</v>
      </c>
      <c r="W34" s="456">
        <v>11.0621550052341</v>
      </c>
      <c r="X34" s="457">
        <v>10.767189926117201</v>
      </c>
      <c r="Y34" s="457">
        <v>11.4058283493309</v>
      </c>
      <c r="Z34" s="457" t="s">
        <v>118</v>
      </c>
      <c r="AA34" s="458">
        <v>34.321488551924119</v>
      </c>
      <c r="AB34" s="459">
        <v>1.5374624919188999</v>
      </c>
      <c r="AC34" s="460">
        <v>2.0149288881788499</v>
      </c>
      <c r="AD34" s="460">
        <v>1.03695651862287</v>
      </c>
      <c r="AE34" s="460" t="s">
        <v>118</v>
      </c>
      <c r="AF34" s="458">
        <v>40.087968635138445</v>
      </c>
      <c r="AG34" s="284">
        <f t="shared" si="0"/>
        <v>-0.11859359412982468</v>
      </c>
    </row>
    <row r="35" spans="1:33">
      <c r="A35" s="401" t="s">
        <v>51</v>
      </c>
      <c r="B35" s="402"/>
      <c r="C35" s="456">
        <v>6.0485085620367904</v>
      </c>
      <c r="D35" s="457">
        <v>5.58820690622737</v>
      </c>
      <c r="E35" s="457">
        <v>6.5534613559638499</v>
      </c>
      <c r="F35" s="457" t="s">
        <v>118</v>
      </c>
      <c r="G35" s="458">
        <v>25.944444444444443</v>
      </c>
      <c r="H35" s="456">
        <v>6.0485085620367904</v>
      </c>
      <c r="I35" s="457">
        <v>5.58820690622737</v>
      </c>
      <c r="J35" s="457">
        <v>6.5534613559638499</v>
      </c>
      <c r="K35" s="457">
        <v>3.6509519318509915</v>
      </c>
      <c r="L35" s="458">
        <v>25.944444444444443</v>
      </c>
      <c r="M35" s="456">
        <v>9.3984378661817303</v>
      </c>
      <c r="N35" s="457">
        <v>6.7573707268177703</v>
      </c>
      <c r="O35" s="457">
        <v>12.1550795379592</v>
      </c>
      <c r="P35" s="457" t="s">
        <v>118</v>
      </c>
      <c r="Q35" s="458">
        <v>24.718110236220472</v>
      </c>
      <c r="R35" s="456">
        <v>9.3984378661817303</v>
      </c>
      <c r="S35" s="457">
        <v>6.7573707268177703</v>
      </c>
      <c r="T35" s="457">
        <v>12.1550795379592</v>
      </c>
      <c r="U35" s="457">
        <v>5.5840608308422057</v>
      </c>
      <c r="V35" s="463">
        <v>24.718110236220472</v>
      </c>
      <c r="W35" s="456">
        <v>2.3560596633507802</v>
      </c>
      <c r="X35" s="457">
        <v>2.1080588628543802</v>
      </c>
      <c r="Y35" s="457">
        <v>2.6186825567199299</v>
      </c>
      <c r="Z35" s="457">
        <v>1.8001993598217987</v>
      </c>
      <c r="AA35" s="458" t="s">
        <v>118</v>
      </c>
      <c r="AB35" s="459">
        <v>0.73302013137385902</v>
      </c>
      <c r="AC35" s="460">
        <v>0.72036961792889398</v>
      </c>
      <c r="AD35" s="460">
        <v>0.74472920868804804</v>
      </c>
      <c r="AE35" s="460">
        <v>4.1871442252539137E-2</v>
      </c>
      <c r="AF35" s="458">
        <v>33.280701754385966</v>
      </c>
      <c r="AG35" s="284">
        <f t="shared" si="0"/>
        <v>-1.1827046386159874</v>
      </c>
    </row>
    <row r="36" spans="1:33">
      <c r="A36" s="401" t="s">
        <v>73</v>
      </c>
      <c r="B36" s="402"/>
      <c r="C36" s="456">
        <v>1.7280350833653899</v>
      </c>
      <c r="D36" s="457">
        <v>2.05664685483488</v>
      </c>
      <c r="E36" s="457">
        <v>1.4170475843717301</v>
      </c>
      <c r="F36" s="457" t="s">
        <v>118</v>
      </c>
      <c r="G36" s="458">
        <v>22.170019634066527</v>
      </c>
      <c r="H36" s="456">
        <v>1.7280350833653899</v>
      </c>
      <c r="I36" s="457">
        <v>2.05664685483488</v>
      </c>
      <c r="J36" s="457">
        <v>1.4170475843717301</v>
      </c>
      <c r="K36" s="457" t="s">
        <v>118</v>
      </c>
      <c r="L36" s="458">
        <v>22.170019634066527</v>
      </c>
      <c r="M36" s="456">
        <v>21.6943272227</v>
      </c>
      <c r="N36" s="457">
        <v>20.592107321072099</v>
      </c>
      <c r="O36" s="457">
        <v>22.7789243928387</v>
      </c>
      <c r="P36" s="457" t="s">
        <v>118</v>
      </c>
      <c r="Q36" s="458">
        <v>24.600386608229165</v>
      </c>
      <c r="R36" s="456">
        <v>21.6943272227</v>
      </c>
      <c r="S36" s="457">
        <v>20.592107321072099</v>
      </c>
      <c r="T36" s="457">
        <v>22.7789243928387</v>
      </c>
      <c r="U36" s="457" t="s">
        <v>118</v>
      </c>
      <c r="V36" s="463">
        <v>24.600386608229165</v>
      </c>
      <c r="W36" s="456">
        <v>3.46320847403718</v>
      </c>
      <c r="X36" s="457">
        <v>3.2328495174193201</v>
      </c>
      <c r="Y36" s="457">
        <v>3.67906712727999</v>
      </c>
      <c r="Z36" s="457" t="s">
        <v>118</v>
      </c>
      <c r="AA36" s="458" t="s">
        <v>118</v>
      </c>
      <c r="AB36" s="448">
        <v>0.26832357101606302</v>
      </c>
      <c r="AC36" s="461">
        <v>0.29072753034003601</v>
      </c>
      <c r="AD36" s="461">
        <v>0.24755737278137999</v>
      </c>
      <c r="AE36" s="460" t="s">
        <v>118</v>
      </c>
      <c r="AF36" s="458" t="s">
        <v>118</v>
      </c>
      <c r="AG36" s="284">
        <f t="shared" si="0"/>
        <v>-1.7974021812421941</v>
      </c>
    </row>
    <row r="37" spans="1:33">
      <c r="A37" s="401" t="s">
        <v>54</v>
      </c>
      <c r="B37" s="402"/>
      <c r="C37" s="456">
        <v>0.55379096618525303</v>
      </c>
      <c r="D37" s="457">
        <v>0.52777720078327905</v>
      </c>
      <c r="E37" s="457">
        <v>0.58015566946781305</v>
      </c>
      <c r="F37" s="457">
        <v>0.55379096618525303</v>
      </c>
      <c r="G37" s="458" t="s">
        <v>118</v>
      </c>
      <c r="H37" s="456">
        <v>0.55379096618525303</v>
      </c>
      <c r="I37" s="457">
        <v>0.52777720078327905</v>
      </c>
      <c r="J37" s="457">
        <v>0.58015566946781305</v>
      </c>
      <c r="K37" s="457">
        <v>0.55379096618525303</v>
      </c>
      <c r="L37" s="458" t="s">
        <v>118</v>
      </c>
      <c r="M37" s="456">
        <v>45.401227288753098</v>
      </c>
      <c r="N37" s="457">
        <v>39.808024880506103</v>
      </c>
      <c r="O37" s="457">
        <v>51.134268244843199</v>
      </c>
      <c r="P37" s="457">
        <v>42.060331107350031</v>
      </c>
      <c r="Q37" s="458">
        <v>24.160793369606477</v>
      </c>
      <c r="R37" s="456">
        <v>48.8836625028231</v>
      </c>
      <c r="S37" s="457">
        <v>42.046442058184802</v>
      </c>
      <c r="T37" s="457">
        <v>55.875924763056801</v>
      </c>
      <c r="U37" s="457">
        <v>45.281373288655423</v>
      </c>
      <c r="V37" s="463">
        <v>24.567099821642071</v>
      </c>
      <c r="W37" s="456">
        <v>21.667087575073701</v>
      </c>
      <c r="X37" s="457">
        <v>18.433671728677201</v>
      </c>
      <c r="Y37" s="457">
        <v>24.9437256189089</v>
      </c>
      <c r="Z37" s="457">
        <v>17.947067056645174</v>
      </c>
      <c r="AA37" s="458">
        <v>27.041641561223805</v>
      </c>
      <c r="AB37" s="459">
        <v>1.99325174918958</v>
      </c>
      <c r="AC37" s="460">
        <v>2.1881856786436198</v>
      </c>
      <c r="AD37" s="460">
        <v>1.7977510138979</v>
      </c>
      <c r="AE37" s="460">
        <v>1.2418032950078846</v>
      </c>
      <c r="AF37" s="458">
        <v>32.072524752475246</v>
      </c>
      <c r="AG37" s="284">
        <f t="shared" si="0"/>
        <v>0.48432142676895346</v>
      </c>
    </row>
    <row r="38" spans="1:33">
      <c r="A38" s="401" t="s">
        <v>74</v>
      </c>
      <c r="B38" s="402" t="s">
        <v>66</v>
      </c>
      <c r="C38" s="456">
        <v>29.666792056540601</v>
      </c>
      <c r="D38" s="457">
        <v>26.786853420326</v>
      </c>
      <c r="E38" s="457">
        <v>32.256823629753001</v>
      </c>
      <c r="F38" s="457">
        <v>21.871427534227777</v>
      </c>
      <c r="G38" s="458">
        <v>29.059666924010148</v>
      </c>
      <c r="H38" s="456">
        <v>35.745646306422799</v>
      </c>
      <c r="I38" s="457">
        <v>32.414717572011199</v>
      </c>
      <c r="J38" s="457">
        <v>38.717022669993</v>
      </c>
      <c r="K38" s="457">
        <v>27.392043158212367</v>
      </c>
      <c r="L38" s="458">
        <v>29.374759328871367</v>
      </c>
      <c r="M38" s="456">
        <v>57.493310689406997</v>
      </c>
      <c r="N38" s="457">
        <v>43.880679663500302</v>
      </c>
      <c r="O38" s="457">
        <v>71.203977008902896</v>
      </c>
      <c r="P38" s="457">
        <v>46.27050825836713</v>
      </c>
      <c r="Q38" s="458">
        <v>27.613730447587031</v>
      </c>
      <c r="R38" s="456">
        <v>59.865500655308999</v>
      </c>
      <c r="S38" s="457">
        <v>44.658639629390798</v>
      </c>
      <c r="T38" s="457">
        <v>75.265884732672205</v>
      </c>
      <c r="U38" s="457">
        <v>51.094027322710772</v>
      </c>
      <c r="V38" s="463">
        <v>26.878252788104088</v>
      </c>
      <c r="W38" s="456">
        <v>19.418434630956401</v>
      </c>
      <c r="X38" s="457">
        <v>14.634547729743501</v>
      </c>
      <c r="Y38" s="457">
        <v>24.006055207547099</v>
      </c>
      <c r="Z38" s="457">
        <v>15.167526834945175</v>
      </c>
      <c r="AA38" s="458">
        <v>34.022906793048975</v>
      </c>
      <c r="AB38" s="459">
        <v>1.8723104190369899</v>
      </c>
      <c r="AC38" s="460">
        <v>1.9184739469568799</v>
      </c>
      <c r="AD38" s="460">
        <v>1.8315604992690699</v>
      </c>
      <c r="AE38" s="460">
        <v>1.0734386916549044</v>
      </c>
      <c r="AF38" s="458">
        <v>37.262711864406782</v>
      </c>
      <c r="AG38" s="284">
        <f t="shared" si="0"/>
        <v>0.32434103356461913</v>
      </c>
    </row>
    <row r="39" spans="1:33">
      <c r="A39" s="401" t="s">
        <v>75</v>
      </c>
      <c r="B39" s="402" t="s">
        <v>66</v>
      </c>
      <c r="C39" s="456">
        <v>0.28305561222581999</v>
      </c>
      <c r="D39" s="457">
        <v>0.25853654863152398</v>
      </c>
      <c r="E39" s="457">
        <v>0.309184940731355</v>
      </c>
      <c r="F39" s="457" t="s">
        <v>118</v>
      </c>
      <c r="G39" s="458" t="s">
        <v>118</v>
      </c>
      <c r="H39" s="456">
        <v>0.35473015356898102</v>
      </c>
      <c r="I39" s="457">
        <v>0.29588756720991499</v>
      </c>
      <c r="J39" s="457">
        <v>0.41700785987970401</v>
      </c>
      <c r="K39" s="457">
        <v>0.35316711627491121</v>
      </c>
      <c r="L39" s="458" t="s">
        <v>118</v>
      </c>
      <c r="M39" s="456">
        <v>41.904131075198201</v>
      </c>
      <c r="N39" s="457">
        <v>31.0303798134406</v>
      </c>
      <c r="O39" s="457">
        <v>53.215414997922302</v>
      </c>
      <c r="P39" s="457">
        <v>41.253306337791471</v>
      </c>
      <c r="Q39" s="458">
        <v>26.837463768115942</v>
      </c>
      <c r="R39" s="456">
        <v>45.8943482672925</v>
      </c>
      <c r="S39" s="457">
        <v>33.761850319135903</v>
      </c>
      <c r="T39" s="457">
        <v>58.523683565540999</v>
      </c>
      <c r="U39" s="457">
        <v>45.21157584460218</v>
      </c>
      <c r="V39" s="463">
        <v>27.425771048890947</v>
      </c>
      <c r="W39" s="456">
        <v>12.818388119294401</v>
      </c>
      <c r="X39" s="457">
        <v>10.8327180758381</v>
      </c>
      <c r="Y39" s="457">
        <v>14.8973800320401</v>
      </c>
      <c r="Z39" s="457">
        <v>11.961228220633663</v>
      </c>
      <c r="AA39" s="458">
        <v>31.966145833333332</v>
      </c>
      <c r="AB39" s="459">
        <v>2.0841129048423799</v>
      </c>
      <c r="AC39" s="460">
        <v>2.1171221597388801</v>
      </c>
      <c r="AD39" s="460">
        <v>2.0502793146306799</v>
      </c>
      <c r="AE39" s="460">
        <v>1.8730599332695226</v>
      </c>
      <c r="AF39" s="458">
        <v>37.661221590909093</v>
      </c>
      <c r="AG39" s="284">
        <f t="shared" si="0"/>
        <v>0.60451196370116056</v>
      </c>
    </row>
    <row r="40" spans="1:33">
      <c r="A40" s="401" t="s">
        <v>56</v>
      </c>
      <c r="B40" s="402"/>
      <c r="C40" s="456">
        <v>0.68305735450129301</v>
      </c>
      <c r="D40" s="457">
        <v>0.17966585546271099</v>
      </c>
      <c r="E40" s="457">
        <v>1.2042280407703601</v>
      </c>
      <c r="F40" s="457" t="s">
        <v>118</v>
      </c>
      <c r="G40" s="458" t="s">
        <v>118</v>
      </c>
      <c r="H40" s="456">
        <v>0.68305735450129301</v>
      </c>
      <c r="I40" s="457">
        <v>0.17966585546271099</v>
      </c>
      <c r="J40" s="457">
        <v>1.2042280407703601</v>
      </c>
      <c r="K40" s="457" t="s">
        <v>118</v>
      </c>
      <c r="L40" s="458" t="s">
        <v>118</v>
      </c>
      <c r="M40" s="456">
        <v>52.942589923611301</v>
      </c>
      <c r="N40" s="457">
        <v>37.972848018000299</v>
      </c>
      <c r="O40" s="457">
        <v>68.4074189409111</v>
      </c>
      <c r="P40" s="457">
        <v>52.541211240229842</v>
      </c>
      <c r="Q40" s="458">
        <v>25.829081376680715</v>
      </c>
      <c r="R40" s="456">
        <v>52.942589923611301</v>
      </c>
      <c r="S40" s="457">
        <v>37.972848018000299</v>
      </c>
      <c r="T40" s="457">
        <v>68.4074189409111</v>
      </c>
      <c r="U40" s="457">
        <v>52.541211240229842</v>
      </c>
      <c r="V40" s="463">
        <v>25.829081376680715</v>
      </c>
      <c r="W40" s="456">
        <v>51.735898976954601</v>
      </c>
      <c r="X40" s="457">
        <v>31.9083939568993</v>
      </c>
      <c r="Y40" s="457">
        <v>72.150869340215493</v>
      </c>
      <c r="Z40" s="457">
        <v>51.512877169990276</v>
      </c>
      <c r="AA40" s="458" t="s">
        <v>118</v>
      </c>
      <c r="AB40" s="448">
        <v>0.58457177432005403</v>
      </c>
      <c r="AC40" s="461">
        <v>0.539962869911641</v>
      </c>
      <c r="AD40" s="461">
        <v>0.63063431439454798</v>
      </c>
      <c r="AE40" s="460">
        <v>0.57330575805748241</v>
      </c>
      <c r="AF40" s="458">
        <v>32.81233933161954</v>
      </c>
      <c r="AG40" s="284">
        <f t="shared" si="0"/>
        <v>-1.3790711454341409</v>
      </c>
    </row>
    <row r="41" spans="1:33">
      <c r="A41" s="401" t="s">
        <v>76</v>
      </c>
      <c r="B41" s="402"/>
      <c r="C41" s="456">
        <v>6.0145383420804797E-4</v>
      </c>
      <c r="D41" s="457" t="s">
        <v>676</v>
      </c>
      <c r="E41" s="457" t="s">
        <v>676</v>
      </c>
      <c r="F41" s="457" t="s">
        <v>676</v>
      </c>
      <c r="G41" s="458" t="s">
        <v>118</v>
      </c>
      <c r="H41" s="456">
        <v>6.0145383420804797E-4</v>
      </c>
      <c r="I41" s="457" t="s">
        <v>676</v>
      </c>
      <c r="J41" s="457" t="s">
        <v>676</v>
      </c>
      <c r="K41" s="457" t="s">
        <v>676</v>
      </c>
      <c r="L41" s="458" t="s">
        <v>118</v>
      </c>
      <c r="M41" s="456">
        <v>41.171626809714098</v>
      </c>
      <c r="N41" s="457">
        <v>33.064402347360399</v>
      </c>
      <c r="O41" s="457">
        <v>49.424780830567997</v>
      </c>
      <c r="P41" s="457">
        <v>40.530693191638811</v>
      </c>
      <c r="Q41" s="458">
        <v>26.429131542834739</v>
      </c>
      <c r="R41" s="456">
        <v>41.171626809714098</v>
      </c>
      <c r="S41" s="457">
        <v>33.064402347360399</v>
      </c>
      <c r="T41" s="457">
        <v>49.424780830567997</v>
      </c>
      <c r="U41" s="457">
        <v>40.530693191638811</v>
      </c>
      <c r="V41" s="463">
        <v>26.429131542834739</v>
      </c>
      <c r="W41" s="456">
        <v>30.251443829847201</v>
      </c>
      <c r="X41" s="457">
        <v>22.9106333494789</v>
      </c>
      <c r="Y41" s="457">
        <v>37.4798065182394</v>
      </c>
      <c r="Z41" s="457">
        <v>28.589805342211271</v>
      </c>
      <c r="AA41" s="458">
        <v>30.724149913129811</v>
      </c>
      <c r="AB41" s="459">
        <v>1.88685454986026</v>
      </c>
      <c r="AC41" s="460">
        <v>1.6820272651639701</v>
      </c>
      <c r="AD41" s="460">
        <v>2.0833322319811201</v>
      </c>
      <c r="AE41" s="460">
        <v>1.6575939550521006</v>
      </c>
      <c r="AF41" s="458">
        <v>38.237882433826059</v>
      </c>
      <c r="AG41" s="284">
        <f t="shared" si="0"/>
        <v>0.34357991381330144</v>
      </c>
    </row>
    <row r="42" spans="1:33" s="66" customFormat="1">
      <c r="A42" s="390" t="s">
        <v>77</v>
      </c>
      <c r="B42" s="389"/>
      <c r="C42" s="388">
        <v>1.0128049840113</v>
      </c>
      <c r="D42" s="387">
        <v>0.57751717426986005</v>
      </c>
      <c r="E42" s="387">
        <v>1.46732794583017</v>
      </c>
      <c r="F42" s="387" t="s">
        <v>118</v>
      </c>
      <c r="G42" s="386">
        <v>25.64034021871203</v>
      </c>
      <c r="H42" s="388">
        <v>1.0128049840113</v>
      </c>
      <c r="I42" s="387">
        <v>0.57751717426986005</v>
      </c>
      <c r="J42" s="387">
        <v>1.46732794583017</v>
      </c>
      <c r="K42" s="387" t="s">
        <v>118</v>
      </c>
      <c r="L42" s="386">
        <v>25.64034021871203</v>
      </c>
      <c r="M42" s="388">
        <v>44.398761551231203</v>
      </c>
      <c r="N42" s="387">
        <v>31.564741412075499</v>
      </c>
      <c r="O42" s="387">
        <v>57.795397356695801</v>
      </c>
      <c r="P42" s="387">
        <v>42.443837169334707</v>
      </c>
      <c r="Q42" s="386">
        <v>25.95995918705016</v>
      </c>
      <c r="R42" s="388">
        <v>44.398761551231203</v>
      </c>
      <c r="S42" s="387">
        <v>31.564741412075499</v>
      </c>
      <c r="T42" s="387">
        <v>57.795397356695801</v>
      </c>
      <c r="U42" s="387">
        <v>42.443837169334707</v>
      </c>
      <c r="V42" s="385">
        <v>25.95995918705016</v>
      </c>
      <c r="W42" s="388">
        <v>39.330241271496099</v>
      </c>
      <c r="X42" s="387">
        <v>27.084344462318999</v>
      </c>
      <c r="Y42" s="387">
        <v>52.087142511055703</v>
      </c>
      <c r="Z42" s="387">
        <v>38.690716634911475</v>
      </c>
      <c r="AA42" s="386">
        <v>28.198266227685988</v>
      </c>
      <c r="AB42" s="384">
        <v>2.4711611034940701</v>
      </c>
      <c r="AC42" s="383">
        <v>2.4746584193287702</v>
      </c>
      <c r="AD42" s="383">
        <v>2.4674115418740299</v>
      </c>
      <c r="AE42" s="383">
        <v>2.3365945893405127</v>
      </c>
      <c r="AF42" s="386">
        <v>31.8060522696011</v>
      </c>
      <c r="AG42" s="381">
        <f t="shared" si="0"/>
        <v>1.1164967660115279</v>
      </c>
    </row>
    <row r="43" spans="1:33">
      <c r="A43" s="401" t="s">
        <v>58</v>
      </c>
      <c r="B43" s="402" t="s">
        <v>66</v>
      </c>
      <c r="C43" s="456">
        <v>20.144793022152101</v>
      </c>
      <c r="D43" s="457">
        <v>18.6321622706546</v>
      </c>
      <c r="E43" s="457">
        <v>21.791014693194001</v>
      </c>
      <c r="F43" s="457">
        <v>20.05150210791237</v>
      </c>
      <c r="G43" s="458">
        <v>31.326594632276056</v>
      </c>
      <c r="H43" s="456">
        <v>20.533471322866301</v>
      </c>
      <c r="I43" s="457">
        <v>18.969710914439599</v>
      </c>
      <c r="J43" s="457">
        <v>22.235708086648401</v>
      </c>
      <c r="K43" s="457" t="s">
        <v>118</v>
      </c>
      <c r="L43" s="458">
        <v>31.392344497607656</v>
      </c>
      <c r="M43" s="456">
        <v>44.532825185277098</v>
      </c>
      <c r="N43" s="457">
        <v>29.998020216181999</v>
      </c>
      <c r="O43" s="457">
        <v>60.269720039333798</v>
      </c>
      <c r="P43" s="457">
        <v>43.818505236208331</v>
      </c>
      <c r="Q43" s="458">
        <v>26.355267586671154</v>
      </c>
      <c r="R43" s="456">
        <v>45.3970028274505</v>
      </c>
      <c r="S43" s="457">
        <v>31.152170978424898</v>
      </c>
      <c r="T43" s="457">
        <v>60.8274419555189</v>
      </c>
      <c r="U43" s="457">
        <v>44.641499978679811</v>
      </c>
      <c r="V43" s="463">
        <v>26.349942158320939</v>
      </c>
      <c r="W43" s="456">
        <v>6.6161234343435096</v>
      </c>
      <c r="X43" s="457">
        <v>4.6126088997536403</v>
      </c>
      <c r="Y43" s="457">
        <v>8.8061874910420403</v>
      </c>
      <c r="Z43" s="457" t="s">
        <v>118</v>
      </c>
      <c r="AA43" s="458">
        <v>34.030194472876154</v>
      </c>
      <c r="AB43" s="459">
        <v>1.86959331876393</v>
      </c>
      <c r="AC43" s="460">
        <v>1.7819979135656701</v>
      </c>
      <c r="AD43" s="460">
        <v>1.96731557966045</v>
      </c>
      <c r="AE43" s="460">
        <v>1.7435272002083158</v>
      </c>
      <c r="AF43" s="458">
        <v>35.374340949033389</v>
      </c>
      <c r="AG43" s="284">
        <f t="shared" si="0"/>
        <v>0.32074687125872009</v>
      </c>
    </row>
    <row r="44" spans="1:33">
      <c r="A44" s="401" t="s">
        <v>45</v>
      </c>
      <c r="B44" s="402"/>
      <c r="C44" s="456">
        <v>20.1207379645972</v>
      </c>
      <c r="D44" s="457">
        <v>18.7987376272877</v>
      </c>
      <c r="E44" s="457">
        <v>21.506535368374099</v>
      </c>
      <c r="F44" s="457" t="s">
        <v>118</v>
      </c>
      <c r="G44" s="458">
        <v>24.175999254635236</v>
      </c>
      <c r="H44" s="456">
        <v>20.1207379645972</v>
      </c>
      <c r="I44" s="457">
        <v>18.7987376272877</v>
      </c>
      <c r="J44" s="457">
        <v>21.506535368374099</v>
      </c>
      <c r="K44" s="457" t="s">
        <v>118</v>
      </c>
      <c r="L44" s="458">
        <v>24.175999254635236</v>
      </c>
      <c r="M44" s="456">
        <v>28.996004614804601</v>
      </c>
      <c r="N44" s="457">
        <v>23.484846921408099</v>
      </c>
      <c r="O44" s="457">
        <v>34.709558341658401</v>
      </c>
      <c r="P44" s="457">
        <v>28.82912145075991</v>
      </c>
      <c r="Q44" s="458">
        <v>25.491772863568215</v>
      </c>
      <c r="R44" s="456">
        <v>36.579740710569602</v>
      </c>
      <c r="S44" s="457">
        <v>29.816107496286801</v>
      </c>
      <c r="T44" s="457">
        <v>43.578511675447103</v>
      </c>
      <c r="U44" s="457">
        <v>36.359810768598244</v>
      </c>
      <c r="V44" s="463">
        <v>26.911136527868837</v>
      </c>
      <c r="W44" s="456">
        <v>10.3727756825445</v>
      </c>
      <c r="X44" s="457">
        <v>8.4312524017250894</v>
      </c>
      <c r="Y44" s="457">
        <v>12.366799530674699</v>
      </c>
      <c r="Z44" s="457">
        <v>9.3698290764992329</v>
      </c>
      <c r="AA44" s="458">
        <v>30.423211858710744</v>
      </c>
      <c r="AB44" s="459">
        <v>1.2411055910507001</v>
      </c>
      <c r="AC44" s="460">
        <v>1.2363182639697801</v>
      </c>
      <c r="AD44" s="460">
        <v>1.24447497601032</v>
      </c>
      <c r="AE44" s="460">
        <v>0.91386659023574313</v>
      </c>
      <c r="AF44" s="458">
        <v>37.058631234841293</v>
      </c>
      <c r="AG44" s="284">
        <f t="shared" si="0"/>
        <v>-0.51061254637629261</v>
      </c>
    </row>
    <row r="45" spans="1:33">
      <c r="A45" s="401" t="s">
        <v>61</v>
      </c>
      <c r="B45" s="402"/>
      <c r="C45" s="456">
        <v>6.8437318664266202</v>
      </c>
      <c r="D45" s="457">
        <v>5.9497765908789102</v>
      </c>
      <c r="E45" s="457">
        <v>7.7712030594107002</v>
      </c>
      <c r="F45" s="457" t="s">
        <v>118</v>
      </c>
      <c r="G45" s="458">
        <v>29.022360833235261</v>
      </c>
      <c r="H45" s="456">
        <v>7.0347205899611698</v>
      </c>
      <c r="I45" s="457">
        <v>6.1070720010197004</v>
      </c>
      <c r="J45" s="457">
        <v>7.9970049987174399</v>
      </c>
      <c r="K45" s="457">
        <v>7.0173870271516403</v>
      </c>
      <c r="L45" s="458">
        <v>29.189439926697972</v>
      </c>
      <c r="M45" s="456">
        <v>38.829631546160797</v>
      </c>
      <c r="N45" s="457">
        <v>29.0828616799018</v>
      </c>
      <c r="O45" s="457">
        <v>48.9994873715045</v>
      </c>
      <c r="P45" s="457">
        <v>33.296659301358652</v>
      </c>
      <c r="Q45" s="458">
        <v>28.832209106239461</v>
      </c>
      <c r="R45" s="456">
        <v>35.218129485536203</v>
      </c>
      <c r="S45" s="457">
        <v>23.9994691539017</v>
      </c>
      <c r="T45" s="457">
        <v>46.927475927401403</v>
      </c>
      <c r="U45" s="457">
        <v>34.398442122555039</v>
      </c>
      <c r="V45" s="463">
        <v>29.367476167281332</v>
      </c>
      <c r="W45" s="456">
        <v>11.5158196399662</v>
      </c>
      <c r="X45" s="457">
        <v>9.5929984217448894</v>
      </c>
      <c r="Y45" s="457">
        <v>13.507141166118901</v>
      </c>
      <c r="Z45" s="457">
        <v>6.4944819429679415</v>
      </c>
      <c r="AA45" s="458">
        <v>31.981939367877875</v>
      </c>
      <c r="AB45" s="459">
        <v>2.7756966917458299</v>
      </c>
      <c r="AC45" s="460">
        <v>2.9376977005001601</v>
      </c>
      <c r="AD45" s="460">
        <v>2.6041169419202901</v>
      </c>
      <c r="AE45" s="460">
        <v>2.0044607889266892</v>
      </c>
      <c r="AF45" s="458">
        <v>36.64163924618606</v>
      </c>
      <c r="AG45" s="284">
        <f t="shared" si="0"/>
        <v>1.519334431942279</v>
      </c>
    </row>
    <row r="46" spans="1:33">
      <c r="A46" s="401" t="s">
        <v>78</v>
      </c>
      <c r="B46" s="402"/>
      <c r="C46" s="456">
        <v>14.178060522696001</v>
      </c>
      <c r="D46" s="457">
        <v>16.7</v>
      </c>
      <c r="E46" s="457">
        <v>11.6</v>
      </c>
      <c r="F46" s="457" t="s">
        <v>118</v>
      </c>
      <c r="G46" s="458" t="s">
        <v>118</v>
      </c>
      <c r="H46" s="456">
        <v>21.307392543600599</v>
      </c>
      <c r="I46" s="457">
        <v>23.601352909375699</v>
      </c>
      <c r="J46" s="457">
        <v>18.986271872904499</v>
      </c>
      <c r="K46" s="457" t="s">
        <v>118</v>
      </c>
      <c r="L46" s="458">
        <v>31.350928641251222</v>
      </c>
      <c r="M46" s="456">
        <v>30.596866295671301</v>
      </c>
      <c r="N46" s="457">
        <v>28.664389278504402</v>
      </c>
      <c r="O46" s="457">
        <v>32.592700112322603</v>
      </c>
      <c r="P46" s="457">
        <v>26.11749180279028</v>
      </c>
      <c r="Q46" s="458">
        <v>27.689160905689096</v>
      </c>
      <c r="R46" s="456">
        <v>28.0576331179292</v>
      </c>
      <c r="S46" s="457">
        <v>25.638233082712102</v>
      </c>
      <c r="T46" s="457">
        <v>30.545381792866799</v>
      </c>
      <c r="U46" s="457">
        <v>24.845954807947969</v>
      </c>
      <c r="V46" s="463">
        <v>26.259457766331398</v>
      </c>
      <c r="W46" s="456">
        <v>18.936179001543401</v>
      </c>
      <c r="X46" s="457">
        <v>18.988841022168501</v>
      </c>
      <c r="Y46" s="457">
        <v>18.892679967904101</v>
      </c>
      <c r="Z46" s="457">
        <v>13.806682803708433</v>
      </c>
      <c r="AA46" s="458">
        <v>30.94974374284719</v>
      </c>
      <c r="AB46" s="459">
        <v>3.3356744196934902</v>
      </c>
      <c r="AC46" s="460">
        <v>3.7610987072168398</v>
      </c>
      <c r="AD46" s="460">
        <v>2.90505714390848</v>
      </c>
      <c r="AE46" s="460">
        <v>1.7498464084202749</v>
      </c>
      <c r="AF46" s="458">
        <v>32.932655305112696</v>
      </c>
      <c r="AG46" s="284">
        <f t="shared" si="0"/>
        <v>2.260069274114989</v>
      </c>
    </row>
    <row r="47" spans="1:33">
      <c r="A47" s="401" t="s">
        <v>79</v>
      </c>
      <c r="B47" s="404"/>
      <c r="C47" s="456">
        <v>18.8340652430227</v>
      </c>
      <c r="D47" s="457">
        <v>20.337246235525601</v>
      </c>
      <c r="E47" s="457">
        <v>17.281923544502099</v>
      </c>
      <c r="F47" s="457" t="s">
        <v>118</v>
      </c>
      <c r="G47" s="458">
        <v>24.733721538976475</v>
      </c>
      <c r="H47" s="456">
        <v>18.8340652430227</v>
      </c>
      <c r="I47" s="457">
        <v>20.337246235525601</v>
      </c>
      <c r="J47" s="457">
        <v>17.281923544502099</v>
      </c>
      <c r="K47" s="457">
        <v>18.823727491589455</v>
      </c>
      <c r="L47" s="458">
        <v>24.733721538976475</v>
      </c>
      <c r="M47" s="456">
        <v>27.210348812308599</v>
      </c>
      <c r="N47" s="457">
        <v>27.601456978948601</v>
      </c>
      <c r="O47" s="457">
        <v>26.8264697042266</v>
      </c>
      <c r="P47" s="457" t="s">
        <v>118</v>
      </c>
      <c r="Q47" s="458">
        <v>25.664866802195089</v>
      </c>
      <c r="R47" s="456">
        <v>27.210348812308599</v>
      </c>
      <c r="S47" s="457">
        <v>27.601456978948601</v>
      </c>
      <c r="T47" s="457">
        <v>26.8264697042266</v>
      </c>
      <c r="U47" s="457">
        <v>27.056975230238212</v>
      </c>
      <c r="V47" s="463">
        <v>25.664866802195089</v>
      </c>
      <c r="W47" s="456">
        <v>2.4085032496688701</v>
      </c>
      <c r="X47" s="457">
        <v>2.4780112785392001</v>
      </c>
      <c r="Y47" s="457">
        <v>2.33961945627073</v>
      </c>
      <c r="Z47" s="457">
        <v>2.3643863494048034</v>
      </c>
      <c r="AA47" s="458">
        <v>30.19966046403249</v>
      </c>
      <c r="AB47" s="448">
        <v>0.36638288233955801</v>
      </c>
      <c r="AC47" s="461">
        <v>0.390517673484651</v>
      </c>
      <c r="AD47" s="461">
        <v>0.342096235540025</v>
      </c>
      <c r="AE47" s="461">
        <v>0.35614523656087038</v>
      </c>
      <c r="AF47" s="458">
        <v>34.004882379050159</v>
      </c>
      <c r="AG47" s="284">
        <f t="shared" si="0"/>
        <v>-1.6676899715030902</v>
      </c>
    </row>
    <row r="48" spans="1:33">
      <c r="A48" s="405" t="s">
        <v>80</v>
      </c>
      <c r="B48" s="404"/>
      <c r="C48" s="456" t="s">
        <v>118</v>
      </c>
      <c r="D48" s="457" t="s">
        <v>118</v>
      </c>
      <c r="E48" s="457" t="s">
        <v>118</v>
      </c>
      <c r="F48" s="457" t="s">
        <v>118</v>
      </c>
      <c r="G48" s="458" t="s">
        <v>118</v>
      </c>
      <c r="H48" s="456">
        <v>15.281984766848</v>
      </c>
      <c r="I48" s="457">
        <v>11.675110263536499</v>
      </c>
      <c r="J48" s="457">
        <v>18.921657763434901</v>
      </c>
      <c r="K48" s="457" t="s">
        <v>118</v>
      </c>
      <c r="L48" s="458">
        <v>31.362470989548449</v>
      </c>
      <c r="M48" s="456" t="s">
        <v>118</v>
      </c>
      <c r="N48" s="457" t="s">
        <v>118</v>
      </c>
      <c r="O48" s="457" t="s">
        <v>118</v>
      </c>
      <c r="P48" s="457" t="s">
        <v>118</v>
      </c>
      <c r="Q48" s="458" t="s">
        <v>118</v>
      </c>
      <c r="R48" s="456">
        <v>45.232231459589499</v>
      </c>
      <c r="S48" s="457">
        <v>38.206703413692097</v>
      </c>
      <c r="T48" s="457">
        <v>52.485049844420701</v>
      </c>
      <c r="U48" s="457">
        <v>38.350293828473397</v>
      </c>
      <c r="V48" s="463">
        <v>23.962634731769469</v>
      </c>
      <c r="W48" s="456">
        <v>28.273489587139899</v>
      </c>
      <c r="X48" s="457">
        <v>25.213618708348999</v>
      </c>
      <c r="Y48" s="457">
        <v>31.4176201619251</v>
      </c>
      <c r="Z48" s="457">
        <v>15.127135381471252</v>
      </c>
      <c r="AA48" s="458">
        <v>29.907412526249345</v>
      </c>
      <c r="AB48" s="459">
        <v>2.43726586680696</v>
      </c>
      <c r="AC48" s="460">
        <v>2.6143328271409398</v>
      </c>
      <c r="AD48" s="460">
        <v>2.2591353204062199</v>
      </c>
      <c r="AE48" s="460">
        <v>1.3060694950461997</v>
      </c>
      <c r="AF48" s="458">
        <v>33.891417107065962</v>
      </c>
      <c r="AG48" s="284">
        <f t="shared" si="0"/>
        <v>1.0716603706608543</v>
      </c>
    </row>
    <row r="49" spans="1:33">
      <c r="A49" s="406" t="s">
        <v>81</v>
      </c>
      <c r="B49" s="407"/>
      <c r="C49" s="456">
        <v>13.228813963788999</v>
      </c>
      <c r="D49" s="457">
        <v>9.8308260414021706</v>
      </c>
      <c r="E49" s="457">
        <v>16.832580890651901</v>
      </c>
      <c r="F49" s="457">
        <v>13.056394249018622</v>
      </c>
      <c r="G49" s="458" t="s">
        <v>118</v>
      </c>
      <c r="H49" s="456">
        <v>13.228813963788999</v>
      </c>
      <c r="I49" s="457">
        <v>9.8308260414021706</v>
      </c>
      <c r="J49" s="457">
        <v>16.832580890651901</v>
      </c>
      <c r="K49" s="457">
        <v>13.056394249018622</v>
      </c>
      <c r="L49" s="458" t="s">
        <v>118</v>
      </c>
      <c r="M49" s="456">
        <v>38.7503705097999</v>
      </c>
      <c r="N49" s="457">
        <v>32.426240732690502</v>
      </c>
      <c r="O49" s="457">
        <v>45.3494777684638</v>
      </c>
      <c r="P49" s="457">
        <v>35.489408287736339</v>
      </c>
      <c r="Q49" s="458" t="s">
        <v>118</v>
      </c>
      <c r="R49" s="456">
        <v>38.7503705097999</v>
      </c>
      <c r="S49" s="457">
        <v>32.426240732690502</v>
      </c>
      <c r="T49" s="457">
        <v>45.3494777684638</v>
      </c>
      <c r="U49" s="457">
        <v>37.462921975504216</v>
      </c>
      <c r="V49" s="463" t="s">
        <v>118</v>
      </c>
      <c r="W49" s="456">
        <v>19.447406647045</v>
      </c>
      <c r="X49" s="457">
        <v>15.719839139678101</v>
      </c>
      <c r="Y49" s="457">
        <v>23.3207166712962</v>
      </c>
      <c r="Z49" s="457">
        <v>17.355533570278926</v>
      </c>
      <c r="AA49" s="458" t="s">
        <v>118</v>
      </c>
      <c r="AB49" s="459">
        <v>1.76853861422129</v>
      </c>
      <c r="AC49" s="460">
        <v>1.6211602536936101</v>
      </c>
      <c r="AD49" s="460">
        <v>1.9204855242032299</v>
      </c>
      <c r="AE49" s="460">
        <v>1.3650953793312279</v>
      </c>
      <c r="AF49" s="458" t="s">
        <v>118</v>
      </c>
      <c r="AG49" s="284">
        <f t="shared" si="0"/>
        <v>0.18707237514161959</v>
      </c>
    </row>
    <row r="50" spans="1:33">
      <c r="A50" s="408"/>
      <c r="B50" s="409"/>
      <c r="C50" s="416"/>
      <c r="D50" s="417"/>
      <c r="E50" s="417"/>
      <c r="F50" s="418"/>
      <c r="G50" s="418"/>
      <c r="H50" s="419"/>
      <c r="I50" s="419"/>
      <c r="J50" s="419"/>
      <c r="K50" s="419"/>
      <c r="L50" s="419"/>
      <c r="M50" s="416"/>
      <c r="N50" s="417"/>
      <c r="O50" s="417"/>
      <c r="P50" s="417"/>
      <c r="Q50" s="417"/>
      <c r="R50" s="419"/>
      <c r="S50" s="419"/>
      <c r="T50" s="419"/>
      <c r="U50" s="419"/>
      <c r="V50" s="419"/>
      <c r="W50" s="419"/>
      <c r="X50" s="419"/>
      <c r="Y50" s="419"/>
      <c r="Z50" s="419"/>
      <c r="AA50" s="419"/>
      <c r="AB50" s="426"/>
      <c r="AC50" s="427"/>
      <c r="AD50" s="427"/>
      <c r="AE50" s="427"/>
      <c r="AF50" s="435"/>
    </row>
    <row r="51" spans="1:33">
      <c r="A51" s="410" t="s">
        <v>638</v>
      </c>
      <c r="B51" s="411"/>
      <c r="C51" s="420">
        <v>11.071641669164933</v>
      </c>
      <c r="D51" s="420">
        <v>9.9030982170417943</v>
      </c>
      <c r="E51" s="420">
        <v>12.289892619117222</v>
      </c>
      <c r="F51" s="420" t="s">
        <v>118</v>
      </c>
      <c r="G51" s="424">
        <v>27.711779191295332</v>
      </c>
      <c r="H51" s="420">
        <v>14.156856947457502</v>
      </c>
      <c r="I51" s="420">
        <v>12.164441806628767</v>
      </c>
      <c r="J51" s="420">
        <v>16.225342545592216</v>
      </c>
      <c r="K51" s="420" t="s">
        <v>118</v>
      </c>
      <c r="L51" s="424">
        <v>27.968034812193881</v>
      </c>
      <c r="M51" s="420">
        <v>38.560252288159575</v>
      </c>
      <c r="N51" s="420">
        <v>31.234050281895858</v>
      </c>
      <c r="O51" s="420">
        <v>46.173634079504531</v>
      </c>
      <c r="P51" s="420" t="s">
        <v>118</v>
      </c>
      <c r="Q51" s="424">
        <v>26.597901368099883</v>
      </c>
      <c r="R51" s="420">
        <v>38.776841945168201</v>
      </c>
      <c r="S51" s="420">
        <v>31.190077393937518</v>
      </c>
      <c r="T51" s="420">
        <v>46.689063192592997</v>
      </c>
      <c r="U51" s="420" t="s">
        <v>118</v>
      </c>
      <c r="V51" s="424">
        <v>26.353452767388973</v>
      </c>
      <c r="W51" s="420">
        <v>17.691038574480963</v>
      </c>
      <c r="X51" s="420">
        <v>14.263533682869767</v>
      </c>
      <c r="Y51" s="420">
        <v>20.842255154761038</v>
      </c>
      <c r="Z51" s="420" t="s">
        <v>118</v>
      </c>
      <c r="AA51" s="424">
        <v>31.487254717954826</v>
      </c>
      <c r="AB51" s="428">
        <v>1.6338247365139251</v>
      </c>
      <c r="AC51" s="428">
        <v>1.7255626712688099</v>
      </c>
      <c r="AD51" s="428">
        <v>1.5404985978162973</v>
      </c>
      <c r="AE51" s="428" t="s">
        <v>118</v>
      </c>
      <c r="AF51" s="425">
        <v>35.224625350733241</v>
      </c>
    </row>
    <row r="52" spans="1:33">
      <c r="A52" s="410" t="s">
        <v>639</v>
      </c>
      <c r="B52" s="411"/>
      <c r="C52" s="420">
        <v>8.1350016062958925</v>
      </c>
      <c r="D52" s="420">
        <v>7.2551233952081411</v>
      </c>
      <c r="E52" s="420">
        <v>9.0710078997705246</v>
      </c>
      <c r="F52" s="420" t="s">
        <v>118</v>
      </c>
      <c r="G52" s="424">
        <v>27.21808319588132</v>
      </c>
      <c r="H52" s="420">
        <v>11.522607491222367</v>
      </c>
      <c r="I52" s="420">
        <v>9.5559125390559192</v>
      </c>
      <c r="J52" s="420">
        <v>13.55651594315008</v>
      </c>
      <c r="K52" s="420" t="s">
        <v>118</v>
      </c>
      <c r="L52" s="424">
        <v>27.573463456948637</v>
      </c>
      <c r="M52" s="420">
        <v>37.896219794806576</v>
      </c>
      <c r="N52" s="420">
        <v>29.743674357840717</v>
      </c>
      <c r="O52" s="420">
        <v>46.38142092514309</v>
      </c>
      <c r="P52" s="420" t="s">
        <v>118</v>
      </c>
      <c r="Q52" s="424">
        <v>26.289843055324681</v>
      </c>
      <c r="R52" s="420">
        <v>36.951076096259712</v>
      </c>
      <c r="S52" s="420">
        <v>28.851526722908023</v>
      </c>
      <c r="T52" s="420">
        <v>45.382820910869924</v>
      </c>
      <c r="U52" s="420" t="s">
        <v>118</v>
      </c>
      <c r="V52" s="424">
        <v>26.078097434465217</v>
      </c>
      <c r="W52" s="420">
        <v>20.068466835397249</v>
      </c>
      <c r="X52" s="420">
        <v>15.613991382602164</v>
      </c>
      <c r="Y52" s="420">
        <v>24.656486173570549</v>
      </c>
      <c r="Z52" s="420" t="s">
        <v>118</v>
      </c>
      <c r="AA52" s="424">
        <v>30.366598692486331</v>
      </c>
      <c r="AB52" s="428">
        <v>1.7640463074613759</v>
      </c>
      <c r="AC52" s="428">
        <v>1.8389728564171306</v>
      </c>
      <c r="AD52" s="428">
        <v>1.6881823309255712</v>
      </c>
      <c r="AE52" s="428" t="s">
        <v>118</v>
      </c>
      <c r="AF52" s="425">
        <v>34.517375485110222</v>
      </c>
    </row>
    <row r="53" spans="1:33">
      <c r="A53" s="412"/>
      <c r="B53" s="413"/>
      <c r="C53" s="416"/>
      <c r="D53" s="416"/>
      <c r="E53" s="416"/>
      <c r="F53" s="421"/>
      <c r="G53" s="421"/>
      <c r="H53" s="422"/>
      <c r="I53" s="422"/>
      <c r="J53" s="422"/>
      <c r="K53" s="422"/>
      <c r="L53" s="422"/>
      <c r="M53" s="416"/>
      <c r="N53" s="416"/>
      <c r="O53" s="416"/>
      <c r="P53" s="416"/>
      <c r="Q53" s="416"/>
      <c r="R53" s="422"/>
      <c r="S53" s="422"/>
      <c r="T53" s="462"/>
      <c r="U53" s="422"/>
      <c r="V53" s="422"/>
      <c r="W53" s="422"/>
      <c r="X53" s="422"/>
      <c r="Y53" s="422"/>
      <c r="Z53" s="422"/>
      <c r="AA53" s="422"/>
      <c r="AB53" s="382">
        <f>AVERAGE(AB16:AB49)</f>
        <v>1.6271163972153948</v>
      </c>
      <c r="AC53" s="426"/>
      <c r="AD53" s="426"/>
      <c r="AE53" s="426"/>
      <c r="AF53" s="436"/>
    </row>
    <row r="54" spans="1:33">
      <c r="A54" s="412"/>
      <c r="B54" s="413"/>
      <c r="C54" s="416"/>
      <c r="D54" s="416"/>
      <c r="E54" s="416"/>
      <c r="F54" s="421"/>
      <c r="G54" s="421"/>
      <c r="H54" s="422"/>
      <c r="I54" s="422"/>
      <c r="J54" s="422"/>
      <c r="K54" s="422"/>
      <c r="L54" s="422"/>
      <c r="M54" s="416"/>
      <c r="N54" s="416"/>
      <c r="O54" s="416"/>
      <c r="P54" s="416"/>
      <c r="Q54" s="416"/>
      <c r="R54" s="422"/>
      <c r="S54" s="422"/>
      <c r="T54" s="422"/>
      <c r="U54" s="422"/>
      <c r="V54" s="422"/>
      <c r="W54" s="422"/>
      <c r="X54" s="422"/>
      <c r="Y54" s="422"/>
      <c r="Z54" s="422"/>
      <c r="AA54" s="422"/>
      <c r="AB54" s="422">
        <f>_xlfn.STDEV.P(AB16:AB49)</f>
        <v>0.75597595261638273</v>
      </c>
      <c r="AC54" s="426"/>
      <c r="AD54" s="426"/>
      <c r="AE54" s="426"/>
      <c r="AF54" s="436"/>
    </row>
    <row r="55" spans="1:33">
      <c r="A55" s="412" t="s">
        <v>640</v>
      </c>
      <c r="B55" s="413"/>
      <c r="C55" s="416"/>
      <c r="D55" s="416"/>
      <c r="E55" s="416"/>
      <c r="F55" s="423"/>
      <c r="G55" s="423"/>
      <c r="H55" s="422"/>
      <c r="I55" s="422"/>
      <c r="J55" s="422"/>
      <c r="K55" s="422"/>
      <c r="L55" s="422"/>
      <c r="M55" s="416"/>
      <c r="N55" s="416"/>
      <c r="O55" s="416"/>
      <c r="P55" s="416"/>
      <c r="Q55" s="416"/>
      <c r="R55" s="422"/>
      <c r="S55" s="422"/>
      <c r="T55" s="422"/>
      <c r="U55" s="422"/>
      <c r="V55" s="422"/>
      <c r="W55" s="422"/>
      <c r="X55" s="422"/>
      <c r="Y55" s="422"/>
      <c r="Z55" s="422"/>
      <c r="AA55" s="422"/>
      <c r="AB55" s="459"/>
      <c r="AC55" s="426"/>
      <c r="AD55" s="426"/>
      <c r="AE55" s="426"/>
      <c r="AF55" s="436"/>
    </row>
    <row r="56" spans="1:33">
      <c r="A56" s="401" t="s">
        <v>91</v>
      </c>
      <c r="B56" s="402">
        <v>2</v>
      </c>
      <c r="C56" s="456" t="s">
        <v>118</v>
      </c>
      <c r="D56" s="457" t="s">
        <v>118</v>
      </c>
      <c r="E56" s="457" t="s">
        <v>118</v>
      </c>
      <c r="F56" s="457" t="s">
        <v>118</v>
      </c>
      <c r="G56" s="458" t="s">
        <v>118</v>
      </c>
      <c r="H56" s="456">
        <v>14.856189084395</v>
      </c>
      <c r="I56" s="457" t="s">
        <v>677</v>
      </c>
      <c r="J56" s="457" t="s">
        <v>677</v>
      </c>
      <c r="K56" s="457" t="s">
        <v>118</v>
      </c>
      <c r="L56" s="458" t="s">
        <v>118</v>
      </c>
      <c r="M56" s="456" t="s">
        <v>118</v>
      </c>
      <c r="N56" s="457" t="s">
        <v>118</v>
      </c>
      <c r="O56" s="457" t="s">
        <v>118</v>
      </c>
      <c r="P56" s="457" t="s">
        <v>118</v>
      </c>
      <c r="Q56" s="458" t="s">
        <v>118</v>
      </c>
      <c r="R56" s="456">
        <v>12.2153834368481</v>
      </c>
      <c r="S56" s="457">
        <v>9.1925738741901206</v>
      </c>
      <c r="T56" s="457">
        <v>15.323482800410201</v>
      </c>
      <c r="U56" s="457" t="s">
        <v>118</v>
      </c>
      <c r="V56" s="458" t="s">
        <v>118</v>
      </c>
      <c r="W56" s="456">
        <v>1.49099598119056</v>
      </c>
      <c r="X56" s="457">
        <v>1.2614580257905801</v>
      </c>
      <c r="Y56" s="457">
        <v>1.7270104433337401</v>
      </c>
      <c r="Z56" s="457" t="s">
        <v>118</v>
      </c>
      <c r="AA56" s="458" t="s">
        <v>118</v>
      </c>
      <c r="AB56" s="448">
        <v>0.257661187544098</v>
      </c>
      <c r="AC56" s="461">
        <v>0.21183702630802501</v>
      </c>
      <c r="AD56" s="461">
        <v>0.30440785055098102</v>
      </c>
      <c r="AE56" s="460" t="s">
        <v>118</v>
      </c>
      <c r="AF56" s="458" t="s">
        <v>118</v>
      </c>
    </row>
    <row r="57" spans="1:33">
      <c r="A57" s="401" t="s">
        <v>93</v>
      </c>
      <c r="B57" s="402" t="s">
        <v>66</v>
      </c>
      <c r="C57" s="456" t="s">
        <v>118</v>
      </c>
      <c r="D57" s="457" t="s">
        <v>118</v>
      </c>
      <c r="E57" s="457" t="s">
        <v>118</v>
      </c>
      <c r="F57" s="457" t="s">
        <v>118</v>
      </c>
      <c r="G57" s="458" t="s">
        <v>118</v>
      </c>
      <c r="H57" s="456">
        <v>6.1241988878103504</v>
      </c>
      <c r="I57" s="457">
        <v>6.1818174363550202</v>
      </c>
      <c r="J57" s="457">
        <v>6.0917814328538302</v>
      </c>
      <c r="K57" s="457">
        <v>6.1165056404597857</v>
      </c>
      <c r="L57" s="458">
        <v>31.526965905784643</v>
      </c>
      <c r="M57" s="456" t="s">
        <v>118</v>
      </c>
      <c r="N57" s="457" t="s">
        <v>118</v>
      </c>
      <c r="O57" s="457" t="s">
        <v>118</v>
      </c>
      <c r="P57" s="457" t="s">
        <v>118</v>
      </c>
      <c r="Q57" s="458" t="s">
        <v>118</v>
      </c>
      <c r="R57" s="456">
        <v>27.672930253604299</v>
      </c>
      <c r="S57" s="457">
        <v>20.463807109261499</v>
      </c>
      <c r="T57" s="457">
        <v>34.713403375069802</v>
      </c>
      <c r="U57" s="457">
        <v>27.626518526384171</v>
      </c>
      <c r="V57" s="458">
        <v>29.586309378693212</v>
      </c>
      <c r="W57" s="456">
        <v>1.51937244440237</v>
      </c>
      <c r="X57" s="457">
        <v>1.42225686239595</v>
      </c>
      <c r="Y57" s="457">
        <v>1.6120166298937</v>
      </c>
      <c r="Z57" s="457">
        <v>1.5031215558787412</v>
      </c>
      <c r="AA57" s="458">
        <v>32.867350187862193</v>
      </c>
      <c r="AB57" s="448">
        <v>0.45942055523317799</v>
      </c>
      <c r="AC57" s="461">
        <v>0.46258350574552098</v>
      </c>
      <c r="AD57" s="461">
        <v>0.45649192604092098</v>
      </c>
      <c r="AE57" s="461">
        <v>0.45217615359886565</v>
      </c>
      <c r="AF57" s="458">
        <v>38.193082122824677</v>
      </c>
    </row>
    <row r="58" spans="1:33">
      <c r="A58" s="401" t="s">
        <v>179</v>
      </c>
      <c r="B58" s="402"/>
      <c r="C58" s="456" t="s">
        <v>118</v>
      </c>
      <c r="D58" s="457" t="s">
        <v>118</v>
      </c>
      <c r="E58" s="457" t="s">
        <v>118</v>
      </c>
      <c r="F58" s="457" t="s">
        <v>118</v>
      </c>
      <c r="G58" s="458" t="s">
        <v>118</v>
      </c>
      <c r="H58" s="456">
        <v>17.840856116222099</v>
      </c>
      <c r="I58" s="457">
        <v>16.470714085068298</v>
      </c>
      <c r="J58" s="457">
        <v>19.350299535379101</v>
      </c>
      <c r="K58" s="457" t="s">
        <v>118</v>
      </c>
      <c r="L58" s="458" t="s">
        <v>118</v>
      </c>
      <c r="M58" s="456" t="s">
        <v>118</v>
      </c>
      <c r="N58" s="457" t="s">
        <v>118</v>
      </c>
      <c r="O58" s="457" t="s">
        <v>118</v>
      </c>
      <c r="P58" s="457" t="s">
        <v>118</v>
      </c>
      <c r="Q58" s="458" t="s">
        <v>118</v>
      </c>
      <c r="R58" s="456">
        <v>15.384467814702701</v>
      </c>
      <c r="S58" s="457">
        <v>14.819717884107</v>
      </c>
      <c r="T58" s="457">
        <v>16.006635478218001</v>
      </c>
      <c r="U58" s="457" t="s">
        <v>118</v>
      </c>
      <c r="V58" s="458" t="s">
        <v>118</v>
      </c>
      <c r="W58" s="456">
        <v>2.2802993807391699E-2</v>
      </c>
      <c r="X58" s="457">
        <v>2.1943798931850701E-2</v>
      </c>
      <c r="Y58" s="457">
        <v>2.3749542428753798E-2</v>
      </c>
      <c r="Z58" s="457" t="s">
        <v>118</v>
      </c>
      <c r="AA58" s="458" t="s">
        <v>118</v>
      </c>
      <c r="AB58" s="448" t="s">
        <v>118</v>
      </c>
      <c r="AC58" s="461" t="s">
        <v>118</v>
      </c>
      <c r="AD58" s="461" t="s">
        <v>118</v>
      </c>
      <c r="AE58" s="461" t="s">
        <v>118</v>
      </c>
      <c r="AF58" s="458" t="s">
        <v>118</v>
      </c>
    </row>
    <row r="59" spans="1:33">
      <c r="A59" s="401" t="s">
        <v>94</v>
      </c>
      <c r="B59" s="402"/>
      <c r="C59" s="456" t="s">
        <v>118</v>
      </c>
      <c r="D59" s="457" t="s">
        <v>118</v>
      </c>
      <c r="E59" s="457" t="s">
        <v>118</v>
      </c>
      <c r="F59" s="457" t="s">
        <v>118</v>
      </c>
      <c r="G59" s="458" t="s">
        <v>118</v>
      </c>
      <c r="H59" s="456" t="s">
        <v>118</v>
      </c>
      <c r="I59" s="457" t="s">
        <v>118</v>
      </c>
      <c r="J59" s="457" t="s">
        <v>118</v>
      </c>
      <c r="K59" s="457" t="s">
        <v>118</v>
      </c>
      <c r="L59" s="458" t="s">
        <v>118</v>
      </c>
      <c r="M59" s="456" t="s">
        <v>118</v>
      </c>
      <c r="N59" s="457" t="s">
        <v>118</v>
      </c>
      <c r="O59" s="457" t="s">
        <v>118</v>
      </c>
      <c r="P59" s="457" t="s">
        <v>118</v>
      </c>
      <c r="Q59" s="458" t="s">
        <v>118</v>
      </c>
      <c r="R59" s="456" t="s">
        <v>118</v>
      </c>
      <c r="S59" s="457" t="s">
        <v>118</v>
      </c>
      <c r="T59" s="457" t="s">
        <v>118</v>
      </c>
      <c r="U59" s="457" t="s">
        <v>118</v>
      </c>
      <c r="V59" s="458" t="s">
        <v>118</v>
      </c>
      <c r="W59" s="456" t="s">
        <v>118</v>
      </c>
      <c r="X59" s="457" t="s">
        <v>118</v>
      </c>
      <c r="Y59" s="457" t="s">
        <v>118</v>
      </c>
      <c r="Z59" s="457" t="s">
        <v>118</v>
      </c>
      <c r="AA59" s="458" t="s">
        <v>118</v>
      </c>
      <c r="AB59" s="448" t="s">
        <v>118</v>
      </c>
      <c r="AC59" s="461" t="s">
        <v>118</v>
      </c>
      <c r="AD59" s="461" t="s">
        <v>118</v>
      </c>
      <c r="AE59" s="461" t="s">
        <v>118</v>
      </c>
      <c r="AF59" s="458" t="s">
        <v>118</v>
      </c>
    </row>
    <row r="60" spans="1:33">
      <c r="A60" s="401" t="s">
        <v>214</v>
      </c>
      <c r="B60" s="402"/>
      <c r="C60" s="456" t="s">
        <v>118</v>
      </c>
      <c r="D60" s="457" t="s">
        <v>118</v>
      </c>
      <c r="E60" s="457" t="s">
        <v>118</v>
      </c>
      <c r="F60" s="457" t="s">
        <v>118</v>
      </c>
      <c r="G60" s="458" t="s">
        <v>118</v>
      </c>
      <c r="H60" s="456" t="s">
        <v>118</v>
      </c>
      <c r="I60" s="457" t="s">
        <v>118</v>
      </c>
      <c r="J60" s="457" t="s">
        <v>118</v>
      </c>
      <c r="K60" s="457" t="s">
        <v>118</v>
      </c>
      <c r="L60" s="458" t="s">
        <v>118</v>
      </c>
      <c r="M60" s="456" t="s">
        <v>118</v>
      </c>
      <c r="N60" s="457" t="s">
        <v>118</v>
      </c>
      <c r="O60" s="457" t="s">
        <v>118</v>
      </c>
      <c r="P60" s="457" t="s">
        <v>118</v>
      </c>
      <c r="Q60" s="458" t="s">
        <v>118</v>
      </c>
      <c r="R60" s="456" t="s">
        <v>118</v>
      </c>
      <c r="S60" s="457" t="s">
        <v>118</v>
      </c>
      <c r="T60" s="457" t="s">
        <v>118</v>
      </c>
      <c r="U60" s="457" t="s">
        <v>118</v>
      </c>
      <c r="V60" s="458" t="s">
        <v>118</v>
      </c>
      <c r="W60" s="456" t="s">
        <v>118</v>
      </c>
      <c r="X60" s="457" t="s">
        <v>118</v>
      </c>
      <c r="Y60" s="457" t="s">
        <v>118</v>
      </c>
      <c r="Z60" s="457" t="s">
        <v>118</v>
      </c>
      <c r="AA60" s="458" t="s">
        <v>118</v>
      </c>
      <c r="AB60" s="448" t="s">
        <v>118</v>
      </c>
      <c r="AC60" s="461" t="s">
        <v>118</v>
      </c>
      <c r="AD60" s="461" t="s">
        <v>118</v>
      </c>
      <c r="AE60" s="461" t="s">
        <v>118</v>
      </c>
      <c r="AF60" s="458" t="s">
        <v>118</v>
      </c>
    </row>
    <row r="61" spans="1:33">
      <c r="A61" s="401" t="s">
        <v>99</v>
      </c>
      <c r="B61" s="402"/>
      <c r="C61" s="456" t="s">
        <v>118</v>
      </c>
      <c r="D61" s="457" t="s">
        <v>118</v>
      </c>
      <c r="E61" s="457" t="s">
        <v>118</v>
      </c>
      <c r="F61" s="457" t="s">
        <v>118</v>
      </c>
      <c r="G61" s="458" t="s">
        <v>118</v>
      </c>
      <c r="H61" s="456">
        <v>5.2102807498523802</v>
      </c>
      <c r="I61" s="457">
        <v>4.3536173167519996</v>
      </c>
      <c r="J61" s="457">
        <v>6.0618402645363103</v>
      </c>
      <c r="K61" s="457" t="s">
        <v>118</v>
      </c>
      <c r="L61" s="458">
        <v>24.24540059347181</v>
      </c>
      <c r="M61" s="456" t="s">
        <v>118</v>
      </c>
      <c r="N61" s="457" t="s">
        <v>118</v>
      </c>
      <c r="O61" s="457" t="s">
        <v>118</v>
      </c>
      <c r="P61" s="457" t="s">
        <v>118</v>
      </c>
      <c r="Q61" s="458" t="s">
        <v>118</v>
      </c>
      <c r="R61" s="456">
        <v>15.0654962229569</v>
      </c>
      <c r="S61" s="457">
        <v>15.667474921030101</v>
      </c>
      <c r="T61" s="457">
        <v>14.4439994608645</v>
      </c>
      <c r="U61" s="457" t="s">
        <v>118</v>
      </c>
      <c r="V61" s="458">
        <v>24.367155879483327</v>
      </c>
      <c r="W61" s="456">
        <v>1.2501489748568699</v>
      </c>
      <c r="X61" s="457">
        <v>1.4283397184312501</v>
      </c>
      <c r="Y61" s="457">
        <v>1.0729710609863401</v>
      </c>
      <c r="Z61" s="457" t="s">
        <v>118</v>
      </c>
      <c r="AA61" s="458">
        <v>24.911298278949101</v>
      </c>
      <c r="AB61" s="448">
        <v>9.9484976168694006E-2</v>
      </c>
      <c r="AC61" s="461">
        <v>0.11820838226171999</v>
      </c>
      <c r="AD61" s="461">
        <v>8.0978294924878194E-2</v>
      </c>
      <c r="AE61" s="461" t="s">
        <v>118</v>
      </c>
      <c r="AF61" s="458">
        <v>26.151623625671185</v>
      </c>
    </row>
    <row r="62" spans="1:33">
      <c r="A62" s="401" t="s">
        <v>49</v>
      </c>
      <c r="B62" s="402"/>
      <c r="C62" s="456">
        <v>11.7901060070577</v>
      </c>
      <c r="D62" s="457">
        <v>8.1888833908863603</v>
      </c>
      <c r="E62" s="457">
        <v>15.499124532693701</v>
      </c>
      <c r="F62" s="457" t="s">
        <v>118</v>
      </c>
      <c r="G62" s="458">
        <v>27.736127167630059</v>
      </c>
      <c r="H62" s="456">
        <v>11.7901060070577</v>
      </c>
      <c r="I62" s="457">
        <v>8.1888833908863603</v>
      </c>
      <c r="J62" s="457">
        <v>15.499124532693701</v>
      </c>
      <c r="K62" s="457" t="s">
        <v>118</v>
      </c>
      <c r="L62" s="458">
        <v>27.736127167630059</v>
      </c>
      <c r="M62" s="456">
        <v>43.131713071562402</v>
      </c>
      <c r="N62" s="457">
        <v>27.589192982978101</v>
      </c>
      <c r="O62" s="457">
        <v>59.224966081151997</v>
      </c>
      <c r="P62" s="457" t="s">
        <v>118</v>
      </c>
      <c r="Q62" s="458">
        <v>26.81491541207512</v>
      </c>
      <c r="R62" s="456">
        <v>43.131713071562402</v>
      </c>
      <c r="S62" s="457">
        <v>27.589192982978101</v>
      </c>
      <c r="T62" s="457">
        <v>59.224966081151997</v>
      </c>
      <c r="U62" s="457" t="s">
        <v>118</v>
      </c>
      <c r="V62" s="458">
        <v>26.81491541207512</v>
      </c>
      <c r="W62" s="456">
        <v>16.562124816781299</v>
      </c>
      <c r="X62" s="457">
        <v>9.5016796288676595</v>
      </c>
      <c r="Y62" s="457">
        <v>23.771895801019401</v>
      </c>
      <c r="Z62" s="457" t="s">
        <v>118</v>
      </c>
      <c r="AA62" s="458">
        <v>30.476229676888249</v>
      </c>
      <c r="AB62" s="448">
        <v>0.97427105968417804</v>
      </c>
      <c r="AC62" s="461">
        <v>0.77640600003079097</v>
      </c>
      <c r="AD62" s="461">
        <v>1.16859127290675</v>
      </c>
      <c r="AE62" s="461" t="s">
        <v>118</v>
      </c>
      <c r="AF62" s="458">
        <v>38.31086142322097</v>
      </c>
    </row>
    <row r="63" spans="1:33">
      <c r="A63" s="401" t="s">
        <v>260</v>
      </c>
      <c r="B63" s="404"/>
      <c r="C63" s="456" t="s">
        <v>118</v>
      </c>
      <c r="D63" s="457" t="s">
        <v>118</v>
      </c>
      <c r="E63" s="457" t="s">
        <v>118</v>
      </c>
      <c r="F63" s="457" t="s">
        <v>118</v>
      </c>
      <c r="G63" s="458" t="s">
        <v>118</v>
      </c>
      <c r="H63" s="456">
        <v>26.126101135507401</v>
      </c>
      <c r="I63" s="457" t="s">
        <v>677</v>
      </c>
      <c r="J63" s="457" t="s">
        <v>677</v>
      </c>
      <c r="K63" s="457">
        <v>26.005711328746408</v>
      </c>
      <c r="L63" s="458" t="s">
        <v>118</v>
      </c>
      <c r="M63" s="456" t="s">
        <v>118</v>
      </c>
      <c r="N63" s="457" t="s">
        <v>118</v>
      </c>
      <c r="O63" s="457" t="s">
        <v>118</v>
      </c>
      <c r="P63" s="457" t="s">
        <v>118</v>
      </c>
      <c r="Q63" s="458" t="s">
        <v>118</v>
      </c>
      <c r="R63" s="456">
        <v>60.143972534944098</v>
      </c>
      <c r="S63" s="457">
        <v>46.303123757219197</v>
      </c>
      <c r="T63" s="457">
        <v>74.478117234017006</v>
      </c>
      <c r="U63" s="457">
        <v>59.11339131074552</v>
      </c>
      <c r="V63" s="458" t="s">
        <v>118</v>
      </c>
      <c r="W63" s="456">
        <v>1.50667312884681</v>
      </c>
      <c r="X63" s="457">
        <v>1.4155869520653499</v>
      </c>
      <c r="Y63" s="457">
        <v>1.60042197247211</v>
      </c>
      <c r="Z63" s="457" t="s">
        <v>118</v>
      </c>
      <c r="AA63" s="458" t="s">
        <v>118</v>
      </c>
      <c r="AB63" s="448" t="s">
        <v>118</v>
      </c>
      <c r="AC63" s="461" t="s">
        <v>118</v>
      </c>
      <c r="AD63" s="461" t="s">
        <v>118</v>
      </c>
      <c r="AE63" s="461" t="s">
        <v>118</v>
      </c>
      <c r="AF63" s="458" t="s">
        <v>118</v>
      </c>
    </row>
    <row r="64" spans="1:33">
      <c r="A64" s="401" t="s">
        <v>125</v>
      </c>
      <c r="B64" s="404"/>
      <c r="C64" s="456" t="s">
        <v>118</v>
      </c>
      <c r="D64" s="457" t="s">
        <v>118</v>
      </c>
      <c r="E64" s="457" t="s">
        <v>118</v>
      </c>
      <c r="F64" s="457" t="s">
        <v>118</v>
      </c>
      <c r="G64" s="458" t="s">
        <v>118</v>
      </c>
      <c r="H64" s="456">
        <v>8.2064459669098202</v>
      </c>
      <c r="I64" s="457">
        <v>11.9009211716886</v>
      </c>
      <c r="J64" s="457">
        <v>4.3725643426651404</v>
      </c>
      <c r="K64" s="457" t="s">
        <v>118</v>
      </c>
      <c r="L64" s="458" t="s">
        <v>118</v>
      </c>
      <c r="M64" s="456" t="s">
        <v>118</v>
      </c>
      <c r="N64" s="457" t="s">
        <v>118</v>
      </c>
      <c r="O64" s="457" t="s">
        <v>118</v>
      </c>
      <c r="P64" s="457" t="s">
        <v>118</v>
      </c>
      <c r="Q64" s="458" t="s">
        <v>118</v>
      </c>
      <c r="R64" s="456">
        <v>19.124862574762901</v>
      </c>
      <c r="S64" s="457">
        <v>13.053318813980001</v>
      </c>
      <c r="T64" s="457">
        <v>25.4255084757433</v>
      </c>
      <c r="U64" s="457" t="s">
        <v>118</v>
      </c>
      <c r="V64" s="458" t="s">
        <v>118</v>
      </c>
      <c r="W64" s="456">
        <v>1.50782357703901</v>
      </c>
      <c r="X64" s="457">
        <v>1.6757246752428201</v>
      </c>
      <c r="Y64" s="457">
        <v>1.33358694005701</v>
      </c>
      <c r="Z64" s="457" t="s">
        <v>118</v>
      </c>
      <c r="AA64" s="458" t="s">
        <v>118</v>
      </c>
      <c r="AB64" s="448">
        <v>0.110027255943941</v>
      </c>
      <c r="AC64" s="461">
        <v>0.109783133899895</v>
      </c>
      <c r="AD64" s="461">
        <v>0.110332947464611</v>
      </c>
      <c r="AE64" s="461" t="s">
        <v>118</v>
      </c>
      <c r="AF64" s="458" t="s">
        <v>118</v>
      </c>
    </row>
    <row r="65" spans="1:32">
      <c r="A65" s="405" t="s">
        <v>142</v>
      </c>
      <c r="B65" s="404"/>
      <c r="C65" s="456" t="s">
        <v>118</v>
      </c>
      <c r="D65" s="457" t="s">
        <v>118</v>
      </c>
      <c r="E65" s="457" t="s">
        <v>118</v>
      </c>
      <c r="F65" s="457" t="s">
        <v>118</v>
      </c>
      <c r="G65" s="458" t="s">
        <v>118</v>
      </c>
      <c r="H65" s="456">
        <v>5.1343043042849104</v>
      </c>
      <c r="I65" s="457">
        <v>3.7359692261534199</v>
      </c>
      <c r="J65" s="457">
        <v>6.5238144522591002</v>
      </c>
      <c r="K65" s="457" t="s">
        <v>118</v>
      </c>
      <c r="L65" s="458" t="s">
        <v>118</v>
      </c>
      <c r="M65" s="456" t="s">
        <v>118</v>
      </c>
      <c r="N65" s="457" t="s">
        <v>118</v>
      </c>
      <c r="O65" s="457" t="s">
        <v>118</v>
      </c>
      <c r="P65" s="457" t="s">
        <v>118</v>
      </c>
      <c r="Q65" s="458" t="s">
        <v>118</v>
      </c>
      <c r="R65" s="456">
        <v>6.2514890954628797</v>
      </c>
      <c r="S65" s="457">
        <v>5.2314451007231</v>
      </c>
      <c r="T65" s="457">
        <v>7.2650955652118796</v>
      </c>
      <c r="U65" s="457" t="s">
        <v>118</v>
      </c>
      <c r="V65" s="458" t="s">
        <v>118</v>
      </c>
      <c r="W65" s="456">
        <v>4.0183785856934504</v>
      </c>
      <c r="X65" s="457">
        <v>3.22802042987936</v>
      </c>
      <c r="Y65" s="457">
        <v>4.8037487700024304</v>
      </c>
      <c r="Z65" s="457" t="s">
        <v>118</v>
      </c>
      <c r="AA65" s="458" t="s">
        <v>118</v>
      </c>
      <c r="AB65" s="448">
        <v>0.15573029555175</v>
      </c>
      <c r="AC65" s="461">
        <v>0.18116020084692899</v>
      </c>
      <c r="AD65" s="461">
        <v>0.130161770798709</v>
      </c>
      <c r="AE65" s="461" t="s">
        <v>118</v>
      </c>
      <c r="AF65" s="458" t="s">
        <v>118</v>
      </c>
    </row>
    <row r="66" spans="1:32">
      <c r="A66" s="414"/>
      <c r="B66" s="415"/>
      <c r="C66" s="451"/>
      <c r="D66" s="450"/>
      <c r="E66" s="450"/>
      <c r="F66" s="418"/>
      <c r="G66" s="418"/>
      <c r="H66" s="419"/>
      <c r="I66" s="419"/>
      <c r="J66" s="419"/>
      <c r="K66" s="419"/>
      <c r="L66" s="419"/>
      <c r="M66" s="451"/>
      <c r="N66" s="450"/>
      <c r="O66" s="450"/>
      <c r="P66" s="450"/>
      <c r="Q66" s="450"/>
      <c r="R66" s="419"/>
      <c r="S66" s="419"/>
      <c r="T66" s="419"/>
      <c r="U66" s="419"/>
      <c r="V66" s="419"/>
      <c r="W66" s="419"/>
      <c r="X66" s="419"/>
      <c r="Y66" s="419"/>
      <c r="Z66" s="419"/>
      <c r="AA66" s="419"/>
      <c r="AB66" s="452"/>
      <c r="AC66" s="453"/>
      <c r="AD66" s="453"/>
      <c r="AE66" s="453"/>
      <c r="AF66" s="454"/>
    </row>
    <row r="67" spans="1:32">
      <c r="A67" s="437" t="s">
        <v>641</v>
      </c>
      <c r="B67" s="438"/>
      <c r="C67" s="439" t="s">
        <v>118</v>
      </c>
      <c r="D67" s="439" t="s">
        <v>118</v>
      </c>
      <c r="E67" s="439" t="s">
        <v>118</v>
      </c>
      <c r="F67" s="439" t="s">
        <v>118</v>
      </c>
      <c r="G67" s="439" t="s">
        <v>118</v>
      </c>
      <c r="H67" s="439">
        <v>14.717940338175806</v>
      </c>
      <c r="I67" s="439">
        <v>11.298087515709641</v>
      </c>
      <c r="J67" s="439">
        <v>16.604545466645977</v>
      </c>
      <c r="K67" s="439" t="s">
        <v>118</v>
      </c>
      <c r="L67" s="439" t="s">
        <v>118</v>
      </c>
      <c r="M67" s="439" t="s">
        <v>118</v>
      </c>
      <c r="N67" s="439" t="s">
        <v>118</v>
      </c>
      <c r="O67" s="439" t="s">
        <v>118</v>
      </c>
      <c r="P67" s="439" t="s">
        <v>118</v>
      </c>
      <c r="Q67" s="439" t="s">
        <v>118</v>
      </c>
      <c r="R67" s="439">
        <v>30.417649321106616</v>
      </c>
      <c r="S67" s="439">
        <v>24.251543450127599</v>
      </c>
      <c r="T67" s="439">
        <v>36.870820880571287</v>
      </c>
      <c r="U67" s="439" t="s">
        <v>118</v>
      </c>
      <c r="V67" s="439" t="s">
        <v>118</v>
      </c>
      <c r="W67" s="439">
        <v>11.237057228358198</v>
      </c>
      <c r="X67" s="439">
        <v>8.8393247417414251</v>
      </c>
      <c r="Y67" s="439">
        <v>13.671514560317966</v>
      </c>
      <c r="Z67" s="439" t="s">
        <v>118</v>
      </c>
      <c r="AA67" s="439" t="s">
        <v>118</v>
      </c>
      <c r="AB67" s="455">
        <v>1.0428424512903798</v>
      </c>
      <c r="AC67" s="455">
        <v>1.1313519373084113</v>
      </c>
      <c r="AD67" s="455">
        <v>0.95254642694772562</v>
      </c>
      <c r="AE67" s="440" t="s">
        <v>118</v>
      </c>
      <c r="AF67" s="441" t="s">
        <v>118</v>
      </c>
    </row>
  </sheetData>
  <mergeCells count="6">
    <mergeCell ref="AB12:AF12"/>
    <mergeCell ref="C12:G12"/>
    <mergeCell ref="H12:L12"/>
    <mergeCell ref="M12:Q12"/>
    <mergeCell ref="R12:V12"/>
    <mergeCell ref="W12:AA12"/>
  </mergeCells>
  <hyperlinks>
    <hyperlink ref="A1" r:id="rId1" display="http://dx.doi.org/10.1787/eag-2014-en"/>
  </hyperlinks>
  <pageMargins left="0.7" right="0.7" top="0.75" bottom="0.75" header="0.3" footer="0.3"/>
  <pageSetup paperSize="9" orientation="portrait" horizontalDpi="300" verticalDpi="0" copies="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heetViews>
  <sheetFormatPr defaultRowHeight="16.5"/>
  <cols>
    <col min="9" max="9" width="22" customWidth="1"/>
  </cols>
  <sheetData>
    <row r="1" spans="1:9">
      <c r="A1" s="41" t="s">
        <v>256</v>
      </c>
      <c r="B1" s="42"/>
      <c r="C1" s="42"/>
      <c r="D1" s="42"/>
      <c r="E1" s="42"/>
      <c r="F1" s="42"/>
      <c r="G1" s="42"/>
      <c r="H1" s="42"/>
    </row>
    <row r="2" spans="1:9">
      <c r="A2" s="41"/>
      <c r="B2" s="42"/>
      <c r="C2" s="42"/>
      <c r="D2" s="42"/>
      <c r="E2" s="42"/>
      <c r="F2" s="42"/>
      <c r="G2" s="42"/>
      <c r="H2" s="42"/>
    </row>
    <row r="3" spans="1:9">
      <c r="A3" s="41"/>
      <c r="B3" s="42">
        <v>2007</v>
      </c>
      <c r="C3" s="42">
        <v>2008</v>
      </c>
      <c r="D3" s="42">
        <v>2009</v>
      </c>
      <c r="E3" s="42">
        <v>2010</v>
      </c>
      <c r="F3" s="42">
        <v>2011</v>
      </c>
      <c r="G3" s="42">
        <v>2012</v>
      </c>
      <c r="H3" s="42">
        <v>2013</v>
      </c>
      <c r="I3" s="70" t="s">
        <v>326</v>
      </c>
    </row>
    <row r="4" spans="1:9">
      <c r="A4" s="43" t="s">
        <v>38</v>
      </c>
      <c r="B4" s="44">
        <v>6.6</v>
      </c>
      <c r="C4" s="44">
        <v>6.8</v>
      </c>
      <c r="D4" s="44">
        <v>8.8000000000000007</v>
      </c>
      <c r="E4" s="44">
        <v>8.4</v>
      </c>
      <c r="F4" s="44">
        <v>7.7</v>
      </c>
      <c r="G4" s="44">
        <v>8.6</v>
      </c>
      <c r="H4" s="44">
        <v>8.6999999999999993</v>
      </c>
      <c r="I4">
        <f t="shared" ref="I4:I31" si="0">(H4-$H$32)/$H$33</f>
        <v>-0.43326720179659672</v>
      </c>
    </row>
    <row r="5" spans="1:9">
      <c r="A5" s="43" t="s">
        <v>40</v>
      </c>
      <c r="B5" s="44">
        <v>3.5</v>
      </c>
      <c r="C5" s="44">
        <v>3.6</v>
      </c>
      <c r="D5" s="44">
        <v>4.5999999999999996</v>
      </c>
      <c r="E5" s="44">
        <v>4.0999999999999996</v>
      </c>
      <c r="F5" s="44">
        <v>3.7</v>
      </c>
      <c r="G5" s="44">
        <v>3.8</v>
      </c>
      <c r="H5" s="44">
        <v>4</v>
      </c>
      <c r="I5">
        <f t="shared" si="0"/>
        <v>-1.1451019553101067</v>
      </c>
    </row>
    <row r="6" spans="1:9">
      <c r="A6" s="43" t="s">
        <v>41</v>
      </c>
      <c r="B6" s="44">
        <v>14.1</v>
      </c>
      <c r="C6" s="44">
        <v>14.1</v>
      </c>
      <c r="D6" s="44">
        <v>15.2</v>
      </c>
      <c r="E6" s="44">
        <v>16.100000000000001</v>
      </c>
      <c r="F6" s="44">
        <v>16.399999999999999</v>
      </c>
      <c r="G6" s="44">
        <v>16.100000000000001</v>
      </c>
      <c r="H6" s="44">
        <v>15</v>
      </c>
      <c r="I6">
        <f t="shared" si="0"/>
        <v>0.52089427631725738</v>
      </c>
    </row>
    <row r="7" spans="1:9">
      <c r="A7" s="43" t="s">
        <v>42</v>
      </c>
      <c r="B7" s="44">
        <v>11.7</v>
      </c>
      <c r="C7" s="44">
        <v>10.7</v>
      </c>
      <c r="D7" s="44">
        <v>12.3</v>
      </c>
      <c r="E7" s="44">
        <v>9.3000000000000007</v>
      </c>
      <c r="F7" s="44">
        <v>9.3000000000000007</v>
      </c>
      <c r="G7" s="44">
        <v>9.4</v>
      </c>
      <c r="H7" s="44">
        <v>9.3000000000000007</v>
      </c>
      <c r="I7">
        <f t="shared" si="0"/>
        <v>-0.34239468007146756</v>
      </c>
    </row>
    <row r="8" spans="1:9">
      <c r="A8" s="43" t="s">
        <v>43</v>
      </c>
      <c r="B8" s="44">
        <v>13</v>
      </c>
      <c r="C8" s="44">
        <v>12.4</v>
      </c>
      <c r="D8" s="44">
        <v>14</v>
      </c>
      <c r="E8" s="44">
        <v>14</v>
      </c>
      <c r="F8" s="44">
        <v>13.5</v>
      </c>
      <c r="G8" s="44">
        <v>14.2</v>
      </c>
      <c r="H8" s="44">
        <v>14.2</v>
      </c>
      <c r="I8">
        <f t="shared" si="0"/>
        <v>0.39973091401708538</v>
      </c>
    </row>
    <row r="9" spans="1:9">
      <c r="A9" s="43" t="s">
        <v>44</v>
      </c>
      <c r="B9" s="44">
        <v>7.8</v>
      </c>
      <c r="C9" s="44">
        <v>7.5</v>
      </c>
      <c r="D9" s="44">
        <v>6.9</v>
      </c>
      <c r="E9" s="44">
        <v>10.4</v>
      </c>
      <c r="F9" s="44">
        <v>14.8</v>
      </c>
      <c r="G9" s="44">
        <v>14.1</v>
      </c>
      <c r="H9" s="44">
        <v>14.8</v>
      </c>
      <c r="I9">
        <f t="shared" si="0"/>
        <v>0.49060343574221454</v>
      </c>
    </row>
    <row r="10" spans="1:9">
      <c r="A10" s="43" t="s">
        <v>70</v>
      </c>
      <c r="B10" s="44">
        <v>25.7</v>
      </c>
      <c r="C10" s="44">
        <v>24.3</v>
      </c>
      <c r="D10" s="44">
        <v>22.1</v>
      </c>
      <c r="E10" s="44">
        <v>18.899999999999999</v>
      </c>
      <c r="F10" s="44">
        <v>20.3</v>
      </c>
      <c r="G10" s="44">
        <v>20.7</v>
      </c>
      <c r="H10" s="44">
        <v>19.8</v>
      </c>
      <c r="I10">
        <f t="shared" si="0"/>
        <v>1.2478744501182892</v>
      </c>
    </row>
    <row r="11" spans="1:9">
      <c r="A11" s="43" t="s">
        <v>68</v>
      </c>
      <c r="B11" s="44">
        <v>4.4000000000000004</v>
      </c>
      <c r="C11" s="44">
        <v>5</v>
      </c>
      <c r="D11" s="44">
        <v>5.5</v>
      </c>
      <c r="E11" s="44">
        <v>4.5999999999999996</v>
      </c>
      <c r="F11" s="44">
        <v>4.0999999999999996</v>
      </c>
      <c r="G11" s="44">
        <v>3.2</v>
      </c>
      <c r="H11" s="44">
        <v>2.6</v>
      </c>
      <c r="I11">
        <f t="shared" si="0"/>
        <v>-1.3571378393354077</v>
      </c>
    </row>
    <row r="12" spans="1:9">
      <c r="A12" s="43" t="s">
        <v>45</v>
      </c>
      <c r="B12" s="44">
        <v>4.2</v>
      </c>
      <c r="C12" s="44">
        <v>4.2</v>
      </c>
      <c r="D12" s="44">
        <v>4.8</v>
      </c>
      <c r="E12" s="44">
        <v>4.8</v>
      </c>
      <c r="F12" s="44">
        <v>4.8</v>
      </c>
      <c r="G12" s="44">
        <v>5</v>
      </c>
      <c r="H12" s="44">
        <v>5.5</v>
      </c>
      <c r="I12">
        <f t="shared" si="0"/>
        <v>-0.91792065099728437</v>
      </c>
    </row>
    <row r="13" spans="1:9">
      <c r="A13" s="43" t="s">
        <v>46</v>
      </c>
      <c r="B13" s="44">
        <v>16.7</v>
      </c>
      <c r="C13" s="44">
        <v>17.600000000000001</v>
      </c>
      <c r="D13" s="44">
        <v>19.7</v>
      </c>
      <c r="E13" s="44">
        <v>20.399999999999999</v>
      </c>
      <c r="F13" s="44">
        <v>18.7</v>
      </c>
      <c r="G13" s="44">
        <v>20</v>
      </c>
      <c r="H13" s="44">
        <v>20.3</v>
      </c>
      <c r="I13">
        <f t="shared" si="0"/>
        <v>1.3236015515558968</v>
      </c>
    </row>
    <row r="14" spans="1:9">
      <c r="A14" s="43" t="s">
        <v>96</v>
      </c>
      <c r="B14" s="44">
        <v>6.5</v>
      </c>
      <c r="C14" s="44">
        <v>6.7</v>
      </c>
      <c r="D14" s="44">
        <v>7.6</v>
      </c>
      <c r="E14" s="44">
        <v>7</v>
      </c>
      <c r="F14" s="44">
        <v>5.8</v>
      </c>
      <c r="G14" s="44">
        <v>7.2</v>
      </c>
      <c r="H14" s="44">
        <v>6.9</v>
      </c>
      <c r="I14">
        <f t="shared" si="0"/>
        <v>-0.70588476697198344</v>
      </c>
    </row>
    <row r="15" spans="1:9">
      <c r="A15" s="43" t="s">
        <v>47</v>
      </c>
      <c r="B15" s="44">
        <v>6</v>
      </c>
      <c r="C15" s="44">
        <v>5.9</v>
      </c>
      <c r="D15" s="44">
        <v>6.8</v>
      </c>
      <c r="E15" s="44">
        <v>6.5</v>
      </c>
      <c r="F15" s="44">
        <v>6.4</v>
      </c>
      <c r="G15" s="44">
        <v>6.4</v>
      </c>
      <c r="H15" s="44">
        <v>6.6</v>
      </c>
      <c r="I15">
        <f t="shared" si="0"/>
        <v>-0.75132102783454802</v>
      </c>
    </row>
    <row r="16" spans="1:9">
      <c r="A16" s="43" t="s">
        <v>48</v>
      </c>
      <c r="B16" s="44">
        <v>14.6</v>
      </c>
      <c r="C16" s="44">
        <v>19.100000000000001</v>
      </c>
      <c r="D16" s="44">
        <v>20.100000000000001</v>
      </c>
      <c r="E16" s="44">
        <v>19.3</v>
      </c>
      <c r="F16" s="44">
        <v>14.8</v>
      </c>
      <c r="G16" s="44">
        <v>11.7</v>
      </c>
      <c r="H16" s="44">
        <v>18.100000000000001</v>
      </c>
      <c r="I16">
        <f t="shared" si="0"/>
        <v>0.99040230523042394</v>
      </c>
    </row>
    <row r="17" spans="1:9">
      <c r="A17" s="43" t="s">
        <v>49</v>
      </c>
      <c r="B17" s="44">
        <v>4.5999999999999996</v>
      </c>
      <c r="C17" s="44">
        <v>4.5999999999999996</v>
      </c>
      <c r="D17" s="44">
        <v>5.3</v>
      </c>
      <c r="E17" s="44">
        <v>4.8</v>
      </c>
      <c r="F17" s="44">
        <v>6.7</v>
      </c>
      <c r="G17" s="44">
        <v>6.4</v>
      </c>
      <c r="H17" s="44">
        <v>8</v>
      </c>
      <c r="I17">
        <f t="shared" si="0"/>
        <v>-0.53928514380924708</v>
      </c>
    </row>
    <row r="18" spans="1:9">
      <c r="A18" s="43" t="s">
        <v>50</v>
      </c>
      <c r="B18" s="44">
        <v>7.3</v>
      </c>
      <c r="C18" s="44">
        <v>6.5</v>
      </c>
      <c r="D18" s="44">
        <v>5.8</v>
      </c>
      <c r="E18" s="44">
        <v>6</v>
      </c>
      <c r="F18" s="44">
        <v>5.6</v>
      </c>
      <c r="G18" s="44">
        <v>5.8</v>
      </c>
      <c r="H18" s="44">
        <v>5.8</v>
      </c>
      <c r="I18">
        <f t="shared" si="0"/>
        <v>-0.8724843901347199</v>
      </c>
    </row>
    <row r="19" spans="1:9">
      <c r="A19" s="43" t="s">
        <v>51</v>
      </c>
      <c r="B19" s="44">
        <v>32.9</v>
      </c>
      <c r="C19" s="44">
        <v>35.6</v>
      </c>
      <c r="D19" s="44">
        <v>41.9</v>
      </c>
      <c r="E19" s="44">
        <v>29.4</v>
      </c>
      <c r="F19" s="44">
        <v>25.8</v>
      </c>
      <c r="G19" s="44">
        <v>27.1</v>
      </c>
      <c r="H19" s="44">
        <v>22.2</v>
      </c>
      <c r="I19">
        <f t="shared" si="0"/>
        <v>1.6113645370188048</v>
      </c>
    </row>
    <row r="20" spans="1:9">
      <c r="A20" s="43" t="s">
        <v>52</v>
      </c>
      <c r="B20" s="44">
        <v>21.3</v>
      </c>
      <c r="C20" s="44">
        <v>20.2</v>
      </c>
      <c r="D20" s="44">
        <v>22.2</v>
      </c>
      <c r="E20" s="44">
        <v>21.8</v>
      </c>
      <c r="F20" s="44">
        <v>20.9</v>
      </c>
      <c r="G20" s="44">
        <v>17.3</v>
      </c>
      <c r="H20" s="44">
        <v>16.100000000000001</v>
      </c>
      <c r="I20">
        <f t="shared" si="0"/>
        <v>0.68749389947999406</v>
      </c>
    </row>
    <row r="21" spans="1:9">
      <c r="A21" s="43" t="s">
        <v>53</v>
      </c>
      <c r="B21" s="44">
        <v>42.8</v>
      </c>
      <c r="C21" s="44">
        <v>38.299999999999997</v>
      </c>
      <c r="D21" s="44">
        <v>35.200000000000003</v>
      </c>
      <c r="E21" s="44">
        <v>32.9</v>
      </c>
      <c r="F21" s="44">
        <v>30.1</v>
      </c>
      <c r="G21" s="44">
        <v>29.6</v>
      </c>
      <c r="H21" s="44">
        <v>28.6</v>
      </c>
      <c r="I21">
        <f t="shared" si="0"/>
        <v>2.5806714354201805</v>
      </c>
    </row>
    <row r="22" spans="1:9">
      <c r="A22" s="43" t="s">
        <v>54</v>
      </c>
      <c r="B22" s="44">
        <v>18.3</v>
      </c>
      <c r="C22" s="44">
        <v>16.2</v>
      </c>
      <c r="D22" s="44">
        <v>18.399999999999999</v>
      </c>
      <c r="E22" s="44">
        <v>18.600000000000001</v>
      </c>
      <c r="F22" s="44">
        <v>17.2</v>
      </c>
      <c r="G22" s="44">
        <v>18.8</v>
      </c>
      <c r="H22" s="44">
        <v>17.7</v>
      </c>
      <c r="I22">
        <f t="shared" si="0"/>
        <v>0.92982062408033761</v>
      </c>
    </row>
    <row r="23" spans="1:9">
      <c r="A23" s="43" t="s">
        <v>55</v>
      </c>
      <c r="B23" s="44">
        <v>11.1</v>
      </c>
      <c r="C23" s="44">
        <v>10.8</v>
      </c>
      <c r="D23" s="44">
        <v>11.7</v>
      </c>
      <c r="E23" s="44">
        <v>11.8</v>
      </c>
      <c r="F23" s="44">
        <v>11.2</v>
      </c>
      <c r="G23" s="44">
        <v>12.8</v>
      </c>
      <c r="H23" s="44">
        <v>14.2</v>
      </c>
      <c r="I23">
        <f t="shared" si="0"/>
        <v>0.39973091401708538</v>
      </c>
    </row>
    <row r="24" spans="1:9">
      <c r="A24" s="43" t="s">
        <v>56</v>
      </c>
      <c r="B24" s="44">
        <v>3</v>
      </c>
      <c r="C24" s="44">
        <v>4.3</v>
      </c>
      <c r="D24" s="44">
        <v>5.7</v>
      </c>
      <c r="E24" s="44">
        <v>6</v>
      </c>
      <c r="F24" s="44">
        <v>5.0999999999999996</v>
      </c>
      <c r="G24" s="44">
        <v>6</v>
      </c>
      <c r="H24" s="44">
        <v>6.7</v>
      </c>
      <c r="I24">
        <f t="shared" si="0"/>
        <v>-0.73617560754702649</v>
      </c>
    </row>
    <row r="25" spans="1:9">
      <c r="A25" s="43" t="s">
        <v>76</v>
      </c>
      <c r="B25" s="44">
        <v>6.8</v>
      </c>
      <c r="C25" s="44">
        <v>6.3</v>
      </c>
      <c r="D25" s="44">
        <v>3.7</v>
      </c>
      <c r="E25" s="44">
        <v>3</v>
      </c>
      <c r="F25" s="44">
        <v>3.1</v>
      </c>
      <c r="G25" s="44">
        <v>3.4</v>
      </c>
      <c r="H25" s="44">
        <v>3.4</v>
      </c>
      <c r="I25">
        <f t="shared" si="0"/>
        <v>-1.2359744770352357</v>
      </c>
    </row>
    <row r="26" spans="1:9">
      <c r="A26" s="43" t="s">
        <v>57</v>
      </c>
      <c r="B26" s="44">
        <v>3.5</v>
      </c>
      <c r="C26" s="44">
        <v>5.4</v>
      </c>
      <c r="D26" s="44">
        <v>8.1999999999999993</v>
      </c>
      <c r="E26" s="44">
        <v>9.8000000000000007</v>
      </c>
      <c r="F26" s="44">
        <v>8.8000000000000007</v>
      </c>
      <c r="G26" s="44">
        <v>6.3</v>
      </c>
      <c r="H26" s="44">
        <v>5.6</v>
      </c>
      <c r="I26">
        <f t="shared" si="0"/>
        <v>-0.90277523070976295</v>
      </c>
    </row>
    <row r="27" spans="1:9">
      <c r="A27" s="43" t="s">
        <v>58</v>
      </c>
      <c r="B27" s="44">
        <v>4.5999999999999996</v>
      </c>
      <c r="C27" s="44">
        <v>5.2</v>
      </c>
      <c r="D27" s="44">
        <v>5.5</v>
      </c>
      <c r="E27" s="44">
        <v>5.3</v>
      </c>
      <c r="F27" s="44">
        <v>5.3</v>
      </c>
      <c r="G27" s="44">
        <v>5.2</v>
      </c>
      <c r="H27" s="44">
        <v>5.5</v>
      </c>
      <c r="I27">
        <f t="shared" si="0"/>
        <v>-0.91792065099728437</v>
      </c>
    </row>
    <row r="28" spans="1:9" s="66" customFormat="1">
      <c r="A28" s="75" t="s">
        <v>59</v>
      </c>
      <c r="B28" s="76">
        <v>5</v>
      </c>
      <c r="C28" s="76">
        <v>5.2</v>
      </c>
      <c r="D28" s="76">
        <v>5.9</v>
      </c>
      <c r="E28" s="76">
        <v>6.6</v>
      </c>
      <c r="F28" s="76">
        <v>6.6</v>
      </c>
      <c r="G28" s="76">
        <v>8.1999999999999993</v>
      </c>
      <c r="H28" s="76">
        <v>9.5</v>
      </c>
      <c r="I28" s="66">
        <f t="shared" si="0"/>
        <v>-0.31210383949642467</v>
      </c>
    </row>
    <row r="29" spans="1:9">
      <c r="A29" s="43" t="s">
        <v>60</v>
      </c>
      <c r="B29" s="44">
        <v>17.5</v>
      </c>
      <c r="C29" s="44">
        <v>17.3</v>
      </c>
      <c r="D29" s="44">
        <v>13.9</v>
      </c>
      <c r="E29" s="44">
        <v>10</v>
      </c>
      <c r="F29" s="44">
        <v>8</v>
      </c>
      <c r="G29" s="44">
        <v>7.3</v>
      </c>
      <c r="H29" s="44">
        <v>6.2</v>
      </c>
      <c r="I29">
        <f t="shared" si="0"/>
        <v>-0.8119027089846339</v>
      </c>
    </row>
    <row r="30" spans="1:9">
      <c r="A30" s="43" t="s">
        <v>61</v>
      </c>
      <c r="B30" s="44">
        <v>13.3</v>
      </c>
      <c r="C30" s="44">
        <v>13.2</v>
      </c>
      <c r="D30" s="44">
        <v>14.6</v>
      </c>
      <c r="E30" s="44">
        <v>14.5</v>
      </c>
      <c r="F30" s="44">
        <v>13.8</v>
      </c>
      <c r="G30" s="44">
        <v>12.8</v>
      </c>
      <c r="H30" s="44">
        <v>13</v>
      </c>
      <c r="I30">
        <f t="shared" si="0"/>
        <v>0.21798587056682758</v>
      </c>
    </row>
    <row r="31" spans="1:9">
      <c r="A31" s="43" t="s">
        <v>80</v>
      </c>
      <c r="B31" s="44">
        <v>16.8</v>
      </c>
      <c r="C31" s="44">
        <v>15.4</v>
      </c>
      <c r="D31" s="44">
        <v>19</v>
      </c>
      <c r="E31" s="44">
        <v>17.600000000000001</v>
      </c>
      <c r="F31" s="44">
        <v>16.399999999999999</v>
      </c>
      <c r="G31" s="44">
        <v>17.399999999999999</v>
      </c>
      <c r="H31" s="44">
        <v>15.4</v>
      </c>
      <c r="I31">
        <f t="shared" si="0"/>
        <v>0.58147595746734348</v>
      </c>
    </row>
    <row r="32" spans="1:9">
      <c r="G32" s="69">
        <f>AVERAGE(G4:G31)</f>
        <v>11.599999999999998</v>
      </c>
      <c r="H32" s="69">
        <f>AVERAGE(H4:H31)</f>
        <v>11.560714285714283</v>
      </c>
    </row>
    <row r="33" spans="8:8">
      <c r="H33">
        <f>STDEV(H4:H31)</f>
        <v>6.6026559911573592</v>
      </c>
    </row>
  </sheetData>
  <pageMargins left="0.7" right="0.7" top="0.75" bottom="0.75" header="0.3" footer="0.3"/>
  <pageSetup paperSize="9" orientation="portrait" horizontalDpi="300" verticalDpi="0" copies="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workbookViewId="0"/>
  </sheetViews>
  <sheetFormatPr defaultRowHeight="16.5"/>
  <cols>
    <col min="1" max="1" width="17" style="284" bestFit="1" customWidth="1"/>
    <col min="2" max="2" width="10.28515625" style="284" customWidth="1"/>
    <col min="3" max="4" width="10" style="284" customWidth="1"/>
    <col min="5" max="6" width="10.7109375" style="284" customWidth="1"/>
    <col min="7" max="7" width="9.140625" style="284"/>
    <col min="8" max="8" width="9.42578125" style="284" customWidth="1"/>
    <col min="9" max="9" width="10.42578125" style="284" customWidth="1"/>
    <col min="10" max="10" width="10.85546875" style="284" customWidth="1"/>
    <col min="11" max="11" width="9.42578125" style="284" customWidth="1"/>
    <col min="12" max="12" width="9.140625" style="284"/>
    <col min="13" max="13" width="10.42578125" style="284" customWidth="1"/>
    <col min="14" max="16384" width="9.140625" style="284"/>
  </cols>
  <sheetData>
    <row r="1" spans="1:25" ht="21">
      <c r="A1" s="466" t="s">
        <v>686</v>
      </c>
    </row>
    <row r="2" spans="1:25">
      <c r="A2" s="483"/>
      <c r="B2" s="908">
        <v>2005</v>
      </c>
      <c r="C2" s="909"/>
      <c r="D2" s="910"/>
      <c r="E2" s="467">
        <v>2006</v>
      </c>
      <c r="F2" s="908">
        <v>2007</v>
      </c>
      <c r="G2" s="909"/>
      <c r="H2" s="910"/>
      <c r="I2" s="467">
        <v>2008</v>
      </c>
      <c r="J2" s="908">
        <v>2009</v>
      </c>
      <c r="K2" s="909"/>
      <c r="L2" s="910"/>
      <c r="M2" s="908">
        <v>2010</v>
      </c>
      <c r="N2" s="909"/>
      <c r="O2" s="910"/>
      <c r="P2" s="908">
        <v>2011</v>
      </c>
      <c r="Q2" s="909"/>
      <c r="R2" s="909"/>
      <c r="S2" s="907">
        <v>2012</v>
      </c>
      <c r="T2" s="907"/>
      <c r="U2" s="907"/>
      <c r="V2" s="907">
        <v>2013</v>
      </c>
      <c r="W2" s="907"/>
      <c r="X2" s="907"/>
    </row>
    <row r="3" spans="1:25" ht="30" customHeight="1">
      <c r="A3" s="468"/>
      <c r="B3" s="469" t="s">
        <v>687</v>
      </c>
      <c r="C3" s="470" t="s">
        <v>688</v>
      </c>
      <c r="D3" s="471" t="s">
        <v>689</v>
      </c>
      <c r="E3" s="470" t="s">
        <v>688</v>
      </c>
      <c r="F3" s="469" t="s">
        <v>687</v>
      </c>
      <c r="G3" s="470" t="s">
        <v>688</v>
      </c>
      <c r="H3" s="471" t="s">
        <v>689</v>
      </c>
      <c r="I3" s="470" t="s">
        <v>688</v>
      </c>
      <c r="J3" s="469" t="s">
        <v>687</v>
      </c>
      <c r="K3" s="470" t="s">
        <v>688</v>
      </c>
      <c r="L3" s="471" t="s">
        <v>689</v>
      </c>
      <c r="M3" s="469" t="s">
        <v>687</v>
      </c>
      <c r="N3" s="470" t="s">
        <v>688</v>
      </c>
      <c r="O3" s="471" t="s">
        <v>689</v>
      </c>
      <c r="P3" s="469" t="s">
        <v>687</v>
      </c>
      <c r="Q3" s="470" t="s">
        <v>688</v>
      </c>
      <c r="R3" s="472" t="s">
        <v>689</v>
      </c>
      <c r="S3" s="469" t="s">
        <v>687</v>
      </c>
      <c r="T3" s="470" t="s">
        <v>688</v>
      </c>
      <c r="U3" s="471" t="s">
        <v>689</v>
      </c>
      <c r="V3" s="469" t="s">
        <v>695</v>
      </c>
      <c r="W3" s="470" t="s">
        <v>696</v>
      </c>
      <c r="X3" s="471" t="s">
        <v>689</v>
      </c>
    </row>
    <row r="4" spans="1:25">
      <c r="A4" s="487" t="s">
        <v>55</v>
      </c>
      <c r="B4" s="488">
        <v>89.583333333333343</v>
      </c>
      <c r="C4" s="489">
        <v>87</v>
      </c>
      <c r="D4" s="490">
        <v>88.291666666666671</v>
      </c>
      <c r="E4" s="489">
        <v>86</v>
      </c>
      <c r="F4" s="488">
        <v>85.714285714285708</v>
      </c>
      <c r="G4" s="489">
        <v>81</v>
      </c>
      <c r="H4" s="490">
        <v>83.357142857142847</v>
      </c>
      <c r="I4" s="489">
        <v>81</v>
      </c>
      <c r="J4" s="488">
        <v>86.597938144329902</v>
      </c>
      <c r="K4" s="489">
        <v>79</v>
      </c>
      <c r="L4" s="490">
        <v>82.798969072164951</v>
      </c>
      <c r="M4" s="488"/>
      <c r="N4" s="489">
        <v>79</v>
      </c>
      <c r="O4" s="490"/>
      <c r="P4" s="489">
        <f>P37/(P37+R37)*100</f>
        <v>88.421052631578945</v>
      </c>
      <c r="Q4" s="489">
        <v>78</v>
      </c>
      <c r="R4" s="491">
        <f t="shared" ref="R4:R31" si="0">AVERAGE(P4:Q4)</f>
        <v>83.21052631578948</v>
      </c>
      <c r="S4" s="488"/>
      <c r="T4" s="489">
        <v>69</v>
      </c>
      <c r="U4" s="490"/>
      <c r="V4" s="488">
        <f>(V37/(V37+X37))*100</f>
        <v>90.322580645161281</v>
      </c>
      <c r="W4" s="489">
        <v>69</v>
      </c>
      <c r="X4" s="490">
        <f t="shared" ref="X4:X31" si="1">AVERAGE(V4:W4)</f>
        <v>79.661290322580641</v>
      </c>
      <c r="Y4" s="486">
        <f>(X4-$X$32)/$X$33</f>
        <v>0.28982882294664536</v>
      </c>
    </row>
    <row r="5" spans="1:25">
      <c r="A5" s="474" t="s">
        <v>38</v>
      </c>
      <c r="B5" s="475">
        <v>96.969696969696969</v>
      </c>
      <c r="C5" s="476">
        <v>74</v>
      </c>
      <c r="D5" s="477">
        <v>85.484848484848484</v>
      </c>
      <c r="E5" s="476">
        <v>73</v>
      </c>
      <c r="F5" s="475">
        <v>95</v>
      </c>
      <c r="G5" s="476">
        <v>71</v>
      </c>
      <c r="H5" s="477">
        <v>83</v>
      </c>
      <c r="I5" s="476">
        <v>73</v>
      </c>
      <c r="J5" s="475">
        <v>95.959595959595958</v>
      </c>
      <c r="K5" s="476">
        <v>71</v>
      </c>
      <c r="L5" s="477">
        <v>83.479797979797979</v>
      </c>
      <c r="M5" s="475"/>
      <c r="N5" s="476">
        <v>71</v>
      </c>
      <c r="O5" s="477"/>
      <c r="P5" s="476">
        <f>P38/(P38+R38)*100</f>
        <v>97</v>
      </c>
      <c r="Q5" s="476">
        <v>75</v>
      </c>
      <c r="R5" s="478">
        <f t="shared" si="0"/>
        <v>86</v>
      </c>
      <c r="S5" s="475"/>
      <c r="T5" s="476">
        <v>75</v>
      </c>
      <c r="U5" s="477"/>
      <c r="V5" s="475">
        <f t="shared" ref="V5:V31" si="2">(V38/(V38+X38))*100</f>
        <v>93</v>
      </c>
      <c r="W5" s="476">
        <v>75</v>
      </c>
      <c r="X5" s="477">
        <f t="shared" si="1"/>
        <v>84</v>
      </c>
      <c r="Y5" s="486">
        <f t="shared" ref="Y5:Y31" si="3">(X5-$X$32)/$X$33</f>
        <v>0.74026678209609653</v>
      </c>
    </row>
    <row r="6" spans="1:25">
      <c r="A6" s="474" t="s">
        <v>40</v>
      </c>
      <c r="B6" s="475"/>
      <c r="C6" s="476">
        <v>40</v>
      </c>
      <c r="D6" s="477"/>
      <c r="E6" s="476">
        <v>40</v>
      </c>
      <c r="F6" s="475">
        <v>77.41935483870968</v>
      </c>
      <c r="G6" s="476">
        <v>41</v>
      </c>
      <c r="H6" s="477">
        <v>59.209677419354833</v>
      </c>
      <c r="I6" s="476">
        <v>36</v>
      </c>
      <c r="J6" s="475">
        <v>82.653061224489804</v>
      </c>
      <c r="K6" s="476">
        <v>38</v>
      </c>
      <c r="L6" s="477">
        <v>60.326530612244902</v>
      </c>
      <c r="M6" s="475"/>
      <c r="N6" s="476">
        <v>36</v>
      </c>
      <c r="O6" s="477"/>
      <c r="P6" s="476">
        <f>P39/(P39+R39)*100</f>
        <v>74.226804123711347</v>
      </c>
      <c r="Q6" s="476">
        <v>33</v>
      </c>
      <c r="R6" s="478">
        <f t="shared" si="0"/>
        <v>53.613402061855673</v>
      </c>
      <c r="S6" s="475"/>
      <c r="T6" s="476">
        <v>41</v>
      </c>
      <c r="U6" s="477"/>
      <c r="V6" s="475">
        <f t="shared" si="2"/>
        <v>86.597938144329902</v>
      </c>
      <c r="W6" s="476">
        <v>41</v>
      </c>
      <c r="X6" s="477">
        <f t="shared" si="1"/>
        <v>63.798969072164951</v>
      </c>
      <c r="Y6" s="486">
        <f t="shared" si="3"/>
        <v>-1.3569722176014318</v>
      </c>
    </row>
    <row r="7" spans="1:25">
      <c r="A7" s="474" t="s">
        <v>96</v>
      </c>
      <c r="B7" s="475"/>
      <c r="C7" s="476"/>
      <c r="D7" s="477"/>
      <c r="E7" s="476"/>
      <c r="F7" s="475"/>
      <c r="G7" s="476"/>
      <c r="H7" s="477"/>
      <c r="I7" s="476"/>
      <c r="J7" s="475"/>
      <c r="K7" s="476"/>
      <c r="L7" s="477"/>
      <c r="M7" s="475"/>
      <c r="N7" s="476">
        <v>41</v>
      </c>
      <c r="O7" s="477"/>
      <c r="P7" s="476"/>
      <c r="Q7" s="476">
        <v>40</v>
      </c>
      <c r="R7" s="478"/>
      <c r="S7" s="475"/>
      <c r="T7" s="17">
        <v>46</v>
      </c>
      <c r="U7" s="477"/>
      <c r="V7" s="475">
        <f t="shared" si="2"/>
        <v>88.775510204081627</v>
      </c>
      <c r="W7" s="476">
        <v>48</v>
      </c>
      <c r="X7" s="477">
        <f t="shared" si="1"/>
        <v>68.387755102040813</v>
      </c>
      <c r="Y7" s="486">
        <f t="shared" si="3"/>
        <v>-0.88057172806689943</v>
      </c>
    </row>
    <row r="8" spans="1:25">
      <c r="A8" s="474" t="s">
        <v>48</v>
      </c>
      <c r="B8" s="475">
        <v>95.959595959595958</v>
      </c>
      <c r="C8" s="476">
        <v>56.999999999999993</v>
      </c>
      <c r="D8" s="477">
        <v>76.479797979797979</v>
      </c>
      <c r="E8" s="476">
        <v>56.000000000000007</v>
      </c>
      <c r="F8" s="475">
        <v>95</v>
      </c>
      <c r="G8" s="476">
        <v>53</v>
      </c>
      <c r="H8" s="477">
        <v>74</v>
      </c>
      <c r="I8" s="476">
        <v>64</v>
      </c>
      <c r="J8" s="475">
        <v>93</v>
      </c>
      <c r="K8" s="476">
        <v>65.999999999999986</v>
      </c>
      <c r="L8" s="477">
        <v>79.5</v>
      </c>
      <c r="M8" s="475"/>
      <c r="N8" s="476">
        <v>63</v>
      </c>
      <c r="O8" s="477"/>
      <c r="P8" s="476">
        <f t="shared" ref="P8:P31" si="4">P40/(P40+R40)*100</f>
        <v>94</v>
      </c>
      <c r="Q8" s="476">
        <v>63</v>
      </c>
      <c r="R8" s="478">
        <f t="shared" si="0"/>
        <v>78.5</v>
      </c>
      <c r="S8" s="475"/>
      <c r="T8" s="476">
        <v>66</v>
      </c>
      <c r="U8" s="477"/>
      <c r="V8" s="475">
        <f t="shared" si="2"/>
        <v>88</v>
      </c>
      <c r="W8" s="476">
        <v>63</v>
      </c>
      <c r="X8" s="477">
        <f t="shared" si="1"/>
        <v>75.5</v>
      </c>
      <c r="Y8" s="486">
        <f t="shared" si="3"/>
        <v>-0.14218974010375668</v>
      </c>
    </row>
    <row r="9" spans="1:25">
      <c r="A9" s="474" t="s">
        <v>41</v>
      </c>
      <c r="B9" s="475">
        <v>80.851063829787236</v>
      </c>
      <c r="C9" s="476">
        <v>43</v>
      </c>
      <c r="D9" s="477">
        <v>61.925531914893618</v>
      </c>
      <c r="E9" s="476">
        <v>48</v>
      </c>
      <c r="F9" s="475">
        <v>81.72043010752688</v>
      </c>
      <c r="G9" s="476">
        <v>52</v>
      </c>
      <c r="H9" s="477">
        <v>66.86021505376344</v>
      </c>
      <c r="I9" s="476">
        <v>52</v>
      </c>
      <c r="J9" s="475">
        <v>84.848484848484844</v>
      </c>
      <c r="K9" s="476">
        <v>49.000000000000007</v>
      </c>
      <c r="L9" s="477">
        <v>66.924242424242436</v>
      </c>
      <c r="M9" s="475"/>
      <c r="N9" s="476">
        <v>46</v>
      </c>
      <c r="O9" s="477"/>
      <c r="P9" s="476">
        <f t="shared" si="4"/>
        <v>81.632653061224488</v>
      </c>
      <c r="Q9" s="476">
        <v>44</v>
      </c>
      <c r="R9" s="478">
        <f t="shared" si="0"/>
        <v>62.816326530612244</v>
      </c>
      <c r="S9" s="475"/>
      <c r="T9" s="476">
        <v>49</v>
      </c>
      <c r="U9" s="477"/>
      <c r="V9" s="475">
        <f t="shared" si="2"/>
        <v>86.458333333333343</v>
      </c>
      <c r="W9" s="476">
        <v>48</v>
      </c>
      <c r="X9" s="477">
        <f t="shared" si="1"/>
        <v>67.229166666666671</v>
      </c>
      <c r="Y9" s="486">
        <f t="shared" si="3"/>
        <v>-1.0008545423423387</v>
      </c>
    </row>
    <row r="10" spans="1:25">
      <c r="A10" s="474" t="s">
        <v>42</v>
      </c>
      <c r="B10" s="475">
        <v>97.9381443298969</v>
      </c>
      <c r="C10" s="476">
        <v>95</v>
      </c>
      <c r="D10" s="477">
        <v>96.469072164948443</v>
      </c>
      <c r="E10" s="476">
        <v>95</v>
      </c>
      <c r="F10" s="475">
        <v>98</v>
      </c>
      <c r="G10" s="476">
        <v>94</v>
      </c>
      <c r="H10" s="477">
        <v>96</v>
      </c>
      <c r="I10" s="476">
        <v>93</v>
      </c>
      <c r="J10" s="475">
        <v>98.98989898989899</v>
      </c>
      <c r="K10" s="476">
        <v>93</v>
      </c>
      <c r="L10" s="477">
        <v>95.994949494949495</v>
      </c>
      <c r="M10" s="475"/>
      <c r="N10" s="476">
        <v>93</v>
      </c>
      <c r="O10" s="477"/>
      <c r="P10" s="476">
        <f t="shared" si="4"/>
        <v>98</v>
      </c>
      <c r="Q10" s="476">
        <v>94</v>
      </c>
      <c r="R10" s="478">
        <f t="shared" si="0"/>
        <v>96</v>
      </c>
      <c r="S10" s="475"/>
      <c r="T10" s="476">
        <v>90</v>
      </c>
      <c r="U10" s="477"/>
      <c r="V10" s="475">
        <f t="shared" si="2"/>
        <v>95</v>
      </c>
      <c r="W10" s="476">
        <v>91</v>
      </c>
      <c r="X10" s="477">
        <f t="shared" si="1"/>
        <v>93</v>
      </c>
      <c r="Y10" s="486">
        <f t="shared" si="3"/>
        <v>1.6746325114841762</v>
      </c>
    </row>
    <row r="11" spans="1:25">
      <c r="A11" s="474" t="s">
        <v>44</v>
      </c>
      <c r="B11" s="475">
        <v>91.75257731958763</v>
      </c>
      <c r="C11" s="476">
        <v>64</v>
      </c>
      <c r="D11" s="477">
        <v>77.876288659793815</v>
      </c>
      <c r="E11" s="476">
        <v>67</v>
      </c>
      <c r="F11" s="475">
        <v>94.897959183673464</v>
      </c>
      <c r="G11" s="476">
        <v>65</v>
      </c>
      <c r="H11" s="477">
        <v>79.948979591836732</v>
      </c>
      <c r="I11" s="476">
        <v>66</v>
      </c>
      <c r="J11" s="475">
        <v>94.845360824742258</v>
      </c>
      <c r="K11" s="476">
        <v>65.999999999999986</v>
      </c>
      <c r="L11" s="477">
        <v>80.422680412371122</v>
      </c>
      <c r="M11" s="475"/>
      <c r="N11" s="476">
        <v>65</v>
      </c>
      <c r="O11" s="477"/>
      <c r="P11" s="476">
        <f t="shared" si="4"/>
        <v>94.791666666666657</v>
      </c>
      <c r="Q11" s="476">
        <v>64</v>
      </c>
      <c r="R11" s="478">
        <f t="shared" si="0"/>
        <v>79.395833333333329</v>
      </c>
      <c r="S11" s="475"/>
      <c r="T11" s="476">
        <v>64</v>
      </c>
      <c r="U11" s="477"/>
      <c r="V11" s="475">
        <f t="shared" si="2"/>
        <v>92.857142857142861</v>
      </c>
      <c r="W11" s="476">
        <v>68</v>
      </c>
      <c r="X11" s="477">
        <f t="shared" si="1"/>
        <v>80.428571428571431</v>
      </c>
      <c r="Y11" s="486">
        <f t="shared" si="3"/>
        <v>0.36948673075162058</v>
      </c>
    </row>
    <row r="12" spans="1:25">
      <c r="A12" s="474" t="s">
        <v>60</v>
      </c>
      <c r="B12" s="475">
        <v>95.959595959595958</v>
      </c>
      <c r="C12" s="476">
        <v>96</v>
      </c>
      <c r="D12" s="477">
        <v>95.979797979797979</v>
      </c>
      <c r="E12" s="476">
        <v>96</v>
      </c>
      <c r="F12" s="475">
        <v>97.979797979797979</v>
      </c>
      <c r="G12" s="476">
        <v>94</v>
      </c>
      <c r="H12" s="477">
        <v>95.98989898989899</v>
      </c>
      <c r="I12" s="476">
        <v>90</v>
      </c>
      <c r="J12" s="475">
        <v>96.969696969696969</v>
      </c>
      <c r="K12" s="476">
        <v>89</v>
      </c>
      <c r="L12" s="477">
        <v>92.984848484848499</v>
      </c>
      <c r="M12" s="475"/>
      <c r="N12" s="476">
        <v>92</v>
      </c>
      <c r="O12" s="477"/>
      <c r="P12" s="476">
        <f t="shared" si="4"/>
        <v>95.959595959595958</v>
      </c>
      <c r="Q12" s="476">
        <v>94</v>
      </c>
      <c r="R12" s="478">
        <f t="shared" si="0"/>
        <v>94.979797979797979</v>
      </c>
      <c r="S12" s="475"/>
      <c r="T12" s="476">
        <v>90</v>
      </c>
      <c r="U12" s="477"/>
      <c r="V12" s="475">
        <f t="shared" si="2"/>
        <v>96.969696969696969</v>
      </c>
      <c r="W12" s="476">
        <v>89</v>
      </c>
      <c r="X12" s="477">
        <f t="shared" si="1"/>
        <v>92.984848484848484</v>
      </c>
      <c r="Y12" s="486">
        <f t="shared" si="3"/>
        <v>1.6730595052057451</v>
      </c>
    </row>
    <row r="13" spans="1:25">
      <c r="A13" s="474" t="s">
        <v>46</v>
      </c>
      <c r="B13" s="475">
        <v>95.918367346938766</v>
      </c>
      <c r="C13" s="476">
        <v>75</v>
      </c>
      <c r="D13" s="477">
        <v>85.459183673469383</v>
      </c>
      <c r="E13" s="476">
        <v>74</v>
      </c>
      <c r="F13" s="475">
        <v>96.938775510204081</v>
      </c>
      <c r="G13" s="476">
        <v>73</v>
      </c>
      <c r="H13" s="477">
        <v>84.969387755102034</v>
      </c>
      <c r="I13" s="476">
        <v>69</v>
      </c>
      <c r="J13" s="475">
        <v>95.918367346938766</v>
      </c>
      <c r="K13" s="476">
        <v>69</v>
      </c>
      <c r="L13" s="477">
        <v>82.459183673469383</v>
      </c>
      <c r="M13" s="475"/>
      <c r="N13" s="476">
        <v>68</v>
      </c>
      <c r="O13" s="477"/>
      <c r="P13" s="476">
        <f t="shared" si="4"/>
        <v>96.907216494845358</v>
      </c>
      <c r="Q13" s="476">
        <v>70</v>
      </c>
      <c r="R13" s="478">
        <f t="shared" si="0"/>
        <v>83.453608247422679</v>
      </c>
      <c r="S13" s="475"/>
      <c r="T13" s="476">
        <v>71</v>
      </c>
      <c r="U13" s="477"/>
      <c r="V13" s="475">
        <f t="shared" si="2"/>
        <v>94</v>
      </c>
      <c r="W13" s="476">
        <v>71</v>
      </c>
      <c r="X13" s="477">
        <f t="shared" si="1"/>
        <v>82.5</v>
      </c>
      <c r="Y13" s="486">
        <f t="shared" si="3"/>
        <v>0.58453916053141652</v>
      </c>
    </row>
    <row r="14" spans="1:25">
      <c r="A14" s="474" t="s">
        <v>43</v>
      </c>
      <c r="B14" s="475">
        <v>96.907216494845358</v>
      </c>
      <c r="C14" s="476">
        <v>82</v>
      </c>
      <c r="D14" s="477">
        <v>89.453608247422679</v>
      </c>
      <c r="E14" s="476">
        <v>80</v>
      </c>
      <c r="F14" s="475">
        <v>95.959595959595958</v>
      </c>
      <c r="G14" s="476">
        <v>78</v>
      </c>
      <c r="H14" s="477">
        <v>86.979797979797979</v>
      </c>
      <c r="I14" s="476">
        <v>79</v>
      </c>
      <c r="J14" s="475">
        <v>95.959595959595958</v>
      </c>
      <c r="K14" s="476">
        <v>80</v>
      </c>
      <c r="L14" s="477">
        <v>87.979797979797979</v>
      </c>
      <c r="M14" s="475"/>
      <c r="N14" s="476">
        <v>79</v>
      </c>
      <c r="O14" s="477"/>
      <c r="P14" s="476">
        <f t="shared" si="4"/>
        <v>94.897959183673478</v>
      </c>
      <c r="Q14" s="476">
        <v>80</v>
      </c>
      <c r="R14" s="478">
        <f t="shared" si="0"/>
        <v>87.448979591836746</v>
      </c>
      <c r="S14" s="475"/>
      <c r="T14" s="476">
        <v>79</v>
      </c>
      <c r="U14" s="477"/>
      <c r="V14" s="475">
        <f t="shared" si="2"/>
        <v>96.969696969696969</v>
      </c>
      <c r="W14" s="476">
        <v>78</v>
      </c>
      <c r="X14" s="477">
        <f t="shared" si="1"/>
        <v>87.484848484848484</v>
      </c>
      <c r="Y14" s="486">
        <f t="shared" si="3"/>
        <v>1.1020582261352521</v>
      </c>
    </row>
    <row r="15" spans="1:25">
      <c r="A15" s="474" t="s">
        <v>68</v>
      </c>
      <c r="B15" s="475">
        <v>86</v>
      </c>
      <c r="C15" s="476">
        <v>43</v>
      </c>
      <c r="D15" s="477">
        <v>64.5</v>
      </c>
      <c r="E15" s="476">
        <v>44</v>
      </c>
      <c r="F15" s="475">
        <v>90</v>
      </c>
      <c r="G15" s="476">
        <v>46</v>
      </c>
      <c r="H15" s="477">
        <v>68</v>
      </c>
      <c r="I15" s="476">
        <v>47</v>
      </c>
      <c r="J15" s="475">
        <v>84</v>
      </c>
      <c r="K15" s="476">
        <v>38</v>
      </c>
      <c r="L15" s="477">
        <v>61</v>
      </c>
      <c r="M15" s="475"/>
      <c r="N15" s="476">
        <v>35</v>
      </c>
      <c r="O15" s="477"/>
      <c r="P15" s="476">
        <f t="shared" si="4"/>
        <v>84.848484848484844</v>
      </c>
      <c r="Q15" s="476">
        <v>34</v>
      </c>
      <c r="R15" s="478">
        <f t="shared" si="0"/>
        <v>59.424242424242422</v>
      </c>
      <c r="S15" s="475"/>
      <c r="T15" s="476">
        <v>36</v>
      </c>
      <c r="U15" s="477"/>
      <c r="V15" s="475">
        <f t="shared" si="2"/>
        <v>86.597938144329902</v>
      </c>
      <c r="W15" s="476">
        <v>40</v>
      </c>
      <c r="X15" s="477">
        <f t="shared" si="1"/>
        <v>63.298969072164951</v>
      </c>
      <c r="Y15" s="486">
        <f t="shared" si="3"/>
        <v>-1.4088814247896584</v>
      </c>
    </row>
    <row r="16" spans="1:25">
      <c r="A16" s="474" t="s">
        <v>52</v>
      </c>
      <c r="B16" s="475">
        <v>76.59574468085107</v>
      </c>
      <c r="C16" s="476">
        <v>50</v>
      </c>
      <c r="D16" s="477">
        <v>63.297872340425535</v>
      </c>
      <c r="E16" s="476">
        <v>52</v>
      </c>
      <c r="F16" s="475">
        <v>80</v>
      </c>
      <c r="G16" s="476">
        <v>53</v>
      </c>
      <c r="H16" s="477">
        <v>66.5</v>
      </c>
      <c r="I16" s="476">
        <v>51</v>
      </c>
      <c r="J16" s="475">
        <v>82.474226804123703</v>
      </c>
      <c r="K16" s="476">
        <v>51</v>
      </c>
      <c r="L16" s="477">
        <v>66.737113402061851</v>
      </c>
      <c r="M16" s="475"/>
      <c r="N16" s="476">
        <v>47</v>
      </c>
      <c r="O16" s="477"/>
      <c r="P16" s="476">
        <f t="shared" si="4"/>
        <v>79.591836734693871</v>
      </c>
      <c r="Q16" s="476">
        <v>46</v>
      </c>
      <c r="R16" s="478">
        <f t="shared" si="0"/>
        <v>62.795918367346935</v>
      </c>
      <c r="S16" s="475"/>
      <c r="T16" s="476">
        <v>55</v>
      </c>
      <c r="U16" s="477"/>
      <c r="V16" s="475">
        <f t="shared" si="2"/>
        <v>85.106382978723403</v>
      </c>
      <c r="W16" s="476">
        <v>54</v>
      </c>
      <c r="X16" s="477">
        <f t="shared" si="1"/>
        <v>69.553191489361694</v>
      </c>
      <c r="Y16" s="486">
        <f t="shared" si="3"/>
        <v>-0.7595779702786235</v>
      </c>
    </row>
    <row r="17" spans="1:25">
      <c r="A17" s="474" t="s">
        <v>70</v>
      </c>
      <c r="B17" s="475">
        <v>97.979797979797979</v>
      </c>
      <c r="C17" s="476">
        <v>74</v>
      </c>
      <c r="D17" s="477">
        <v>85.98989898989899</v>
      </c>
      <c r="E17" s="476">
        <v>74</v>
      </c>
      <c r="F17" s="475">
        <v>96.938775510204081</v>
      </c>
      <c r="G17" s="476">
        <v>75</v>
      </c>
      <c r="H17" s="477">
        <v>85.969387755102034</v>
      </c>
      <c r="I17" s="476">
        <v>77</v>
      </c>
      <c r="J17" s="475">
        <v>96.938775510204081</v>
      </c>
      <c r="K17" s="476">
        <v>80</v>
      </c>
      <c r="L17" s="477">
        <v>88.469387755102048</v>
      </c>
      <c r="M17" s="475"/>
      <c r="N17" s="476">
        <v>80</v>
      </c>
      <c r="O17" s="477"/>
      <c r="P17" s="476">
        <f t="shared" si="4"/>
        <v>97.979797979797979</v>
      </c>
      <c r="Q17" s="476">
        <v>75</v>
      </c>
      <c r="R17" s="478">
        <f t="shared" si="0"/>
        <v>86.48989898989899</v>
      </c>
      <c r="S17" s="475"/>
      <c r="T17" s="476">
        <v>69</v>
      </c>
      <c r="U17" s="477"/>
      <c r="V17" s="475">
        <f t="shared" si="2"/>
        <v>92.857142857142861</v>
      </c>
      <c r="W17" s="476">
        <v>72</v>
      </c>
      <c r="X17" s="477">
        <f t="shared" si="1"/>
        <v>82.428571428571431</v>
      </c>
      <c r="Y17" s="486">
        <f t="shared" si="3"/>
        <v>0.57712355950452721</v>
      </c>
    </row>
    <row r="18" spans="1:25">
      <c r="A18" s="474" t="s">
        <v>47</v>
      </c>
      <c r="B18" s="475">
        <v>85.263157894736835</v>
      </c>
      <c r="C18" s="476">
        <v>50</v>
      </c>
      <c r="D18" s="477">
        <v>67.631578947368425</v>
      </c>
      <c r="E18" s="476">
        <v>49</v>
      </c>
      <c r="F18" s="475">
        <v>89.690721649484544</v>
      </c>
      <c r="G18" s="476">
        <v>52</v>
      </c>
      <c r="H18" s="477">
        <v>70.845360824742272</v>
      </c>
      <c r="I18" s="476">
        <v>48</v>
      </c>
      <c r="J18" s="475">
        <v>82.474226804123703</v>
      </c>
      <c r="K18" s="476">
        <v>43</v>
      </c>
      <c r="L18" s="477">
        <v>62.737113402061851</v>
      </c>
      <c r="M18" s="475"/>
      <c r="N18" s="476">
        <v>39</v>
      </c>
      <c r="O18" s="477"/>
      <c r="P18" s="476">
        <f t="shared" si="4"/>
        <v>87.628865979381445</v>
      </c>
      <c r="Q18" s="476">
        <v>39</v>
      </c>
      <c r="R18" s="478">
        <f t="shared" si="0"/>
        <v>63.314432989690722</v>
      </c>
      <c r="S18" s="475"/>
      <c r="T18" s="476">
        <v>42</v>
      </c>
      <c r="U18" s="477"/>
      <c r="V18" s="475">
        <f t="shared" si="2"/>
        <v>93.75</v>
      </c>
      <c r="W18" s="476">
        <v>43</v>
      </c>
      <c r="X18" s="477">
        <f t="shared" si="1"/>
        <v>68.375</v>
      </c>
      <c r="Y18" s="486">
        <f t="shared" si="3"/>
        <v>-0.88189594253598658</v>
      </c>
    </row>
    <row r="19" spans="1:25">
      <c r="A19" s="474" t="s">
        <v>49</v>
      </c>
      <c r="B19" s="475">
        <v>65.11627906976743</v>
      </c>
      <c r="C19" s="476">
        <v>42</v>
      </c>
      <c r="D19" s="477">
        <v>53.558139534883722</v>
      </c>
      <c r="E19" s="476">
        <v>47</v>
      </c>
      <c r="F19" s="475">
        <v>71.276595744680847</v>
      </c>
      <c r="G19" s="476">
        <v>48</v>
      </c>
      <c r="H19" s="477">
        <v>59.638297872340431</v>
      </c>
      <c r="I19" s="476">
        <v>50</v>
      </c>
      <c r="J19" s="475">
        <v>71.578947368421055</v>
      </c>
      <c r="K19" s="476">
        <v>45</v>
      </c>
      <c r="L19" s="477">
        <v>58.289473684210527</v>
      </c>
      <c r="M19" s="475"/>
      <c r="N19" s="476">
        <v>43</v>
      </c>
      <c r="O19" s="477"/>
      <c r="P19" s="476">
        <f t="shared" si="4"/>
        <v>83.333333333333343</v>
      </c>
      <c r="Q19" s="476">
        <v>42</v>
      </c>
      <c r="R19" s="478">
        <f t="shared" si="0"/>
        <v>62.666666666666671</v>
      </c>
      <c r="S19" s="475"/>
      <c r="T19" s="476">
        <v>49</v>
      </c>
      <c r="U19" s="477"/>
      <c r="V19" s="475">
        <f t="shared" si="2"/>
        <v>91.83673469387756</v>
      </c>
      <c r="W19" s="476">
        <v>53</v>
      </c>
      <c r="X19" s="477">
        <f t="shared" si="1"/>
        <v>72.41836734693878</v>
      </c>
      <c r="Y19" s="486">
        <f t="shared" si="3"/>
        <v>-0.46211995583527565</v>
      </c>
    </row>
    <row r="20" spans="1:25">
      <c r="A20" s="474" t="s">
        <v>50</v>
      </c>
      <c r="B20" s="475">
        <v>80.219780219780219</v>
      </c>
      <c r="C20" s="476">
        <v>48</v>
      </c>
      <c r="D20" s="477">
        <v>64.109890109890117</v>
      </c>
      <c r="E20" s="476">
        <v>48</v>
      </c>
      <c r="F20" s="475">
        <v>85.416666666666657</v>
      </c>
      <c r="G20" s="476">
        <v>48</v>
      </c>
      <c r="H20" s="477">
        <v>66.708333333333329</v>
      </c>
      <c r="I20" s="476">
        <v>46</v>
      </c>
      <c r="J20" s="475">
        <v>81.250000000000014</v>
      </c>
      <c r="K20" s="476">
        <v>49.000000000000007</v>
      </c>
      <c r="L20" s="477">
        <v>65.125000000000014</v>
      </c>
      <c r="M20" s="475"/>
      <c r="N20" s="476">
        <v>50</v>
      </c>
      <c r="O20" s="477"/>
      <c r="P20" s="476">
        <f t="shared" si="4"/>
        <v>72.448979591836732</v>
      </c>
      <c r="Q20" s="476">
        <v>48</v>
      </c>
      <c r="R20" s="478">
        <f t="shared" si="0"/>
        <v>60.224489795918366</v>
      </c>
      <c r="S20" s="475"/>
      <c r="T20" s="476">
        <v>54</v>
      </c>
      <c r="U20" s="477"/>
      <c r="V20" s="475">
        <f t="shared" si="2"/>
        <v>74.489795918367349</v>
      </c>
      <c r="W20" s="476">
        <v>57</v>
      </c>
      <c r="X20" s="477">
        <f t="shared" si="1"/>
        <v>65.744897959183675</v>
      </c>
      <c r="Y20" s="486">
        <f t="shared" si="3"/>
        <v>-1.1549489660618113</v>
      </c>
    </row>
    <row r="21" spans="1:25">
      <c r="A21" s="474" t="s">
        <v>51</v>
      </c>
      <c r="B21" s="475">
        <v>97.959183673469383</v>
      </c>
      <c r="C21" s="476">
        <v>85</v>
      </c>
      <c r="D21" s="477">
        <v>91.479591836734684</v>
      </c>
      <c r="E21" s="476">
        <v>86</v>
      </c>
      <c r="F21" s="475">
        <v>100</v>
      </c>
      <c r="G21" s="476">
        <v>84.000000000000014</v>
      </c>
      <c r="H21" s="477">
        <v>92</v>
      </c>
      <c r="I21" s="476">
        <v>83</v>
      </c>
      <c r="J21" s="475">
        <v>95</v>
      </c>
      <c r="K21" s="476">
        <v>82</v>
      </c>
      <c r="L21" s="477">
        <v>88.5</v>
      </c>
      <c r="M21" s="475"/>
      <c r="N21" s="476">
        <v>85</v>
      </c>
      <c r="O21" s="477"/>
      <c r="P21" s="476">
        <f t="shared" si="4"/>
        <v>96.938775510204081</v>
      </c>
      <c r="Q21" s="476">
        <v>85</v>
      </c>
      <c r="R21" s="478">
        <f t="shared" si="0"/>
        <v>90.969387755102048</v>
      </c>
      <c r="S21" s="475"/>
      <c r="T21" s="476">
        <v>80</v>
      </c>
      <c r="U21" s="477"/>
      <c r="V21" s="475">
        <f t="shared" si="2"/>
        <v>94</v>
      </c>
      <c r="W21" s="476">
        <v>80</v>
      </c>
      <c r="X21" s="477">
        <f t="shared" si="1"/>
        <v>87</v>
      </c>
      <c r="Y21" s="486">
        <f t="shared" si="3"/>
        <v>1.0517220252254564</v>
      </c>
    </row>
    <row r="22" spans="1:25">
      <c r="A22" s="474" t="s">
        <v>53</v>
      </c>
      <c r="B22" s="475">
        <v>93.877551020408163</v>
      </c>
      <c r="C22" s="476">
        <v>66</v>
      </c>
      <c r="D22" s="477">
        <v>79.938775510204081</v>
      </c>
      <c r="E22" s="476">
        <v>64</v>
      </c>
      <c r="F22" s="475">
        <v>96.969696969696969</v>
      </c>
      <c r="G22" s="476">
        <v>57.999999999999993</v>
      </c>
      <c r="H22" s="477">
        <v>77.484848484848484</v>
      </c>
      <c r="I22" s="476">
        <v>57.999999999999993</v>
      </c>
      <c r="J22" s="475">
        <v>93.814432989690729</v>
      </c>
      <c r="K22" s="476">
        <v>52</v>
      </c>
      <c r="L22" s="477">
        <v>72.907216494845372</v>
      </c>
      <c r="M22" s="475"/>
      <c r="N22" s="476">
        <v>55.999999999999993</v>
      </c>
      <c r="O22" s="477"/>
      <c r="P22" s="476">
        <f t="shared" si="4"/>
        <v>95.918367346938766</v>
      </c>
      <c r="Q22" s="476">
        <v>56</v>
      </c>
      <c r="R22" s="478">
        <f t="shared" si="0"/>
        <v>75.959183673469383</v>
      </c>
      <c r="S22" s="475"/>
      <c r="T22" s="476">
        <v>57</v>
      </c>
      <c r="U22" s="477"/>
      <c r="V22" s="475">
        <f t="shared" si="2"/>
        <v>95.876288659793815</v>
      </c>
      <c r="W22" s="476">
        <v>56</v>
      </c>
      <c r="X22" s="477">
        <f t="shared" si="1"/>
        <v>75.938144329896915</v>
      </c>
      <c r="Y22" s="486">
        <f t="shared" si="3"/>
        <v>-9.6702290505825336E-2</v>
      </c>
    </row>
    <row r="23" spans="1:25">
      <c r="A23" s="474" t="s">
        <v>54</v>
      </c>
      <c r="B23" s="475">
        <v>97.959183673469383</v>
      </c>
      <c r="C23" s="476">
        <v>86</v>
      </c>
      <c r="D23" s="477">
        <v>91.979591836734699</v>
      </c>
      <c r="E23" s="476">
        <v>87</v>
      </c>
      <c r="F23" s="475">
        <v>97.979797979797979</v>
      </c>
      <c r="G23" s="476">
        <v>90</v>
      </c>
      <c r="H23" s="477">
        <v>93.98989898989899</v>
      </c>
      <c r="I23" s="476">
        <v>89</v>
      </c>
      <c r="J23" s="475">
        <v>96.969696969696969</v>
      </c>
      <c r="K23" s="476">
        <v>89</v>
      </c>
      <c r="L23" s="477">
        <v>92.984848484848499</v>
      </c>
      <c r="M23" s="475"/>
      <c r="N23" s="476">
        <v>88.000000000000014</v>
      </c>
      <c r="O23" s="477"/>
      <c r="P23" s="476">
        <f t="shared" si="4"/>
        <v>98.98989898989899</v>
      </c>
      <c r="Q23" s="476">
        <v>89</v>
      </c>
      <c r="R23" s="478">
        <f t="shared" si="0"/>
        <v>93.994949494949495</v>
      </c>
      <c r="S23" s="475"/>
      <c r="T23" s="476">
        <v>84</v>
      </c>
      <c r="U23" s="477"/>
      <c r="V23" s="475">
        <f t="shared" si="2"/>
        <v>92.929292929292927</v>
      </c>
      <c r="W23" s="476">
        <v>83</v>
      </c>
      <c r="X23" s="477">
        <f t="shared" si="1"/>
        <v>87.964646464646464</v>
      </c>
      <c r="Y23" s="486">
        <f t="shared" si="3"/>
        <v>1.1518700916189037</v>
      </c>
    </row>
    <row r="24" spans="1:25">
      <c r="A24" s="474" t="s">
        <v>56</v>
      </c>
      <c r="B24" s="475">
        <v>84.536082474226802</v>
      </c>
      <c r="C24" s="476">
        <v>34</v>
      </c>
      <c r="D24" s="477">
        <v>59.268041237113401</v>
      </c>
      <c r="E24" s="476">
        <v>37</v>
      </c>
      <c r="F24" s="475">
        <v>89.898989898989896</v>
      </c>
      <c r="G24" s="476">
        <v>42.000000000000007</v>
      </c>
      <c r="H24" s="477">
        <v>65.949494949494962</v>
      </c>
      <c r="I24" s="476">
        <v>46</v>
      </c>
      <c r="J24" s="475">
        <v>85.416666666666657</v>
      </c>
      <c r="K24" s="476">
        <v>50</v>
      </c>
      <c r="L24" s="477">
        <v>67.708333333333329</v>
      </c>
      <c r="M24" s="475"/>
      <c r="N24" s="476">
        <v>53</v>
      </c>
      <c r="O24" s="477"/>
      <c r="P24" s="476">
        <f t="shared" si="4"/>
        <v>85.263157894736835</v>
      </c>
      <c r="Q24" s="476">
        <v>55</v>
      </c>
      <c r="R24" s="478">
        <f t="shared" si="0"/>
        <v>70.131578947368411</v>
      </c>
      <c r="S24" s="475"/>
      <c r="T24" s="476">
        <v>58</v>
      </c>
      <c r="U24" s="477"/>
      <c r="V24" s="475">
        <f t="shared" si="2"/>
        <v>83.838383838383834</v>
      </c>
      <c r="W24" s="476">
        <v>60</v>
      </c>
      <c r="X24" s="477">
        <f t="shared" si="1"/>
        <v>71.919191919191917</v>
      </c>
      <c r="Y24" s="486">
        <f t="shared" si="3"/>
        <v>-0.5139435572396428</v>
      </c>
    </row>
    <row r="25" spans="1:25">
      <c r="A25" s="474" t="s">
        <v>76</v>
      </c>
      <c r="B25" s="475">
        <v>94.845360824742258</v>
      </c>
      <c r="C25" s="476">
        <v>65</v>
      </c>
      <c r="D25" s="477">
        <v>79.922680412371136</v>
      </c>
      <c r="E25" s="476">
        <v>66</v>
      </c>
      <c r="F25" s="475">
        <v>93.939393939393938</v>
      </c>
      <c r="G25" s="476">
        <v>65</v>
      </c>
      <c r="H25" s="477">
        <v>79.469696969696969</v>
      </c>
      <c r="I25" s="476">
        <v>61</v>
      </c>
      <c r="J25" s="475">
        <v>91.75257731958763</v>
      </c>
      <c r="K25" s="476">
        <v>57.999999999999993</v>
      </c>
      <c r="L25" s="477">
        <v>74.876288659793815</v>
      </c>
      <c r="M25" s="475"/>
      <c r="N25" s="476">
        <v>60</v>
      </c>
      <c r="O25" s="477"/>
      <c r="P25" s="476">
        <f t="shared" si="4"/>
        <v>94.845360824742258</v>
      </c>
      <c r="Q25" s="476">
        <v>61</v>
      </c>
      <c r="R25" s="478">
        <f t="shared" si="0"/>
        <v>77.922680412371136</v>
      </c>
      <c r="S25" s="475"/>
      <c r="T25" s="476">
        <v>63</v>
      </c>
      <c r="U25" s="477"/>
      <c r="V25" s="475">
        <f t="shared" si="2"/>
        <v>94.949494949494948</v>
      </c>
      <c r="W25" s="476">
        <v>62</v>
      </c>
      <c r="X25" s="477">
        <f t="shared" si="1"/>
        <v>78.474747474747474</v>
      </c>
      <c r="Y25" s="486">
        <f t="shared" si="3"/>
        <v>0.16664382589488469</v>
      </c>
    </row>
    <row r="26" spans="1:25">
      <c r="A26" s="474" t="s">
        <v>57</v>
      </c>
      <c r="B26" s="475"/>
      <c r="C26" s="476">
        <v>30</v>
      </c>
      <c r="D26" s="477"/>
      <c r="E26" s="476">
        <v>31</v>
      </c>
      <c r="F26" s="475">
        <v>69.148936170212778</v>
      </c>
      <c r="G26" s="476">
        <v>37</v>
      </c>
      <c r="H26" s="477">
        <v>53.074468085106389</v>
      </c>
      <c r="I26" s="476">
        <v>38</v>
      </c>
      <c r="J26" s="475">
        <v>71.578947368421055</v>
      </c>
      <c r="K26" s="476">
        <v>38</v>
      </c>
      <c r="L26" s="477">
        <v>54.78947368421052</v>
      </c>
      <c r="M26" s="475"/>
      <c r="N26" s="476">
        <v>37</v>
      </c>
      <c r="O26" s="477"/>
      <c r="P26" s="476">
        <f t="shared" si="4"/>
        <v>67.021276595744681</v>
      </c>
      <c r="Q26" s="476">
        <v>36</v>
      </c>
      <c r="R26" s="478">
        <f t="shared" si="0"/>
        <v>51.51063829787234</v>
      </c>
      <c r="S26" s="475"/>
      <c r="T26" s="476">
        <v>44</v>
      </c>
      <c r="U26" s="477"/>
      <c r="V26" s="475">
        <f t="shared" si="2"/>
        <v>84.946236559139791</v>
      </c>
      <c r="W26" s="476">
        <v>43</v>
      </c>
      <c r="X26" s="477">
        <f t="shared" si="1"/>
        <v>63.973118279569896</v>
      </c>
      <c r="Y26" s="486">
        <f t="shared" si="3"/>
        <v>-1.3388923230237344</v>
      </c>
    </row>
    <row r="27" spans="1:25">
      <c r="A27" s="473" t="s">
        <v>59</v>
      </c>
      <c r="B27" s="27">
        <v>74.226804123711347</v>
      </c>
      <c r="C27" s="28">
        <v>43</v>
      </c>
      <c r="D27" s="29">
        <v>58.613402061855666</v>
      </c>
      <c r="E27" s="28">
        <v>47</v>
      </c>
      <c r="F27" s="27">
        <v>69.791666666666671</v>
      </c>
      <c r="G27" s="28">
        <v>49.000000000000007</v>
      </c>
      <c r="H27" s="29">
        <v>59.395833333333336</v>
      </c>
      <c r="I27" s="28">
        <v>50</v>
      </c>
      <c r="J27" s="27">
        <v>77.551020408163268</v>
      </c>
      <c r="K27" s="28">
        <v>45</v>
      </c>
      <c r="L27" s="29">
        <v>61.275510204081627</v>
      </c>
      <c r="M27" s="27"/>
      <c r="N27" s="28">
        <v>43</v>
      </c>
      <c r="O27" s="29"/>
      <c r="P27" s="28">
        <f t="shared" si="4"/>
        <v>71.578947368421055</v>
      </c>
      <c r="Q27" s="28">
        <v>40</v>
      </c>
      <c r="R27" s="28">
        <f t="shared" si="0"/>
        <v>55.789473684210527</v>
      </c>
      <c r="S27" s="27"/>
      <c r="T27" s="28">
        <v>46</v>
      </c>
      <c r="U27" s="29"/>
      <c r="V27" s="27">
        <f t="shared" si="2"/>
        <v>77.89473684210526</v>
      </c>
      <c r="W27" s="28">
        <v>47</v>
      </c>
      <c r="X27" s="29">
        <f t="shared" si="1"/>
        <v>62.44736842105263</v>
      </c>
      <c r="Y27" s="486">
        <f t="shared" si="3"/>
        <v>-1.4972932540700949</v>
      </c>
    </row>
    <row r="28" spans="1:25">
      <c r="A28" s="474" t="s">
        <v>58</v>
      </c>
      <c r="B28" s="475">
        <v>93.939393939393938</v>
      </c>
      <c r="C28" s="476">
        <v>61</v>
      </c>
      <c r="D28" s="477">
        <v>77.469696969696969</v>
      </c>
      <c r="E28" s="476">
        <v>64</v>
      </c>
      <c r="F28" s="475">
        <v>94.949494949494948</v>
      </c>
      <c r="G28" s="476">
        <v>65.999999999999986</v>
      </c>
      <c r="H28" s="477">
        <v>80.474747474747474</v>
      </c>
      <c r="I28" s="476">
        <v>67</v>
      </c>
      <c r="J28" s="475">
        <v>94</v>
      </c>
      <c r="K28" s="476">
        <v>65.999999999999986</v>
      </c>
      <c r="L28" s="477">
        <v>80</v>
      </c>
      <c r="M28" s="475"/>
      <c r="N28" s="476">
        <v>64</v>
      </c>
      <c r="O28" s="477"/>
      <c r="P28" s="476">
        <f t="shared" si="4"/>
        <v>92.929292929292927</v>
      </c>
      <c r="Q28" s="476">
        <v>59</v>
      </c>
      <c r="R28" s="478">
        <f t="shared" si="0"/>
        <v>75.964646464646464</v>
      </c>
      <c r="S28" s="475"/>
      <c r="T28" s="476">
        <v>61</v>
      </c>
      <c r="U28" s="477"/>
      <c r="V28" s="475">
        <f t="shared" si="2"/>
        <v>91.83673469387756</v>
      </c>
      <c r="W28" s="476">
        <v>57</v>
      </c>
      <c r="X28" s="477">
        <f t="shared" si="1"/>
        <v>74.41836734693878</v>
      </c>
      <c r="Y28" s="486">
        <f t="shared" si="3"/>
        <v>-0.25448312708236898</v>
      </c>
    </row>
    <row r="29" spans="1:25">
      <c r="A29" s="474" t="s">
        <v>45</v>
      </c>
      <c r="B29" s="475">
        <v>96.739130434782609</v>
      </c>
      <c r="C29" s="476">
        <v>70</v>
      </c>
      <c r="D29" s="477">
        <v>83.369565217391298</v>
      </c>
      <c r="E29" s="476">
        <v>68</v>
      </c>
      <c r="F29" s="475">
        <v>86.31578947368422</v>
      </c>
      <c r="G29" s="476">
        <v>67</v>
      </c>
      <c r="H29" s="477">
        <v>76.65789473684211</v>
      </c>
      <c r="I29" s="476">
        <v>65</v>
      </c>
      <c r="J29" s="475">
        <v>89.898989898989896</v>
      </c>
      <c r="K29" s="476">
        <v>61</v>
      </c>
      <c r="L29" s="477">
        <v>75.449494949494948</v>
      </c>
      <c r="M29" s="475"/>
      <c r="N29" s="476">
        <v>61</v>
      </c>
      <c r="O29" s="477"/>
      <c r="P29" s="476">
        <f t="shared" si="4"/>
        <v>96.875</v>
      </c>
      <c r="Q29" s="476">
        <v>62</v>
      </c>
      <c r="R29" s="478">
        <f t="shared" si="0"/>
        <v>79.4375</v>
      </c>
      <c r="S29" s="475"/>
      <c r="T29" s="476">
        <v>65</v>
      </c>
      <c r="U29" s="477"/>
      <c r="V29" s="475">
        <f t="shared" si="2"/>
        <v>91.919191919191917</v>
      </c>
      <c r="W29" s="476">
        <v>59</v>
      </c>
      <c r="X29" s="477">
        <f t="shared" si="1"/>
        <v>75.459595959595958</v>
      </c>
      <c r="Y29" s="486">
        <f t="shared" si="3"/>
        <v>-0.14638442351290643</v>
      </c>
    </row>
    <row r="30" spans="1:25">
      <c r="A30" s="474" t="s">
        <v>61</v>
      </c>
      <c r="B30" s="475">
        <v>96</v>
      </c>
      <c r="C30" s="476">
        <v>92</v>
      </c>
      <c r="D30" s="477">
        <v>94</v>
      </c>
      <c r="E30" s="476">
        <v>92</v>
      </c>
      <c r="F30" s="475">
        <v>98.98989898989899</v>
      </c>
      <c r="G30" s="476">
        <v>93</v>
      </c>
      <c r="H30" s="477">
        <v>95.994949494949495</v>
      </c>
      <c r="I30" s="476">
        <v>93</v>
      </c>
      <c r="J30" s="475">
        <v>97</v>
      </c>
      <c r="K30" s="476">
        <v>92</v>
      </c>
      <c r="L30" s="477">
        <v>94.5</v>
      </c>
      <c r="M30" s="475"/>
      <c r="N30" s="476">
        <v>92</v>
      </c>
      <c r="O30" s="477"/>
      <c r="P30" s="476">
        <f t="shared" si="4"/>
        <v>98</v>
      </c>
      <c r="Q30" s="476">
        <v>93</v>
      </c>
      <c r="R30" s="478">
        <f t="shared" si="0"/>
        <v>95.5</v>
      </c>
      <c r="S30" s="475"/>
      <c r="T30" s="476">
        <v>88</v>
      </c>
      <c r="U30" s="477"/>
      <c r="V30" s="475">
        <f t="shared" si="2"/>
        <v>95</v>
      </c>
      <c r="W30" s="476">
        <v>89</v>
      </c>
      <c r="X30" s="477">
        <f t="shared" si="1"/>
        <v>92</v>
      </c>
      <c r="Y30" s="486">
        <f t="shared" si="3"/>
        <v>1.5708140971077231</v>
      </c>
    </row>
    <row r="31" spans="1:25">
      <c r="A31" s="482" t="s">
        <v>80</v>
      </c>
      <c r="B31" s="492">
        <v>97.959183673469383</v>
      </c>
      <c r="C31" s="484">
        <v>86</v>
      </c>
      <c r="D31" s="485">
        <v>91.979591836734699</v>
      </c>
      <c r="E31" s="484">
        <v>86</v>
      </c>
      <c r="F31" s="492">
        <v>98.979591836734699</v>
      </c>
      <c r="G31" s="484">
        <v>84.000000000000014</v>
      </c>
      <c r="H31" s="485">
        <v>91.489795918367349</v>
      </c>
      <c r="I31" s="484">
        <v>77</v>
      </c>
      <c r="J31" s="492">
        <v>96.938775510204081</v>
      </c>
      <c r="K31" s="484">
        <v>77</v>
      </c>
      <c r="L31" s="485">
        <v>86.969387755102034</v>
      </c>
      <c r="M31" s="492"/>
      <c r="N31" s="484">
        <v>76</v>
      </c>
      <c r="O31" s="485"/>
      <c r="P31" s="484">
        <f t="shared" si="4"/>
        <v>97.959183673469383</v>
      </c>
      <c r="Q31" s="484">
        <v>78</v>
      </c>
      <c r="R31" s="493">
        <f t="shared" si="0"/>
        <v>87.979591836734699</v>
      </c>
      <c r="S31" s="492"/>
      <c r="T31" s="484">
        <v>74</v>
      </c>
      <c r="U31" s="485"/>
      <c r="V31" s="492">
        <f t="shared" si="2"/>
        <v>95.918367346938766</v>
      </c>
      <c r="W31" s="484">
        <v>76</v>
      </c>
      <c r="X31" s="485">
        <f t="shared" si="1"/>
        <v>85.959183673469383</v>
      </c>
      <c r="Y31" s="486">
        <f t="shared" si="3"/>
        <v>0.94366612454792287</v>
      </c>
    </row>
    <row r="32" spans="1:25" ht="15.75" customHeight="1">
      <c r="A32" s="494" t="s">
        <v>694</v>
      </c>
      <c r="B32" s="3"/>
      <c r="C32" s="3"/>
      <c r="D32" s="3"/>
      <c r="E32" s="3"/>
      <c r="F32" s="3"/>
      <c r="G32" s="3"/>
      <c r="H32" s="3"/>
      <c r="I32" s="3"/>
      <c r="J32" s="476"/>
      <c r="K32" s="476"/>
      <c r="L32" s="3"/>
      <c r="M32" s="3"/>
      <c r="N32" s="3"/>
      <c r="O32" s="3"/>
      <c r="P32" s="3"/>
      <c r="Q32" s="3"/>
      <c r="R32" s="3"/>
      <c r="S32" s="3"/>
      <c r="T32" s="3"/>
      <c r="U32" s="3"/>
      <c r="V32" s="3"/>
      <c r="W32" s="3"/>
      <c r="X32" s="477">
        <f>AVERAGE(X4:X31)</f>
        <v>76.869600383108974</v>
      </c>
    </row>
    <row r="33" spans="1:24" ht="15.75" customHeight="1">
      <c r="A33" s="3"/>
      <c r="B33" s="3"/>
      <c r="C33" s="3"/>
      <c r="D33" s="3"/>
      <c r="E33" s="3"/>
      <c r="F33" s="3"/>
      <c r="G33" s="3"/>
      <c r="H33" s="3"/>
      <c r="I33" s="3"/>
      <c r="J33" s="476"/>
      <c r="K33" s="476"/>
      <c r="L33" s="3"/>
      <c r="M33" s="3"/>
      <c r="N33" s="3"/>
      <c r="O33" s="3"/>
      <c r="P33" s="3"/>
      <c r="Q33" s="3"/>
      <c r="R33" s="3"/>
      <c r="S33" s="3"/>
      <c r="T33" s="3"/>
      <c r="U33" s="3"/>
      <c r="V33" s="3"/>
      <c r="W33" s="3"/>
      <c r="X33" s="478">
        <f>STDEV(X4:X31)</f>
        <v>9.632202591477899</v>
      </c>
    </row>
    <row r="34" spans="1:24" ht="15.75" customHeight="1">
      <c r="J34" s="480"/>
      <c r="K34" s="480"/>
    </row>
    <row r="35" spans="1:24">
      <c r="P35" s="284" t="s">
        <v>690</v>
      </c>
      <c r="Q35" s="284" t="s">
        <v>691</v>
      </c>
      <c r="R35" s="284" t="s">
        <v>692</v>
      </c>
      <c r="V35" s="284" t="s">
        <v>690</v>
      </c>
      <c r="W35" s="284" t="s">
        <v>691</v>
      </c>
      <c r="X35" s="284" t="s">
        <v>692</v>
      </c>
    </row>
    <row r="36" spans="1:24">
      <c r="O36" s="481" t="s">
        <v>693</v>
      </c>
      <c r="P36" s="284">
        <v>89</v>
      </c>
      <c r="Q36" s="284">
        <v>3</v>
      </c>
      <c r="R36" s="284">
        <v>8</v>
      </c>
      <c r="U36" s="481" t="s">
        <v>693</v>
      </c>
    </row>
    <row r="37" spans="1:24">
      <c r="O37" s="474" t="s">
        <v>55</v>
      </c>
      <c r="P37" s="284">
        <v>84</v>
      </c>
      <c r="Q37" s="284">
        <v>4</v>
      </c>
      <c r="R37" s="284">
        <v>11</v>
      </c>
      <c r="U37" s="474" t="s">
        <v>55</v>
      </c>
      <c r="V37" s="475">
        <v>84</v>
      </c>
      <c r="W37" s="284">
        <v>7</v>
      </c>
      <c r="X37" s="284">
        <v>9</v>
      </c>
    </row>
    <row r="38" spans="1:24">
      <c r="O38" s="474" t="s">
        <v>38</v>
      </c>
      <c r="P38" s="284">
        <v>97</v>
      </c>
      <c r="Q38" s="284">
        <v>1</v>
      </c>
      <c r="R38" s="284">
        <v>3</v>
      </c>
      <c r="U38" s="474" t="s">
        <v>38</v>
      </c>
      <c r="V38" s="475">
        <v>93</v>
      </c>
      <c r="W38" s="284">
        <v>0</v>
      </c>
      <c r="X38" s="284">
        <v>7</v>
      </c>
    </row>
    <row r="39" spans="1:24">
      <c r="O39" s="474" t="s">
        <v>40</v>
      </c>
      <c r="P39" s="284">
        <v>72</v>
      </c>
      <c r="Q39" s="284">
        <v>4</v>
      </c>
      <c r="R39" s="284">
        <v>25</v>
      </c>
      <c r="U39" s="474" t="s">
        <v>40</v>
      </c>
      <c r="V39" s="475">
        <v>84</v>
      </c>
      <c r="W39" s="284">
        <v>3</v>
      </c>
      <c r="X39" s="284">
        <v>13</v>
      </c>
    </row>
    <row r="40" spans="1:24">
      <c r="O40" s="474" t="s">
        <v>48</v>
      </c>
      <c r="P40" s="284">
        <v>94</v>
      </c>
      <c r="Q40" s="284">
        <v>0</v>
      </c>
      <c r="R40" s="284">
        <v>6</v>
      </c>
      <c r="U40" s="474" t="s">
        <v>96</v>
      </c>
      <c r="V40" s="475">
        <v>87</v>
      </c>
      <c r="W40" s="284">
        <v>1</v>
      </c>
      <c r="X40" s="284">
        <v>11</v>
      </c>
    </row>
    <row r="41" spans="1:24">
      <c r="O41" s="474" t="s">
        <v>41</v>
      </c>
      <c r="P41" s="284">
        <v>80</v>
      </c>
      <c r="Q41" s="284">
        <v>2</v>
      </c>
      <c r="R41" s="284">
        <v>18</v>
      </c>
      <c r="U41" s="474" t="s">
        <v>48</v>
      </c>
      <c r="V41" s="475">
        <v>88</v>
      </c>
      <c r="W41" s="284">
        <v>1</v>
      </c>
      <c r="X41" s="284">
        <v>12</v>
      </c>
    </row>
    <row r="42" spans="1:24">
      <c r="O42" s="474" t="s">
        <v>42</v>
      </c>
      <c r="P42" s="284">
        <v>98</v>
      </c>
      <c r="Q42" s="284">
        <v>0</v>
      </c>
      <c r="R42" s="284">
        <v>2</v>
      </c>
      <c r="U42" s="474" t="s">
        <v>41</v>
      </c>
      <c r="V42" s="475">
        <v>83</v>
      </c>
      <c r="W42" s="284">
        <v>4</v>
      </c>
      <c r="X42" s="284">
        <v>13</v>
      </c>
    </row>
    <row r="43" spans="1:24">
      <c r="O43" s="474" t="s">
        <v>44</v>
      </c>
      <c r="P43" s="284">
        <v>91</v>
      </c>
      <c r="Q43" s="284">
        <v>4</v>
      </c>
      <c r="R43" s="284">
        <v>5</v>
      </c>
      <c r="U43" s="474" t="s">
        <v>42</v>
      </c>
      <c r="V43" s="475">
        <v>95</v>
      </c>
      <c r="W43" s="284">
        <v>0</v>
      </c>
      <c r="X43" s="284">
        <v>5</v>
      </c>
    </row>
    <row r="44" spans="1:24">
      <c r="O44" s="474" t="s">
        <v>60</v>
      </c>
      <c r="P44" s="284">
        <v>95</v>
      </c>
      <c r="Q44" s="284">
        <v>1</v>
      </c>
      <c r="R44" s="284">
        <v>4</v>
      </c>
      <c r="U44" s="474" t="s">
        <v>44</v>
      </c>
      <c r="V44" s="475">
        <v>91</v>
      </c>
      <c r="W44" s="284">
        <v>2</v>
      </c>
      <c r="X44" s="284">
        <v>7</v>
      </c>
    </row>
    <row r="45" spans="1:24">
      <c r="O45" s="474" t="s">
        <v>46</v>
      </c>
      <c r="P45" s="284">
        <v>94</v>
      </c>
      <c r="Q45" s="284">
        <v>3</v>
      </c>
      <c r="R45" s="284">
        <v>3</v>
      </c>
      <c r="U45" s="474" t="s">
        <v>60</v>
      </c>
      <c r="V45" s="475">
        <v>96</v>
      </c>
      <c r="W45" s="284">
        <v>1</v>
      </c>
      <c r="X45" s="284">
        <v>3</v>
      </c>
    </row>
    <row r="46" spans="1:24">
      <c r="O46" s="474" t="s">
        <v>43</v>
      </c>
      <c r="P46" s="284">
        <v>93</v>
      </c>
      <c r="Q46" s="284">
        <v>2</v>
      </c>
      <c r="R46" s="284">
        <v>5</v>
      </c>
      <c r="U46" s="474" t="s">
        <v>46</v>
      </c>
      <c r="V46" s="475">
        <v>94</v>
      </c>
      <c r="W46" s="284">
        <v>0</v>
      </c>
      <c r="X46" s="284">
        <v>6</v>
      </c>
    </row>
    <row r="47" spans="1:24">
      <c r="O47" s="474" t="s">
        <v>68</v>
      </c>
      <c r="P47" s="284">
        <v>84</v>
      </c>
      <c r="Q47" s="284">
        <v>1</v>
      </c>
      <c r="R47" s="284">
        <v>15</v>
      </c>
      <c r="U47" s="474" t="s">
        <v>43</v>
      </c>
      <c r="V47" s="475">
        <v>96</v>
      </c>
      <c r="W47" s="284">
        <v>2</v>
      </c>
      <c r="X47" s="284">
        <v>3</v>
      </c>
    </row>
    <row r="48" spans="1:24">
      <c r="O48" s="474" t="s">
        <v>52</v>
      </c>
      <c r="P48" s="284">
        <v>78</v>
      </c>
      <c r="Q48" s="284">
        <v>3</v>
      </c>
      <c r="R48" s="284">
        <v>20</v>
      </c>
      <c r="U48" s="474" t="s">
        <v>68</v>
      </c>
      <c r="V48" s="475">
        <v>84</v>
      </c>
      <c r="W48" s="284">
        <v>3</v>
      </c>
      <c r="X48" s="284">
        <v>13</v>
      </c>
    </row>
    <row r="49" spans="15:24">
      <c r="O49" s="474" t="s">
        <v>70</v>
      </c>
      <c r="P49" s="284">
        <v>97</v>
      </c>
      <c r="Q49" s="284">
        <v>1</v>
      </c>
      <c r="R49" s="284">
        <v>2</v>
      </c>
      <c r="U49" s="474" t="s">
        <v>52</v>
      </c>
      <c r="V49" s="475">
        <v>80</v>
      </c>
      <c r="W49" s="284">
        <v>6</v>
      </c>
      <c r="X49" s="284">
        <v>14</v>
      </c>
    </row>
    <row r="50" spans="15:24">
      <c r="O50" s="474" t="s">
        <v>47</v>
      </c>
      <c r="P50" s="284">
        <v>85</v>
      </c>
      <c r="Q50" s="284">
        <v>3</v>
      </c>
      <c r="R50" s="284">
        <v>12</v>
      </c>
      <c r="U50" s="474" t="s">
        <v>70</v>
      </c>
      <c r="V50" s="475">
        <v>91</v>
      </c>
      <c r="W50" s="284">
        <v>2</v>
      </c>
      <c r="X50" s="284">
        <v>7</v>
      </c>
    </row>
    <row r="51" spans="15:24">
      <c r="O51" s="474" t="s">
        <v>49</v>
      </c>
      <c r="P51" s="284">
        <v>80</v>
      </c>
      <c r="Q51" s="284">
        <v>4</v>
      </c>
      <c r="R51" s="284">
        <v>16</v>
      </c>
      <c r="U51" s="474" t="s">
        <v>47</v>
      </c>
      <c r="V51" s="475">
        <v>90</v>
      </c>
      <c r="W51" s="284">
        <v>4</v>
      </c>
      <c r="X51" s="284">
        <v>6</v>
      </c>
    </row>
    <row r="52" spans="15:24">
      <c r="O52" s="474" t="s">
        <v>50</v>
      </c>
      <c r="P52" s="284">
        <v>71</v>
      </c>
      <c r="Q52" s="284">
        <v>2</v>
      </c>
      <c r="R52" s="284">
        <v>27</v>
      </c>
      <c r="U52" s="474" t="s">
        <v>49</v>
      </c>
      <c r="V52" s="475">
        <v>90</v>
      </c>
      <c r="W52" s="284">
        <v>2</v>
      </c>
      <c r="X52" s="284">
        <v>8</v>
      </c>
    </row>
    <row r="53" spans="15:24">
      <c r="O53" s="474" t="s">
        <v>51</v>
      </c>
      <c r="P53" s="284">
        <v>95</v>
      </c>
      <c r="Q53" s="284">
        <v>2</v>
      </c>
      <c r="R53" s="284">
        <v>3</v>
      </c>
      <c r="U53" s="474" t="s">
        <v>50</v>
      </c>
      <c r="V53" s="475">
        <v>73</v>
      </c>
      <c r="W53" s="284">
        <v>2</v>
      </c>
      <c r="X53" s="284">
        <v>25</v>
      </c>
    </row>
    <row r="54" spans="15:24">
      <c r="O54" s="474" t="s">
        <v>53</v>
      </c>
      <c r="P54" s="284">
        <v>94</v>
      </c>
      <c r="Q54" s="284">
        <v>2</v>
      </c>
      <c r="R54" s="284">
        <v>4</v>
      </c>
      <c r="U54" s="474" t="s">
        <v>51</v>
      </c>
      <c r="V54" s="475">
        <v>94</v>
      </c>
      <c r="W54" s="284">
        <v>1</v>
      </c>
      <c r="X54" s="284">
        <v>6</v>
      </c>
    </row>
    <row r="55" spans="15:24">
      <c r="O55" s="474" t="s">
        <v>54</v>
      </c>
      <c r="P55" s="284">
        <v>98</v>
      </c>
      <c r="Q55" s="284">
        <v>1</v>
      </c>
      <c r="R55" s="284">
        <v>1</v>
      </c>
      <c r="U55" s="474" t="s">
        <v>53</v>
      </c>
      <c r="V55" s="475">
        <v>93</v>
      </c>
      <c r="W55" s="284">
        <v>2</v>
      </c>
      <c r="X55" s="284">
        <v>4</v>
      </c>
    </row>
    <row r="56" spans="15:24">
      <c r="O56" s="474" t="s">
        <v>56</v>
      </c>
      <c r="P56" s="284">
        <v>81</v>
      </c>
      <c r="Q56" s="284">
        <v>5</v>
      </c>
      <c r="R56" s="284">
        <v>14</v>
      </c>
      <c r="U56" s="474" t="s">
        <v>54</v>
      </c>
      <c r="V56" s="475">
        <v>92</v>
      </c>
      <c r="W56" s="284">
        <v>0</v>
      </c>
      <c r="X56" s="284">
        <v>7</v>
      </c>
    </row>
    <row r="57" spans="15:24">
      <c r="O57" s="474" t="s">
        <v>76</v>
      </c>
      <c r="P57" s="284">
        <v>92</v>
      </c>
      <c r="Q57" s="284">
        <v>2</v>
      </c>
      <c r="R57" s="284">
        <v>5</v>
      </c>
      <c r="U57" s="474" t="s">
        <v>56</v>
      </c>
      <c r="V57" s="475">
        <v>83</v>
      </c>
      <c r="W57" s="284">
        <v>2</v>
      </c>
      <c r="X57" s="284">
        <v>16</v>
      </c>
    </row>
    <row r="58" spans="15:24">
      <c r="O58" s="474" t="s">
        <v>57</v>
      </c>
      <c r="P58" s="284">
        <v>63</v>
      </c>
      <c r="Q58" s="284">
        <v>6</v>
      </c>
      <c r="R58" s="284">
        <v>31</v>
      </c>
      <c r="U58" s="474" t="s">
        <v>76</v>
      </c>
      <c r="V58" s="475">
        <v>94</v>
      </c>
      <c r="W58" s="284">
        <v>1</v>
      </c>
      <c r="X58" s="284">
        <v>5</v>
      </c>
    </row>
    <row r="59" spans="15:24">
      <c r="O59" s="473" t="s">
        <v>59</v>
      </c>
      <c r="P59" s="284">
        <v>68</v>
      </c>
      <c r="Q59" s="284">
        <v>4</v>
      </c>
      <c r="R59" s="284">
        <v>27</v>
      </c>
      <c r="U59" s="474" t="s">
        <v>57</v>
      </c>
      <c r="V59" s="475">
        <v>79</v>
      </c>
      <c r="W59" s="284">
        <v>6</v>
      </c>
      <c r="X59" s="284">
        <v>14</v>
      </c>
    </row>
    <row r="60" spans="15:24">
      <c r="O60" s="474" t="s">
        <v>58</v>
      </c>
      <c r="P60" s="284">
        <v>92</v>
      </c>
      <c r="Q60" s="284">
        <v>1</v>
      </c>
      <c r="R60" s="284">
        <v>7</v>
      </c>
      <c r="U60" s="473" t="s">
        <v>59</v>
      </c>
      <c r="V60" s="27">
        <v>74</v>
      </c>
      <c r="W60" s="284">
        <v>5</v>
      </c>
      <c r="X60" s="284">
        <v>21</v>
      </c>
    </row>
    <row r="61" spans="15:24">
      <c r="O61" s="474" t="s">
        <v>45</v>
      </c>
      <c r="P61" s="284">
        <v>93</v>
      </c>
      <c r="Q61" s="284">
        <v>5</v>
      </c>
      <c r="R61" s="284">
        <v>3</v>
      </c>
      <c r="U61" s="474" t="s">
        <v>58</v>
      </c>
      <c r="V61" s="475">
        <v>90</v>
      </c>
      <c r="W61" s="284">
        <v>2</v>
      </c>
      <c r="X61" s="284">
        <v>8</v>
      </c>
    </row>
    <row r="62" spans="15:24">
      <c r="O62" s="474" t="s">
        <v>61</v>
      </c>
      <c r="P62" s="284">
        <v>98</v>
      </c>
      <c r="Q62" s="284">
        <v>1</v>
      </c>
      <c r="R62" s="284">
        <v>2</v>
      </c>
      <c r="U62" s="474" t="s">
        <v>45</v>
      </c>
      <c r="V62" s="475">
        <v>91</v>
      </c>
      <c r="W62" s="284">
        <v>1</v>
      </c>
      <c r="X62" s="284">
        <v>8</v>
      </c>
    </row>
    <row r="63" spans="15:24">
      <c r="O63" s="474" t="s">
        <v>80</v>
      </c>
      <c r="P63" s="284">
        <v>96</v>
      </c>
      <c r="Q63" s="284">
        <v>2</v>
      </c>
      <c r="R63" s="284">
        <v>2</v>
      </c>
      <c r="U63" s="474" t="s">
        <v>61</v>
      </c>
      <c r="V63" s="475">
        <v>95</v>
      </c>
      <c r="W63" s="284">
        <v>0</v>
      </c>
      <c r="X63" s="284">
        <v>5</v>
      </c>
    </row>
    <row r="64" spans="15:24">
      <c r="O64" s="479" t="s">
        <v>121</v>
      </c>
      <c r="U64" s="474" t="s">
        <v>80</v>
      </c>
      <c r="V64" s="475">
        <v>94</v>
      </c>
      <c r="W64" s="284">
        <v>2</v>
      </c>
      <c r="X64" s="284">
        <v>4</v>
      </c>
    </row>
    <row r="65" spans="21:21">
      <c r="U65" s="479" t="s">
        <v>121</v>
      </c>
    </row>
  </sheetData>
  <mergeCells count="7">
    <mergeCell ref="V2:X2"/>
    <mergeCell ref="B2:D2"/>
    <mergeCell ref="F2:H2"/>
    <mergeCell ref="J2:L2"/>
    <mergeCell ref="M2:O2"/>
    <mergeCell ref="P2:R2"/>
    <mergeCell ref="S2:U2"/>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3"/>
  <sheetViews>
    <sheetView workbookViewId="0">
      <selection activeCell="I5" sqref="I5"/>
    </sheetView>
  </sheetViews>
  <sheetFormatPr defaultRowHeight="16.5"/>
  <cols>
    <col min="1" max="16384" width="9.140625" style="284"/>
  </cols>
  <sheetData>
    <row r="1" spans="1:11">
      <c r="A1" s="54" t="s">
        <v>723</v>
      </c>
    </row>
    <row r="3" spans="1:11">
      <c r="A3" s="500" t="s">
        <v>348</v>
      </c>
      <c r="B3" s="501">
        <v>41815.642395833333</v>
      </c>
    </row>
    <row r="4" spans="1:11">
      <c r="A4" s="500" t="s">
        <v>349</v>
      </c>
      <c r="B4" s="501">
        <v>42051.464268425931</v>
      </c>
    </row>
    <row r="5" spans="1:11">
      <c r="A5" s="500" t="s">
        <v>350</v>
      </c>
      <c r="B5" s="500" t="s">
        <v>4</v>
      </c>
    </row>
    <row r="7" spans="1:11">
      <c r="A7" s="500" t="s">
        <v>724</v>
      </c>
      <c r="B7" s="500" t="s">
        <v>725</v>
      </c>
    </row>
    <row r="9" spans="1:11">
      <c r="A9" s="497" t="s">
        <v>358</v>
      </c>
      <c r="B9" s="497" t="s">
        <v>246</v>
      </c>
      <c r="C9" s="497" t="s">
        <v>247</v>
      </c>
      <c r="D9" s="497" t="s">
        <v>248</v>
      </c>
      <c r="E9" s="497" t="s">
        <v>249</v>
      </c>
      <c r="F9" s="497" t="s">
        <v>250</v>
      </c>
      <c r="G9" s="497" t="s">
        <v>251</v>
      </c>
      <c r="H9" s="497" t="s">
        <v>252</v>
      </c>
      <c r="I9" s="497" t="s">
        <v>253</v>
      </c>
      <c r="J9" s="497" t="s">
        <v>254</v>
      </c>
      <c r="K9" s="497" t="s">
        <v>255</v>
      </c>
    </row>
    <row r="10" spans="1:11">
      <c r="A10" s="497" t="s">
        <v>419</v>
      </c>
      <c r="B10" s="498">
        <v>6.7</v>
      </c>
      <c r="C10" s="498">
        <v>6.8</v>
      </c>
      <c r="D10" s="498">
        <v>6.9</v>
      </c>
      <c r="E10" s="502">
        <v>7</v>
      </c>
      <c r="F10" s="498">
        <v>7.1</v>
      </c>
      <c r="G10" s="498">
        <v>7.2</v>
      </c>
      <c r="H10" s="502">
        <v>7</v>
      </c>
      <c r="I10" s="498">
        <v>7.1</v>
      </c>
      <c r="J10" s="498">
        <v>7.1</v>
      </c>
      <c r="K10" s="498">
        <v>7.4</v>
      </c>
    </row>
    <row r="11" spans="1:11">
      <c r="A11" s="497" t="s">
        <v>703</v>
      </c>
      <c r="B11" s="498">
        <v>6.7</v>
      </c>
      <c r="C11" s="498">
        <v>6.8</v>
      </c>
      <c r="D11" s="498">
        <v>6.9</v>
      </c>
      <c r="E11" s="498">
        <v>7.1</v>
      </c>
      <c r="F11" s="498">
        <v>7.1</v>
      </c>
      <c r="G11" s="498">
        <v>7.2</v>
      </c>
      <c r="H11" s="502">
        <v>7</v>
      </c>
      <c r="I11" s="498">
        <v>7.1</v>
      </c>
      <c r="J11" s="498">
        <v>7.1</v>
      </c>
      <c r="K11" s="498">
        <v>7.4</v>
      </c>
    </row>
    <row r="12" spans="1:11">
      <c r="A12" s="497" t="s">
        <v>38</v>
      </c>
      <c r="B12" s="498">
        <v>6.3</v>
      </c>
      <c r="C12" s="498">
        <v>6.8</v>
      </c>
      <c r="D12" s="498">
        <v>6.3</v>
      </c>
      <c r="E12" s="498">
        <v>6.6</v>
      </c>
      <c r="F12" s="498">
        <v>6.7</v>
      </c>
      <c r="G12" s="498">
        <v>7.2</v>
      </c>
      <c r="H12" s="498">
        <v>7.2</v>
      </c>
      <c r="I12" s="498">
        <v>7.4</v>
      </c>
      <c r="J12" s="498">
        <v>7.4</v>
      </c>
      <c r="K12" s="498">
        <v>7.1</v>
      </c>
    </row>
    <row r="13" spans="1:11">
      <c r="A13" s="497" t="s">
        <v>40</v>
      </c>
      <c r="B13" s="498">
        <v>5.5</v>
      </c>
      <c r="C13" s="498">
        <v>5.0999999999999996</v>
      </c>
      <c r="D13" s="498">
        <v>4.8</v>
      </c>
      <c r="E13" s="498">
        <v>4.7</v>
      </c>
      <c r="F13" s="498">
        <v>4.4000000000000004</v>
      </c>
      <c r="G13" s="502">
        <v>4</v>
      </c>
      <c r="H13" s="498">
        <v>3.7</v>
      </c>
      <c r="I13" s="498">
        <v>3.6</v>
      </c>
      <c r="J13" s="498">
        <v>3.5</v>
      </c>
      <c r="K13" s="502">
        <v>3</v>
      </c>
    </row>
    <row r="14" spans="1:11">
      <c r="A14" s="497" t="s">
        <v>41</v>
      </c>
      <c r="B14" s="498">
        <v>7.3</v>
      </c>
      <c r="C14" s="498">
        <v>7.5</v>
      </c>
      <c r="D14" s="498">
        <v>7.3</v>
      </c>
      <c r="E14" s="498">
        <v>7.5</v>
      </c>
      <c r="F14" s="498">
        <v>7.3</v>
      </c>
      <c r="G14" s="498">
        <v>7.1</v>
      </c>
      <c r="H14" s="498">
        <v>6.9</v>
      </c>
      <c r="I14" s="498">
        <v>7.6</v>
      </c>
      <c r="J14" s="498">
        <v>7.7</v>
      </c>
      <c r="K14" s="498">
        <v>8.4</v>
      </c>
    </row>
    <row r="15" spans="1:11">
      <c r="A15" s="497" t="s">
        <v>42</v>
      </c>
      <c r="B15" s="498">
        <v>9.3000000000000007</v>
      </c>
      <c r="C15" s="498">
        <v>9.3000000000000007</v>
      </c>
      <c r="D15" s="498">
        <v>9.4</v>
      </c>
      <c r="E15" s="498">
        <v>9.6</v>
      </c>
      <c r="F15" s="498">
        <v>9.5</v>
      </c>
      <c r="G15" s="498">
        <v>9.6999999999999993</v>
      </c>
      <c r="H15" s="498">
        <v>9.6</v>
      </c>
      <c r="I15" s="498">
        <v>9.9</v>
      </c>
      <c r="J15" s="502">
        <v>10</v>
      </c>
      <c r="K15" s="498">
        <v>10.1</v>
      </c>
    </row>
    <row r="16" spans="1:11">
      <c r="A16" s="497" t="s">
        <v>359</v>
      </c>
      <c r="B16" s="498">
        <v>7.2</v>
      </c>
      <c r="C16" s="498">
        <v>7.5</v>
      </c>
      <c r="D16" s="498">
        <v>7.5</v>
      </c>
      <c r="E16" s="498">
        <v>7.8</v>
      </c>
      <c r="F16" s="498">
        <v>7.8</v>
      </c>
      <c r="G16" s="498">
        <v>8.1</v>
      </c>
      <c r="H16" s="498">
        <v>7.9</v>
      </c>
      <c r="I16" s="502">
        <v>8</v>
      </c>
      <c r="J16" s="498">
        <v>8.1999999999999993</v>
      </c>
      <c r="K16" s="502">
        <v>9</v>
      </c>
    </row>
    <row r="17" spans="1:11">
      <c r="A17" s="497" t="s">
        <v>44</v>
      </c>
      <c r="B17" s="498">
        <v>1.7</v>
      </c>
      <c r="C17" s="498">
        <v>1.8</v>
      </c>
      <c r="D17" s="498">
        <v>1.9</v>
      </c>
      <c r="E17" s="502">
        <v>2</v>
      </c>
      <c r="F17" s="498">
        <v>2.2000000000000002</v>
      </c>
      <c r="G17" s="498">
        <v>2.1</v>
      </c>
      <c r="H17" s="502">
        <v>2</v>
      </c>
      <c r="I17" s="502">
        <v>2</v>
      </c>
      <c r="J17" s="502">
        <v>2</v>
      </c>
      <c r="K17" s="498">
        <v>1.8</v>
      </c>
    </row>
    <row r="18" spans="1:11">
      <c r="A18" s="497" t="s">
        <v>70</v>
      </c>
      <c r="B18" s="498">
        <v>3.3</v>
      </c>
      <c r="C18" s="502">
        <v>3</v>
      </c>
      <c r="D18" s="498">
        <v>3.3</v>
      </c>
      <c r="E18" s="498">
        <v>3.3</v>
      </c>
      <c r="F18" s="498">
        <v>3.4</v>
      </c>
      <c r="G18" s="498">
        <v>3.3</v>
      </c>
      <c r="H18" s="498">
        <v>2.8</v>
      </c>
      <c r="I18" s="498">
        <v>2.9</v>
      </c>
      <c r="J18" s="498">
        <v>2.9</v>
      </c>
      <c r="K18" s="498">
        <v>2.8</v>
      </c>
    </row>
    <row r="19" spans="1:11">
      <c r="A19" s="497" t="s">
        <v>68</v>
      </c>
      <c r="B19" s="498">
        <v>1.6</v>
      </c>
      <c r="C19" s="498">
        <v>1.6</v>
      </c>
      <c r="D19" s="498">
        <v>1.7</v>
      </c>
      <c r="E19" s="498">
        <v>1.6</v>
      </c>
      <c r="F19" s="498">
        <v>1.6</v>
      </c>
      <c r="G19" s="498">
        <v>1.3</v>
      </c>
      <c r="H19" s="498">
        <v>1.2</v>
      </c>
      <c r="I19" s="498">
        <v>1.1000000000000001</v>
      </c>
      <c r="J19" s="498">
        <v>0.8</v>
      </c>
      <c r="K19" s="498">
        <v>0.7</v>
      </c>
    </row>
    <row r="20" spans="1:11">
      <c r="A20" s="497" t="s">
        <v>45</v>
      </c>
      <c r="B20" s="498">
        <v>5.0999999999999996</v>
      </c>
      <c r="C20" s="502">
        <v>5</v>
      </c>
      <c r="D20" s="498">
        <v>5.0999999999999996</v>
      </c>
      <c r="E20" s="498">
        <v>5.2</v>
      </c>
      <c r="F20" s="502">
        <v>5</v>
      </c>
      <c r="G20" s="498">
        <v>5.5</v>
      </c>
      <c r="H20" s="498">
        <v>5.4</v>
      </c>
      <c r="I20" s="498">
        <v>5.4</v>
      </c>
      <c r="J20" s="498">
        <v>5.6</v>
      </c>
      <c r="K20" s="498">
        <v>5.6</v>
      </c>
    </row>
    <row r="21" spans="1:11">
      <c r="A21" s="497" t="s">
        <v>46</v>
      </c>
      <c r="B21" s="498">
        <v>8.4</v>
      </c>
      <c r="C21" s="498">
        <v>8.6999999999999993</v>
      </c>
      <c r="D21" s="498">
        <v>9.1</v>
      </c>
      <c r="E21" s="498">
        <v>9.4</v>
      </c>
      <c r="F21" s="498">
        <v>9.6</v>
      </c>
      <c r="G21" s="498">
        <v>9.3000000000000007</v>
      </c>
      <c r="H21" s="498">
        <v>9.4</v>
      </c>
      <c r="I21" s="498">
        <v>9.3000000000000007</v>
      </c>
      <c r="J21" s="498">
        <v>9.3000000000000007</v>
      </c>
      <c r="K21" s="498">
        <v>9.5</v>
      </c>
    </row>
    <row r="22" spans="1:11">
      <c r="A22" s="497" t="s">
        <v>96</v>
      </c>
      <c r="B22" s="498">
        <v>4.2</v>
      </c>
      <c r="C22" s="498">
        <v>4.2</v>
      </c>
      <c r="D22" s="498">
        <v>4.3</v>
      </c>
      <c r="E22" s="498">
        <v>4.4000000000000004</v>
      </c>
      <c r="F22" s="502">
        <v>5</v>
      </c>
      <c r="G22" s="498">
        <v>5.4</v>
      </c>
      <c r="H22" s="498">
        <v>5.6</v>
      </c>
      <c r="I22" s="498">
        <v>5.6</v>
      </c>
      <c r="J22" s="498">
        <v>4.9000000000000004</v>
      </c>
      <c r="K22" s="498">
        <v>3.5</v>
      </c>
    </row>
    <row r="23" spans="1:11">
      <c r="A23" s="497" t="s">
        <v>47</v>
      </c>
      <c r="B23" s="498">
        <v>5.5</v>
      </c>
      <c r="C23" s="498">
        <v>5.5</v>
      </c>
      <c r="D23" s="502">
        <v>6</v>
      </c>
      <c r="E23" s="498">
        <v>6.1</v>
      </c>
      <c r="F23" s="502">
        <v>6</v>
      </c>
      <c r="G23" s="502">
        <v>6</v>
      </c>
      <c r="H23" s="498">
        <v>5.5</v>
      </c>
      <c r="I23" s="498">
        <v>5.6</v>
      </c>
      <c r="J23" s="498">
        <v>5.7</v>
      </c>
      <c r="K23" s="498">
        <v>6.1</v>
      </c>
    </row>
    <row r="24" spans="1:11">
      <c r="A24" s="497" t="s">
        <v>48</v>
      </c>
      <c r="B24" s="499" t="s">
        <v>332</v>
      </c>
      <c r="C24" s="499" t="s">
        <v>332</v>
      </c>
      <c r="D24" s="499" t="s">
        <v>332</v>
      </c>
      <c r="E24" s="499" t="s">
        <v>332</v>
      </c>
      <c r="F24" s="499" t="s">
        <v>332</v>
      </c>
      <c r="G24" s="499" t="s">
        <v>332</v>
      </c>
      <c r="H24" s="499" t="s">
        <v>332</v>
      </c>
      <c r="I24" s="499" t="s">
        <v>332</v>
      </c>
      <c r="J24" s="499" t="s">
        <v>332</v>
      </c>
      <c r="K24" s="499" t="s">
        <v>332</v>
      </c>
    </row>
    <row r="25" spans="1:11">
      <c r="A25" s="497" t="s">
        <v>49</v>
      </c>
      <c r="B25" s="498">
        <v>4.8</v>
      </c>
      <c r="C25" s="498">
        <v>5.2</v>
      </c>
      <c r="D25" s="498">
        <v>5.4</v>
      </c>
      <c r="E25" s="498">
        <v>5.4</v>
      </c>
      <c r="F25" s="498">
        <v>4.9000000000000004</v>
      </c>
      <c r="G25" s="498">
        <v>5.2</v>
      </c>
      <c r="H25" s="498">
        <v>4.7</v>
      </c>
      <c r="I25" s="498">
        <v>4.7</v>
      </c>
      <c r="J25" s="498">
        <v>4.9000000000000004</v>
      </c>
      <c r="K25" s="498">
        <v>4.8</v>
      </c>
    </row>
    <row r="26" spans="1:11">
      <c r="A26" s="497" t="s">
        <v>50</v>
      </c>
      <c r="B26" s="498">
        <v>1.9</v>
      </c>
      <c r="C26" s="498">
        <v>1.5</v>
      </c>
      <c r="D26" s="498">
        <v>1.1000000000000001</v>
      </c>
      <c r="E26" s="502">
        <v>1</v>
      </c>
      <c r="F26" s="498">
        <v>0.9</v>
      </c>
      <c r="G26" s="502">
        <v>1</v>
      </c>
      <c r="H26" s="498">
        <v>0.9</v>
      </c>
      <c r="I26" s="498">
        <v>0.7</v>
      </c>
      <c r="J26" s="498">
        <v>0.8</v>
      </c>
      <c r="K26" s="498">
        <v>0.8</v>
      </c>
    </row>
    <row r="27" spans="1:11">
      <c r="A27" s="497" t="s">
        <v>51</v>
      </c>
      <c r="B27" s="498">
        <v>3.7</v>
      </c>
      <c r="C27" s="498">
        <v>3.6</v>
      </c>
      <c r="D27" s="498">
        <v>3.6</v>
      </c>
      <c r="E27" s="498">
        <v>3.9</v>
      </c>
      <c r="F27" s="498">
        <v>4.0999999999999996</v>
      </c>
      <c r="G27" s="498">
        <v>4.3</v>
      </c>
      <c r="H27" s="498">
        <v>4.3</v>
      </c>
      <c r="I27" s="498">
        <v>4.5</v>
      </c>
      <c r="J27" s="498">
        <v>4.4000000000000004</v>
      </c>
      <c r="K27" s="498">
        <v>4.5999999999999996</v>
      </c>
    </row>
    <row r="28" spans="1:11">
      <c r="A28" s="497" t="s">
        <v>52</v>
      </c>
      <c r="B28" s="498">
        <v>13.4</v>
      </c>
      <c r="C28" s="498">
        <v>13.4</v>
      </c>
      <c r="D28" s="498">
        <v>12.6</v>
      </c>
      <c r="E28" s="498">
        <v>11.9</v>
      </c>
      <c r="F28" s="502">
        <v>11</v>
      </c>
      <c r="G28" s="498">
        <v>10.4</v>
      </c>
      <c r="H28" s="498">
        <v>10.199999999999999</v>
      </c>
      <c r="I28" s="498">
        <v>9.9</v>
      </c>
      <c r="J28" s="498">
        <v>10.199999999999999</v>
      </c>
      <c r="K28" s="498">
        <v>10.1</v>
      </c>
    </row>
    <row r="29" spans="1:11">
      <c r="A29" s="497" t="s">
        <v>53</v>
      </c>
      <c r="B29" s="499" t="s">
        <v>332</v>
      </c>
      <c r="C29" s="499" t="s">
        <v>332</v>
      </c>
      <c r="D29" s="499" t="s">
        <v>332</v>
      </c>
      <c r="E29" s="499" t="s">
        <v>332</v>
      </c>
      <c r="F29" s="499" t="s">
        <v>332</v>
      </c>
      <c r="G29" s="499" t="s">
        <v>332</v>
      </c>
      <c r="H29" s="499" t="s">
        <v>332</v>
      </c>
      <c r="I29" s="499" t="s">
        <v>332</v>
      </c>
      <c r="J29" s="499" t="s">
        <v>332</v>
      </c>
      <c r="K29" s="499" t="s">
        <v>332</v>
      </c>
    </row>
    <row r="30" spans="1:11">
      <c r="A30" s="497" t="s">
        <v>54</v>
      </c>
      <c r="B30" s="498">
        <v>8.6999999999999993</v>
      </c>
      <c r="C30" s="498">
        <v>8.4</v>
      </c>
      <c r="D30" s="498">
        <v>8.9</v>
      </c>
      <c r="E30" s="498">
        <v>9.4</v>
      </c>
      <c r="F30" s="498">
        <v>9.6</v>
      </c>
      <c r="G30" s="498">
        <v>9.1999999999999993</v>
      </c>
      <c r="H30" s="498">
        <v>8.8000000000000007</v>
      </c>
      <c r="I30" s="498">
        <v>9.1</v>
      </c>
      <c r="J30" s="498">
        <v>8.6999999999999993</v>
      </c>
      <c r="K30" s="498">
        <v>8.8000000000000007</v>
      </c>
    </row>
    <row r="31" spans="1:11">
      <c r="A31" s="497" t="s">
        <v>55</v>
      </c>
      <c r="B31" s="498">
        <v>9.5</v>
      </c>
      <c r="C31" s="498">
        <v>9.5</v>
      </c>
      <c r="D31" s="498">
        <v>9.8000000000000007</v>
      </c>
      <c r="E31" s="502">
        <v>10</v>
      </c>
      <c r="F31" s="498">
        <v>10.1</v>
      </c>
      <c r="G31" s="498">
        <v>11.1</v>
      </c>
      <c r="H31" s="498">
        <v>11.1</v>
      </c>
      <c r="I31" s="502">
        <v>11</v>
      </c>
      <c r="J31" s="502">
        <v>11</v>
      </c>
      <c r="K31" s="498">
        <v>11.5</v>
      </c>
    </row>
    <row r="32" spans="1:11">
      <c r="A32" s="497" t="s">
        <v>56</v>
      </c>
      <c r="B32" s="498">
        <v>8.8000000000000007</v>
      </c>
      <c r="C32" s="502">
        <v>8</v>
      </c>
      <c r="D32" s="498">
        <v>7.3</v>
      </c>
      <c r="E32" s="498">
        <v>6.9</v>
      </c>
      <c r="F32" s="498">
        <v>6.8</v>
      </c>
      <c r="G32" s="498">
        <v>6.2</v>
      </c>
      <c r="H32" s="498">
        <v>5.5</v>
      </c>
      <c r="I32" s="498">
        <v>5.2</v>
      </c>
      <c r="J32" s="498">
        <v>4.8</v>
      </c>
      <c r="K32" s="498">
        <v>4.8</v>
      </c>
    </row>
    <row r="33" spans="1:11">
      <c r="A33" s="497" t="s">
        <v>76</v>
      </c>
      <c r="B33" s="498">
        <v>3.9</v>
      </c>
      <c r="C33" s="498">
        <v>3.8</v>
      </c>
      <c r="D33" s="502">
        <v>4</v>
      </c>
      <c r="E33" s="502">
        <v>4</v>
      </c>
      <c r="F33" s="498">
        <v>4.0999999999999996</v>
      </c>
      <c r="G33" s="498">
        <v>4.3</v>
      </c>
      <c r="H33" s="498">
        <v>4.4000000000000004</v>
      </c>
      <c r="I33" s="498">
        <v>4.4000000000000004</v>
      </c>
      <c r="J33" s="498">
        <v>4.5</v>
      </c>
      <c r="K33" s="498">
        <v>4.0999999999999996</v>
      </c>
    </row>
    <row r="34" spans="1:11">
      <c r="A34" s="497" t="s">
        <v>57</v>
      </c>
      <c r="B34" s="498">
        <v>11.5</v>
      </c>
      <c r="C34" s="498">
        <v>11.4</v>
      </c>
      <c r="D34" s="498">
        <v>9.9</v>
      </c>
      <c r="E34" s="498">
        <v>9.6</v>
      </c>
      <c r="F34" s="498">
        <v>8.6</v>
      </c>
      <c r="G34" s="498">
        <v>7.6</v>
      </c>
      <c r="H34" s="498">
        <v>6.5</v>
      </c>
      <c r="I34" s="498">
        <v>5.9</v>
      </c>
      <c r="J34" s="498">
        <v>5.5</v>
      </c>
      <c r="K34" s="498">
        <v>4.9000000000000004</v>
      </c>
    </row>
    <row r="35" spans="1:11">
      <c r="A35" s="497" t="s">
        <v>58</v>
      </c>
      <c r="B35" s="502">
        <v>3</v>
      </c>
      <c r="C35" s="498">
        <v>2.7</v>
      </c>
      <c r="D35" s="498">
        <v>2.7</v>
      </c>
      <c r="E35" s="498">
        <v>2.7</v>
      </c>
      <c r="F35" s="498">
        <v>2.6</v>
      </c>
      <c r="G35" s="498">
        <v>2.7</v>
      </c>
      <c r="H35" s="498">
        <v>2.6</v>
      </c>
      <c r="I35" s="498">
        <v>2.5</v>
      </c>
      <c r="J35" s="498">
        <v>2.2999999999999998</v>
      </c>
      <c r="K35" s="498">
        <v>2.2999999999999998</v>
      </c>
    </row>
    <row r="36" spans="1:11">
      <c r="A36" s="497" t="s">
        <v>59</v>
      </c>
      <c r="B36" s="498">
        <v>6.3</v>
      </c>
      <c r="C36" s="502">
        <v>6</v>
      </c>
      <c r="D36" s="498">
        <v>5.9</v>
      </c>
      <c r="E36" s="498">
        <v>5.9</v>
      </c>
      <c r="F36" s="502">
        <v>6</v>
      </c>
      <c r="G36" s="498">
        <v>6.4</v>
      </c>
      <c r="H36" s="498">
        <v>6.6</v>
      </c>
      <c r="I36" s="498">
        <v>6.7</v>
      </c>
      <c r="J36" s="502">
        <v>7</v>
      </c>
      <c r="K36" s="498">
        <v>7.1</v>
      </c>
    </row>
    <row r="37" spans="1:11">
      <c r="A37" s="497" t="s">
        <v>60</v>
      </c>
      <c r="B37" s="498">
        <v>4.7</v>
      </c>
      <c r="C37" s="498">
        <v>4.7</v>
      </c>
      <c r="D37" s="498">
        <v>4.8</v>
      </c>
      <c r="E37" s="498">
        <v>4.8</v>
      </c>
      <c r="F37" s="502">
        <v>5</v>
      </c>
      <c r="G37" s="498">
        <v>5.4</v>
      </c>
      <c r="H37" s="498">
        <v>5.0999999999999996</v>
      </c>
      <c r="I37" s="498">
        <v>5.2</v>
      </c>
      <c r="J37" s="502">
        <v>5</v>
      </c>
      <c r="K37" s="498">
        <v>5.3</v>
      </c>
    </row>
    <row r="38" spans="1:11">
      <c r="A38" s="497" t="s">
        <v>61</v>
      </c>
      <c r="B38" s="498">
        <v>7.7</v>
      </c>
      <c r="C38" s="498">
        <v>7.5</v>
      </c>
      <c r="D38" s="498">
        <v>7.7</v>
      </c>
      <c r="E38" s="498">
        <v>8.3000000000000007</v>
      </c>
      <c r="F38" s="498">
        <v>8.6999999999999993</v>
      </c>
      <c r="G38" s="498">
        <v>9.4</v>
      </c>
      <c r="H38" s="498">
        <v>9.5</v>
      </c>
      <c r="I38" s="498">
        <v>9.4</v>
      </c>
      <c r="J38" s="498">
        <v>8.8000000000000007</v>
      </c>
      <c r="K38" s="498">
        <v>9.1</v>
      </c>
    </row>
    <row r="39" spans="1:11">
      <c r="A39" s="497" t="s">
        <v>80</v>
      </c>
      <c r="B39" s="498">
        <v>5.4</v>
      </c>
      <c r="C39" s="498">
        <v>5.7</v>
      </c>
      <c r="D39" s="498">
        <v>5.9</v>
      </c>
      <c r="E39" s="498">
        <v>6.2</v>
      </c>
      <c r="F39" s="498">
        <v>6.6</v>
      </c>
      <c r="G39" s="498">
        <v>6.9</v>
      </c>
      <c r="H39" s="498">
        <v>6.9</v>
      </c>
      <c r="I39" s="498">
        <v>7.5</v>
      </c>
      <c r="J39" s="498">
        <v>7.9</v>
      </c>
      <c r="K39" s="498">
        <v>8.1999999999999993</v>
      </c>
    </row>
    <row r="40" spans="1:11">
      <c r="A40" s="497" t="s">
        <v>69</v>
      </c>
      <c r="B40" s="499" t="s">
        <v>332</v>
      </c>
      <c r="C40" s="499" t="s">
        <v>332</v>
      </c>
      <c r="D40" s="499" t="s">
        <v>332</v>
      </c>
      <c r="E40" s="499" t="s">
        <v>332</v>
      </c>
      <c r="F40" s="499" t="s">
        <v>332</v>
      </c>
      <c r="G40" s="499" t="s">
        <v>332</v>
      </c>
      <c r="H40" s="499" t="s">
        <v>332</v>
      </c>
      <c r="I40" s="499" t="s">
        <v>332</v>
      </c>
      <c r="J40" s="499" t="s">
        <v>332</v>
      </c>
      <c r="K40" s="499" t="s">
        <v>332</v>
      </c>
    </row>
    <row r="41" spans="1:11">
      <c r="A41" s="497" t="s">
        <v>75</v>
      </c>
      <c r="B41" s="498">
        <v>4.0999999999999996</v>
      </c>
      <c r="C41" s="498">
        <v>4.3</v>
      </c>
      <c r="D41" s="498">
        <v>4.5</v>
      </c>
      <c r="E41" s="498">
        <v>4.5999999999999996</v>
      </c>
      <c r="F41" s="498">
        <v>4.5999999999999996</v>
      </c>
      <c r="G41" s="498">
        <v>4.8</v>
      </c>
      <c r="H41" s="498">
        <v>4.7</v>
      </c>
      <c r="I41" s="498">
        <v>4.8</v>
      </c>
      <c r="J41" s="498">
        <v>4.5</v>
      </c>
      <c r="K41" s="498">
        <v>4.7</v>
      </c>
    </row>
    <row r="42" spans="1:11">
      <c r="A42" s="497" t="s">
        <v>78</v>
      </c>
      <c r="B42" s="502">
        <v>15</v>
      </c>
      <c r="C42" s="498">
        <v>15.3</v>
      </c>
      <c r="D42" s="498">
        <v>16.3</v>
      </c>
      <c r="E42" s="498">
        <v>16.5</v>
      </c>
      <c r="F42" s="502">
        <v>17</v>
      </c>
      <c r="G42" s="498">
        <v>17.3</v>
      </c>
      <c r="H42" s="498">
        <v>17.399999999999999</v>
      </c>
      <c r="I42" s="498">
        <v>17.600000000000001</v>
      </c>
      <c r="J42" s="498">
        <v>17.600000000000001</v>
      </c>
      <c r="K42" s="498">
        <v>17.2</v>
      </c>
    </row>
    <row r="43" spans="1:11">
      <c r="A43" s="497" t="s">
        <v>423</v>
      </c>
      <c r="B43" s="498">
        <v>1.7</v>
      </c>
      <c r="C43" s="498">
        <v>1.7</v>
      </c>
      <c r="D43" s="498">
        <v>1.7</v>
      </c>
      <c r="E43" s="498">
        <v>1.8</v>
      </c>
      <c r="F43" s="498">
        <v>1.9</v>
      </c>
      <c r="G43" s="498">
        <v>2.2999999999999998</v>
      </c>
      <c r="H43" s="498">
        <v>2.2999999999999998</v>
      </c>
      <c r="I43" s="498">
        <v>2.2000000000000002</v>
      </c>
      <c r="J43" s="502">
        <v>2</v>
      </c>
      <c r="K43" s="498">
        <v>1.5</v>
      </c>
    </row>
    <row r="44" spans="1:11">
      <c r="A44" s="497" t="s">
        <v>79</v>
      </c>
      <c r="B44" s="498">
        <v>3.4</v>
      </c>
      <c r="C44" s="498">
        <v>2.8</v>
      </c>
      <c r="D44" s="498">
        <v>2.6</v>
      </c>
      <c r="E44" s="498">
        <v>2.6</v>
      </c>
      <c r="F44" s="498">
        <v>2.7</v>
      </c>
      <c r="G44" s="498">
        <v>2.4</v>
      </c>
      <c r="H44" s="498">
        <v>2.5</v>
      </c>
      <c r="I44" s="498">
        <v>2.4</v>
      </c>
      <c r="J44" s="498">
        <v>2.4</v>
      </c>
      <c r="K44" s="498">
        <v>1.7</v>
      </c>
    </row>
    <row r="46" spans="1:11">
      <c r="A46" s="500" t="s">
        <v>366</v>
      </c>
    </row>
    <row r="47" spans="1:11">
      <c r="A47" s="500" t="s">
        <v>332</v>
      </c>
      <c r="B47" s="500" t="s">
        <v>367</v>
      </c>
    </row>
    <row r="49" spans="1:11">
      <c r="A49" s="500" t="s">
        <v>724</v>
      </c>
      <c r="B49" s="500" t="s">
        <v>726</v>
      </c>
    </row>
    <row r="51" spans="1:11">
      <c r="A51" s="497" t="s">
        <v>358</v>
      </c>
      <c r="B51" s="497" t="s">
        <v>246</v>
      </c>
      <c r="C51" s="497" t="s">
        <v>247</v>
      </c>
      <c r="D51" s="497" t="s">
        <v>248</v>
      </c>
      <c r="E51" s="497" t="s">
        <v>249</v>
      </c>
      <c r="F51" s="497" t="s">
        <v>250</v>
      </c>
      <c r="G51" s="497" t="s">
        <v>251</v>
      </c>
      <c r="H51" s="497" t="s">
        <v>252</v>
      </c>
      <c r="I51" s="497" t="s">
        <v>253</v>
      </c>
      <c r="J51" s="497" t="s">
        <v>254</v>
      </c>
      <c r="K51" s="497" t="s">
        <v>255</v>
      </c>
    </row>
    <row r="52" spans="1:11">
      <c r="A52" s="497" t="s">
        <v>419</v>
      </c>
      <c r="B52" s="498">
        <v>83.9</v>
      </c>
      <c r="C52" s="498">
        <v>83.8</v>
      </c>
      <c r="D52" s="498">
        <v>83.7</v>
      </c>
      <c r="E52" s="498">
        <v>83.7</v>
      </c>
      <c r="F52" s="498">
        <v>83.6</v>
      </c>
      <c r="G52" s="498">
        <v>83.7</v>
      </c>
      <c r="H52" s="498">
        <v>84.3</v>
      </c>
      <c r="I52" s="498">
        <v>84.2</v>
      </c>
      <c r="J52" s="498">
        <v>83.7</v>
      </c>
      <c r="K52" s="498">
        <v>83.3</v>
      </c>
    </row>
    <row r="53" spans="1:11">
      <c r="A53" s="497" t="s">
        <v>703</v>
      </c>
      <c r="B53" s="498">
        <v>83.9</v>
      </c>
      <c r="C53" s="498">
        <v>83.9</v>
      </c>
      <c r="D53" s="498">
        <v>83.7</v>
      </c>
      <c r="E53" s="498">
        <v>83.7</v>
      </c>
      <c r="F53" s="498">
        <v>83.6</v>
      </c>
      <c r="G53" s="498">
        <v>83.7</v>
      </c>
      <c r="H53" s="498">
        <v>84.3</v>
      </c>
      <c r="I53" s="498">
        <v>84.2</v>
      </c>
      <c r="J53" s="498">
        <v>83.7</v>
      </c>
      <c r="K53" s="498">
        <v>83.3</v>
      </c>
    </row>
    <row r="54" spans="1:11">
      <c r="A54" s="497" t="s">
        <v>38</v>
      </c>
      <c r="B54" s="498">
        <v>81.2</v>
      </c>
      <c r="C54" s="498">
        <v>80.5</v>
      </c>
      <c r="D54" s="498">
        <v>80.7</v>
      </c>
      <c r="E54" s="498">
        <v>80.2</v>
      </c>
      <c r="F54" s="498">
        <v>79.900000000000006</v>
      </c>
      <c r="G54" s="498">
        <v>80.3</v>
      </c>
      <c r="H54" s="498">
        <v>80.3</v>
      </c>
      <c r="I54" s="498">
        <v>80.3</v>
      </c>
      <c r="J54" s="498">
        <v>80.3</v>
      </c>
      <c r="K54" s="498">
        <v>80.400000000000006</v>
      </c>
    </row>
    <row r="55" spans="1:11">
      <c r="A55" s="497" t="s">
        <v>40</v>
      </c>
      <c r="B55" s="498">
        <v>66.5</v>
      </c>
      <c r="C55" s="498">
        <v>69.8</v>
      </c>
      <c r="D55" s="498">
        <v>70.900000000000006</v>
      </c>
      <c r="E55" s="498">
        <v>72.599999999999994</v>
      </c>
      <c r="F55" s="498">
        <v>73.8</v>
      </c>
      <c r="G55" s="498">
        <v>75.099999999999994</v>
      </c>
      <c r="H55" s="498">
        <v>79.5</v>
      </c>
      <c r="I55" s="502">
        <v>80</v>
      </c>
      <c r="J55" s="498">
        <v>80.599999999999994</v>
      </c>
      <c r="K55" s="498">
        <v>80.099999999999994</v>
      </c>
    </row>
    <row r="56" spans="1:11">
      <c r="A56" s="497" t="s">
        <v>41</v>
      </c>
      <c r="B56" s="498">
        <v>75.5</v>
      </c>
      <c r="C56" s="498">
        <v>76.599999999999994</v>
      </c>
      <c r="D56" s="498">
        <v>75.5</v>
      </c>
      <c r="E56" s="498">
        <v>75.2</v>
      </c>
      <c r="F56" s="498">
        <v>75.7</v>
      </c>
      <c r="G56" s="502">
        <v>76</v>
      </c>
      <c r="H56" s="498">
        <v>77.099999999999994</v>
      </c>
      <c r="I56" s="498">
        <v>73.5</v>
      </c>
      <c r="J56" s="498">
        <v>75.3</v>
      </c>
      <c r="K56" s="498">
        <v>74.8</v>
      </c>
    </row>
    <row r="57" spans="1:11">
      <c r="A57" s="497" t="s">
        <v>42</v>
      </c>
      <c r="B57" s="498">
        <v>79.099999999999994</v>
      </c>
      <c r="C57" s="498">
        <v>79.3</v>
      </c>
      <c r="D57" s="498">
        <v>79.2</v>
      </c>
      <c r="E57" s="498">
        <v>79.2</v>
      </c>
      <c r="F57" s="498">
        <v>79.8</v>
      </c>
      <c r="G57" s="498">
        <v>79.900000000000006</v>
      </c>
      <c r="H57" s="498">
        <v>79.900000000000006</v>
      </c>
      <c r="I57" s="498">
        <v>79.400000000000006</v>
      </c>
      <c r="J57" s="498">
        <v>79.599999999999994</v>
      </c>
      <c r="K57" s="498">
        <v>80.2</v>
      </c>
    </row>
    <row r="58" spans="1:11">
      <c r="A58" s="497" t="s">
        <v>359</v>
      </c>
      <c r="B58" s="498">
        <v>86.1</v>
      </c>
      <c r="C58" s="498">
        <v>85.8</v>
      </c>
      <c r="D58" s="498">
        <v>85.8</v>
      </c>
      <c r="E58" s="498">
        <v>85.6</v>
      </c>
      <c r="F58" s="498">
        <v>85.7</v>
      </c>
      <c r="G58" s="498">
        <v>85.6</v>
      </c>
      <c r="H58" s="502">
        <v>86</v>
      </c>
      <c r="I58" s="502">
        <v>86</v>
      </c>
      <c r="J58" s="498">
        <v>85.9</v>
      </c>
      <c r="K58" s="498">
        <v>85.4</v>
      </c>
    </row>
    <row r="59" spans="1:11">
      <c r="A59" s="497" t="s">
        <v>44</v>
      </c>
      <c r="B59" s="498">
        <v>73.599999999999994</v>
      </c>
      <c r="C59" s="498">
        <v>72.900000000000006</v>
      </c>
      <c r="D59" s="498">
        <v>75.7</v>
      </c>
      <c r="E59" s="502">
        <v>78</v>
      </c>
      <c r="F59" s="498">
        <v>79.400000000000006</v>
      </c>
      <c r="G59" s="498">
        <v>81.400000000000006</v>
      </c>
      <c r="H59" s="498">
        <v>83.1</v>
      </c>
      <c r="I59" s="498">
        <v>83.6</v>
      </c>
      <c r="J59" s="498">
        <v>84.1</v>
      </c>
      <c r="K59" s="498">
        <v>83.6</v>
      </c>
    </row>
    <row r="60" spans="1:11">
      <c r="A60" s="497" t="s">
        <v>70</v>
      </c>
      <c r="B60" s="498">
        <v>81.400000000000006</v>
      </c>
      <c r="C60" s="498">
        <v>81.900000000000006</v>
      </c>
      <c r="D60" s="498">
        <v>82.1</v>
      </c>
      <c r="E60" s="498">
        <v>82.3</v>
      </c>
      <c r="F60" s="498">
        <v>82.3</v>
      </c>
      <c r="G60" s="498">
        <v>82.3</v>
      </c>
      <c r="H60" s="498">
        <v>82.1</v>
      </c>
      <c r="I60" s="498">
        <v>82.6</v>
      </c>
      <c r="J60" s="498">
        <v>82.6</v>
      </c>
      <c r="K60" s="498">
        <v>82.8</v>
      </c>
    </row>
    <row r="61" spans="1:11">
      <c r="A61" s="497" t="s">
        <v>68</v>
      </c>
      <c r="B61" s="498">
        <v>76.400000000000006</v>
      </c>
      <c r="C61" s="498">
        <v>77.5</v>
      </c>
      <c r="D61" s="498">
        <v>78.3</v>
      </c>
      <c r="E61" s="498">
        <v>79.2</v>
      </c>
      <c r="F61" s="498">
        <v>79.900000000000006</v>
      </c>
      <c r="G61" s="498">
        <v>80.8</v>
      </c>
      <c r="H61" s="498">
        <v>81.900000000000006</v>
      </c>
      <c r="I61" s="498">
        <v>81.599999999999994</v>
      </c>
      <c r="J61" s="498">
        <v>81.599999999999994</v>
      </c>
      <c r="K61" s="498">
        <v>81.599999999999994</v>
      </c>
    </row>
    <row r="62" spans="1:11">
      <c r="A62" s="497" t="s">
        <v>45</v>
      </c>
      <c r="B62" s="498">
        <v>83.1</v>
      </c>
      <c r="C62" s="498">
        <v>81.7</v>
      </c>
      <c r="D62" s="502">
        <v>82</v>
      </c>
      <c r="E62" s="498">
        <v>82.8</v>
      </c>
      <c r="F62" s="502">
        <v>81</v>
      </c>
      <c r="G62" s="498">
        <v>80.3</v>
      </c>
      <c r="H62" s="498">
        <v>81.400000000000006</v>
      </c>
      <c r="I62" s="498">
        <v>82.3</v>
      </c>
      <c r="J62" s="498">
        <v>80.900000000000006</v>
      </c>
      <c r="K62" s="498">
        <v>80.7</v>
      </c>
    </row>
    <row r="63" spans="1:11">
      <c r="A63" s="497" t="s">
        <v>46</v>
      </c>
      <c r="B63" s="498">
        <v>86.6</v>
      </c>
      <c r="C63" s="498">
        <v>86.2</v>
      </c>
      <c r="D63" s="498">
        <v>85.8</v>
      </c>
      <c r="E63" s="498">
        <v>85.3</v>
      </c>
      <c r="F63" s="498">
        <v>84.9</v>
      </c>
      <c r="G63" s="498">
        <v>85.6</v>
      </c>
      <c r="H63" s="498">
        <v>85.4</v>
      </c>
      <c r="I63" s="498">
        <v>85.5</v>
      </c>
      <c r="J63" s="498">
        <v>85.3</v>
      </c>
      <c r="K63" s="498">
        <v>85.1</v>
      </c>
    </row>
    <row r="64" spans="1:11">
      <c r="A64" s="497" t="s">
        <v>96</v>
      </c>
      <c r="B64" s="498">
        <v>82.2</v>
      </c>
      <c r="C64" s="498">
        <v>83.8</v>
      </c>
      <c r="D64" s="498">
        <v>83.8</v>
      </c>
      <c r="E64" s="498">
        <v>83.7</v>
      </c>
      <c r="F64" s="498">
        <v>82.9</v>
      </c>
      <c r="G64" s="498">
        <v>82.2</v>
      </c>
      <c r="H64" s="498">
        <v>83.6</v>
      </c>
      <c r="I64" s="498">
        <v>83.7</v>
      </c>
      <c r="J64" s="498">
        <v>84.6</v>
      </c>
      <c r="K64" s="498">
        <v>85.8</v>
      </c>
    </row>
    <row r="65" spans="1:11">
      <c r="A65" s="497" t="s">
        <v>47</v>
      </c>
      <c r="B65" s="498">
        <v>83.4</v>
      </c>
      <c r="C65" s="498">
        <v>83.4</v>
      </c>
      <c r="D65" s="498">
        <v>81.8</v>
      </c>
      <c r="E65" s="498">
        <v>81.5</v>
      </c>
      <c r="F65" s="498">
        <v>81.599999999999994</v>
      </c>
      <c r="G65" s="498">
        <v>81.7</v>
      </c>
      <c r="H65" s="498">
        <v>82.8</v>
      </c>
      <c r="I65" s="498">
        <v>82.4</v>
      </c>
      <c r="J65" s="502">
        <v>81</v>
      </c>
      <c r="K65" s="498">
        <v>78.900000000000006</v>
      </c>
    </row>
    <row r="66" spans="1:11">
      <c r="A66" s="497" t="s">
        <v>48</v>
      </c>
      <c r="B66" s="498">
        <v>76.400000000000006</v>
      </c>
      <c r="C66" s="498">
        <v>78.8</v>
      </c>
      <c r="D66" s="498">
        <v>79.2</v>
      </c>
      <c r="E66" s="498">
        <v>79.599999999999994</v>
      </c>
      <c r="F66" s="498">
        <v>80.3</v>
      </c>
      <c r="G66" s="498">
        <v>81.2</v>
      </c>
      <c r="H66" s="498">
        <v>82.4</v>
      </c>
      <c r="I66" s="498">
        <v>81.900000000000006</v>
      </c>
      <c r="J66" s="498">
        <v>81.7</v>
      </c>
      <c r="K66" s="498">
        <v>81.3</v>
      </c>
    </row>
    <row r="67" spans="1:11">
      <c r="A67" s="497" t="s">
        <v>49</v>
      </c>
      <c r="B67" s="498">
        <v>75.7</v>
      </c>
      <c r="C67" s="498">
        <v>73.8</v>
      </c>
      <c r="D67" s="498">
        <v>73.5</v>
      </c>
      <c r="E67" s="498">
        <v>76.599999999999994</v>
      </c>
      <c r="F67" s="498">
        <v>79.400000000000006</v>
      </c>
      <c r="G67" s="498">
        <v>78.7</v>
      </c>
      <c r="H67" s="498">
        <v>80.2</v>
      </c>
      <c r="I67" s="498">
        <v>78.2</v>
      </c>
      <c r="J67" s="498">
        <v>76.2</v>
      </c>
      <c r="K67" s="498">
        <v>76.900000000000006</v>
      </c>
    </row>
    <row r="68" spans="1:11">
      <c r="A68" s="497" t="s">
        <v>50</v>
      </c>
      <c r="B68" s="502">
        <v>85</v>
      </c>
      <c r="C68" s="498">
        <v>86.6</v>
      </c>
      <c r="D68" s="498">
        <v>89.4</v>
      </c>
      <c r="E68" s="502">
        <v>91</v>
      </c>
      <c r="F68" s="498">
        <v>90.7</v>
      </c>
      <c r="G68" s="498">
        <v>90.9</v>
      </c>
      <c r="H68" s="502">
        <v>92</v>
      </c>
      <c r="I68" s="498">
        <v>91.7</v>
      </c>
      <c r="J68" s="498">
        <v>90.8</v>
      </c>
      <c r="K68" s="502">
        <v>91</v>
      </c>
    </row>
    <row r="69" spans="1:11">
      <c r="A69" s="497" t="s">
        <v>51</v>
      </c>
      <c r="B69" s="498">
        <v>85.7</v>
      </c>
      <c r="C69" s="498">
        <v>85.6</v>
      </c>
      <c r="D69" s="498">
        <v>85.5</v>
      </c>
      <c r="E69" s="498">
        <v>85.3</v>
      </c>
      <c r="F69" s="498">
        <v>84.9</v>
      </c>
      <c r="G69" s="498">
        <v>84.2</v>
      </c>
      <c r="H69" s="498">
        <v>84.3</v>
      </c>
      <c r="I69" s="498">
        <v>83.5</v>
      </c>
      <c r="J69" s="498">
        <v>83.1</v>
      </c>
      <c r="K69" s="502">
        <v>83</v>
      </c>
    </row>
    <row r="70" spans="1:11">
      <c r="A70" s="497" t="s">
        <v>52</v>
      </c>
      <c r="B70" s="498">
        <v>62.1</v>
      </c>
      <c r="C70" s="498">
        <v>63.2</v>
      </c>
      <c r="D70" s="498">
        <v>64.2</v>
      </c>
      <c r="E70" s="498">
        <v>65.599999999999994</v>
      </c>
      <c r="F70" s="498">
        <v>67.599999999999994</v>
      </c>
      <c r="G70" s="498">
        <v>67.5</v>
      </c>
      <c r="H70" s="498">
        <v>69.2</v>
      </c>
      <c r="I70" s="498">
        <v>68.599999999999994</v>
      </c>
      <c r="J70" s="498">
        <v>68.3</v>
      </c>
      <c r="K70" s="498">
        <v>67.7</v>
      </c>
    </row>
    <row r="71" spans="1:11">
      <c r="A71" s="497" t="s">
        <v>53</v>
      </c>
      <c r="B71" s="498">
        <v>79.5</v>
      </c>
      <c r="C71" s="498">
        <v>79.599999999999994</v>
      </c>
      <c r="D71" s="498">
        <v>80.3</v>
      </c>
      <c r="E71" s="498">
        <v>80.400000000000006</v>
      </c>
      <c r="F71" s="498">
        <v>80.599999999999994</v>
      </c>
      <c r="G71" s="498">
        <v>80.8</v>
      </c>
      <c r="H71" s="498">
        <v>81.900000000000006</v>
      </c>
      <c r="I71" s="498">
        <v>81.5</v>
      </c>
      <c r="J71" s="498">
        <v>82.4</v>
      </c>
      <c r="K71" s="498">
        <v>82.5</v>
      </c>
    </row>
    <row r="72" spans="1:11">
      <c r="A72" s="497" t="s">
        <v>54</v>
      </c>
      <c r="B72" s="498">
        <v>87.4</v>
      </c>
      <c r="C72" s="498">
        <v>87.7</v>
      </c>
      <c r="D72" s="498">
        <v>87.3</v>
      </c>
      <c r="E72" s="498">
        <v>87.2</v>
      </c>
      <c r="F72" s="498">
        <v>87.1</v>
      </c>
      <c r="G72" s="498">
        <v>87.3</v>
      </c>
      <c r="H72" s="498">
        <v>87.7</v>
      </c>
      <c r="I72" s="498">
        <v>87.2</v>
      </c>
      <c r="J72" s="498">
        <v>88.1</v>
      </c>
      <c r="K72" s="498">
        <v>88.2</v>
      </c>
    </row>
    <row r="73" spans="1:11">
      <c r="A73" s="497" t="s">
        <v>55</v>
      </c>
      <c r="B73" s="498">
        <v>79.5</v>
      </c>
      <c r="C73" s="498">
        <v>79.599999999999994</v>
      </c>
      <c r="D73" s="498">
        <v>79.7</v>
      </c>
      <c r="E73" s="498">
        <v>79.599999999999994</v>
      </c>
      <c r="F73" s="498">
        <v>79.2</v>
      </c>
      <c r="G73" s="498">
        <v>78.599999999999994</v>
      </c>
      <c r="H73" s="498">
        <v>79.3</v>
      </c>
      <c r="I73" s="498">
        <v>78.7</v>
      </c>
      <c r="J73" s="498">
        <v>78.900000000000006</v>
      </c>
      <c r="K73" s="498">
        <v>78.5</v>
      </c>
    </row>
    <row r="74" spans="1:11">
      <c r="A74" s="497" t="s">
        <v>56</v>
      </c>
      <c r="B74" s="498">
        <v>77.599999999999994</v>
      </c>
      <c r="C74" s="498">
        <v>78.900000000000006</v>
      </c>
      <c r="D74" s="498">
        <v>80.7</v>
      </c>
      <c r="E74" s="498">
        <v>82.5</v>
      </c>
      <c r="F74" s="498">
        <v>83.6</v>
      </c>
      <c r="G74" s="498">
        <v>85.5</v>
      </c>
      <c r="H74" s="502">
        <v>87</v>
      </c>
      <c r="I74" s="498">
        <v>88.4</v>
      </c>
      <c r="J74" s="498">
        <v>84.4</v>
      </c>
      <c r="K74" s="498">
        <v>84.6</v>
      </c>
    </row>
    <row r="75" spans="1:11">
      <c r="A75" s="497" t="s">
        <v>76</v>
      </c>
      <c r="B75" s="498">
        <v>85.1</v>
      </c>
      <c r="C75" s="498">
        <v>85.1</v>
      </c>
      <c r="D75" s="498">
        <v>89.3</v>
      </c>
      <c r="E75" s="498">
        <v>89.6</v>
      </c>
      <c r="F75" s="498">
        <v>89.4</v>
      </c>
      <c r="G75" s="498">
        <v>89.2</v>
      </c>
      <c r="H75" s="498">
        <v>89.4</v>
      </c>
      <c r="I75" s="498">
        <v>89.1</v>
      </c>
      <c r="J75" s="498">
        <v>88.9</v>
      </c>
      <c r="K75" s="498">
        <v>89.3</v>
      </c>
    </row>
    <row r="76" spans="1:11">
      <c r="A76" s="497" t="s">
        <v>57</v>
      </c>
      <c r="B76" s="498">
        <v>75.7</v>
      </c>
      <c r="C76" s="498">
        <v>76.2</v>
      </c>
      <c r="D76" s="498">
        <v>75.5</v>
      </c>
      <c r="E76" s="498">
        <v>76.400000000000006</v>
      </c>
      <c r="F76" s="498">
        <v>77.5</v>
      </c>
      <c r="G76" s="498">
        <v>77.2</v>
      </c>
      <c r="H76" s="502">
        <v>80</v>
      </c>
      <c r="I76" s="498">
        <v>81.3</v>
      </c>
      <c r="J76" s="498">
        <v>81.7</v>
      </c>
      <c r="K76" s="498">
        <v>82.2</v>
      </c>
    </row>
    <row r="77" spans="1:11">
      <c r="A77" s="497" t="s">
        <v>58</v>
      </c>
      <c r="B77" s="498">
        <v>83.5</v>
      </c>
      <c r="C77" s="498">
        <v>84.9</v>
      </c>
      <c r="D77" s="498">
        <v>85.6</v>
      </c>
      <c r="E77" s="498">
        <v>85.6</v>
      </c>
      <c r="F77" s="502">
        <v>86</v>
      </c>
      <c r="G77" s="498">
        <v>86.4</v>
      </c>
      <c r="H77" s="498">
        <v>86.7</v>
      </c>
      <c r="I77" s="498">
        <v>86.8</v>
      </c>
      <c r="J77" s="498">
        <v>86.6</v>
      </c>
      <c r="K77" s="498">
        <v>86.7</v>
      </c>
    </row>
    <row r="78" spans="1:11">
      <c r="A78" s="497" t="s">
        <v>59</v>
      </c>
      <c r="B78" s="498">
        <v>68.8</v>
      </c>
      <c r="C78" s="498">
        <v>67.8</v>
      </c>
      <c r="D78" s="498">
        <v>69.400000000000006</v>
      </c>
      <c r="E78" s="498">
        <v>70.7</v>
      </c>
      <c r="F78" s="502">
        <v>72</v>
      </c>
      <c r="G78" s="498">
        <v>73.3</v>
      </c>
      <c r="H78" s="498">
        <v>77.3</v>
      </c>
      <c r="I78" s="498">
        <v>77.8</v>
      </c>
      <c r="J78" s="498">
        <v>77.400000000000006</v>
      </c>
      <c r="K78" s="498">
        <v>77.8</v>
      </c>
    </row>
    <row r="79" spans="1:11">
      <c r="A79" s="497" t="s">
        <v>60</v>
      </c>
      <c r="B79" s="498">
        <v>84.4</v>
      </c>
      <c r="C79" s="498">
        <v>84.8</v>
      </c>
      <c r="D79" s="498">
        <v>84.9</v>
      </c>
      <c r="E79" s="498">
        <v>84.9</v>
      </c>
      <c r="F79" s="498">
        <v>84.9</v>
      </c>
      <c r="G79" s="498">
        <v>84.5</v>
      </c>
      <c r="H79" s="498">
        <v>84.9</v>
      </c>
      <c r="I79" s="498">
        <v>84.9</v>
      </c>
      <c r="J79" s="498">
        <v>85.1</v>
      </c>
      <c r="K79" s="498">
        <v>84.9</v>
      </c>
    </row>
    <row r="80" spans="1:11">
      <c r="A80" s="497" t="s">
        <v>61</v>
      </c>
      <c r="B80" s="498">
        <v>84.3</v>
      </c>
      <c r="C80" s="498">
        <v>84.7</v>
      </c>
      <c r="D80" s="498">
        <v>84.6</v>
      </c>
      <c r="E80" s="498">
        <v>84.1</v>
      </c>
      <c r="F80" s="498">
        <v>83.9</v>
      </c>
      <c r="G80" s="498">
        <v>83.3</v>
      </c>
      <c r="H80" s="498">
        <v>83.4</v>
      </c>
      <c r="I80" s="498">
        <v>83.4</v>
      </c>
      <c r="J80" s="498">
        <v>84.4</v>
      </c>
      <c r="K80" s="498">
        <v>84.3</v>
      </c>
    </row>
    <row r="81" spans="1:11">
      <c r="A81" s="497" t="s">
        <v>80</v>
      </c>
      <c r="B81" s="498">
        <v>88.2</v>
      </c>
      <c r="C81" s="498">
        <v>88.7</v>
      </c>
      <c r="D81" s="498">
        <v>88.3</v>
      </c>
      <c r="E81" s="498">
        <v>88.3</v>
      </c>
      <c r="F81" s="498">
        <v>87.9</v>
      </c>
      <c r="G81" s="498">
        <v>87.2</v>
      </c>
      <c r="H81" s="498">
        <v>87.1</v>
      </c>
      <c r="I81" s="498">
        <v>86.4</v>
      </c>
      <c r="J81" s="498">
        <v>86.2</v>
      </c>
      <c r="K81" s="502">
        <v>86</v>
      </c>
    </row>
    <row r="82" spans="1:11">
      <c r="A82" s="497" t="s">
        <v>69</v>
      </c>
      <c r="B82" s="498">
        <v>88.6</v>
      </c>
      <c r="C82" s="498">
        <v>88.6</v>
      </c>
      <c r="D82" s="498">
        <v>88.6</v>
      </c>
      <c r="E82" s="498">
        <v>88.6</v>
      </c>
      <c r="F82" s="498">
        <v>88.6</v>
      </c>
      <c r="G82" s="498">
        <v>88.6</v>
      </c>
      <c r="H82" s="498">
        <v>88.6</v>
      </c>
      <c r="I82" s="498">
        <v>88.6</v>
      </c>
      <c r="J82" s="498">
        <v>88.6</v>
      </c>
      <c r="K82" s="498">
        <v>88.5</v>
      </c>
    </row>
    <row r="83" spans="1:11">
      <c r="A83" s="497" t="s">
        <v>75</v>
      </c>
      <c r="B83" s="498">
        <v>88.9</v>
      </c>
      <c r="C83" s="498">
        <v>88.8</v>
      </c>
      <c r="D83" s="498">
        <v>88.5</v>
      </c>
      <c r="E83" s="498">
        <v>88.6</v>
      </c>
      <c r="F83" s="498">
        <v>88.7</v>
      </c>
      <c r="G83" s="498">
        <v>88.5</v>
      </c>
      <c r="H83" s="498">
        <v>88.6</v>
      </c>
      <c r="I83" s="498">
        <v>88.4</v>
      </c>
      <c r="J83" s="498">
        <v>88.4</v>
      </c>
      <c r="K83" s="498">
        <v>89.7</v>
      </c>
    </row>
    <row r="84" spans="1:11">
      <c r="A84" s="497" t="s">
        <v>78</v>
      </c>
      <c r="B84" s="498">
        <v>79.8</v>
      </c>
      <c r="C84" s="498">
        <v>79.599999999999994</v>
      </c>
      <c r="D84" s="498">
        <v>78.400000000000006</v>
      </c>
      <c r="E84" s="498">
        <v>77.900000000000006</v>
      </c>
      <c r="F84" s="498">
        <v>77.400000000000006</v>
      </c>
      <c r="G84" s="498">
        <v>77.599999999999994</v>
      </c>
      <c r="H84" s="498">
        <v>77.5</v>
      </c>
      <c r="I84" s="498">
        <v>77.3</v>
      </c>
      <c r="J84" s="498">
        <v>77.2</v>
      </c>
      <c r="K84" s="498">
        <v>77.7</v>
      </c>
    </row>
    <row r="85" spans="1:11">
      <c r="A85" s="497" t="s">
        <v>423</v>
      </c>
      <c r="B85" s="498">
        <v>78.8</v>
      </c>
      <c r="C85" s="498">
        <v>78.5</v>
      </c>
      <c r="D85" s="498">
        <v>79.2</v>
      </c>
      <c r="E85" s="498">
        <v>80.400000000000006</v>
      </c>
      <c r="F85" s="498">
        <v>80.5</v>
      </c>
      <c r="G85" s="498">
        <v>78.3</v>
      </c>
      <c r="H85" s="498">
        <v>79.2</v>
      </c>
      <c r="I85" s="498">
        <v>77.5</v>
      </c>
      <c r="J85" s="498">
        <v>75.5</v>
      </c>
      <c r="K85" s="498">
        <v>77.8</v>
      </c>
    </row>
    <row r="86" spans="1:11">
      <c r="A86" s="497" t="s">
        <v>79</v>
      </c>
      <c r="B86" s="498">
        <v>49.2</v>
      </c>
      <c r="C86" s="498">
        <v>51.3</v>
      </c>
      <c r="D86" s="498">
        <v>52.3</v>
      </c>
      <c r="E86" s="498">
        <v>53.9</v>
      </c>
      <c r="F86" s="498">
        <v>54.9</v>
      </c>
      <c r="G86" s="498">
        <v>56.3</v>
      </c>
      <c r="H86" s="498">
        <v>56.9</v>
      </c>
      <c r="I86" s="498">
        <v>59.3</v>
      </c>
      <c r="J86" s="498">
        <v>59.2</v>
      </c>
      <c r="K86" s="498">
        <v>61.6</v>
      </c>
    </row>
    <row r="87" spans="1:11">
      <c r="K87" s="69">
        <f>AVERAGE(K52:K86)</f>
        <v>81.891428571428577</v>
      </c>
    </row>
    <row r="88" spans="1:11">
      <c r="A88" s="500" t="s">
        <v>366</v>
      </c>
    </row>
    <row r="89" spans="1:11">
      <c r="A89" s="500" t="s">
        <v>332</v>
      </c>
      <c r="B89" s="500" t="s">
        <v>367</v>
      </c>
    </row>
    <row r="91" spans="1:11">
      <c r="A91" s="500" t="s">
        <v>724</v>
      </c>
      <c r="B91" s="500" t="s">
        <v>727</v>
      </c>
    </row>
    <row r="93" spans="1:11">
      <c r="A93" s="497" t="s">
        <v>358</v>
      </c>
      <c r="B93" s="497" t="s">
        <v>246</v>
      </c>
      <c r="C93" s="497" t="s">
        <v>247</v>
      </c>
      <c r="D93" s="497" t="s">
        <v>248</v>
      </c>
      <c r="E93" s="497" t="s">
        <v>249</v>
      </c>
      <c r="F93" s="497" t="s">
        <v>250</v>
      </c>
      <c r="G93" s="497" t="s">
        <v>251</v>
      </c>
      <c r="H93" s="497" t="s">
        <v>252</v>
      </c>
      <c r="I93" s="497" t="s">
        <v>253</v>
      </c>
      <c r="J93" s="497" t="s">
        <v>254</v>
      </c>
      <c r="K93" s="497" t="s">
        <v>255</v>
      </c>
    </row>
    <row r="94" spans="1:11">
      <c r="A94" s="497" t="s">
        <v>419</v>
      </c>
      <c r="B94" s="498">
        <v>9.5</v>
      </c>
      <c r="C94" s="498">
        <v>9.4</v>
      </c>
      <c r="D94" s="498">
        <v>9.5</v>
      </c>
      <c r="E94" s="498">
        <v>9.1999999999999993</v>
      </c>
      <c r="F94" s="498">
        <v>9.3000000000000007</v>
      </c>
      <c r="G94" s="498">
        <v>9.1</v>
      </c>
      <c r="H94" s="498">
        <v>8.6999999999999993</v>
      </c>
      <c r="I94" s="498">
        <v>8.6999999999999993</v>
      </c>
      <c r="J94" s="498">
        <v>9.1</v>
      </c>
      <c r="K94" s="498">
        <v>9.1999999999999993</v>
      </c>
    </row>
    <row r="95" spans="1:11">
      <c r="A95" s="497" t="s">
        <v>703</v>
      </c>
      <c r="B95" s="498">
        <v>9.5</v>
      </c>
      <c r="C95" s="498">
        <v>9.4</v>
      </c>
      <c r="D95" s="498">
        <v>9.4</v>
      </c>
      <c r="E95" s="498">
        <v>9.1999999999999993</v>
      </c>
      <c r="F95" s="498">
        <v>9.3000000000000007</v>
      </c>
      <c r="G95" s="498">
        <v>9.1</v>
      </c>
      <c r="H95" s="498">
        <v>8.6999999999999993</v>
      </c>
      <c r="I95" s="498">
        <v>8.6999999999999993</v>
      </c>
      <c r="J95" s="498">
        <v>9.1</v>
      </c>
      <c r="K95" s="498">
        <v>9.1999999999999993</v>
      </c>
    </row>
    <row r="96" spans="1:11">
      <c r="A96" s="497" t="s">
        <v>38</v>
      </c>
      <c r="B96" s="498">
        <v>12.5</v>
      </c>
      <c r="C96" s="498">
        <v>12.7</v>
      </c>
      <c r="D96" s="502">
        <v>13</v>
      </c>
      <c r="E96" s="498">
        <v>13.2</v>
      </c>
      <c r="F96" s="498">
        <v>13.4</v>
      </c>
      <c r="G96" s="498">
        <v>12.5</v>
      </c>
      <c r="H96" s="498">
        <v>12.5</v>
      </c>
      <c r="I96" s="498">
        <v>12.2</v>
      </c>
      <c r="J96" s="498">
        <v>12.3</v>
      </c>
      <c r="K96" s="498">
        <v>12.4</v>
      </c>
    </row>
    <row r="97" spans="1:11">
      <c r="A97" s="497" t="s">
        <v>40</v>
      </c>
      <c r="B97" s="498">
        <v>28.1</v>
      </c>
      <c r="C97" s="502">
        <v>25</v>
      </c>
      <c r="D97" s="498">
        <v>24.3</v>
      </c>
      <c r="E97" s="498">
        <v>22.7</v>
      </c>
      <c r="F97" s="498">
        <v>21.8</v>
      </c>
      <c r="G97" s="498">
        <v>20.8</v>
      </c>
      <c r="H97" s="498">
        <v>16.8</v>
      </c>
      <c r="I97" s="498">
        <v>16.399999999999999</v>
      </c>
      <c r="J97" s="498">
        <v>15.9</v>
      </c>
      <c r="K97" s="498">
        <v>16.899999999999999</v>
      </c>
    </row>
    <row r="98" spans="1:11">
      <c r="A98" s="497" t="s">
        <v>41</v>
      </c>
      <c r="B98" s="498">
        <v>17.2</v>
      </c>
      <c r="C98" s="502">
        <v>16</v>
      </c>
      <c r="D98" s="498">
        <v>17.2</v>
      </c>
      <c r="E98" s="498">
        <v>17.3</v>
      </c>
      <c r="F98" s="502">
        <v>17</v>
      </c>
      <c r="G98" s="498">
        <v>16.899999999999999</v>
      </c>
      <c r="H98" s="502">
        <v>16</v>
      </c>
      <c r="I98" s="498">
        <v>18.899999999999999</v>
      </c>
      <c r="J98" s="502">
        <v>17</v>
      </c>
      <c r="K98" s="498">
        <v>16.8</v>
      </c>
    </row>
    <row r="99" spans="1:11">
      <c r="A99" s="497" t="s">
        <v>42</v>
      </c>
      <c r="B99" s="498">
        <v>11.6</v>
      </c>
      <c r="C99" s="498">
        <v>11.4</v>
      </c>
      <c r="D99" s="498">
        <v>11.3</v>
      </c>
      <c r="E99" s="498">
        <v>11.2</v>
      </c>
      <c r="F99" s="498">
        <v>10.6</v>
      </c>
      <c r="G99" s="498">
        <v>10.5</v>
      </c>
      <c r="H99" s="498">
        <v>10.5</v>
      </c>
      <c r="I99" s="498">
        <v>10.7</v>
      </c>
      <c r="J99" s="498">
        <v>10.3</v>
      </c>
      <c r="K99" s="498">
        <v>9.6999999999999993</v>
      </c>
    </row>
    <row r="100" spans="1:11">
      <c r="A100" s="497" t="s">
        <v>359</v>
      </c>
      <c r="B100" s="498">
        <v>6.8</v>
      </c>
      <c r="C100" s="498">
        <v>6.7</v>
      </c>
      <c r="D100" s="498">
        <v>6.7</v>
      </c>
      <c r="E100" s="498">
        <v>6.6</v>
      </c>
      <c r="F100" s="498">
        <v>6.5</v>
      </c>
      <c r="G100" s="498">
        <v>6.3</v>
      </c>
      <c r="H100" s="498">
        <v>6.1</v>
      </c>
      <c r="I100" s="502">
        <v>6</v>
      </c>
      <c r="J100" s="498">
        <v>5.9</v>
      </c>
      <c r="K100" s="498">
        <v>5.7</v>
      </c>
    </row>
    <row r="101" spans="1:11">
      <c r="A101" s="497" t="s">
        <v>44</v>
      </c>
      <c r="B101" s="498">
        <v>24.7</v>
      </c>
      <c r="C101" s="498">
        <v>25.3</v>
      </c>
      <c r="D101" s="498">
        <v>22.4</v>
      </c>
      <c r="E101" s="498">
        <v>19.899999999999999</v>
      </c>
      <c r="F101" s="498">
        <v>18.399999999999999</v>
      </c>
      <c r="G101" s="498">
        <v>16.5</v>
      </c>
      <c r="H101" s="502">
        <v>15</v>
      </c>
      <c r="I101" s="498">
        <v>14.4</v>
      </c>
      <c r="J101" s="502">
        <v>14</v>
      </c>
      <c r="K101" s="498">
        <v>14.6</v>
      </c>
    </row>
    <row r="102" spans="1:11">
      <c r="A102" s="497" t="s">
        <v>70</v>
      </c>
      <c r="B102" s="498">
        <v>15.3</v>
      </c>
      <c r="C102" s="498">
        <v>15.1</v>
      </c>
      <c r="D102" s="498">
        <v>14.6</v>
      </c>
      <c r="E102" s="498">
        <v>14.4</v>
      </c>
      <c r="F102" s="498">
        <v>14.2</v>
      </c>
      <c r="G102" s="498">
        <v>14.4</v>
      </c>
      <c r="H102" s="502">
        <v>15</v>
      </c>
      <c r="I102" s="498">
        <v>14.5</v>
      </c>
      <c r="J102" s="498">
        <v>14.6</v>
      </c>
      <c r="K102" s="498">
        <v>14.4</v>
      </c>
    </row>
    <row r="103" spans="1:11">
      <c r="A103" s="497" t="s">
        <v>68</v>
      </c>
      <c r="B103" s="498">
        <v>22.1</v>
      </c>
      <c r="C103" s="498">
        <v>20.9</v>
      </c>
      <c r="D103" s="502">
        <v>20</v>
      </c>
      <c r="E103" s="498">
        <v>19.2</v>
      </c>
      <c r="F103" s="498">
        <v>18.5</v>
      </c>
      <c r="G103" s="498">
        <v>17.899999999999999</v>
      </c>
      <c r="H103" s="498">
        <v>16.899999999999999</v>
      </c>
      <c r="I103" s="498">
        <v>17.3</v>
      </c>
      <c r="J103" s="498">
        <v>17.600000000000001</v>
      </c>
      <c r="K103" s="498">
        <v>17.7</v>
      </c>
    </row>
    <row r="104" spans="1:11">
      <c r="A104" s="497" t="s">
        <v>45</v>
      </c>
      <c r="B104" s="498">
        <v>11.8</v>
      </c>
      <c r="C104" s="498">
        <v>13.2</v>
      </c>
      <c r="D104" s="498">
        <v>12.9</v>
      </c>
      <c r="E104" s="502">
        <v>12</v>
      </c>
      <c r="F104" s="502">
        <v>14</v>
      </c>
      <c r="G104" s="498">
        <v>14.3</v>
      </c>
      <c r="H104" s="498">
        <v>13.3</v>
      </c>
      <c r="I104" s="498">
        <v>12.3</v>
      </c>
      <c r="J104" s="498">
        <v>13.5</v>
      </c>
      <c r="K104" s="498">
        <v>13.7</v>
      </c>
    </row>
    <row r="105" spans="1:11">
      <c r="A105" s="497" t="s">
        <v>46</v>
      </c>
      <c r="B105" s="502">
        <v>5</v>
      </c>
      <c r="C105" s="498">
        <v>5.0999999999999996</v>
      </c>
      <c r="D105" s="498">
        <v>5.2</v>
      </c>
      <c r="E105" s="498">
        <v>5.3</v>
      </c>
      <c r="F105" s="498">
        <v>5.5</v>
      </c>
      <c r="G105" s="498">
        <v>5.2</v>
      </c>
      <c r="H105" s="498">
        <v>5.2</v>
      </c>
      <c r="I105" s="498">
        <v>5.3</v>
      </c>
      <c r="J105" s="498">
        <v>5.4</v>
      </c>
      <c r="K105" s="498">
        <v>5.4</v>
      </c>
    </row>
    <row r="106" spans="1:11">
      <c r="A106" s="497" t="s">
        <v>96</v>
      </c>
      <c r="B106" s="498">
        <v>13.6</v>
      </c>
      <c r="C106" s="498">
        <v>12.1</v>
      </c>
      <c r="D106" s="498">
        <v>11.9</v>
      </c>
      <c r="E106" s="498">
        <v>11.8</v>
      </c>
      <c r="F106" s="498">
        <v>12.1</v>
      </c>
      <c r="G106" s="498">
        <v>12.5</v>
      </c>
      <c r="H106" s="498">
        <v>10.7</v>
      </c>
      <c r="I106" s="498">
        <v>10.7</v>
      </c>
      <c r="J106" s="498">
        <v>10.5</v>
      </c>
      <c r="K106" s="498">
        <v>10.7</v>
      </c>
    </row>
    <row r="107" spans="1:11">
      <c r="A107" s="497" t="s">
        <v>47</v>
      </c>
      <c r="B107" s="498">
        <v>11.1</v>
      </c>
      <c r="C107" s="498">
        <v>11.1</v>
      </c>
      <c r="D107" s="498">
        <v>12.2</v>
      </c>
      <c r="E107" s="498">
        <v>12.4</v>
      </c>
      <c r="F107" s="498">
        <v>12.4</v>
      </c>
      <c r="G107" s="498">
        <v>12.4</v>
      </c>
      <c r="H107" s="498">
        <v>11.7</v>
      </c>
      <c r="I107" s="498">
        <v>12.1</v>
      </c>
      <c r="J107" s="498">
        <v>13.3</v>
      </c>
      <c r="K107" s="502">
        <v>15</v>
      </c>
    </row>
    <row r="108" spans="1:11">
      <c r="A108" s="497" t="s">
        <v>48</v>
      </c>
      <c r="B108" s="498">
        <v>23.6</v>
      </c>
      <c r="C108" s="498">
        <v>21.2</v>
      </c>
      <c r="D108" s="498">
        <v>20.8</v>
      </c>
      <c r="E108" s="498">
        <v>20.399999999999999</v>
      </c>
      <c r="F108" s="498">
        <v>19.7</v>
      </c>
      <c r="G108" s="498">
        <v>18.8</v>
      </c>
      <c r="H108" s="498">
        <v>17.600000000000001</v>
      </c>
      <c r="I108" s="498">
        <v>18.100000000000001</v>
      </c>
      <c r="J108" s="498">
        <v>18.3</v>
      </c>
      <c r="K108" s="498">
        <v>18.7</v>
      </c>
    </row>
    <row r="109" spans="1:11">
      <c r="A109" s="497" t="s">
        <v>49</v>
      </c>
      <c r="B109" s="498">
        <v>19.399999999999999</v>
      </c>
      <c r="C109" s="498">
        <v>21.1</v>
      </c>
      <c r="D109" s="498">
        <v>21.1</v>
      </c>
      <c r="E109" s="502">
        <v>18</v>
      </c>
      <c r="F109" s="498">
        <v>15.7</v>
      </c>
      <c r="G109" s="498">
        <v>16.100000000000001</v>
      </c>
      <c r="H109" s="498">
        <v>15.1</v>
      </c>
      <c r="I109" s="498">
        <v>17.100000000000001</v>
      </c>
      <c r="J109" s="498">
        <v>18.899999999999999</v>
      </c>
      <c r="K109" s="498">
        <v>18.3</v>
      </c>
    </row>
    <row r="110" spans="1:11">
      <c r="A110" s="497" t="s">
        <v>50</v>
      </c>
      <c r="B110" s="498">
        <v>13.1</v>
      </c>
      <c r="C110" s="498">
        <v>11.9</v>
      </c>
      <c r="D110" s="498">
        <v>9.5</v>
      </c>
      <c r="E110" s="502">
        <v>8</v>
      </c>
      <c r="F110" s="498">
        <v>8.4</v>
      </c>
      <c r="G110" s="498">
        <v>8.1999999999999993</v>
      </c>
      <c r="H110" s="498">
        <v>7.1</v>
      </c>
      <c r="I110" s="498">
        <v>7.6</v>
      </c>
      <c r="J110" s="498">
        <v>8.3000000000000007</v>
      </c>
      <c r="K110" s="498">
        <v>8.1999999999999993</v>
      </c>
    </row>
    <row r="111" spans="1:11">
      <c r="A111" s="497" t="s">
        <v>51</v>
      </c>
      <c r="B111" s="498">
        <v>10.6</v>
      </c>
      <c r="C111" s="498">
        <v>10.8</v>
      </c>
      <c r="D111" s="498">
        <v>10.9</v>
      </c>
      <c r="E111" s="498">
        <v>10.8</v>
      </c>
      <c r="F111" s="498">
        <v>11.1</v>
      </c>
      <c r="G111" s="498">
        <v>11.4</v>
      </c>
      <c r="H111" s="498">
        <v>11.4</v>
      </c>
      <c r="I111" s="498">
        <v>12.1</v>
      </c>
      <c r="J111" s="498">
        <v>12.5</v>
      </c>
      <c r="K111" s="498">
        <v>12.4</v>
      </c>
    </row>
    <row r="112" spans="1:11">
      <c r="A112" s="497" t="s">
        <v>52</v>
      </c>
      <c r="B112" s="498">
        <v>24.5</v>
      </c>
      <c r="C112" s="498">
        <v>23.4</v>
      </c>
      <c r="D112" s="498">
        <v>23.2</v>
      </c>
      <c r="E112" s="498">
        <v>22.5</v>
      </c>
      <c r="F112" s="498">
        <v>21.5</v>
      </c>
      <c r="G112" s="498">
        <v>22.1</v>
      </c>
      <c r="H112" s="498">
        <v>20.7</v>
      </c>
      <c r="I112" s="498">
        <v>21.4</v>
      </c>
      <c r="J112" s="498">
        <v>21.5</v>
      </c>
      <c r="K112" s="498">
        <v>22.2</v>
      </c>
    </row>
    <row r="113" spans="1:11">
      <c r="A113" s="497" t="s">
        <v>53</v>
      </c>
      <c r="B113" s="498">
        <v>20.5</v>
      </c>
      <c r="C113" s="498">
        <v>20.399999999999999</v>
      </c>
      <c r="D113" s="498">
        <v>19.7</v>
      </c>
      <c r="E113" s="498">
        <v>19.600000000000001</v>
      </c>
      <c r="F113" s="498">
        <v>19.399999999999999</v>
      </c>
      <c r="G113" s="498">
        <v>19.2</v>
      </c>
      <c r="H113" s="498">
        <v>18.100000000000001</v>
      </c>
      <c r="I113" s="498">
        <v>18.5</v>
      </c>
      <c r="J113" s="498">
        <v>17.600000000000001</v>
      </c>
      <c r="K113" s="498">
        <v>17.5</v>
      </c>
    </row>
    <row r="114" spans="1:11">
      <c r="A114" s="497" t="s">
        <v>54</v>
      </c>
      <c r="B114" s="498">
        <v>3.9</v>
      </c>
      <c r="C114" s="498">
        <v>3.9</v>
      </c>
      <c r="D114" s="498">
        <v>3.8</v>
      </c>
      <c r="E114" s="498">
        <v>3.5</v>
      </c>
      <c r="F114" s="498">
        <v>3.4</v>
      </c>
      <c r="G114" s="498">
        <v>3.5</v>
      </c>
      <c r="H114" s="498">
        <v>3.5</v>
      </c>
      <c r="I114" s="498">
        <v>3.7</v>
      </c>
      <c r="J114" s="498">
        <v>3.3</v>
      </c>
      <c r="K114" s="502">
        <v>3</v>
      </c>
    </row>
    <row r="115" spans="1:11">
      <c r="A115" s="497" t="s">
        <v>55</v>
      </c>
      <c r="B115" s="498">
        <v>10.9</v>
      </c>
      <c r="C115" s="502">
        <v>11</v>
      </c>
      <c r="D115" s="498">
        <v>10.5</v>
      </c>
      <c r="E115" s="498">
        <v>10.4</v>
      </c>
      <c r="F115" s="498">
        <v>10.8</v>
      </c>
      <c r="G115" s="498">
        <v>10.199999999999999</v>
      </c>
      <c r="H115" s="498">
        <v>9.6</v>
      </c>
      <c r="I115" s="498">
        <v>10.3</v>
      </c>
      <c r="J115" s="498">
        <v>10.1</v>
      </c>
      <c r="K115" s="502">
        <v>10</v>
      </c>
    </row>
    <row r="116" spans="1:11">
      <c r="A116" s="497" t="s">
        <v>56</v>
      </c>
      <c r="B116" s="498">
        <v>13.5</v>
      </c>
      <c r="C116" s="498">
        <v>13.1</v>
      </c>
      <c r="D116" s="502">
        <v>12</v>
      </c>
      <c r="E116" s="498">
        <v>10.6</v>
      </c>
      <c r="F116" s="498">
        <v>9.6</v>
      </c>
      <c r="G116" s="498">
        <v>8.4</v>
      </c>
      <c r="H116" s="498">
        <v>7.4</v>
      </c>
      <c r="I116" s="498">
        <v>6.4</v>
      </c>
      <c r="J116" s="498">
        <v>10.8</v>
      </c>
      <c r="K116" s="498">
        <v>10.7</v>
      </c>
    </row>
    <row r="117" spans="1:11">
      <c r="A117" s="497" t="s">
        <v>76</v>
      </c>
      <c r="B117" s="502">
        <v>11</v>
      </c>
      <c r="C117" s="498">
        <v>11.1</v>
      </c>
      <c r="D117" s="498">
        <v>6.7</v>
      </c>
      <c r="E117" s="498">
        <v>6.3</v>
      </c>
      <c r="F117" s="498">
        <v>6.5</v>
      </c>
      <c r="G117" s="498">
        <v>6.4</v>
      </c>
      <c r="H117" s="498">
        <v>6.2</v>
      </c>
      <c r="I117" s="498">
        <v>6.5</v>
      </c>
      <c r="J117" s="498">
        <v>6.5</v>
      </c>
      <c r="K117" s="498">
        <v>6.6</v>
      </c>
    </row>
    <row r="118" spans="1:11">
      <c r="A118" s="497" t="s">
        <v>57</v>
      </c>
      <c r="B118" s="498">
        <v>12.8</v>
      </c>
      <c r="C118" s="498">
        <v>12.4</v>
      </c>
      <c r="D118" s="498">
        <v>14.6</v>
      </c>
      <c r="E118" s="502">
        <v>14</v>
      </c>
      <c r="F118" s="502">
        <v>14</v>
      </c>
      <c r="G118" s="498">
        <v>15.2</v>
      </c>
      <c r="H118" s="498">
        <v>13.6</v>
      </c>
      <c r="I118" s="498">
        <v>12.9</v>
      </c>
      <c r="J118" s="498">
        <v>12.8</v>
      </c>
      <c r="K118" s="498">
        <v>12.9</v>
      </c>
    </row>
    <row r="119" spans="1:11">
      <c r="A119" s="497" t="s">
        <v>58</v>
      </c>
      <c r="B119" s="498">
        <v>13.5</v>
      </c>
      <c r="C119" s="498">
        <v>12.4</v>
      </c>
      <c r="D119" s="498">
        <v>11.6</v>
      </c>
      <c r="E119" s="498">
        <v>11.7</v>
      </c>
      <c r="F119" s="498">
        <v>11.4</v>
      </c>
      <c r="G119" s="498">
        <v>10.9</v>
      </c>
      <c r="H119" s="498">
        <v>10.7</v>
      </c>
      <c r="I119" s="498">
        <v>10.8</v>
      </c>
      <c r="J119" s="502">
        <v>11</v>
      </c>
      <c r="K119" s="498">
        <v>11.1</v>
      </c>
    </row>
    <row r="120" spans="1:11">
      <c r="A120" s="497" t="s">
        <v>59</v>
      </c>
      <c r="B120" s="498">
        <v>24.8</v>
      </c>
      <c r="C120" s="498">
        <v>26.2</v>
      </c>
      <c r="D120" s="498">
        <v>24.8</v>
      </c>
      <c r="E120" s="498">
        <v>23.3</v>
      </c>
      <c r="F120" s="502">
        <v>22</v>
      </c>
      <c r="G120" s="498">
        <v>20.3</v>
      </c>
      <c r="H120" s="498">
        <v>16.100000000000001</v>
      </c>
      <c r="I120" s="498">
        <v>15.5</v>
      </c>
      <c r="J120" s="498">
        <v>15.6</v>
      </c>
      <c r="K120" s="498">
        <v>15.1</v>
      </c>
    </row>
    <row r="121" spans="1:11">
      <c r="A121" s="497" t="s">
        <v>60</v>
      </c>
      <c r="B121" s="498">
        <v>10.9</v>
      </c>
      <c r="C121" s="498">
        <v>10.6</v>
      </c>
      <c r="D121" s="498">
        <v>10.3</v>
      </c>
      <c r="E121" s="498">
        <v>10.3</v>
      </c>
      <c r="F121" s="502">
        <v>10</v>
      </c>
      <c r="G121" s="498">
        <v>10.1</v>
      </c>
      <c r="H121" s="502">
        <v>10</v>
      </c>
      <c r="I121" s="498">
        <v>9.9</v>
      </c>
      <c r="J121" s="498">
        <v>9.8000000000000007</v>
      </c>
      <c r="K121" s="498">
        <v>9.8000000000000007</v>
      </c>
    </row>
    <row r="122" spans="1:11">
      <c r="A122" s="497" t="s">
        <v>61</v>
      </c>
      <c r="B122" s="502">
        <v>8</v>
      </c>
      <c r="C122" s="498">
        <v>7.8</v>
      </c>
      <c r="D122" s="498">
        <v>7.6</v>
      </c>
      <c r="E122" s="498">
        <v>7.6</v>
      </c>
      <c r="F122" s="498">
        <v>7.4</v>
      </c>
      <c r="G122" s="498">
        <v>7.2</v>
      </c>
      <c r="H122" s="498">
        <v>7.1</v>
      </c>
      <c r="I122" s="498">
        <v>7.2</v>
      </c>
      <c r="J122" s="498">
        <v>6.8</v>
      </c>
      <c r="K122" s="498">
        <v>6.7</v>
      </c>
    </row>
    <row r="123" spans="1:11">
      <c r="A123" s="497" t="s">
        <v>80</v>
      </c>
      <c r="B123" s="498">
        <v>6.4</v>
      </c>
      <c r="C123" s="498">
        <v>5.6</v>
      </c>
      <c r="D123" s="498">
        <v>5.8</v>
      </c>
      <c r="E123" s="498">
        <v>5.5</v>
      </c>
      <c r="F123" s="498">
        <v>5.5</v>
      </c>
      <c r="G123" s="498">
        <v>5.8</v>
      </c>
      <c r="H123" s="502">
        <v>6</v>
      </c>
      <c r="I123" s="498">
        <v>6.2</v>
      </c>
      <c r="J123" s="498">
        <v>5.9</v>
      </c>
      <c r="K123" s="498">
        <v>5.8</v>
      </c>
    </row>
    <row r="124" spans="1:11">
      <c r="A124" s="497" t="s">
        <v>69</v>
      </c>
      <c r="B124" s="498">
        <v>11.4</v>
      </c>
      <c r="C124" s="498">
        <v>11.4</v>
      </c>
      <c r="D124" s="498">
        <v>11.4</v>
      </c>
      <c r="E124" s="498">
        <v>11.4</v>
      </c>
      <c r="F124" s="498">
        <v>11.4</v>
      </c>
      <c r="G124" s="498">
        <v>11.4</v>
      </c>
      <c r="H124" s="498">
        <v>11.4</v>
      </c>
      <c r="I124" s="498">
        <v>11.4</v>
      </c>
      <c r="J124" s="498">
        <v>11.4</v>
      </c>
      <c r="K124" s="498">
        <v>11.5</v>
      </c>
    </row>
    <row r="125" spans="1:11">
      <c r="A125" s="497" t="s">
        <v>75</v>
      </c>
      <c r="B125" s="502">
        <v>7</v>
      </c>
      <c r="C125" s="498">
        <v>6.9</v>
      </c>
      <c r="D125" s="498">
        <v>7.1</v>
      </c>
      <c r="E125" s="498">
        <v>6.9</v>
      </c>
      <c r="F125" s="498">
        <v>6.7</v>
      </c>
      <c r="G125" s="498">
        <v>6.7</v>
      </c>
      <c r="H125" s="498">
        <v>6.7</v>
      </c>
      <c r="I125" s="498">
        <v>6.8</v>
      </c>
      <c r="J125" s="502">
        <v>7</v>
      </c>
      <c r="K125" s="498">
        <v>5.6</v>
      </c>
    </row>
    <row r="126" spans="1:11">
      <c r="A126" s="497" t="s">
        <v>78</v>
      </c>
      <c r="B126" s="498">
        <v>5.2</v>
      </c>
      <c r="C126" s="498">
        <v>5.2</v>
      </c>
      <c r="D126" s="498">
        <v>5.3</v>
      </c>
      <c r="E126" s="498">
        <v>5.6</v>
      </c>
      <c r="F126" s="498">
        <v>5.5</v>
      </c>
      <c r="G126" s="498">
        <v>5.0999999999999996</v>
      </c>
      <c r="H126" s="498">
        <v>5.0999999999999996</v>
      </c>
      <c r="I126" s="498">
        <v>5.0999999999999996</v>
      </c>
      <c r="J126" s="498">
        <v>5.0999999999999996</v>
      </c>
      <c r="K126" s="498">
        <v>5.0999999999999996</v>
      </c>
    </row>
    <row r="127" spans="1:11">
      <c r="A127" s="497" t="s">
        <v>423</v>
      </c>
      <c r="B127" s="498">
        <v>19.5</v>
      </c>
      <c r="C127" s="498">
        <v>19.8</v>
      </c>
      <c r="D127" s="498">
        <v>19.100000000000001</v>
      </c>
      <c r="E127" s="498">
        <v>17.8</v>
      </c>
      <c r="F127" s="498">
        <v>17.600000000000001</v>
      </c>
      <c r="G127" s="498">
        <v>19.399999999999999</v>
      </c>
      <c r="H127" s="498">
        <v>18.5</v>
      </c>
      <c r="I127" s="498">
        <v>20.3</v>
      </c>
      <c r="J127" s="498">
        <v>22.5</v>
      </c>
      <c r="K127" s="498">
        <v>20.7</v>
      </c>
    </row>
    <row r="128" spans="1:11">
      <c r="A128" s="497" t="s">
        <v>79</v>
      </c>
      <c r="B128" s="498">
        <v>47.4</v>
      </c>
      <c r="C128" s="498">
        <v>45.9</v>
      </c>
      <c r="D128" s="502">
        <v>45</v>
      </c>
      <c r="E128" s="498">
        <v>43.4</v>
      </c>
      <c r="F128" s="498">
        <v>42.4</v>
      </c>
      <c r="G128" s="498">
        <v>41.3</v>
      </c>
      <c r="H128" s="498">
        <v>40.6</v>
      </c>
      <c r="I128" s="498">
        <v>38.299999999999997</v>
      </c>
      <c r="J128" s="498">
        <v>38.4</v>
      </c>
      <c r="K128" s="498">
        <v>36.6</v>
      </c>
    </row>
    <row r="130" spans="1:12">
      <c r="A130" s="500" t="s">
        <v>366</v>
      </c>
    </row>
    <row r="131" spans="1:12">
      <c r="A131" s="500" t="s">
        <v>332</v>
      </c>
      <c r="B131" s="500" t="s">
        <v>367</v>
      </c>
    </row>
    <row r="134" spans="1:12">
      <c r="A134" s="497" t="s">
        <v>38</v>
      </c>
      <c r="K134" s="69">
        <f>K96+K12</f>
        <v>19.5</v>
      </c>
      <c r="L134" s="284">
        <f>(K134-$K$162)/$K$163</f>
        <v>0.37828917459990696</v>
      </c>
    </row>
    <row r="135" spans="1:12">
      <c r="A135" s="497" t="s">
        <v>40</v>
      </c>
      <c r="K135" s="69">
        <f t="shared" ref="K135:K161" si="0">K97+K13</f>
        <v>19.899999999999999</v>
      </c>
      <c r="L135" s="284">
        <f t="shared" ref="L135:L161" si="1">(K135-$K$162)/$K$163</f>
        <v>0.46164102663039464</v>
      </c>
    </row>
    <row r="136" spans="1:12">
      <c r="A136" s="497" t="s">
        <v>41</v>
      </c>
      <c r="K136" s="69">
        <f t="shared" si="0"/>
        <v>25.200000000000003</v>
      </c>
      <c r="L136" s="284">
        <f t="shared" si="1"/>
        <v>1.5660530660343608</v>
      </c>
    </row>
    <row r="137" spans="1:12">
      <c r="A137" s="497" t="s">
        <v>42</v>
      </c>
      <c r="K137" s="69">
        <f t="shared" si="0"/>
        <v>19.799999999999997</v>
      </c>
      <c r="L137" s="284">
        <f t="shared" si="1"/>
        <v>0.44080306362277233</v>
      </c>
    </row>
    <row r="138" spans="1:12">
      <c r="A138" s="497" t="s">
        <v>359</v>
      </c>
      <c r="K138" s="69">
        <f t="shared" si="0"/>
        <v>14.7</v>
      </c>
      <c r="L138" s="284">
        <f t="shared" si="1"/>
        <v>-0.62193304976594854</v>
      </c>
    </row>
    <row r="139" spans="1:12">
      <c r="A139" s="497" t="s">
        <v>44</v>
      </c>
      <c r="K139" s="69">
        <f t="shared" si="0"/>
        <v>16.399999999999999</v>
      </c>
      <c r="L139" s="284">
        <f t="shared" si="1"/>
        <v>-0.26768767863637494</v>
      </c>
    </row>
    <row r="140" spans="1:12">
      <c r="A140" s="497" t="s">
        <v>70</v>
      </c>
      <c r="K140" s="69">
        <f t="shared" si="0"/>
        <v>17.2</v>
      </c>
      <c r="L140" s="284">
        <f t="shared" si="1"/>
        <v>-0.10098397457539887</v>
      </c>
    </row>
    <row r="141" spans="1:12">
      <c r="A141" s="497" t="s">
        <v>68</v>
      </c>
      <c r="K141" s="69">
        <f t="shared" si="0"/>
        <v>18.399999999999999</v>
      </c>
      <c r="L141" s="284">
        <f t="shared" si="1"/>
        <v>0.14907158151606484</v>
      </c>
    </row>
    <row r="142" spans="1:12">
      <c r="A142" s="497" t="s">
        <v>45</v>
      </c>
      <c r="K142" s="69">
        <f t="shared" si="0"/>
        <v>19.299999999999997</v>
      </c>
      <c r="L142" s="284">
        <f t="shared" si="1"/>
        <v>0.33661324858466241</v>
      </c>
    </row>
    <row r="143" spans="1:12">
      <c r="A143" s="497" t="s">
        <v>46</v>
      </c>
      <c r="K143" s="69">
        <f t="shared" si="0"/>
        <v>14.9</v>
      </c>
      <c r="L143" s="284">
        <f t="shared" si="1"/>
        <v>-0.58025712375070437</v>
      </c>
    </row>
    <row r="144" spans="1:12">
      <c r="A144" s="497" t="s">
        <v>96</v>
      </c>
      <c r="K144" s="69">
        <f t="shared" si="0"/>
        <v>14.2</v>
      </c>
      <c r="L144" s="284">
        <f t="shared" si="1"/>
        <v>-0.72612286480405852</v>
      </c>
    </row>
    <row r="145" spans="1:12">
      <c r="A145" s="497" t="s">
        <v>47</v>
      </c>
      <c r="K145" s="69">
        <f t="shared" si="0"/>
        <v>21.1</v>
      </c>
      <c r="L145" s="284">
        <f t="shared" si="1"/>
        <v>0.71169658272185909</v>
      </c>
    </row>
    <row r="146" spans="1:12">
      <c r="A146" s="497" t="s">
        <v>48</v>
      </c>
      <c r="K146" s="69"/>
      <c r="L146" s="284">
        <f t="shared" si="1"/>
        <v>-3.6851136118863805</v>
      </c>
    </row>
    <row r="147" spans="1:12">
      <c r="A147" s="497" t="s">
        <v>49</v>
      </c>
      <c r="K147" s="69">
        <f t="shared" si="0"/>
        <v>23.1</v>
      </c>
      <c r="L147" s="284">
        <f t="shared" si="1"/>
        <v>1.1284558428742988</v>
      </c>
    </row>
    <row r="148" spans="1:12">
      <c r="A148" s="497" t="s">
        <v>50</v>
      </c>
      <c r="K148" s="69">
        <f t="shared" si="0"/>
        <v>9</v>
      </c>
      <c r="L148" s="284">
        <f t="shared" si="1"/>
        <v>-1.8096969412004016</v>
      </c>
    </row>
    <row r="149" spans="1:12">
      <c r="A149" s="497" t="s">
        <v>51</v>
      </c>
      <c r="K149" s="69">
        <f t="shared" si="0"/>
        <v>17</v>
      </c>
      <c r="L149" s="284">
        <f t="shared" si="1"/>
        <v>-0.14265990059064271</v>
      </c>
    </row>
    <row r="150" spans="1:12">
      <c r="A150" s="497" t="s">
        <v>52</v>
      </c>
      <c r="K150" s="69">
        <f t="shared" si="0"/>
        <v>32.299999999999997</v>
      </c>
      <c r="L150" s="284">
        <f t="shared" si="1"/>
        <v>3.0455484395755206</v>
      </c>
    </row>
    <row r="151" spans="1:12">
      <c r="A151" s="497" t="s">
        <v>53</v>
      </c>
      <c r="K151" s="69"/>
      <c r="L151" s="284">
        <f t="shared" si="1"/>
        <v>-3.6851136118863805</v>
      </c>
    </row>
    <row r="152" spans="1:12">
      <c r="A152" s="497" t="s">
        <v>54</v>
      </c>
      <c r="K152" s="69">
        <f t="shared" si="0"/>
        <v>11.8</v>
      </c>
      <c r="L152" s="284">
        <f t="shared" si="1"/>
        <v>-1.2262339769869859</v>
      </c>
    </row>
    <row r="153" spans="1:12">
      <c r="A153" s="497" t="s">
        <v>55</v>
      </c>
      <c r="K153" s="69">
        <f t="shared" si="0"/>
        <v>21.5</v>
      </c>
      <c r="L153" s="284">
        <f t="shared" si="1"/>
        <v>0.79504843475234677</v>
      </c>
    </row>
    <row r="154" spans="1:12">
      <c r="A154" s="497" t="s">
        <v>56</v>
      </c>
      <c r="K154" s="69">
        <f t="shared" si="0"/>
        <v>15.5</v>
      </c>
      <c r="L154" s="284">
        <f t="shared" si="1"/>
        <v>-0.45522934570497253</v>
      </c>
    </row>
    <row r="155" spans="1:12">
      <c r="A155" s="497" t="s">
        <v>76</v>
      </c>
      <c r="K155" s="69">
        <f t="shared" si="0"/>
        <v>10.7</v>
      </c>
      <c r="L155" s="284">
        <f t="shared" si="1"/>
        <v>-1.4554515700708281</v>
      </c>
    </row>
    <row r="156" spans="1:12">
      <c r="A156" s="497" t="s">
        <v>57</v>
      </c>
      <c r="K156" s="69">
        <f t="shared" si="0"/>
        <v>17.8</v>
      </c>
      <c r="L156" s="284">
        <f t="shared" si="1"/>
        <v>2.4043803470333348E-2</v>
      </c>
    </row>
    <row r="157" spans="1:12">
      <c r="A157" s="497" t="s">
        <v>58</v>
      </c>
      <c r="K157" s="69">
        <f t="shared" si="0"/>
        <v>13.399999999999999</v>
      </c>
      <c r="L157" s="284">
        <f t="shared" si="1"/>
        <v>-0.89282656886503453</v>
      </c>
    </row>
    <row r="158" spans="1:12">
      <c r="A158" s="504" t="s">
        <v>59</v>
      </c>
      <c r="B158" s="66"/>
      <c r="C158" s="66"/>
      <c r="D158" s="66"/>
      <c r="E158" s="66"/>
      <c r="F158" s="66"/>
      <c r="G158" s="66"/>
      <c r="H158" s="66"/>
      <c r="I158" s="66"/>
      <c r="J158" s="66"/>
      <c r="K158" s="505">
        <f t="shared" si="0"/>
        <v>22.2</v>
      </c>
      <c r="L158" s="66">
        <f t="shared" si="1"/>
        <v>0.94091417580570047</v>
      </c>
    </row>
    <row r="159" spans="1:12">
      <c r="A159" s="497" t="s">
        <v>60</v>
      </c>
      <c r="K159" s="69">
        <f t="shared" si="0"/>
        <v>15.100000000000001</v>
      </c>
      <c r="L159" s="284">
        <f t="shared" si="1"/>
        <v>-0.5385811977354602</v>
      </c>
    </row>
    <row r="160" spans="1:12">
      <c r="A160" s="497" t="s">
        <v>61</v>
      </c>
      <c r="K160" s="69">
        <f t="shared" si="0"/>
        <v>15.8</v>
      </c>
      <c r="L160" s="284">
        <f t="shared" si="1"/>
        <v>-0.39271545668210639</v>
      </c>
    </row>
    <row r="161" spans="1:12">
      <c r="A161" s="497" t="s">
        <v>80</v>
      </c>
      <c r="K161" s="69">
        <f t="shared" si="0"/>
        <v>14</v>
      </c>
      <c r="L161" s="284">
        <f t="shared" si="1"/>
        <v>-0.76779879081930236</v>
      </c>
    </row>
    <row r="162" spans="1:12">
      <c r="K162" s="503">
        <f>AVERAGE(K134:K161)</f>
        <v>17.684615384615384</v>
      </c>
    </row>
    <row r="163" spans="1:12">
      <c r="K163" s="503">
        <f>_xlfn.STDEV.P(K134:K161)</f>
        <v>4.7989335600328396</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workbookViewId="0">
      <selection activeCell="A7" sqref="A7"/>
    </sheetView>
  </sheetViews>
  <sheetFormatPr defaultRowHeight="12"/>
  <cols>
    <col min="1" max="3" width="9.140625" style="512"/>
    <col min="4" max="4" width="17.7109375" style="512" bestFit="1" customWidth="1"/>
    <col min="5" max="5" width="18" style="512" customWidth="1"/>
    <col min="6" max="6" width="8.7109375" style="512" customWidth="1"/>
    <col min="7" max="7" width="9.7109375" style="512" customWidth="1"/>
    <col min="8" max="10" width="9.140625" style="512"/>
    <col min="11" max="11" width="11.7109375" style="512" customWidth="1"/>
    <col min="12" max="12" width="22.5703125" style="512" customWidth="1"/>
    <col min="13" max="260" width="9.140625" style="512"/>
    <col min="261" max="261" width="18" style="512" customWidth="1"/>
    <col min="262" max="262" width="8.7109375" style="512" customWidth="1"/>
    <col min="263" max="263" width="9.7109375" style="512" customWidth="1"/>
    <col min="264" max="266" width="9.140625" style="512"/>
    <col min="267" max="267" width="11.7109375" style="512" customWidth="1"/>
    <col min="268" max="268" width="22.5703125" style="512" customWidth="1"/>
    <col min="269" max="516" width="9.140625" style="512"/>
    <col min="517" max="517" width="18" style="512" customWidth="1"/>
    <col min="518" max="518" width="8.7109375" style="512" customWidth="1"/>
    <col min="519" max="519" width="9.7109375" style="512" customWidth="1"/>
    <col min="520" max="522" width="9.140625" style="512"/>
    <col min="523" max="523" width="11.7109375" style="512" customWidth="1"/>
    <col min="524" max="524" width="22.5703125" style="512" customWidth="1"/>
    <col min="525" max="772" width="9.140625" style="512"/>
    <col min="773" max="773" width="18" style="512" customWidth="1"/>
    <col min="774" max="774" width="8.7109375" style="512" customWidth="1"/>
    <col min="775" max="775" width="9.7109375" style="512" customWidth="1"/>
    <col min="776" max="778" width="9.140625" style="512"/>
    <col min="779" max="779" width="11.7109375" style="512" customWidth="1"/>
    <col min="780" max="780" width="22.5703125" style="512" customWidth="1"/>
    <col min="781" max="1028" width="9.140625" style="512"/>
    <col min="1029" max="1029" width="18" style="512" customWidth="1"/>
    <col min="1030" max="1030" width="8.7109375" style="512" customWidth="1"/>
    <col min="1031" max="1031" width="9.7109375" style="512" customWidth="1"/>
    <col min="1032" max="1034" width="9.140625" style="512"/>
    <col min="1035" max="1035" width="11.7109375" style="512" customWidth="1"/>
    <col min="1036" max="1036" width="22.5703125" style="512" customWidth="1"/>
    <col min="1037" max="1284" width="9.140625" style="512"/>
    <col min="1285" max="1285" width="18" style="512" customWidth="1"/>
    <col min="1286" max="1286" width="8.7109375" style="512" customWidth="1"/>
    <col min="1287" max="1287" width="9.7109375" style="512" customWidth="1"/>
    <col min="1288" max="1290" width="9.140625" style="512"/>
    <col min="1291" max="1291" width="11.7109375" style="512" customWidth="1"/>
    <col min="1292" max="1292" width="22.5703125" style="512" customWidth="1"/>
    <col min="1293" max="1540" width="9.140625" style="512"/>
    <col min="1541" max="1541" width="18" style="512" customWidth="1"/>
    <col min="1542" max="1542" width="8.7109375" style="512" customWidth="1"/>
    <col min="1543" max="1543" width="9.7109375" style="512" customWidth="1"/>
    <col min="1544" max="1546" width="9.140625" style="512"/>
    <col min="1547" max="1547" width="11.7109375" style="512" customWidth="1"/>
    <col min="1548" max="1548" width="22.5703125" style="512" customWidth="1"/>
    <col min="1549" max="1796" width="9.140625" style="512"/>
    <col min="1797" max="1797" width="18" style="512" customWidth="1"/>
    <col min="1798" max="1798" width="8.7109375" style="512" customWidth="1"/>
    <col min="1799" max="1799" width="9.7109375" style="512" customWidth="1"/>
    <col min="1800" max="1802" width="9.140625" style="512"/>
    <col min="1803" max="1803" width="11.7109375" style="512" customWidth="1"/>
    <col min="1804" max="1804" width="22.5703125" style="512" customWidth="1"/>
    <col min="1805" max="2052" width="9.140625" style="512"/>
    <col min="2053" max="2053" width="18" style="512" customWidth="1"/>
    <col min="2054" max="2054" width="8.7109375" style="512" customWidth="1"/>
    <col min="2055" max="2055" width="9.7109375" style="512" customWidth="1"/>
    <col min="2056" max="2058" width="9.140625" style="512"/>
    <col min="2059" max="2059" width="11.7109375" style="512" customWidth="1"/>
    <col min="2060" max="2060" width="22.5703125" style="512" customWidth="1"/>
    <col min="2061" max="2308" width="9.140625" style="512"/>
    <col min="2309" max="2309" width="18" style="512" customWidth="1"/>
    <col min="2310" max="2310" width="8.7109375" style="512" customWidth="1"/>
    <col min="2311" max="2311" width="9.7109375" style="512" customWidth="1"/>
    <col min="2312" max="2314" width="9.140625" style="512"/>
    <col min="2315" max="2315" width="11.7109375" style="512" customWidth="1"/>
    <col min="2316" max="2316" width="22.5703125" style="512" customWidth="1"/>
    <col min="2317" max="2564" width="9.140625" style="512"/>
    <col min="2565" max="2565" width="18" style="512" customWidth="1"/>
    <col min="2566" max="2566" width="8.7109375" style="512" customWidth="1"/>
    <col min="2567" max="2567" width="9.7109375" style="512" customWidth="1"/>
    <col min="2568" max="2570" width="9.140625" style="512"/>
    <col min="2571" max="2571" width="11.7109375" style="512" customWidth="1"/>
    <col min="2572" max="2572" width="22.5703125" style="512" customWidth="1"/>
    <col min="2573" max="2820" width="9.140625" style="512"/>
    <col min="2821" max="2821" width="18" style="512" customWidth="1"/>
    <col min="2822" max="2822" width="8.7109375" style="512" customWidth="1"/>
    <col min="2823" max="2823" width="9.7109375" style="512" customWidth="1"/>
    <col min="2824" max="2826" width="9.140625" style="512"/>
    <col min="2827" max="2827" width="11.7109375" style="512" customWidth="1"/>
    <col min="2828" max="2828" width="22.5703125" style="512" customWidth="1"/>
    <col min="2829" max="3076" width="9.140625" style="512"/>
    <col min="3077" max="3077" width="18" style="512" customWidth="1"/>
    <col min="3078" max="3078" width="8.7109375" style="512" customWidth="1"/>
    <col min="3079" max="3079" width="9.7109375" style="512" customWidth="1"/>
    <col min="3080" max="3082" width="9.140625" style="512"/>
    <col min="3083" max="3083" width="11.7109375" style="512" customWidth="1"/>
    <col min="3084" max="3084" width="22.5703125" style="512" customWidth="1"/>
    <col min="3085" max="3332" width="9.140625" style="512"/>
    <col min="3333" max="3333" width="18" style="512" customWidth="1"/>
    <col min="3334" max="3334" width="8.7109375" style="512" customWidth="1"/>
    <col min="3335" max="3335" width="9.7109375" style="512" customWidth="1"/>
    <col min="3336" max="3338" width="9.140625" style="512"/>
    <col min="3339" max="3339" width="11.7109375" style="512" customWidth="1"/>
    <col min="3340" max="3340" width="22.5703125" style="512" customWidth="1"/>
    <col min="3341" max="3588" width="9.140625" style="512"/>
    <col min="3589" max="3589" width="18" style="512" customWidth="1"/>
    <col min="3590" max="3590" width="8.7109375" style="512" customWidth="1"/>
    <col min="3591" max="3591" width="9.7109375" style="512" customWidth="1"/>
    <col min="3592" max="3594" width="9.140625" style="512"/>
    <col min="3595" max="3595" width="11.7109375" style="512" customWidth="1"/>
    <col min="3596" max="3596" width="22.5703125" style="512" customWidth="1"/>
    <col min="3597" max="3844" width="9.140625" style="512"/>
    <col min="3845" max="3845" width="18" style="512" customWidth="1"/>
    <col min="3846" max="3846" width="8.7109375" style="512" customWidth="1"/>
    <col min="3847" max="3847" width="9.7109375" style="512" customWidth="1"/>
    <col min="3848" max="3850" width="9.140625" style="512"/>
    <col min="3851" max="3851" width="11.7109375" style="512" customWidth="1"/>
    <col min="3852" max="3852" width="22.5703125" style="512" customWidth="1"/>
    <col min="3853" max="4100" width="9.140625" style="512"/>
    <col min="4101" max="4101" width="18" style="512" customWidth="1"/>
    <col min="4102" max="4102" width="8.7109375" style="512" customWidth="1"/>
    <col min="4103" max="4103" width="9.7109375" style="512" customWidth="1"/>
    <col min="4104" max="4106" width="9.140625" style="512"/>
    <col min="4107" max="4107" width="11.7109375" style="512" customWidth="1"/>
    <col min="4108" max="4108" width="22.5703125" style="512" customWidth="1"/>
    <col min="4109" max="4356" width="9.140625" style="512"/>
    <col min="4357" max="4357" width="18" style="512" customWidth="1"/>
    <col min="4358" max="4358" width="8.7109375" style="512" customWidth="1"/>
    <col min="4359" max="4359" width="9.7109375" style="512" customWidth="1"/>
    <col min="4360" max="4362" width="9.140625" style="512"/>
    <col min="4363" max="4363" width="11.7109375" style="512" customWidth="1"/>
    <col min="4364" max="4364" width="22.5703125" style="512" customWidth="1"/>
    <col min="4365" max="4612" width="9.140625" style="512"/>
    <col min="4613" max="4613" width="18" style="512" customWidth="1"/>
    <col min="4614" max="4614" width="8.7109375" style="512" customWidth="1"/>
    <col min="4615" max="4615" width="9.7109375" style="512" customWidth="1"/>
    <col min="4616" max="4618" width="9.140625" style="512"/>
    <col min="4619" max="4619" width="11.7109375" style="512" customWidth="1"/>
    <col min="4620" max="4620" width="22.5703125" style="512" customWidth="1"/>
    <col min="4621" max="4868" width="9.140625" style="512"/>
    <col min="4869" max="4869" width="18" style="512" customWidth="1"/>
    <col min="4870" max="4870" width="8.7109375" style="512" customWidth="1"/>
    <col min="4871" max="4871" width="9.7109375" style="512" customWidth="1"/>
    <col min="4872" max="4874" width="9.140625" style="512"/>
    <col min="4875" max="4875" width="11.7109375" style="512" customWidth="1"/>
    <col min="4876" max="4876" width="22.5703125" style="512" customWidth="1"/>
    <col min="4877" max="5124" width="9.140625" style="512"/>
    <col min="5125" max="5125" width="18" style="512" customWidth="1"/>
    <col min="5126" max="5126" width="8.7109375" style="512" customWidth="1"/>
    <col min="5127" max="5127" width="9.7109375" style="512" customWidth="1"/>
    <col min="5128" max="5130" width="9.140625" style="512"/>
    <col min="5131" max="5131" width="11.7109375" style="512" customWidth="1"/>
    <col min="5132" max="5132" width="22.5703125" style="512" customWidth="1"/>
    <col min="5133" max="5380" width="9.140625" style="512"/>
    <col min="5381" max="5381" width="18" style="512" customWidth="1"/>
    <col min="5382" max="5382" width="8.7109375" style="512" customWidth="1"/>
    <col min="5383" max="5383" width="9.7109375" style="512" customWidth="1"/>
    <col min="5384" max="5386" width="9.140625" style="512"/>
    <col min="5387" max="5387" width="11.7109375" style="512" customWidth="1"/>
    <col min="5388" max="5388" width="22.5703125" style="512" customWidth="1"/>
    <col min="5389" max="5636" width="9.140625" style="512"/>
    <col min="5637" max="5637" width="18" style="512" customWidth="1"/>
    <col min="5638" max="5638" width="8.7109375" style="512" customWidth="1"/>
    <col min="5639" max="5639" width="9.7109375" style="512" customWidth="1"/>
    <col min="5640" max="5642" width="9.140625" style="512"/>
    <col min="5643" max="5643" width="11.7109375" style="512" customWidth="1"/>
    <col min="5644" max="5644" width="22.5703125" style="512" customWidth="1"/>
    <col min="5645" max="5892" width="9.140625" style="512"/>
    <col min="5893" max="5893" width="18" style="512" customWidth="1"/>
    <col min="5894" max="5894" width="8.7109375" style="512" customWidth="1"/>
    <col min="5895" max="5895" width="9.7109375" style="512" customWidth="1"/>
    <col min="5896" max="5898" width="9.140625" style="512"/>
    <col min="5899" max="5899" width="11.7109375" style="512" customWidth="1"/>
    <col min="5900" max="5900" width="22.5703125" style="512" customWidth="1"/>
    <col min="5901" max="6148" width="9.140625" style="512"/>
    <col min="6149" max="6149" width="18" style="512" customWidth="1"/>
    <col min="6150" max="6150" width="8.7109375" style="512" customWidth="1"/>
    <col min="6151" max="6151" width="9.7109375" style="512" customWidth="1"/>
    <col min="6152" max="6154" width="9.140625" style="512"/>
    <col min="6155" max="6155" width="11.7109375" style="512" customWidth="1"/>
    <col min="6156" max="6156" width="22.5703125" style="512" customWidth="1"/>
    <col min="6157" max="6404" width="9.140625" style="512"/>
    <col min="6405" max="6405" width="18" style="512" customWidth="1"/>
    <col min="6406" max="6406" width="8.7109375" style="512" customWidth="1"/>
    <col min="6407" max="6407" width="9.7109375" style="512" customWidth="1"/>
    <col min="6408" max="6410" width="9.140625" style="512"/>
    <col min="6411" max="6411" width="11.7109375" style="512" customWidth="1"/>
    <col min="6412" max="6412" width="22.5703125" style="512" customWidth="1"/>
    <col min="6413" max="6660" width="9.140625" style="512"/>
    <col min="6661" max="6661" width="18" style="512" customWidth="1"/>
    <col min="6662" max="6662" width="8.7109375" style="512" customWidth="1"/>
    <col min="6663" max="6663" width="9.7109375" style="512" customWidth="1"/>
    <col min="6664" max="6666" width="9.140625" style="512"/>
    <col min="6667" max="6667" width="11.7109375" style="512" customWidth="1"/>
    <col min="6668" max="6668" width="22.5703125" style="512" customWidth="1"/>
    <col min="6669" max="6916" width="9.140625" style="512"/>
    <col min="6917" max="6917" width="18" style="512" customWidth="1"/>
    <col min="6918" max="6918" width="8.7109375" style="512" customWidth="1"/>
    <col min="6919" max="6919" width="9.7109375" style="512" customWidth="1"/>
    <col min="6920" max="6922" width="9.140625" style="512"/>
    <col min="6923" max="6923" width="11.7109375" style="512" customWidth="1"/>
    <col min="6924" max="6924" width="22.5703125" style="512" customWidth="1"/>
    <col min="6925" max="7172" width="9.140625" style="512"/>
    <col min="7173" max="7173" width="18" style="512" customWidth="1"/>
    <col min="7174" max="7174" width="8.7109375" style="512" customWidth="1"/>
    <col min="7175" max="7175" width="9.7109375" style="512" customWidth="1"/>
    <col min="7176" max="7178" width="9.140625" style="512"/>
    <col min="7179" max="7179" width="11.7109375" style="512" customWidth="1"/>
    <col min="7180" max="7180" width="22.5703125" style="512" customWidth="1"/>
    <col min="7181" max="7428" width="9.140625" style="512"/>
    <col min="7429" max="7429" width="18" style="512" customWidth="1"/>
    <col min="7430" max="7430" width="8.7109375" style="512" customWidth="1"/>
    <col min="7431" max="7431" width="9.7109375" style="512" customWidth="1"/>
    <col min="7432" max="7434" width="9.140625" style="512"/>
    <col min="7435" max="7435" width="11.7109375" style="512" customWidth="1"/>
    <col min="7436" max="7436" width="22.5703125" style="512" customWidth="1"/>
    <col min="7437" max="7684" width="9.140625" style="512"/>
    <col min="7685" max="7685" width="18" style="512" customWidth="1"/>
    <col min="7686" max="7686" width="8.7109375" style="512" customWidth="1"/>
    <col min="7687" max="7687" width="9.7109375" style="512" customWidth="1"/>
    <col min="7688" max="7690" width="9.140625" style="512"/>
    <col min="7691" max="7691" width="11.7109375" style="512" customWidth="1"/>
    <col min="7692" max="7692" width="22.5703125" style="512" customWidth="1"/>
    <col min="7693" max="7940" width="9.140625" style="512"/>
    <col min="7941" max="7941" width="18" style="512" customWidth="1"/>
    <col min="7942" max="7942" width="8.7109375" style="512" customWidth="1"/>
    <col min="7943" max="7943" width="9.7109375" style="512" customWidth="1"/>
    <col min="7944" max="7946" width="9.140625" style="512"/>
    <col min="7947" max="7947" width="11.7109375" style="512" customWidth="1"/>
    <col min="7948" max="7948" width="22.5703125" style="512" customWidth="1"/>
    <col min="7949" max="8196" width="9.140625" style="512"/>
    <col min="8197" max="8197" width="18" style="512" customWidth="1"/>
    <col min="8198" max="8198" width="8.7109375" style="512" customWidth="1"/>
    <col min="8199" max="8199" width="9.7109375" style="512" customWidth="1"/>
    <col min="8200" max="8202" width="9.140625" style="512"/>
    <col min="8203" max="8203" width="11.7109375" style="512" customWidth="1"/>
    <col min="8204" max="8204" width="22.5703125" style="512" customWidth="1"/>
    <col min="8205" max="8452" width="9.140625" style="512"/>
    <col min="8453" max="8453" width="18" style="512" customWidth="1"/>
    <col min="8454" max="8454" width="8.7109375" style="512" customWidth="1"/>
    <col min="8455" max="8455" width="9.7109375" style="512" customWidth="1"/>
    <col min="8456" max="8458" width="9.140625" style="512"/>
    <col min="8459" max="8459" width="11.7109375" style="512" customWidth="1"/>
    <col min="8460" max="8460" width="22.5703125" style="512" customWidth="1"/>
    <col min="8461" max="8708" width="9.140625" style="512"/>
    <col min="8709" max="8709" width="18" style="512" customWidth="1"/>
    <col min="8710" max="8710" width="8.7109375" style="512" customWidth="1"/>
    <col min="8711" max="8711" width="9.7109375" style="512" customWidth="1"/>
    <col min="8712" max="8714" width="9.140625" style="512"/>
    <col min="8715" max="8715" width="11.7109375" style="512" customWidth="1"/>
    <col min="8716" max="8716" width="22.5703125" style="512" customWidth="1"/>
    <col min="8717" max="8964" width="9.140625" style="512"/>
    <col min="8965" max="8965" width="18" style="512" customWidth="1"/>
    <col min="8966" max="8966" width="8.7109375" style="512" customWidth="1"/>
    <col min="8967" max="8967" width="9.7109375" style="512" customWidth="1"/>
    <col min="8968" max="8970" width="9.140625" style="512"/>
    <col min="8971" max="8971" width="11.7109375" style="512" customWidth="1"/>
    <col min="8972" max="8972" width="22.5703125" style="512" customWidth="1"/>
    <col min="8973" max="9220" width="9.140625" style="512"/>
    <col min="9221" max="9221" width="18" style="512" customWidth="1"/>
    <col min="9222" max="9222" width="8.7109375" style="512" customWidth="1"/>
    <col min="9223" max="9223" width="9.7109375" style="512" customWidth="1"/>
    <col min="9224" max="9226" width="9.140625" style="512"/>
    <col min="9227" max="9227" width="11.7109375" style="512" customWidth="1"/>
    <col min="9228" max="9228" width="22.5703125" style="512" customWidth="1"/>
    <col min="9229" max="9476" width="9.140625" style="512"/>
    <col min="9477" max="9477" width="18" style="512" customWidth="1"/>
    <col min="9478" max="9478" width="8.7109375" style="512" customWidth="1"/>
    <col min="9479" max="9479" width="9.7109375" style="512" customWidth="1"/>
    <col min="9480" max="9482" width="9.140625" style="512"/>
    <col min="9483" max="9483" width="11.7109375" style="512" customWidth="1"/>
    <col min="9484" max="9484" width="22.5703125" style="512" customWidth="1"/>
    <col min="9485" max="9732" width="9.140625" style="512"/>
    <col min="9733" max="9733" width="18" style="512" customWidth="1"/>
    <col min="9734" max="9734" width="8.7109375" style="512" customWidth="1"/>
    <col min="9735" max="9735" width="9.7109375" style="512" customWidth="1"/>
    <col min="9736" max="9738" width="9.140625" style="512"/>
    <col min="9739" max="9739" width="11.7109375" style="512" customWidth="1"/>
    <col min="9740" max="9740" width="22.5703125" style="512" customWidth="1"/>
    <col min="9741" max="9988" width="9.140625" style="512"/>
    <col min="9989" max="9989" width="18" style="512" customWidth="1"/>
    <col min="9990" max="9990" width="8.7109375" style="512" customWidth="1"/>
    <col min="9991" max="9991" width="9.7109375" style="512" customWidth="1"/>
    <col min="9992" max="9994" width="9.140625" style="512"/>
    <col min="9995" max="9995" width="11.7109375" style="512" customWidth="1"/>
    <col min="9996" max="9996" width="22.5703125" style="512" customWidth="1"/>
    <col min="9997" max="10244" width="9.140625" style="512"/>
    <col min="10245" max="10245" width="18" style="512" customWidth="1"/>
    <col min="10246" max="10246" width="8.7109375" style="512" customWidth="1"/>
    <col min="10247" max="10247" width="9.7109375" style="512" customWidth="1"/>
    <col min="10248" max="10250" width="9.140625" style="512"/>
    <col min="10251" max="10251" width="11.7109375" style="512" customWidth="1"/>
    <col min="10252" max="10252" width="22.5703125" style="512" customWidth="1"/>
    <col min="10253" max="10500" width="9.140625" style="512"/>
    <col min="10501" max="10501" width="18" style="512" customWidth="1"/>
    <col min="10502" max="10502" width="8.7109375" style="512" customWidth="1"/>
    <col min="10503" max="10503" width="9.7109375" style="512" customWidth="1"/>
    <col min="10504" max="10506" width="9.140625" style="512"/>
    <col min="10507" max="10507" width="11.7109375" style="512" customWidth="1"/>
    <col min="10508" max="10508" width="22.5703125" style="512" customWidth="1"/>
    <col min="10509" max="10756" width="9.140625" style="512"/>
    <col min="10757" max="10757" width="18" style="512" customWidth="1"/>
    <col min="10758" max="10758" width="8.7109375" style="512" customWidth="1"/>
    <col min="10759" max="10759" width="9.7109375" style="512" customWidth="1"/>
    <col min="10760" max="10762" width="9.140625" style="512"/>
    <col min="10763" max="10763" width="11.7109375" style="512" customWidth="1"/>
    <col min="10764" max="10764" width="22.5703125" style="512" customWidth="1"/>
    <col min="10765" max="11012" width="9.140625" style="512"/>
    <col min="11013" max="11013" width="18" style="512" customWidth="1"/>
    <col min="11014" max="11014" width="8.7109375" style="512" customWidth="1"/>
    <col min="11015" max="11015" width="9.7109375" style="512" customWidth="1"/>
    <col min="11016" max="11018" width="9.140625" style="512"/>
    <col min="11019" max="11019" width="11.7109375" style="512" customWidth="1"/>
    <col min="11020" max="11020" width="22.5703125" style="512" customWidth="1"/>
    <col min="11021" max="11268" width="9.140625" style="512"/>
    <col min="11269" max="11269" width="18" style="512" customWidth="1"/>
    <col min="11270" max="11270" width="8.7109375" style="512" customWidth="1"/>
    <col min="11271" max="11271" width="9.7109375" style="512" customWidth="1"/>
    <col min="11272" max="11274" width="9.140625" style="512"/>
    <col min="11275" max="11275" width="11.7109375" style="512" customWidth="1"/>
    <col min="11276" max="11276" width="22.5703125" style="512" customWidth="1"/>
    <col min="11277" max="11524" width="9.140625" style="512"/>
    <col min="11525" max="11525" width="18" style="512" customWidth="1"/>
    <col min="11526" max="11526" width="8.7109375" style="512" customWidth="1"/>
    <col min="11527" max="11527" width="9.7109375" style="512" customWidth="1"/>
    <col min="11528" max="11530" width="9.140625" style="512"/>
    <col min="11531" max="11531" width="11.7109375" style="512" customWidth="1"/>
    <col min="11532" max="11532" width="22.5703125" style="512" customWidth="1"/>
    <col min="11533" max="11780" width="9.140625" style="512"/>
    <col min="11781" max="11781" width="18" style="512" customWidth="1"/>
    <col min="11782" max="11782" width="8.7109375" style="512" customWidth="1"/>
    <col min="11783" max="11783" width="9.7109375" style="512" customWidth="1"/>
    <col min="11784" max="11786" width="9.140625" style="512"/>
    <col min="11787" max="11787" width="11.7109375" style="512" customWidth="1"/>
    <col min="11788" max="11788" width="22.5703125" style="512" customWidth="1"/>
    <col min="11789" max="12036" width="9.140625" style="512"/>
    <col min="12037" max="12037" width="18" style="512" customWidth="1"/>
    <col min="12038" max="12038" width="8.7109375" style="512" customWidth="1"/>
    <col min="12039" max="12039" width="9.7109375" style="512" customWidth="1"/>
    <col min="12040" max="12042" width="9.140625" style="512"/>
    <col min="12043" max="12043" width="11.7109375" style="512" customWidth="1"/>
    <col min="12044" max="12044" width="22.5703125" style="512" customWidth="1"/>
    <col min="12045" max="12292" width="9.140625" style="512"/>
    <col min="12293" max="12293" width="18" style="512" customWidth="1"/>
    <col min="12294" max="12294" width="8.7109375" style="512" customWidth="1"/>
    <col min="12295" max="12295" width="9.7109375" style="512" customWidth="1"/>
    <col min="12296" max="12298" width="9.140625" style="512"/>
    <col min="12299" max="12299" width="11.7109375" style="512" customWidth="1"/>
    <col min="12300" max="12300" width="22.5703125" style="512" customWidth="1"/>
    <col min="12301" max="12548" width="9.140625" style="512"/>
    <col min="12549" max="12549" width="18" style="512" customWidth="1"/>
    <col min="12550" max="12550" width="8.7109375" style="512" customWidth="1"/>
    <col min="12551" max="12551" width="9.7109375" style="512" customWidth="1"/>
    <col min="12552" max="12554" width="9.140625" style="512"/>
    <col min="12555" max="12555" width="11.7109375" style="512" customWidth="1"/>
    <col min="12556" max="12556" width="22.5703125" style="512" customWidth="1"/>
    <col min="12557" max="12804" width="9.140625" style="512"/>
    <col min="12805" max="12805" width="18" style="512" customWidth="1"/>
    <col min="12806" max="12806" width="8.7109375" style="512" customWidth="1"/>
    <col min="12807" max="12807" width="9.7109375" style="512" customWidth="1"/>
    <col min="12808" max="12810" width="9.140625" style="512"/>
    <col min="12811" max="12811" width="11.7109375" style="512" customWidth="1"/>
    <col min="12812" max="12812" width="22.5703125" style="512" customWidth="1"/>
    <col min="12813" max="13060" width="9.140625" style="512"/>
    <col min="13061" max="13061" width="18" style="512" customWidth="1"/>
    <col min="13062" max="13062" width="8.7109375" style="512" customWidth="1"/>
    <col min="13063" max="13063" width="9.7109375" style="512" customWidth="1"/>
    <col min="13064" max="13066" width="9.140625" style="512"/>
    <col min="13067" max="13067" width="11.7109375" style="512" customWidth="1"/>
    <col min="13068" max="13068" width="22.5703125" style="512" customWidth="1"/>
    <col min="13069" max="13316" width="9.140625" style="512"/>
    <col min="13317" max="13317" width="18" style="512" customWidth="1"/>
    <col min="13318" max="13318" width="8.7109375" style="512" customWidth="1"/>
    <col min="13319" max="13319" width="9.7109375" style="512" customWidth="1"/>
    <col min="13320" max="13322" width="9.140625" style="512"/>
    <col min="13323" max="13323" width="11.7109375" style="512" customWidth="1"/>
    <col min="13324" max="13324" width="22.5703125" style="512" customWidth="1"/>
    <col min="13325" max="13572" width="9.140625" style="512"/>
    <col min="13573" max="13573" width="18" style="512" customWidth="1"/>
    <col min="13574" max="13574" width="8.7109375" style="512" customWidth="1"/>
    <col min="13575" max="13575" width="9.7109375" style="512" customWidth="1"/>
    <col min="13576" max="13578" width="9.140625" style="512"/>
    <col min="13579" max="13579" width="11.7109375" style="512" customWidth="1"/>
    <col min="13580" max="13580" width="22.5703125" style="512" customWidth="1"/>
    <col min="13581" max="13828" width="9.140625" style="512"/>
    <col min="13829" max="13829" width="18" style="512" customWidth="1"/>
    <col min="13830" max="13830" width="8.7109375" style="512" customWidth="1"/>
    <col min="13831" max="13831" width="9.7109375" style="512" customWidth="1"/>
    <col min="13832" max="13834" width="9.140625" style="512"/>
    <col min="13835" max="13835" width="11.7109375" style="512" customWidth="1"/>
    <col min="13836" max="13836" width="22.5703125" style="512" customWidth="1"/>
    <col min="13837" max="14084" width="9.140625" style="512"/>
    <col min="14085" max="14085" width="18" style="512" customWidth="1"/>
    <col min="14086" max="14086" width="8.7109375" style="512" customWidth="1"/>
    <col min="14087" max="14087" width="9.7109375" style="512" customWidth="1"/>
    <col min="14088" max="14090" width="9.140625" style="512"/>
    <col min="14091" max="14091" width="11.7109375" style="512" customWidth="1"/>
    <col min="14092" max="14092" width="22.5703125" style="512" customWidth="1"/>
    <col min="14093" max="14340" width="9.140625" style="512"/>
    <col min="14341" max="14341" width="18" style="512" customWidth="1"/>
    <col min="14342" max="14342" width="8.7109375" style="512" customWidth="1"/>
    <col min="14343" max="14343" width="9.7109375" style="512" customWidth="1"/>
    <col min="14344" max="14346" width="9.140625" style="512"/>
    <col min="14347" max="14347" width="11.7109375" style="512" customWidth="1"/>
    <col min="14348" max="14348" width="22.5703125" style="512" customWidth="1"/>
    <col min="14349" max="14596" width="9.140625" style="512"/>
    <col min="14597" max="14597" width="18" style="512" customWidth="1"/>
    <col min="14598" max="14598" width="8.7109375" style="512" customWidth="1"/>
    <col min="14599" max="14599" width="9.7109375" style="512" customWidth="1"/>
    <col min="14600" max="14602" width="9.140625" style="512"/>
    <col min="14603" max="14603" width="11.7109375" style="512" customWidth="1"/>
    <col min="14604" max="14604" width="22.5703125" style="512" customWidth="1"/>
    <col min="14605" max="14852" width="9.140625" style="512"/>
    <col min="14853" max="14853" width="18" style="512" customWidth="1"/>
    <col min="14854" max="14854" width="8.7109375" style="512" customWidth="1"/>
    <col min="14855" max="14855" width="9.7109375" style="512" customWidth="1"/>
    <col min="14856" max="14858" width="9.140625" style="512"/>
    <col min="14859" max="14859" width="11.7109375" style="512" customWidth="1"/>
    <col min="14860" max="14860" width="22.5703125" style="512" customWidth="1"/>
    <col min="14861" max="15108" width="9.140625" style="512"/>
    <col min="15109" max="15109" width="18" style="512" customWidth="1"/>
    <col min="15110" max="15110" width="8.7109375" style="512" customWidth="1"/>
    <col min="15111" max="15111" width="9.7109375" style="512" customWidth="1"/>
    <col min="15112" max="15114" width="9.140625" style="512"/>
    <col min="15115" max="15115" width="11.7109375" style="512" customWidth="1"/>
    <col min="15116" max="15116" width="22.5703125" style="512" customWidth="1"/>
    <col min="15117" max="15364" width="9.140625" style="512"/>
    <col min="15365" max="15365" width="18" style="512" customWidth="1"/>
    <col min="15366" max="15366" width="8.7109375" style="512" customWidth="1"/>
    <col min="15367" max="15367" width="9.7109375" style="512" customWidth="1"/>
    <col min="15368" max="15370" width="9.140625" style="512"/>
    <col min="15371" max="15371" width="11.7109375" style="512" customWidth="1"/>
    <col min="15372" max="15372" width="22.5703125" style="512" customWidth="1"/>
    <col min="15373" max="15620" width="9.140625" style="512"/>
    <col min="15621" max="15621" width="18" style="512" customWidth="1"/>
    <col min="15622" max="15622" width="8.7109375" style="512" customWidth="1"/>
    <col min="15623" max="15623" width="9.7109375" style="512" customWidth="1"/>
    <col min="15624" max="15626" width="9.140625" style="512"/>
    <col min="15627" max="15627" width="11.7109375" style="512" customWidth="1"/>
    <col min="15628" max="15628" width="22.5703125" style="512" customWidth="1"/>
    <col min="15629" max="15876" width="9.140625" style="512"/>
    <col min="15877" max="15877" width="18" style="512" customWidth="1"/>
    <col min="15878" max="15878" width="8.7109375" style="512" customWidth="1"/>
    <col min="15879" max="15879" width="9.7109375" style="512" customWidth="1"/>
    <col min="15880" max="15882" width="9.140625" style="512"/>
    <col min="15883" max="15883" width="11.7109375" style="512" customWidth="1"/>
    <col min="15884" max="15884" width="22.5703125" style="512" customWidth="1"/>
    <col min="15885" max="16132" width="9.140625" style="512"/>
    <col min="16133" max="16133" width="18" style="512" customWidth="1"/>
    <col min="16134" max="16134" width="8.7109375" style="512" customWidth="1"/>
    <col min="16135" max="16135" width="9.7109375" style="512" customWidth="1"/>
    <col min="16136" max="16138" width="9.140625" style="512"/>
    <col min="16139" max="16139" width="11.7109375" style="512" customWidth="1"/>
    <col min="16140" max="16140" width="22.5703125" style="512" customWidth="1"/>
    <col min="16141" max="16384" width="9.140625" style="512"/>
  </cols>
  <sheetData>
    <row r="1" spans="1:13" s="507" customFormat="1" ht="12.75">
      <c r="A1" s="506" t="s">
        <v>731</v>
      </c>
    </row>
    <row r="2" spans="1:13" s="507" customFormat="1" ht="12.75">
      <c r="A2" s="507" t="s">
        <v>732</v>
      </c>
      <c r="B2" s="507" t="s">
        <v>733</v>
      </c>
    </row>
    <row r="3" spans="1:13" s="507" customFormat="1" ht="12.75">
      <c r="A3" s="507" t="s">
        <v>734</v>
      </c>
    </row>
    <row r="4" spans="1:13" s="507" customFormat="1" ht="12.75">
      <c r="A4" s="507" t="s">
        <v>621</v>
      </c>
    </row>
    <row r="5" spans="1:13" s="507" customFormat="1" ht="12.75"/>
    <row r="6" spans="1:13" s="509" customFormat="1" ht="12.75">
      <c r="A6" s="508" t="s">
        <v>732</v>
      </c>
      <c r="B6" s="508" t="s">
        <v>735</v>
      </c>
    </row>
    <row r="7" spans="1:13" s="511" customFormat="1">
      <c r="A7" s="510" t="s">
        <v>736</v>
      </c>
    </row>
    <row r="9" spans="1:13" ht="12.75" thickBot="1">
      <c r="A9" s="513" t="s">
        <v>737</v>
      </c>
      <c r="B9" s="513" t="s">
        <v>738</v>
      </c>
      <c r="C9" s="513" t="s">
        <v>739</v>
      </c>
      <c r="D9" s="514" t="s">
        <v>740</v>
      </c>
      <c r="E9" s="514" t="s">
        <v>122</v>
      </c>
      <c r="F9" s="513">
        <v>1995</v>
      </c>
      <c r="G9" s="513">
        <v>2010</v>
      </c>
    </row>
    <row r="10" spans="1:13">
      <c r="A10" s="515" t="s">
        <v>741</v>
      </c>
      <c r="B10" s="516" t="s">
        <v>742</v>
      </c>
      <c r="C10" s="516">
        <v>2010</v>
      </c>
      <c r="D10" s="517" t="s">
        <v>743</v>
      </c>
      <c r="E10" s="517" t="s">
        <v>744</v>
      </c>
      <c r="F10" s="518" t="s">
        <v>489</v>
      </c>
      <c r="G10" s="518">
        <v>0.39755199916333506</v>
      </c>
      <c r="J10" s="519"/>
      <c r="K10" s="519"/>
      <c r="L10" s="517"/>
      <c r="M10" s="517"/>
    </row>
    <row r="11" spans="1:13">
      <c r="A11" s="515" t="s">
        <v>745</v>
      </c>
      <c r="B11" s="520">
        <v>1996</v>
      </c>
      <c r="C11" s="516">
        <v>2010</v>
      </c>
      <c r="D11" s="517" t="s">
        <v>743</v>
      </c>
      <c r="E11" s="517" t="s">
        <v>746</v>
      </c>
      <c r="F11" s="518" t="s">
        <v>489</v>
      </c>
      <c r="G11" s="518">
        <v>0.35260903088161538</v>
      </c>
      <c r="J11" s="519"/>
      <c r="K11" s="519"/>
      <c r="L11" s="517"/>
      <c r="M11" s="517"/>
    </row>
    <row r="12" spans="1:13">
      <c r="A12" s="515" t="s">
        <v>747</v>
      </c>
      <c r="B12" s="520">
        <v>2003</v>
      </c>
      <c r="C12" s="516">
        <v>2010</v>
      </c>
      <c r="D12" s="517" t="s">
        <v>743</v>
      </c>
      <c r="E12" s="517" t="s">
        <v>748</v>
      </c>
      <c r="F12" s="521">
        <v>0.33656066258077977</v>
      </c>
      <c r="G12" s="518">
        <v>0.34642262001679597</v>
      </c>
      <c r="J12" s="519"/>
      <c r="K12" s="519"/>
      <c r="L12" s="517"/>
      <c r="M12" s="517"/>
    </row>
    <row r="13" spans="1:13">
      <c r="A13" s="522" t="s">
        <v>749</v>
      </c>
      <c r="B13" s="523">
        <v>1995</v>
      </c>
      <c r="C13" s="523">
        <v>2010</v>
      </c>
      <c r="D13" s="512" t="s">
        <v>743</v>
      </c>
      <c r="E13" s="524" t="s">
        <v>750</v>
      </c>
      <c r="F13" s="518">
        <v>0.2585547631409964</v>
      </c>
      <c r="G13" s="518">
        <v>0.33402901487500675</v>
      </c>
      <c r="J13" s="519"/>
      <c r="K13" s="519"/>
      <c r="L13" s="517"/>
      <c r="M13" s="517"/>
    </row>
    <row r="14" spans="1:13">
      <c r="A14" s="522" t="s">
        <v>751</v>
      </c>
      <c r="B14" s="523">
        <v>2001</v>
      </c>
      <c r="C14" s="523">
        <v>2010</v>
      </c>
      <c r="D14" s="512" t="s">
        <v>743</v>
      </c>
      <c r="E14" s="524" t="s">
        <v>752</v>
      </c>
      <c r="F14" s="518">
        <v>0.34131385239815343</v>
      </c>
      <c r="G14" s="518">
        <v>0.30847211858381296</v>
      </c>
      <c r="J14" s="519"/>
      <c r="K14" s="519"/>
      <c r="L14" s="517"/>
      <c r="M14" s="517"/>
    </row>
    <row r="15" spans="1:13">
      <c r="A15" s="515" t="s">
        <v>753</v>
      </c>
      <c r="B15" s="516">
        <v>1995</v>
      </c>
      <c r="C15" s="520">
        <v>2009</v>
      </c>
      <c r="D15" s="517" t="s">
        <v>743</v>
      </c>
      <c r="E15" s="517" t="s">
        <v>754</v>
      </c>
      <c r="F15" s="518">
        <v>0.35811096279742582</v>
      </c>
      <c r="G15" s="518">
        <v>0.29445696090349616</v>
      </c>
      <c r="J15" s="519"/>
      <c r="K15" s="519"/>
      <c r="L15" s="517"/>
      <c r="M15" s="517"/>
    </row>
    <row r="16" spans="1:13" ht="12.75">
      <c r="A16" s="515" t="s">
        <v>755</v>
      </c>
      <c r="B16" s="520">
        <v>2004</v>
      </c>
      <c r="C16" s="523">
        <v>2010</v>
      </c>
      <c r="D16" s="517" t="s">
        <v>743</v>
      </c>
      <c r="E16" s="512" t="s">
        <v>756</v>
      </c>
      <c r="F16" s="521">
        <v>0.27844736107525764</v>
      </c>
      <c r="G16" s="518">
        <v>0.27680176022674036</v>
      </c>
      <c r="L16" s="525"/>
      <c r="M16" s="525"/>
    </row>
    <row r="17" spans="1:13">
      <c r="A17" s="515" t="s">
        <v>757</v>
      </c>
      <c r="B17" s="520">
        <v>2004</v>
      </c>
      <c r="C17" s="523">
        <v>2010</v>
      </c>
      <c r="D17" s="517" t="s">
        <v>743</v>
      </c>
      <c r="E17" s="517" t="s">
        <v>758</v>
      </c>
      <c r="F17" s="521">
        <v>0.32695392341455137</v>
      </c>
      <c r="G17" s="518">
        <v>0.26662262284737548</v>
      </c>
      <c r="J17" s="519"/>
      <c r="K17" s="519"/>
      <c r="L17" s="517"/>
      <c r="M17" s="517"/>
    </row>
    <row r="18" spans="1:13">
      <c r="A18" s="515" t="s">
        <v>759</v>
      </c>
      <c r="B18" s="520">
        <v>2001</v>
      </c>
      <c r="C18" s="516">
        <v>2010</v>
      </c>
      <c r="D18" s="517" t="s">
        <v>760</v>
      </c>
      <c r="E18" s="517" t="s">
        <v>77</v>
      </c>
      <c r="F18" s="521">
        <v>0.21964132272708894</v>
      </c>
      <c r="G18" s="518">
        <v>0.26443355449599115</v>
      </c>
      <c r="J18" s="519"/>
      <c r="K18" s="519"/>
      <c r="L18" s="517"/>
      <c r="M18" s="517"/>
    </row>
    <row r="19" spans="1:13" hidden="1">
      <c r="A19" s="515" t="s">
        <v>761</v>
      </c>
      <c r="B19" s="520">
        <v>2000</v>
      </c>
      <c r="C19" s="520" t="s">
        <v>742</v>
      </c>
      <c r="D19" s="517" t="s">
        <v>743</v>
      </c>
      <c r="E19" s="517" t="s">
        <v>762</v>
      </c>
      <c r="F19" s="521">
        <v>0.253525014237862</v>
      </c>
      <c r="G19" s="518" t="s">
        <v>489</v>
      </c>
      <c r="J19" s="519"/>
      <c r="K19" s="519"/>
      <c r="L19" s="517"/>
      <c r="M19" s="517"/>
    </row>
    <row r="20" spans="1:13">
      <c r="A20" s="515" t="s">
        <v>763</v>
      </c>
      <c r="B20" s="516">
        <v>1995</v>
      </c>
      <c r="C20" s="516">
        <v>2010</v>
      </c>
      <c r="D20" s="517" t="s">
        <v>760</v>
      </c>
      <c r="E20" s="517" t="s">
        <v>70</v>
      </c>
      <c r="F20" s="518">
        <v>0.22580900440167923</v>
      </c>
      <c r="G20" s="518">
        <v>0.22034385123593475</v>
      </c>
      <c r="J20" s="519"/>
      <c r="K20" s="519"/>
      <c r="L20" s="517"/>
      <c r="M20" s="517"/>
    </row>
    <row r="21" spans="1:13">
      <c r="A21" s="515" t="s">
        <v>764</v>
      </c>
      <c r="B21" s="520">
        <v>1996</v>
      </c>
      <c r="C21" s="516">
        <v>2010</v>
      </c>
      <c r="D21" s="517" t="s">
        <v>760</v>
      </c>
      <c r="E21" s="517" t="s">
        <v>44</v>
      </c>
      <c r="F21" s="518">
        <v>0.15496377555138552</v>
      </c>
      <c r="G21" s="518">
        <v>0.22024707741052851</v>
      </c>
      <c r="J21" s="519"/>
      <c r="K21" s="519"/>
      <c r="L21" s="517"/>
      <c r="M21" s="517"/>
    </row>
    <row r="22" spans="1:13">
      <c r="A22" s="515" t="s">
        <v>765</v>
      </c>
      <c r="B22" s="516">
        <v>1995</v>
      </c>
      <c r="C22" s="516">
        <v>2010</v>
      </c>
      <c r="D22" s="517" t="s">
        <v>760</v>
      </c>
      <c r="E22" s="517" t="s">
        <v>72</v>
      </c>
      <c r="F22" s="518">
        <v>0.18767252197426848</v>
      </c>
      <c r="G22" s="518">
        <v>0.20932000261914779</v>
      </c>
      <c r="J22" s="519"/>
      <c r="K22" s="519"/>
      <c r="L22" s="517"/>
      <c r="M22" s="517"/>
    </row>
    <row r="23" spans="1:13">
      <c r="A23" s="515" t="s">
        <v>766</v>
      </c>
      <c r="B23" s="516">
        <v>1995</v>
      </c>
      <c r="C23" s="516">
        <v>2010</v>
      </c>
      <c r="D23" s="517" t="s">
        <v>760</v>
      </c>
      <c r="E23" s="517" t="s">
        <v>52</v>
      </c>
      <c r="F23" s="518">
        <v>0.12679302050875138</v>
      </c>
      <c r="G23" s="518">
        <v>0.19884922463330643</v>
      </c>
      <c r="J23" s="519"/>
      <c r="K23" s="519"/>
      <c r="L23" s="517"/>
      <c r="M23" s="517"/>
    </row>
    <row r="24" spans="1:13">
      <c r="A24" s="515" t="s">
        <v>767</v>
      </c>
      <c r="B24" s="520">
        <v>1999</v>
      </c>
      <c r="C24" s="516">
        <v>2010</v>
      </c>
      <c r="D24" s="517" t="s">
        <v>760</v>
      </c>
      <c r="E24" s="517" t="s">
        <v>56</v>
      </c>
      <c r="F24" s="518">
        <v>0.18328636555357111</v>
      </c>
      <c r="G24" s="518">
        <v>0.19852587691051152</v>
      </c>
      <c r="J24" s="519"/>
      <c r="K24" s="519"/>
      <c r="L24" s="517"/>
      <c r="M24" s="517"/>
    </row>
    <row r="25" spans="1:13">
      <c r="A25" s="515" t="s">
        <v>768</v>
      </c>
      <c r="B25" s="516">
        <v>1995</v>
      </c>
      <c r="C25" s="516">
        <v>2010</v>
      </c>
      <c r="D25" s="517" t="s">
        <v>760</v>
      </c>
      <c r="E25" s="517" t="s">
        <v>80</v>
      </c>
      <c r="F25" s="518">
        <v>0.14318677944101157</v>
      </c>
      <c r="G25" s="518">
        <v>0.18978923895288158</v>
      </c>
      <c r="J25" s="519"/>
      <c r="K25" s="519"/>
      <c r="L25" s="517"/>
      <c r="M25" s="517"/>
    </row>
    <row r="26" spans="1:13">
      <c r="A26" s="515" t="s">
        <v>769</v>
      </c>
      <c r="B26" s="516">
        <v>1995</v>
      </c>
      <c r="C26" s="516">
        <v>2010</v>
      </c>
      <c r="D26" s="517" t="s">
        <v>760</v>
      </c>
      <c r="E26" s="517" t="s">
        <v>38</v>
      </c>
      <c r="F26" s="518">
        <v>0.1856664039232534</v>
      </c>
      <c r="G26" s="518">
        <v>0.18822786894696455</v>
      </c>
      <c r="J26" s="519"/>
      <c r="K26" s="519"/>
      <c r="L26" s="517"/>
      <c r="M26" s="517"/>
    </row>
    <row r="27" spans="1:13">
      <c r="A27" s="526" t="s">
        <v>770</v>
      </c>
      <c r="B27" s="523">
        <v>1995</v>
      </c>
      <c r="C27" s="527">
        <v>2009</v>
      </c>
      <c r="D27" s="512" t="s">
        <v>743</v>
      </c>
      <c r="E27" s="512" t="s">
        <v>771</v>
      </c>
      <c r="F27" s="518">
        <v>0.24991465585991515</v>
      </c>
      <c r="G27" s="518">
        <v>0.18637133824740298</v>
      </c>
      <c r="J27" s="519"/>
      <c r="K27" s="519"/>
      <c r="L27" s="517"/>
      <c r="M27" s="517"/>
    </row>
    <row r="28" spans="1:13">
      <c r="A28" s="515" t="s">
        <v>772</v>
      </c>
      <c r="B28" s="520">
        <v>2008</v>
      </c>
      <c r="C28" s="516">
        <v>2010</v>
      </c>
      <c r="D28" s="517" t="s">
        <v>760</v>
      </c>
      <c r="E28" s="517" t="s">
        <v>78</v>
      </c>
      <c r="F28" s="518" t="s">
        <v>489</v>
      </c>
      <c r="G28" s="518">
        <v>0.16814486302688844</v>
      </c>
      <c r="J28" s="519"/>
      <c r="K28" s="519"/>
      <c r="L28" s="517"/>
      <c r="M28" s="517"/>
    </row>
    <row r="29" spans="1:13">
      <c r="A29" s="515" t="s">
        <v>13</v>
      </c>
      <c r="B29" s="516" t="s">
        <v>489</v>
      </c>
      <c r="C29" s="516">
        <v>2010</v>
      </c>
      <c r="D29" s="517" t="s">
        <v>489</v>
      </c>
      <c r="E29" s="528" t="s">
        <v>773</v>
      </c>
      <c r="F29" s="529" t="s">
        <v>489</v>
      </c>
      <c r="G29" s="529">
        <v>0.16405498232650209</v>
      </c>
      <c r="J29" s="519"/>
      <c r="K29" s="519"/>
      <c r="L29" s="517"/>
      <c r="M29" s="517"/>
    </row>
    <row r="30" spans="1:13">
      <c r="A30" s="515" t="s">
        <v>774</v>
      </c>
      <c r="B30" s="520">
        <v>2005</v>
      </c>
      <c r="C30" s="516">
        <v>2010</v>
      </c>
      <c r="D30" s="517" t="s">
        <v>760</v>
      </c>
      <c r="E30" s="517" t="s">
        <v>42</v>
      </c>
      <c r="F30" s="518">
        <v>0.14064932366518204</v>
      </c>
      <c r="G30" s="518">
        <v>0.15067199432277226</v>
      </c>
      <c r="J30" s="519"/>
      <c r="K30" s="519"/>
      <c r="L30" s="517"/>
      <c r="M30" s="517"/>
    </row>
    <row r="31" spans="1:13">
      <c r="A31" s="515" t="s">
        <v>775</v>
      </c>
      <c r="B31" s="516">
        <v>1995</v>
      </c>
      <c r="C31" s="516">
        <v>2010</v>
      </c>
      <c r="D31" s="517" t="s">
        <v>760</v>
      </c>
      <c r="E31" s="517" t="s">
        <v>47</v>
      </c>
      <c r="F31" s="518">
        <v>0.16969944652259306</v>
      </c>
      <c r="G31" s="518">
        <v>0.14892572650774283</v>
      </c>
      <c r="J31" s="519"/>
      <c r="K31" s="519"/>
      <c r="L31" s="517"/>
      <c r="M31" s="517"/>
    </row>
    <row r="32" spans="1:13">
      <c r="A32" s="515" t="s">
        <v>776</v>
      </c>
      <c r="B32" s="516">
        <v>1995</v>
      </c>
      <c r="C32" s="516">
        <v>2010</v>
      </c>
      <c r="D32" s="517" t="s">
        <v>760</v>
      </c>
      <c r="E32" s="517" t="s">
        <v>76</v>
      </c>
      <c r="F32" s="518">
        <v>0.16200592534073693</v>
      </c>
      <c r="G32" s="518">
        <v>0.14837876502514993</v>
      </c>
      <c r="J32" s="519"/>
      <c r="K32" s="519"/>
      <c r="L32" s="517"/>
      <c r="M32" s="517"/>
    </row>
    <row r="33" spans="1:13">
      <c r="A33" s="515" t="s">
        <v>777</v>
      </c>
      <c r="B33" s="516">
        <v>1995</v>
      </c>
      <c r="C33" s="516">
        <v>2010</v>
      </c>
      <c r="D33" s="517" t="s">
        <v>743</v>
      </c>
      <c r="E33" s="517" t="s">
        <v>778</v>
      </c>
      <c r="F33" s="518">
        <v>0.12521642645816464</v>
      </c>
      <c r="G33" s="518">
        <v>0.14826233224183893</v>
      </c>
      <c r="J33" s="519"/>
      <c r="K33" s="519"/>
      <c r="L33" s="517"/>
      <c r="M33" s="517"/>
    </row>
    <row r="34" spans="1:13">
      <c r="A34" s="515" t="s">
        <v>779</v>
      </c>
      <c r="B34" s="516">
        <v>1996</v>
      </c>
      <c r="C34" s="516">
        <v>2010</v>
      </c>
      <c r="D34" s="517" t="s">
        <v>743</v>
      </c>
      <c r="E34" s="517" t="s">
        <v>780</v>
      </c>
      <c r="F34" s="518">
        <v>0.13067672954437815</v>
      </c>
      <c r="G34" s="518">
        <v>0.14565340700332013</v>
      </c>
      <c r="J34" s="519"/>
      <c r="K34" s="519"/>
      <c r="L34" s="517"/>
      <c r="M34" s="517"/>
    </row>
    <row r="35" spans="1:13">
      <c r="A35" s="515" t="s">
        <v>781</v>
      </c>
      <c r="B35" s="516">
        <v>1995</v>
      </c>
      <c r="C35" s="516">
        <v>2010</v>
      </c>
      <c r="D35" s="517" t="s">
        <v>760</v>
      </c>
      <c r="E35" s="517" t="s">
        <v>55</v>
      </c>
      <c r="F35" s="518">
        <v>0.15634600136980664</v>
      </c>
      <c r="G35" s="518">
        <v>0.14382413549124792</v>
      </c>
      <c r="J35" s="519"/>
      <c r="K35" s="519"/>
      <c r="L35" s="517"/>
      <c r="M35" s="517"/>
    </row>
    <row r="36" spans="1:13">
      <c r="A36" s="515" t="s">
        <v>782</v>
      </c>
      <c r="B36" s="516">
        <v>1995</v>
      </c>
      <c r="C36" s="516">
        <v>2010</v>
      </c>
      <c r="D36" s="517" t="s">
        <v>760</v>
      </c>
      <c r="E36" s="517" t="s">
        <v>41</v>
      </c>
      <c r="F36" s="518">
        <v>8.1250377854711869E-2</v>
      </c>
      <c r="G36" s="518">
        <v>0.13590433465517943</v>
      </c>
      <c r="J36" s="519"/>
      <c r="K36" s="519"/>
      <c r="L36" s="517"/>
      <c r="M36" s="517"/>
    </row>
    <row r="37" spans="1:13">
      <c r="A37" s="515" t="s">
        <v>783</v>
      </c>
      <c r="B37" s="516">
        <v>1995</v>
      </c>
      <c r="C37" s="516">
        <v>2010</v>
      </c>
      <c r="D37" s="517" t="s">
        <v>760</v>
      </c>
      <c r="E37" s="517" t="s">
        <v>43</v>
      </c>
      <c r="F37" s="518">
        <v>0.12961126628548525</v>
      </c>
      <c r="G37" s="518">
        <v>0.13394341534074339</v>
      </c>
      <c r="J37" s="519"/>
      <c r="K37" s="519"/>
      <c r="L37" s="517"/>
      <c r="M37" s="517"/>
    </row>
    <row r="38" spans="1:13">
      <c r="A38" s="515" t="s">
        <v>784</v>
      </c>
      <c r="B38" s="516">
        <v>1995</v>
      </c>
      <c r="C38" s="516">
        <v>2010</v>
      </c>
      <c r="D38" s="517" t="s">
        <v>760</v>
      </c>
      <c r="E38" s="517" t="s">
        <v>46</v>
      </c>
      <c r="F38" s="518">
        <v>0.10671419654628246</v>
      </c>
      <c r="G38" s="518">
        <v>0.13327899783108871</v>
      </c>
      <c r="J38" s="519"/>
      <c r="K38" s="519"/>
      <c r="L38" s="517"/>
      <c r="M38" s="517"/>
    </row>
    <row r="39" spans="1:13">
      <c r="A39" s="515" t="s">
        <v>785</v>
      </c>
      <c r="B39" s="516">
        <v>1995</v>
      </c>
      <c r="C39" s="516">
        <v>2010</v>
      </c>
      <c r="D39" s="517" t="s">
        <v>760</v>
      </c>
      <c r="E39" s="517" t="s">
        <v>58</v>
      </c>
      <c r="F39" s="518">
        <v>0.1015184962966028</v>
      </c>
      <c r="G39" s="518">
        <v>0.12818526401497213</v>
      </c>
      <c r="J39" s="519"/>
      <c r="K39" s="519"/>
      <c r="L39" s="517"/>
      <c r="M39" s="517"/>
    </row>
    <row r="40" spans="1:13">
      <c r="A40" s="515" t="s">
        <v>786</v>
      </c>
      <c r="B40" s="520">
        <v>1997</v>
      </c>
      <c r="C40" s="516">
        <v>2010</v>
      </c>
      <c r="D40" s="517" t="s">
        <v>760</v>
      </c>
      <c r="E40" s="517" t="s">
        <v>75</v>
      </c>
      <c r="F40" s="518">
        <v>0.10079907665874253</v>
      </c>
      <c r="G40" s="518">
        <v>0.1260064378075062</v>
      </c>
      <c r="J40" s="519"/>
      <c r="K40" s="519"/>
      <c r="L40" s="517"/>
      <c r="M40" s="517"/>
    </row>
    <row r="41" spans="1:13">
      <c r="A41" s="515" t="s">
        <v>787</v>
      </c>
      <c r="B41" s="520">
        <v>2000</v>
      </c>
      <c r="C41" s="520" t="s">
        <v>742</v>
      </c>
      <c r="D41" s="517" t="s">
        <v>760</v>
      </c>
      <c r="E41" s="517" t="s">
        <v>74</v>
      </c>
      <c r="F41" s="521">
        <v>0.12352764079330686</v>
      </c>
      <c r="G41" s="518">
        <v>0.13115959076467273</v>
      </c>
      <c r="J41" s="519"/>
      <c r="K41" s="519"/>
      <c r="L41" s="517"/>
      <c r="M41" s="517"/>
    </row>
    <row r="42" spans="1:13">
      <c r="A42" s="515" t="s">
        <v>788</v>
      </c>
      <c r="B42" s="516">
        <v>1995</v>
      </c>
      <c r="C42" s="516">
        <v>2010</v>
      </c>
      <c r="D42" s="517" t="s">
        <v>743</v>
      </c>
      <c r="E42" s="517" t="s">
        <v>789</v>
      </c>
      <c r="F42" s="518">
        <v>8.1701295612623626E-2</v>
      </c>
      <c r="G42" s="518">
        <v>0.12108085705309375</v>
      </c>
      <c r="J42" s="519"/>
      <c r="K42" s="519"/>
      <c r="L42" s="517"/>
      <c r="M42" s="517"/>
    </row>
    <row r="43" spans="1:13">
      <c r="A43" s="515" t="s">
        <v>790</v>
      </c>
      <c r="B43" s="516">
        <v>1995</v>
      </c>
      <c r="C43" s="516">
        <v>2010</v>
      </c>
      <c r="D43" s="517" t="s">
        <v>760</v>
      </c>
      <c r="E43" s="517" t="s">
        <v>54</v>
      </c>
      <c r="F43" s="518">
        <v>8.8273486451174693E-2</v>
      </c>
      <c r="G43" s="518">
        <v>0.11891858157935085</v>
      </c>
      <c r="J43" s="519"/>
      <c r="K43" s="519"/>
      <c r="L43" s="517"/>
      <c r="M43" s="517"/>
    </row>
    <row r="44" spans="1:13">
      <c r="A44" s="515" t="s">
        <v>791</v>
      </c>
      <c r="B44" s="516">
        <v>1995</v>
      </c>
      <c r="C44" s="516">
        <v>2010</v>
      </c>
      <c r="D44" s="517" t="s">
        <v>760</v>
      </c>
      <c r="E44" s="517" t="s">
        <v>68</v>
      </c>
      <c r="F44" s="518">
        <v>0.10515720693361534</v>
      </c>
      <c r="G44" s="518">
        <v>0.11472386015204028</v>
      </c>
      <c r="J44" s="519"/>
      <c r="K44" s="519"/>
      <c r="L44" s="517"/>
      <c r="M44" s="517"/>
    </row>
    <row r="45" spans="1:13">
      <c r="A45" s="515" t="s">
        <v>792</v>
      </c>
      <c r="B45" s="520">
        <v>1997</v>
      </c>
      <c r="C45" s="516">
        <v>2010</v>
      </c>
      <c r="D45" s="517" t="s">
        <v>760</v>
      </c>
      <c r="E45" s="517" t="s">
        <v>45</v>
      </c>
      <c r="F45" s="518">
        <v>0.13736093165442398</v>
      </c>
      <c r="G45" s="518">
        <v>0.10717597201662922</v>
      </c>
      <c r="J45" s="519"/>
      <c r="K45" s="519"/>
      <c r="L45" s="517"/>
      <c r="M45" s="517"/>
    </row>
    <row r="46" spans="1:13">
      <c r="A46" s="515" t="s">
        <v>793</v>
      </c>
      <c r="B46" s="523">
        <v>1995</v>
      </c>
      <c r="C46" s="523">
        <v>2010</v>
      </c>
      <c r="D46" s="517" t="s">
        <v>760</v>
      </c>
      <c r="E46" s="517" t="s">
        <v>60</v>
      </c>
      <c r="F46" s="530">
        <v>9.6904526759663823E-2</v>
      </c>
      <c r="G46" s="530">
        <v>9.4900223232201514E-2</v>
      </c>
      <c r="J46" s="519"/>
      <c r="K46" s="519"/>
      <c r="L46" s="517"/>
      <c r="M46" s="517"/>
    </row>
    <row r="47" spans="1:13">
      <c r="A47" s="515" t="s">
        <v>794</v>
      </c>
      <c r="B47" s="523">
        <v>1995</v>
      </c>
      <c r="C47" s="527">
        <v>2009</v>
      </c>
      <c r="D47" s="517" t="s">
        <v>760</v>
      </c>
      <c r="E47" s="517" t="s">
        <v>71</v>
      </c>
      <c r="F47" s="530">
        <v>9.3725075651189121E-2</v>
      </c>
      <c r="G47" s="518">
        <v>8.4354630350839704E-2</v>
      </c>
      <c r="J47" s="519"/>
      <c r="K47" s="519"/>
      <c r="L47" s="517"/>
      <c r="M47" s="517"/>
    </row>
    <row r="48" spans="1:13" ht="12.75" thickBot="1">
      <c r="A48" s="531" t="s">
        <v>795</v>
      </c>
      <c r="B48" s="532">
        <v>1995</v>
      </c>
      <c r="C48" s="532">
        <v>2010</v>
      </c>
      <c r="D48" s="533" t="s">
        <v>760</v>
      </c>
      <c r="E48" s="533" t="s">
        <v>61</v>
      </c>
      <c r="F48" s="534">
        <v>4.6260992086299635E-2</v>
      </c>
      <c r="G48" s="534">
        <v>6.5692998496264157E-2</v>
      </c>
      <c r="J48" s="519"/>
      <c r="K48" s="519"/>
      <c r="L48" s="517"/>
      <c r="M48" s="517"/>
    </row>
    <row r="50" spans="1:20" s="509" customFormat="1" ht="13.5" thickBot="1">
      <c r="A50" s="535"/>
      <c r="B50" s="536"/>
      <c r="C50" s="537"/>
      <c r="D50" s="537"/>
      <c r="E50" s="537"/>
      <c r="F50" s="537"/>
      <c r="G50" s="537"/>
      <c r="H50" s="537"/>
      <c r="I50" s="537"/>
      <c r="J50" s="537"/>
      <c r="K50" s="537"/>
      <c r="L50" s="537"/>
      <c r="M50" s="537"/>
      <c r="N50" s="537"/>
      <c r="O50" s="537"/>
      <c r="P50" s="537"/>
      <c r="Q50" s="537"/>
      <c r="R50" s="537"/>
      <c r="S50" s="537"/>
      <c r="T50" s="538"/>
    </row>
    <row r="51" spans="1:20" s="509" customFormat="1" ht="12.75">
      <c r="A51" s="539" t="s">
        <v>796</v>
      </c>
    </row>
    <row r="52" spans="1:20" s="509" customFormat="1" ht="24.75" customHeight="1">
      <c r="A52" s="911" t="s">
        <v>797</v>
      </c>
      <c r="B52" s="911"/>
      <c r="C52" s="911"/>
      <c r="D52" s="911"/>
      <c r="E52" s="911"/>
      <c r="F52" s="911"/>
      <c r="G52" s="911"/>
      <c r="H52" s="911"/>
      <c r="I52" s="911"/>
      <c r="J52" s="911"/>
      <c r="K52" s="911"/>
      <c r="L52" s="911"/>
      <c r="M52" s="911"/>
      <c r="N52" s="911"/>
      <c r="O52" s="911"/>
      <c r="P52" s="911"/>
      <c r="Q52" s="911"/>
      <c r="R52" s="540"/>
    </row>
    <row r="53" spans="1:20" s="509" customFormat="1" ht="15">
      <c r="A53" s="541" t="s">
        <v>798</v>
      </c>
      <c r="B53" s="542"/>
      <c r="D53" s="543" t="s">
        <v>799</v>
      </c>
      <c r="E53" s="544"/>
      <c r="F53" s="544"/>
      <c r="G53" s="544"/>
      <c r="H53" s="544"/>
      <c r="I53" s="544"/>
      <c r="J53" s="544"/>
      <c r="K53" s="544"/>
      <c r="L53" s="544"/>
      <c r="M53" s="544"/>
      <c r="N53" s="544"/>
      <c r="O53" s="544"/>
      <c r="P53" s="544"/>
      <c r="Q53" s="544"/>
      <c r="R53" s="544"/>
    </row>
    <row r="54" spans="1:20" s="509" customFormat="1" ht="12.75">
      <c r="A54" s="545" t="s">
        <v>800</v>
      </c>
      <c r="B54" s="546"/>
      <c r="C54" s="547"/>
      <c r="D54" s="547"/>
      <c r="E54" s="547"/>
      <c r="F54" s="547"/>
      <c r="G54" s="547"/>
      <c r="H54" s="547"/>
      <c r="I54" s="547"/>
      <c r="J54" s="547"/>
      <c r="K54" s="547"/>
      <c r="L54" s="547"/>
      <c r="M54" s="547"/>
      <c r="N54" s="547"/>
      <c r="O54" s="547"/>
      <c r="P54" s="547"/>
      <c r="Q54" s="546"/>
      <c r="R54" s="546"/>
      <c r="S54" s="546"/>
    </row>
    <row r="55" spans="1:20" s="509" customFormat="1" ht="12.75">
      <c r="A55" s="547" t="s">
        <v>801</v>
      </c>
      <c r="B55" s="546"/>
      <c r="C55" s="546"/>
      <c r="D55" s="546"/>
      <c r="E55" s="546"/>
      <c r="F55" s="546"/>
      <c r="G55" s="546"/>
      <c r="H55" s="546"/>
      <c r="I55" s="546"/>
      <c r="J55" s="546"/>
      <c r="K55" s="546"/>
      <c r="L55" s="546"/>
      <c r="M55" s="546"/>
      <c r="N55" s="546"/>
      <c r="O55" s="546"/>
      <c r="P55" s="546"/>
      <c r="Q55" s="546"/>
      <c r="R55" s="546"/>
      <c r="S55" s="546"/>
    </row>
    <row r="56" spans="1:20">
      <c r="A56" s="548"/>
    </row>
    <row r="57" spans="1:20">
      <c r="A57" s="549"/>
      <c r="L57" s="523"/>
      <c r="M57" s="523"/>
    </row>
    <row r="58" spans="1:20" ht="12.75">
      <c r="A58" s="549"/>
      <c r="C58" s="512">
        <v>2010</v>
      </c>
      <c r="L58" s="549"/>
      <c r="M58" s="525"/>
    </row>
    <row r="59" spans="1:20" ht="12.75">
      <c r="A59" s="517" t="s">
        <v>746</v>
      </c>
      <c r="B59" s="518" t="s">
        <v>489</v>
      </c>
      <c r="C59" s="518">
        <v>0.35260903088161538</v>
      </c>
      <c r="D59" s="550">
        <f t="shared" ref="D59:D89" si="0">-(C59-$C$90)/$C$91</f>
        <v>-2.8627990445052065</v>
      </c>
      <c r="L59" s="525"/>
      <c r="M59" s="525"/>
    </row>
    <row r="60" spans="1:20" ht="12.75">
      <c r="A60" s="517" t="s">
        <v>748</v>
      </c>
      <c r="B60" s="521">
        <v>0.33656066258077977</v>
      </c>
      <c r="C60" s="518">
        <v>0.34642262001679597</v>
      </c>
      <c r="D60" s="550">
        <f t="shared" si="0"/>
        <v>-2.7685997983706687</v>
      </c>
      <c r="L60" s="525"/>
      <c r="M60" s="525"/>
    </row>
    <row r="61" spans="1:20">
      <c r="A61" s="551" t="s">
        <v>77</v>
      </c>
      <c r="B61" s="552">
        <v>0.21964132272708894</v>
      </c>
      <c r="C61" s="553">
        <v>0.26443355449599115</v>
      </c>
      <c r="D61" s="554">
        <f t="shared" si="0"/>
        <v>-1.5201686268725731</v>
      </c>
    </row>
    <row r="62" spans="1:20">
      <c r="A62" s="517" t="s">
        <v>762</v>
      </c>
      <c r="B62" s="521">
        <v>0.253525014237862</v>
      </c>
      <c r="C62" s="518"/>
      <c r="D62" s="550">
        <f t="shared" si="0"/>
        <v>2.5063084420612789</v>
      </c>
    </row>
    <row r="63" spans="1:20">
      <c r="A63" s="517" t="s">
        <v>70</v>
      </c>
      <c r="B63" s="518">
        <v>0.22580900440167923</v>
      </c>
      <c r="C63" s="518">
        <v>0.22034385123593475</v>
      </c>
      <c r="D63" s="550">
        <f t="shared" si="0"/>
        <v>-0.84882349636869647</v>
      </c>
    </row>
    <row r="64" spans="1:20">
      <c r="A64" s="517" t="s">
        <v>44</v>
      </c>
      <c r="B64" s="518">
        <v>0.15496377555138552</v>
      </c>
      <c r="C64" s="518">
        <v>0.22024707741052851</v>
      </c>
      <c r="D64" s="550">
        <f t="shared" si="0"/>
        <v>-0.84734994060299984</v>
      </c>
    </row>
    <row r="65" spans="1:4">
      <c r="A65" s="517" t="s">
        <v>72</v>
      </c>
      <c r="B65" s="518">
        <v>0.18767252197426848</v>
      </c>
      <c r="C65" s="518">
        <v>0.20932000261914779</v>
      </c>
      <c r="D65" s="550">
        <f t="shared" si="0"/>
        <v>-0.68096554902350137</v>
      </c>
    </row>
    <row r="66" spans="1:4">
      <c r="A66" s="517" t="s">
        <v>52</v>
      </c>
      <c r="B66" s="518">
        <v>0.12679302050875138</v>
      </c>
      <c r="C66" s="518">
        <v>0.19884922463330643</v>
      </c>
      <c r="D66" s="550">
        <f t="shared" si="0"/>
        <v>-0.52152909802451586</v>
      </c>
    </row>
    <row r="67" spans="1:4">
      <c r="A67" s="517" t="s">
        <v>56</v>
      </c>
      <c r="B67" s="518">
        <v>0.18328636555357111</v>
      </c>
      <c r="C67" s="518">
        <v>0.19852587691051152</v>
      </c>
      <c r="D67" s="550">
        <f t="shared" si="0"/>
        <v>-0.51660554664841618</v>
      </c>
    </row>
    <row r="68" spans="1:4">
      <c r="A68" s="517" t="s">
        <v>80</v>
      </c>
      <c r="B68" s="518">
        <v>0.14318677944101157</v>
      </c>
      <c r="C68" s="518">
        <v>0.18978923895288158</v>
      </c>
      <c r="D68" s="550">
        <f t="shared" si="0"/>
        <v>-0.38357450048249803</v>
      </c>
    </row>
    <row r="69" spans="1:4">
      <c r="A69" s="517" t="s">
        <v>38</v>
      </c>
      <c r="B69" s="518">
        <v>0.1856664039232534</v>
      </c>
      <c r="C69" s="518">
        <v>0.18822786894696455</v>
      </c>
      <c r="D69" s="550">
        <f t="shared" si="0"/>
        <v>-0.35979983036951385</v>
      </c>
    </row>
    <row r="70" spans="1:4">
      <c r="A70" s="517" t="s">
        <v>78</v>
      </c>
      <c r="B70" s="518" t="s">
        <v>489</v>
      </c>
      <c r="C70" s="518">
        <v>0.16814486302688844</v>
      </c>
      <c r="D70" s="550">
        <f t="shared" si="0"/>
        <v>-5.3999899015964067E-2</v>
      </c>
    </row>
    <row r="71" spans="1:4">
      <c r="A71" s="517" t="s">
        <v>42</v>
      </c>
      <c r="B71" s="518">
        <v>0.14064932366518204</v>
      </c>
      <c r="C71" s="518">
        <v>0.15067199432277226</v>
      </c>
      <c r="D71" s="550">
        <f t="shared" si="0"/>
        <v>0.21205599279288859</v>
      </c>
    </row>
    <row r="72" spans="1:4">
      <c r="A72" s="517" t="s">
        <v>47</v>
      </c>
      <c r="B72" s="518">
        <v>0.16969944652259306</v>
      </c>
      <c r="C72" s="518">
        <v>0.14892572650774283</v>
      </c>
      <c r="D72" s="550">
        <f t="shared" si="0"/>
        <v>0.23864606502042737</v>
      </c>
    </row>
    <row r="73" spans="1:4">
      <c r="A73" s="517" t="s">
        <v>76</v>
      </c>
      <c r="B73" s="518">
        <v>0.16200592534073693</v>
      </c>
      <c r="C73" s="518">
        <v>0.14837876502514993</v>
      </c>
      <c r="D73" s="550">
        <f t="shared" si="0"/>
        <v>0.24697453858138665</v>
      </c>
    </row>
    <row r="74" spans="1:4">
      <c r="A74" s="517" t="s">
        <v>778</v>
      </c>
      <c r="B74" s="518">
        <v>0.12521642645816464</v>
      </c>
      <c r="C74" s="518">
        <v>0.14826233224183893</v>
      </c>
      <c r="D74" s="550">
        <f t="shared" si="0"/>
        <v>0.24874743738376232</v>
      </c>
    </row>
    <row r="75" spans="1:4">
      <c r="A75" s="517" t="s">
        <v>67</v>
      </c>
      <c r="B75" s="518">
        <v>0.13067672954437815</v>
      </c>
      <c r="C75" s="518">
        <v>0.14565340700332013</v>
      </c>
      <c r="D75" s="550">
        <f t="shared" si="0"/>
        <v>0.28847302238934447</v>
      </c>
    </row>
    <row r="76" spans="1:4">
      <c r="A76" s="517" t="s">
        <v>55</v>
      </c>
      <c r="B76" s="518">
        <v>0.15634600136980664</v>
      </c>
      <c r="C76" s="518">
        <v>0.14382413549124792</v>
      </c>
      <c r="D76" s="550">
        <f t="shared" si="0"/>
        <v>0.31632697538048943</v>
      </c>
    </row>
    <row r="77" spans="1:4">
      <c r="A77" s="517" t="s">
        <v>41</v>
      </c>
      <c r="B77" s="518">
        <v>8.1250377854711869E-2</v>
      </c>
      <c r="C77" s="518">
        <v>0.13590433465517943</v>
      </c>
      <c r="D77" s="550">
        <f t="shared" si="0"/>
        <v>0.43692020538011261</v>
      </c>
    </row>
    <row r="78" spans="1:4">
      <c r="A78" s="517" t="s">
        <v>43</v>
      </c>
      <c r="B78" s="518">
        <v>0.12961126628548525</v>
      </c>
      <c r="C78" s="518">
        <v>0.13394341534074339</v>
      </c>
      <c r="D78" s="550">
        <f t="shared" si="0"/>
        <v>0.46677873323848201</v>
      </c>
    </row>
    <row r="79" spans="1:4">
      <c r="A79" s="517" t="s">
        <v>46</v>
      </c>
      <c r="B79" s="518">
        <v>0.10671419654628246</v>
      </c>
      <c r="C79" s="518">
        <v>0.13327899783108871</v>
      </c>
      <c r="D79" s="550">
        <f t="shared" si="0"/>
        <v>0.47689568633061791</v>
      </c>
    </row>
    <row r="80" spans="1:4">
      <c r="A80" s="517" t="s">
        <v>58</v>
      </c>
      <c r="B80" s="518">
        <v>0.1015184962966028</v>
      </c>
      <c r="C80" s="518">
        <v>0.12818526401497213</v>
      </c>
      <c r="D80" s="550">
        <f t="shared" si="0"/>
        <v>0.55445695666538275</v>
      </c>
    </row>
    <row r="81" spans="1:4">
      <c r="A81" s="517" t="s">
        <v>75</v>
      </c>
      <c r="B81" s="518">
        <v>0.10079907665874253</v>
      </c>
      <c r="C81" s="518">
        <v>0.1260064378075062</v>
      </c>
      <c r="D81" s="550">
        <f t="shared" si="0"/>
        <v>0.58763350938493053</v>
      </c>
    </row>
    <row r="82" spans="1:4">
      <c r="A82" s="517" t="s">
        <v>74</v>
      </c>
      <c r="B82" s="521">
        <v>0.12352764079330686</v>
      </c>
      <c r="C82" s="518">
        <v>0.13115959076467273</v>
      </c>
      <c r="D82" s="550">
        <f t="shared" si="0"/>
        <v>0.50916747562349174</v>
      </c>
    </row>
    <row r="83" spans="1:4">
      <c r="A83" s="517" t="s">
        <v>789</v>
      </c>
      <c r="B83" s="518">
        <v>8.1701295612623626E-2</v>
      </c>
      <c r="C83" s="518">
        <v>0.12108085705309375</v>
      </c>
      <c r="D83" s="550">
        <f t="shared" si="0"/>
        <v>0.66263434653899256</v>
      </c>
    </row>
    <row r="84" spans="1:4">
      <c r="A84" s="517" t="s">
        <v>54</v>
      </c>
      <c r="B84" s="518">
        <v>8.8273486451174693E-2</v>
      </c>
      <c r="C84" s="518">
        <v>0.11891858157935085</v>
      </c>
      <c r="D84" s="550">
        <f t="shared" si="0"/>
        <v>0.69555888453243342</v>
      </c>
    </row>
    <row r="85" spans="1:4">
      <c r="A85" s="517" t="s">
        <v>68</v>
      </c>
      <c r="B85" s="518">
        <v>0.10515720693361534</v>
      </c>
      <c r="C85" s="518">
        <v>0.11472386015204028</v>
      </c>
      <c r="D85" s="550">
        <f t="shared" si="0"/>
        <v>0.7594310722728419</v>
      </c>
    </row>
    <row r="86" spans="1:4">
      <c r="A86" s="517" t="s">
        <v>45</v>
      </c>
      <c r="B86" s="518">
        <v>0.13736093165442398</v>
      </c>
      <c r="C86" s="518">
        <v>0.10717597201662922</v>
      </c>
      <c r="D86" s="550">
        <f t="shared" si="0"/>
        <v>0.87436126165079875</v>
      </c>
    </row>
    <row r="87" spans="1:4">
      <c r="A87" s="517" t="s">
        <v>60</v>
      </c>
      <c r="B87" s="530">
        <v>9.6904526759663823E-2</v>
      </c>
      <c r="C87" s="530">
        <v>9.4900223232201514E-2</v>
      </c>
      <c r="D87" s="550">
        <f t="shared" si="0"/>
        <v>1.0612816435164825</v>
      </c>
    </row>
    <row r="88" spans="1:4">
      <c r="A88" s="517" t="s">
        <v>71</v>
      </c>
      <c r="B88" s="530">
        <v>9.3725075651189121E-2</v>
      </c>
      <c r="C88" s="518">
        <v>8.4354630350839704E-2</v>
      </c>
      <c r="D88" s="550">
        <f t="shared" si="0"/>
        <v>1.2218572860291996</v>
      </c>
    </row>
    <row r="89" spans="1:4" ht="12.75" thickBot="1">
      <c r="A89" s="533" t="s">
        <v>61</v>
      </c>
      <c r="B89" s="534">
        <v>4.6260992086299635E-2</v>
      </c>
      <c r="C89" s="534">
        <v>6.5692998496264157E-2</v>
      </c>
      <c r="D89" s="550">
        <f t="shared" si="0"/>
        <v>1.506014237572477</v>
      </c>
    </row>
    <row r="90" spans="1:4">
      <c r="C90" s="519">
        <f>AVERAGE(C59:C89)</f>
        <v>0.16459849110057398</v>
      </c>
    </row>
    <row r="91" spans="1:4">
      <c r="C91" s="512">
        <f>_xlfn.STDEV.P(C59:C89)</f>
        <v>6.5673677005692974E-2</v>
      </c>
    </row>
  </sheetData>
  <mergeCells count="1">
    <mergeCell ref="A52:Q52"/>
  </mergeCells>
  <hyperlinks>
    <hyperlink ref="D53" r:id="rId1"/>
    <hyperlink ref="A1" r:id="rId2" display="http://dx.doi.org/10.1787/reg_glance-2013-en"/>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workbookViewId="0"/>
  </sheetViews>
  <sheetFormatPr defaultRowHeight="16.5"/>
  <cols>
    <col min="1" max="1" width="9.140625" style="284"/>
    <col min="2" max="2" width="21.42578125" style="284" customWidth="1"/>
    <col min="3" max="7" width="9.140625" style="284"/>
    <col min="8" max="8" width="10" style="284" customWidth="1"/>
    <col min="9" max="9" width="11" style="284" customWidth="1"/>
    <col min="10" max="257" width="9.140625" style="284"/>
    <col min="258" max="258" width="21.42578125" style="284" customWidth="1"/>
    <col min="259" max="263" width="9.140625" style="284"/>
    <col min="264" max="264" width="10" style="284" customWidth="1"/>
    <col min="265" max="265" width="11" style="284" customWidth="1"/>
    <col min="266" max="513" width="9.140625" style="284"/>
    <col min="514" max="514" width="21.42578125" style="284" customWidth="1"/>
    <col min="515" max="519" width="9.140625" style="284"/>
    <col min="520" max="520" width="10" style="284" customWidth="1"/>
    <col min="521" max="521" width="11" style="284" customWidth="1"/>
    <col min="522" max="769" width="9.140625" style="284"/>
    <col min="770" max="770" width="21.42578125" style="284" customWidth="1"/>
    <col min="771" max="775" width="9.140625" style="284"/>
    <col min="776" max="776" width="10" style="284" customWidth="1"/>
    <col min="777" max="777" width="11" style="284" customWidth="1"/>
    <col min="778" max="1025" width="9.140625" style="284"/>
    <col min="1026" max="1026" width="21.42578125" style="284" customWidth="1"/>
    <col min="1027" max="1031" width="9.140625" style="284"/>
    <col min="1032" max="1032" width="10" style="284" customWidth="1"/>
    <col min="1033" max="1033" width="11" style="284" customWidth="1"/>
    <col min="1034" max="1281" width="9.140625" style="284"/>
    <col min="1282" max="1282" width="21.42578125" style="284" customWidth="1"/>
    <col min="1283" max="1287" width="9.140625" style="284"/>
    <col min="1288" max="1288" width="10" style="284" customWidth="1"/>
    <col min="1289" max="1289" width="11" style="284" customWidth="1"/>
    <col min="1290" max="1537" width="9.140625" style="284"/>
    <col min="1538" max="1538" width="21.42578125" style="284" customWidth="1"/>
    <col min="1539" max="1543" width="9.140625" style="284"/>
    <col min="1544" max="1544" width="10" style="284" customWidth="1"/>
    <col min="1545" max="1545" width="11" style="284" customWidth="1"/>
    <col min="1546" max="1793" width="9.140625" style="284"/>
    <col min="1794" max="1794" width="21.42578125" style="284" customWidth="1"/>
    <col min="1795" max="1799" width="9.140625" style="284"/>
    <col min="1800" max="1800" width="10" style="284" customWidth="1"/>
    <col min="1801" max="1801" width="11" style="284" customWidth="1"/>
    <col min="1802" max="2049" width="9.140625" style="284"/>
    <col min="2050" max="2050" width="21.42578125" style="284" customWidth="1"/>
    <col min="2051" max="2055" width="9.140625" style="284"/>
    <col min="2056" max="2056" width="10" style="284" customWidth="1"/>
    <col min="2057" max="2057" width="11" style="284" customWidth="1"/>
    <col min="2058" max="2305" width="9.140625" style="284"/>
    <col min="2306" max="2306" width="21.42578125" style="284" customWidth="1"/>
    <col min="2307" max="2311" width="9.140625" style="284"/>
    <col min="2312" max="2312" width="10" style="284" customWidth="1"/>
    <col min="2313" max="2313" width="11" style="284" customWidth="1"/>
    <col min="2314" max="2561" width="9.140625" style="284"/>
    <col min="2562" max="2562" width="21.42578125" style="284" customWidth="1"/>
    <col min="2563" max="2567" width="9.140625" style="284"/>
    <col min="2568" max="2568" width="10" style="284" customWidth="1"/>
    <col min="2569" max="2569" width="11" style="284" customWidth="1"/>
    <col min="2570" max="2817" width="9.140625" style="284"/>
    <col min="2818" max="2818" width="21.42578125" style="284" customWidth="1"/>
    <col min="2819" max="2823" width="9.140625" style="284"/>
    <col min="2824" max="2824" width="10" style="284" customWidth="1"/>
    <col min="2825" max="2825" width="11" style="284" customWidth="1"/>
    <col min="2826" max="3073" width="9.140625" style="284"/>
    <col min="3074" max="3074" width="21.42578125" style="284" customWidth="1"/>
    <col min="3075" max="3079" width="9.140625" style="284"/>
    <col min="3080" max="3080" width="10" style="284" customWidth="1"/>
    <col min="3081" max="3081" width="11" style="284" customWidth="1"/>
    <col min="3082" max="3329" width="9.140625" style="284"/>
    <col min="3330" max="3330" width="21.42578125" style="284" customWidth="1"/>
    <col min="3331" max="3335" width="9.140625" style="284"/>
    <col min="3336" max="3336" width="10" style="284" customWidth="1"/>
    <col min="3337" max="3337" width="11" style="284" customWidth="1"/>
    <col min="3338" max="3585" width="9.140625" style="284"/>
    <col min="3586" max="3586" width="21.42578125" style="284" customWidth="1"/>
    <col min="3587" max="3591" width="9.140625" style="284"/>
    <col min="3592" max="3592" width="10" style="284" customWidth="1"/>
    <col min="3593" max="3593" width="11" style="284" customWidth="1"/>
    <col min="3594" max="3841" width="9.140625" style="284"/>
    <col min="3842" max="3842" width="21.42578125" style="284" customWidth="1"/>
    <col min="3843" max="3847" width="9.140625" style="284"/>
    <col min="3848" max="3848" width="10" style="284" customWidth="1"/>
    <col min="3849" max="3849" width="11" style="284" customWidth="1"/>
    <col min="3850" max="4097" width="9.140625" style="284"/>
    <col min="4098" max="4098" width="21.42578125" style="284" customWidth="1"/>
    <col min="4099" max="4103" width="9.140625" style="284"/>
    <col min="4104" max="4104" width="10" style="284" customWidth="1"/>
    <col min="4105" max="4105" width="11" style="284" customWidth="1"/>
    <col min="4106" max="4353" width="9.140625" style="284"/>
    <col min="4354" max="4354" width="21.42578125" style="284" customWidth="1"/>
    <col min="4355" max="4359" width="9.140625" style="284"/>
    <col min="4360" max="4360" width="10" style="284" customWidth="1"/>
    <col min="4361" max="4361" width="11" style="284" customWidth="1"/>
    <col min="4362" max="4609" width="9.140625" style="284"/>
    <col min="4610" max="4610" width="21.42578125" style="284" customWidth="1"/>
    <col min="4611" max="4615" width="9.140625" style="284"/>
    <col min="4616" max="4616" width="10" style="284" customWidth="1"/>
    <col min="4617" max="4617" width="11" style="284" customWidth="1"/>
    <col min="4618" max="4865" width="9.140625" style="284"/>
    <col min="4866" max="4866" width="21.42578125" style="284" customWidth="1"/>
    <col min="4867" max="4871" width="9.140625" style="284"/>
    <col min="4872" max="4872" width="10" style="284" customWidth="1"/>
    <col min="4873" max="4873" width="11" style="284" customWidth="1"/>
    <col min="4874" max="5121" width="9.140625" style="284"/>
    <col min="5122" max="5122" width="21.42578125" style="284" customWidth="1"/>
    <col min="5123" max="5127" width="9.140625" style="284"/>
    <col min="5128" max="5128" width="10" style="284" customWidth="1"/>
    <col min="5129" max="5129" width="11" style="284" customWidth="1"/>
    <col min="5130" max="5377" width="9.140625" style="284"/>
    <col min="5378" max="5378" width="21.42578125" style="284" customWidth="1"/>
    <col min="5379" max="5383" width="9.140625" style="284"/>
    <col min="5384" max="5384" width="10" style="284" customWidth="1"/>
    <col min="5385" max="5385" width="11" style="284" customWidth="1"/>
    <col min="5386" max="5633" width="9.140625" style="284"/>
    <col min="5634" max="5634" width="21.42578125" style="284" customWidth="1"/>
    <col min="5635" max="5639" width="9.140625" style="284"/>
    <col min="5640" max="5640" width="10" style="284" customWidth="1"/>
    <col min="5641" max="5641" width="11" style="284" customWidth="1"/>
    <col min="5642" max="5889" width="9.140625" style="284"/>
    <col min="5890" max="5890" width="21.42578125" style="284" customWidth="1"/>
    <col min="5891" max="5895" width="9.140625" style="284"/>
    <col min="5896" max="5896" width="10" style="284" customWidth="1"/>
    <col min="5897" max="5897" width="11" style="284" customWidth="1"/>
    <col min="5898" max="6145" width="9.140625" style="284"/>
    <col min="6146" max="6146" width="21.42578125" style="284" customWidth="1"/>
    <col min="6147" max="6151" width="9.140625" style="284"/>
    <col min="6152" max="6152" width="10" style="284" customWidth="1"/>
    <col min="6153" max="6153" width="11" style="284" customWidth="1"/>
    <col min="6154" max="6401" width="9.140625" style="284"/>
    <col min="6402" max="6402" width="21.42578125" style="284" customWidth="1"/>
    <col min="6403" max="6407" width="9.140625" style="284"/>
    <col min="6408" max="6408" width="10" style="284" customWidth="1"/>
    <col min="6409" max="6409" width="11" style="284" customWidth="1"/>
    <col min="6410" max="6657" width="9.140625" style="284"/>
    <col min="6658" max="6658" width="21.42578125" style="284" customWidth="1"/>
    <col min="6659" max="6663" width="9.140625" style="284"/>
    <col min="6664" max="6664" width="10" style="284" customWidth="1"/>
    <col min="6665" max="6665" width="11" style="284" customWidth="1"/>
    <col min="6666" max="6913" width="9.140625" style="284"/>
    <col min="6914" max="6914" width="21.42578125" style="284" customWidth="1"/>
    <col min="6915" max="6919" width="9.140625" style="284"/>
    <col min="6920" max="6920" width="10" style="284" customWidth="1"/>
    <col min="6921" max="6921" width="11" style="284" customWidth="1"/>
    <col min="6922" max="7169" width="9.140625" style="284"/>
    <col min="7170" max="7170" width="21.42578125" style="284" customWidth="1"/>
    <col min="7171" max="7175" width="9.140625" style="284"/>
    <col min="7176" max="7176" width="10" style="284" customWidth="1"/>
    <col min="7177" max="7177" width="11" style="284" customWidth="1"/>
    <col min="7178" max="7425" width="9.140625" style="284"/>
    <col min="7426" max="7426" width="21.42578125" style="284" customWidth="1"/>
    <col min="7427" max="7431" width="9.140625" style="284"/>
    <col min="7432" max="7432" width="10" style="284" customWidth="1"/>
    <col min="7433" max="7433" width="11" style="284" customWidth="1"/>
    <col min="7434" max="7681" width="9.140625" style="284"/>
    <col min="7682" max="7682" width="21.42578125" style="284" customWidth="1"/>
    <col min="7683" max="7687" width="9.140625" style="284"/>
    <col min="7688" max="7688" width="10" style="284" customWidth="1"/>
    <col min="7689" max="7689" width="11" style="284" customWidth="1"/>
    <col min="7690" max="7937" width="9.140625" style="284"/>
    <col min="7938" max="7938" width="21.42578125" style="284" customWidth="1"/>
    <col min="7939" max="7943" width="9.140625" style="284"/>
    <col min="7944" max="7944" width="10" style="284" customWidth="1"/>
    <col min="7945" max="7945" width="11" style="284" customWidth="1"/>
    <col min="7946" max="8193" width="9.140625" style="284"/>
    <col min="8194" max="8194" width="21.42578125" style="284" customWidth="1"/>
    <col min="8195" max="8199" width="9.140625" style="284"/>
    <col min="8200" max="8200" width="10" style="284" customWidth="1"/>
    <col min="8201" max="8201" width="11" style="284" customWidth="1"/>
    <col min="8202" max="8449" width="9.140625" style="284"/>
    <col min="8450" max="8450" width="21.42578125" style="284" customWidth="1"/>
    <col min="8451" max="8455" width="9.140625" style="284"/>
    <col min="8456" max="8456" width="10" style="284" customWidth="1"/>
    <col min="8457" max="8457" width="11" style="284" customWidth="1"/>
    <col min="8458" max="8705" width="9.140625" style="284"/>
    <col min="8706" max="8706" width="21.42578125" style="284" customWidth="1"/>
    <col min="8707" max="8711" width="9.140625" style="284"/>
    <col min="8712" max="8712" width="10" style="284" customWidth="1"/>
    <col min="8713" max="8713" width="11" style="284" customWidth="1"/>
    <col min="8714" max="8961" width="9.140625" style="284"/>
    <col min="8962" max="8962" width="21.42578125" style="284" customWidth="1"/>
    <col min="8963" max="8967" width="9.140625" style="284"/>
    <col min="8968" max="8968" width="10" style="284" customWidth="1"/>
    <col min="8969" max="8969" width="11" style="284" customWidth="1"/>
    <col min="8970" max="9217" width="9.140625" style="284"/>
    <col min="9218" max="9218" width="21.42578125" style="284" customWidth="1"/>
    <col min="9219" max="9223" width="9.140625" style="284"/>
    <col min="9224" max="9224" width="10" style="284" customWidth="1"/>
    <col min="9225" max="9225" width="11" style="284" customWidth="1"/>
    <col min="9226" max="9473" width="9.140625" style="284"/>
    <col min="9474" max="9474" width="21.42578125" style="284" customWidth="1"/>
    <col min="9475" max="9479" width="9.140625" style="284"/>
    <col min="9480" max="9480" width="10" style="284" customWidth="1"/>
    <col min="9481" max="9481" width="11" style="284" customWidth="1"/>
    <col min="9482" max="9729" width="9.140625" style="284"/>
    <col min="9730" max="9730" width="21.42578125" style="284" customWidth="1"/>
    <col min="9731" max="9735" width="9.140625" style="284"/>
    <col min="9736" max="9736" width="10" style="284" customWidth="1"/>
    <col min="9737" max="9737" width="11" style="284" customWidth="1"/>
    <col min="9738" max="9985" width="9.140625" style="284"/>
    <col min="9986" max="9986" width="21.42578125" style="284" customWidth="1"/>
    <col min="9987" max="9991" width="9.140625" style="284"/>
    <col min="9992" max="9992" width="10" style="284" customWidth="1"/>
    <col min="9993" max="9993" width="11" style="284" customWidth="1"/>
    <col min="9994" max="10241" width="9.140625" style="284"/>
    <col min="10242" max="10242" width="21.42578125" style="284" customWidth="1"/>
    <col min="10243" max="10247" width="9.140625" style="284"/>
    <col min="10248" max="10248" width="10" style="284" customWidth="1"/>
    <col min="10249" max="10249" width="11" style="284" customWidth="1"/>
    <col min="10250" max="10497" width="9.140625" style="284"/>
    <col min="10498" max="10498" width="21.42578125" style="284" customWidth="1"/>
    <col min="10499" max="10503" width="9.140625" style="284"/>
    <col min="10504" max="10504" width="10" style="284" customWidth="1"/>
    <col min="10505" max="10505" width="11" style="284" customWidth="1"/>
    <col min="10506" max="10753" width="9.140625" style="284"/>
    <col min="10754" max="10754" width="21.42578125" style="284" customWidth="1"/>
    <col min="10755" max="10759" width="9.140625" style="284"/>
    <col min="10760" max="10760" width="10" style="284" customWidth="1"/>
    <col min="10761" max="10761" width="11" style="284" customWidth="1"/>
    <col min="10762" max="11009" width="9.140625" style="284"/>
    <col min="11010" max="11010" width="21.42578125" style="284" customWidth="1"/>
    <col min="11011" max="11015" width="9.140625" style="284"/>
    <col min="11016" max="11016" width="10" style="284" customWidth="1"/>
    <col min="11017" max="11017" width="11" style="284" customWidth="1"/>
    <col min="11018" max="11265" width="9.140625" style="284"/>
    <col min="11266" max="11266" width="21.42578125" style="284" customWidth="1"/>
    <col min="11267" max="11271" width="9.140625" style="284"/>
    <col min="11272" max="11272" width="10" style="284" customWidth="1"/>
    <col min="11273" max="11273" width="11" style="284" customWidth="1"/>
    <col min="11274" max="11521" width="9.140625" style="284"/>
    <col min="11522" max="11522" width="21.42578125" style="284" customWidth="1"/>
    <col min="11523" max="11527" width="9.140625" style="284"/>
    <col min="11528" max="11528" width="10" style="284" customWidth="1"/>
    <col min="11529" max="11529" width="11" style="284" customWidth="1"/>
    <col min="11530" max="11777" width="9.140625" style="284"/>
    <col min="11778" max="11778" width="21.42578125" style="284" customWidth="1"/>
    <col min="11779" max="11783" width="9.140625" style="284"/>
    <col min="11784" max="11784" width="10" style="284" customWidth="1"/>
    <col min="11785" max="11785" width="11" style="284" customWidth="1"/>
    <col min="11786" max="12033" width="9.140625" style="284"/>
    <col min="12034" max="12034" width="21.42578125" style="284" customWidth="1"/>
    <col min="12035" max="12039" width="9.140625" style="284"/>
    <col min="12040" max="12040" width="10" style="284" customWidth="1"/>
    <col min="12041" max="12041" width="11" style="284" customWidth="1"/>
    <col min="12042" max="12289" width="9.140625" style="284"/>
    <col min="12290" max="12290" width="21.42578125" style="284" customWidth="1"/>
    <col min="12291" max="12295" width="9.140625" style="284"/>
    <col min="12296" max="12296" width="10" style="284" customWidth="1"/>
    <col min="12297" max="12297" width="11" style="284" customWidth="1"/>
    <col min="12298" max="12545" width="9.140625" style="284"/>
    <col min="12546" max="12546" width="21.42578125" style="284" customWidth="1"/>
    <col min="12547" max="12551" width="9.140625" style="284"/>
    <col min="12552" max="12552" width="10" style="284" customWidth="1"/>
    <col min="12553" max="12553" width="11" style="284" customWidth="1"/>
    <col min="12554" max="12801" width="9.140625" style="284"/>
    <col min="12802" max="12802" width="21.42578125" style="284" customWidth="1"/>
    <col min="12803" max="12807" width="9.140625" style="284"/>
    <col min="12808" max="12808" width="10" style="284" customWidth="1"/>
    <col min="12809" max="12809" width="11" style="284" customWidth="1"/>
    <col min="12810" max="13057" width="9.140625" style="284"/>
    <col min="13058" max="13058" width="21.42578125" style="284" customWidth="1"/>
    <col min="13059" max="13063" width="9.140625" style="284"/>
    <col min="13064" max="13064" width="10" style="284" customWidth="1"/>
    <col min="13065" max="13065" width="11" style="284" customWidth="1"/>
    <col min="13066" max="13313" width="9.140625" style="284"/>
    <col min="13314" max="13314" width="21.42578125" style="284" customWidth="1"/>
    <col min="13315" max="13319" width="9.140625" style="284"/>
    <col min="13320" max="13320" width="10" style="284" customWidth="1"/>
    <col min="13321" max="13321" width="11" style="284" customWidth="1"/>
    <col min="13322" max="13569" width="9.140625" style="284"/>
    <col min="13570" max="13570" width="21.42578125" style="284" customWidth="1"/>
    <col min="13571" max="13575" width="9.140625" style="284"/>
    <col min="13576" max="13576" width="10" style="284" customWidth="1"/>
    <col min="13577" max="13577" width="11" style="284" customWidth="1"/>
    <col min="13578" max="13825" width="9.140625" style="284"/>
    <col min="13826" max="13826" width="21.42578125" style="284" customWidth="1"/>
    <col min="13827" max="13831" width="9.140625" style="284"/>
    <col min="13832" max="13832" width="10" style="284" customWidth="1"/>
    <col min="13833" max="13833" width="11" style="284" customWidth="1"/>
    <col min="13834" max="14081" width="9.140625" style="284"/>
    <col min="14082" max="14082" width="21.42578125" style="284" customWidth="1"/>
    <col min="14083" max="14087" width="9.140625" style="284"/>
    <col min="14088" max="14088" width="10" style="284" customWidth="1"/>
    <col min="14089" max="14089" width="11" style="284" customWidth="1"/>
    <col min="14090" max="14337" width="9.140625" style="284"/>
    <col min="14338" max="14338" width="21.42578125" style="284" customWidth="1"/>
    <col min="14339" max="14343" width="9.140625" style="284"/>
    <col min="14344" max="14344" width="10" style="284" customWidth="1"/>
    <col min="14345" max="14345" width="11" style="284" customWidth="1"/>
    <col min="14346" max="14593" width="9.140625" style="284"/>
    <col min="14594" max="14594" width="21.42578125" style="284" customWidth="1"/>
    <col min="14595" max="14599" width="9.140625" style="284"/>
    <col min="14600" max="14600" width="10" style="284" customWidth="1"/>
    <col min="14601" max="14601" width="11" style="284" customWidth="1"/>
    <col min="14602" max="14849" width="9.140625" style="284"/>
    <col min="14850" max="14850" width="21.42578125" style="284" customWidth="1"/>
    <col min="14851" max="14855" width="9.140625" style="284"/>
    <col min="14856" max="14856" width="10" style="284" customWidth="1"/>
    <col min="14857" max="14857" width="11" style="284" customWidth="1"/>
    <col min="14858" max="15105" width="9.140625" style="284"/>
    <col min="15106" max="15106" width="21.42578125" style="284" customWidth="1"/>
    <col min="15107" max="15111" width="9.140625" style="284"/>
    <col min="15112" max="15112" width="10" style="284" customWidth="1"/>
    <col min="15113" max="15113" width="11" style="284" customWidth="1"/>
    <col min="15114" max="15361" width="9.140625" style="284"/>
    <col min="15362" max="15362" width="21.42578125" style="284" customWidth="1"/>
    <col min="15363" max="15367" width="9.140625" style="284"/>
    <col min="15368" max="15368" width="10" style="284" customWidth="1"/>
    <col min="15369" max="15369" width="11" style="284" customWidth="1"/>
    <col min="15370" max="15617" width="9.140625" style="284"/>
    <col min="15618" max="15618" width="21.42578125" style="284" customWidth="1"/>
    <col min="15619" max="15623" width="9.140625" style="284"/>
    <col min="15624" max="15624" width="10" style="284" customWidth="1"/>
    <col min="15625" max="15625" width="11" style="284" customWidth="1"/>
    <col min="15626" max="15873" width="9.140625" style="284"/>
    <col min="15874" max="15874" width="21.42578125" style="284" customWidth="1"/>
    <col min="15875" max="15879" width="9.140625" style="284"/>
    <col min="15880" max="15880" width="10" style="284" customWidth="1"/>
    <col min="15881" max="15881" width="11" style="284" customWidth="1"/>
    <col min="15882" max="16129" width="9.140625" style="284"/>
    <col min="16130" max="16130" width="21.42578125" style="284" customWidth="1"/>
    <col min="16131" max="16135" width="9.140625" style="284"/>
    <col min="16136" max="16136" width="10" style="284" customWidth="1"/>
    <col min="16137" max="16137" width="11" style="284" customWidth="1"/>
    <col min="16138" max="16384" width="9.140625" style="284"/>
  </cols>
  <sheetData>
    <row r="1" spans="1:10" s="584" customFormat="1">
      <c r="A1" s="583" t="s">
        <v>814</v>
      </c>
    </row>
    <row r="2" spans="1:10" s="584" customFormat="1" ht="12.75">
      <c r="A2" s="584" t="s">
        <v>815</v>
      </c>
      <c r="B2" s="584" t="s">
        <v>816</v>
      </c>
    </row>
    <row r="3" spans="1:10" s="584" customFormat="1" ht="12.75">
      <c r="A3" s="584" t="s">
        <v>817</v>
      </c>
    </row>
    <row r="4" spans="1:10" s="584" customFormat="1" ht="12.75">
      <c r="A4" s="584" t="s">
        <v>621</v>
      </c>
    </row>
    <row r="5" spans="1:10" s="584" customFormat="1" ht="12.75"/>
    <row r="7" spans="1:10">
      <c r="B7" s="585" t="s">
        <v>818</v>
      </c>
      <c r="C7" s="586"/>
      <c r="D7" s="586"/>
      <c r="E7" s="586"/>
      <c r="F7" s="586"/>
      <c r="G7" s="586"/>
      <c r="H7" s="586"/>
      <c r="I7" s="586"/>
      <c r="J7" s="586"/>
    </row>
    <row r="8" spans="1:10">
      <c r="B8" s="587"/>
      <c r="C8" s="586"/>
      <c r="D8" s="586"/>
      <c r="E8" s="586"/>
      <c r="F8" s="586"/>
      <c r="G8" s="586"/>
      <c r="H8" s="586"/>
      <c r="I8" s="586"/>
      <c r="J8" s="586"/>
    </row>
    <row r="38" spans="2:19">
      <c r="B38" s="588" t="s">
        <v>819</v>
      </c>
      <c r="C38" s="589"/>
      <c r="D38" s="589"/>
      <c r="E38" s="589"/>
      <c r="F38" s="589"/>
      <c r="G38" s="589"/>
      <c r="H38" s="589"/>
      <c r="I38" s="589"/>
      <c r="J38" s="586"/>
    </row>
    <row r="39" spans="2:19">
      <c r="B39" s="589" t="s">
        <v>820</v>
      </c>
      <c r="C39" s="589"/>
      <c r="D39" s="589"/>
      <c r="E39" s="589"/>
      <c r="F39" s="589"/>
      <c r="G39" s="589"/>
      <c r="H39" s="589"/>
      <c r="I39" s="589"/>
      <c r="J39" s="586"/>
    </row>
    <row r="40" spans="2:19">
      <c r="B40" s="588" t="s">
        <v>821</v>
      </c>
      <c r="C40" s="589"/>
      <c r="D40" s="589"/>
      <c r="E40" s="589"/>
      <c r="F40" s="589"/>
      <c r="G40" s="589"/>
      <c r="H40" s="589"/>
      <c r="I40" s="589"/>
      <c r="J40" s="586"/>
    </row>
    <row r="41" spans="2:19">
      <c r="B41" s="588" t="s">
        <v>822</v>
      </c>
      <c r="C41" s="589"/>
      <c r="D41" s="589"/>
      <c r="E41" s="589"/>
      <c r="F41" s="589"/>
      <c r="G41" s="589"/>
      <c r="H41" s="589"/>
      <c r="I41" s="589"/>
      <c r="J41" s="586"/>
    </row>
    <row r="42" spans="2:19">
      <c r="B42" s="588" t="s">
        <v>823</v>
      </c>
      <c r="C42" s="589"/>
      <c r="D42" s="589"/>
      <c r="E42" s="589"/>
      <c r="F42" s="589"/>
      <c r="G42" s="589"/>
      <c r="H42" s="589"/>
      <c r="I42" s="589"/>
      <c r="J42" s="586"/>
    </row>
    <row r="43" spans="2:19">
      <c r="B43" s="588" t="s">
        <v>824</v>
      </c>
      <c r="C43" s="589"/>
      <c r="D43" s="589"/>
      <c r="E43" s="589"/>
      <c r="F43" s="589"/>
      <c r="G43" s="589"/>
      <c r="H43" s="589"/>
      <c r="I43" s="589"/>
      <c r="J43" s="586"/>
    </row>
    <row r="44" spans="2:19">
      <c r="B44" s="588" t="s">
        <v>825</v>
      </c>
      <c r="C44" s="589"/>
      <c r="D44" s="589"/>
      <c r="E44" s="589"/>
      <c r="F44" s="589"/>
      <c r="G44" s="589"/>
      <c r="H44" s="589"/>
      <c r="I44" s="589"/>
      <c r="J44" s="586"/>
    </row>
    <row r="45" spans="2:19">
      <c r="B45" s="588"/>
      <c r="C45" s="589"/>
      <c r="D45" s="589"/>
      <c r="E45" s="589"/>
      <c r="F45" s="589"/>
      <c r="G45" s="589"/>
      <c r="H45" s="589"/>
      <c r="I45" s="589"/>
      <c r="J45" s="586"/>
    </row>
    <row r="46" spans="2:19">
      <c r="B46" s="586"/>
      <c r="C46" s="590">
        <v>2001</v>
      </c>
      <c r="D46" s="590">
        <v>2009</v>
      </c>
      <c r="E46" s="590">
        <v>2011</v>
      </c>
      <c r="G46" s="591"/>
      <c r="H46" s="591"/>
      <c r="I46" s="591"/>
    </row>
    <row r="47" spans="2:19">
      <c r="B47" s="586" t="s">
        <v>42</v>
      </c>
      <c r="C47" s="592">
        <v>54.19</v>
      </c>
      <c r="D47" s="593">
        <v>58.09</v>
      </c>
      <c r="E47" s="594">
        <v>57.63</v>
      </c>
      <c r="F47" s="284">
        <f>(E47-$E$81)/$E$82</f>
        <v>1.6917894423872799</v>
      </c>
      <c r="G47" s="595"/>
      <c r="H47" s="595"/>
      <c r="I47" s="595"/>
      <c r="S47" s="285"/>
    </row>
    <row r="48" spans="2:19">
      <c r="B48" s="586" t="s">
        <v>46</v>
      </c>
      <c r="C48" s="592">
        <v>51.66</v>
      </c>
      <c r="D48" s="593">
        <v>56.77</v>
      </c>
      <c r="E48" s="594">
        <v>55.89</v>
      </c>
      <c r="F48" s="284">
        <f t="shared" ref="F48:F80" si="0">(E48-$E$81)/$E$82</f>
        <v>1.4549966076864975</v>
      </c>
      <c r="G48" s="595"/>
      <c r="H48" s="595"/>
      <c r="I48" s="595"/>
      <c r="S48" s="285"/>
    </row>
    <row r="49" spans="2:23">
      <c r="B49" s="586" t="s">
        <v>60</v>
      </c>
      <c r="C49" s="592">
        <v>47.95</v>
      </c>
      <c r="D49" s="593">
        <v>56.12</v>
      </c>
      <c r="E49" s="594">
        <v>55.16</v>
      </c>
      <c r="F49" s="284">
        <f t="shared" si="0"/>
        <v>1.3556524873809963</v>
      </c>
      <c r="G49" s="595"/>
      <c r="H49" s="595"/>
      <c r="I49" s="595"/>
      <c r="S49" s="285"/>
    </row>
    <row r="50" spans="2:23">
      <c r="B50" s="586" t="s">
        <v>38</v>
      </c>
      <c r="C50" s="592">
        <v>49.11</v>
      </c>
      <c r="D50" s="593">
        <v>53.72</v>
      </c>
      <c r="E50" s="594">
        <v>53.35</v>
      </c>
      <c r="F50" s="284">
        <f t="shared" si="0"/>
        <v>1.1093335041577694</v>
      </c>
      <c r="G50" s="595"/>
      <c r="H50" s="595"/>
      <c r="I50" s="595"/>
      <c r="S50" s="285"/>
    </row>
    <row r="51" spans="2:23">
      <c r="B51" s="586" t="s">
        <v>68</v>
      </c>
      <c r="C51" s="592">
        <v>45.78</v>
      </c>
      <c r="D51" s="593">
        <v>53.95</v>
      </c>
      <c r="E51" s="594">
        <v>51.96</v>
      </c>
      <c r="F51" s="284">
        <f t="shared" si="0"/>
        <v>0.92017141206921349</v>
      </c>
      <c r="G51" s="595"/>
      <c r="H51" s="595"/>
      <c r="I51" s="595"/>
      <c r="S51" s="248"/>
      <c r="T51" s="596"/>
    </row>
    <row r="52" spans="2:23">
      <c r="B52" s="586" t="s">
        <v>61</v>
      </c>
      <c r="C52" s="592">
        <v>54.52</v>
      </c>
      <c r="D52" s="593">
        <v>54.94</v>
      </c>
      <c r="E52" s="594">
        <v>51.2</v>
      </c>
      <c r="F52" s="284">
        <f t="shared" si="0"/>
        <v>0.81674465668266527</v>
      </c>
      <c r="G52" s="595"/>
      <c r="H52" s="595"/>
      <c r="I52" s="595"/>
      <c r="S52" s="248"/>
      <c r="T52" s="596"/>
    </row>
    <row r="53" spans="2:23">
      <c r="B53" s="586" t="s">
        <v>58</v>
      </c>
      <c r="C53" s="592">
        <v>47.31</v>
      </c>
      <c r="D53" s="593">
        <v>49.35</v>
      </c>
      <c r="E53" s="594">
        <v>50.76</v>
      </c>
      <c r="F53" s="284">
        <f t="shared" si="0"/>
        <v>0.75686600882729438</v>
      </c>
      <c r="G53" s="595"/>
      <c r="H53" s="595"/>
      <c r="I53" s="595"/>
      <c r="S53" s="248"/>
      <c r="T53" s="596"/>
    </row>
    <row r="54" spans="2:23">
      <c r="B54" s="586" t="s">
        <v>55</v>
      </c>
      <c r="C54" s="592">
        <v>51.29</v>
      </c>
      <c r="D54" s="593">
        <v>52.61</v>
      </c>
      <c r="E54" s="594">
        <v>50.74</v>
      </c>
      <c r="F54" s="284">
        <f t="shared" si="0"/>
        <v>0.75414425210659619</v>
      </c>
      <c r="G54" s="595"/>
      <c r="H54" s="595"/>
      <c r="I54" s="595"/>
      <c r="T54" s="248"/>
      <c r="U54" s="248"/>
      <c r="V54" s="248"/>
      <c r="W54" s="248"/>
    </row>
    <row r="55" spans="2:23">
      <c r="B55" s="586" t="s">
        <v>54</v>
      </c>
      <c r="C55" s="592">
        <v>45.35</v>
      </c>
      <c r="D55" s="593">
        <v>51.42</v>
      </c>
      <c r="E55" s="594">
        <v>49.87</v>
      </c>
      <c r="F55" s="284">
        <f t="shared" si="0"/>
        <v>0.63574783475620456</v>
      </c>
      <c r="G55" s="595"/>
      <c r="H55" s="595"/>
      <c r="I55" s="595"/>
      <c r="S55" s="248"/>
      <c r="T55" s="596"/>
    </row>
    <row r="56" spans="2:23">
      <c r="B56" s="586" t="s">
        <v>47</v>
      </c>
      <c r="C56" s="592">
        <v>47.71</v>
      </c>
      <c r="D56" s="593">
        <v>51.88</v>
      </c>
      <c r="E56" s="594">
        <v>49.86</v>
      </c>
      <c r="F56" s="284">
        <f t="shared" si="0"/>
        <v>0.63438695639585541</v>
      </c>
      <c r="G56" s="595"/>
      <c r="H56" s="595"/>
      <c r="I56" s="595"/>
      <c r="S56" s="248"/>
      <c r="T56" s="596"/>
    </row>
    <row r="57" spans="2:23">
      <c r="B57" s="586" t="s">
        <v>52</v>
      </c>
      <c r="C57" s="592">
        <v>47.84</v>
      </c>
      <c r="D57" s="593">
        <v>51.45</v>
      </c>
      <c r="E57" s="594">
        <v>49.58</v>
      </c>
      <c r="F57" s="284">
        <f t="shared" si="0"/>
        <v>0.59628236230607423</v>
      </c>
      <c r="G57" s="595"/>
      <c r="H57" s="595"/>
      <c r="I57" s="595"/>
      <c r="S57" s="248"/>
      <c r="T57" s="596"/>
    </row>
    <row r="58" spans="2:23">
      <c r="B58" s="586" t="s">
        <v>74</v>
      </c>
      <c r="C58" s="592">
        <v>37.1</v>
      </c>
      <c r="D58" s="593">
        <v>42.89</v>
      </c>
      <c r="E58" s="594">
        <v>49.48</v>
      </c>
      <c r="F58" s="284">
        <f t="shared" si="0"/>
        <v>0.58267357870258085</v>
      </c>
      <c r="G58" s="595"/>
      <c r="H58" s="595"/>
      <c r="I58" s="595"/>
      <c r="S58" s="248"/>
      <c r="T58" s="596"/>
    </row>
    <row r="59" spans="2:23">
      <c r="B59" s="586" t="s">
        <v>76</v>
      </c>
      <c r="C59" s="592">
        <v>43.16</v>
      </c>
      <c r="D59" s="593">
        <v>49.77</v>
      </c>
      <c r="E59" s="594">
        <v>49.38</v>
      </c>
      <c r="F59" s="284">
        <f t="shared" si="0"/>
        <v>0.56906479509908836</v>
      </c>
      <c r="G59" s="595"/>
      <c r="H59" s="595"/>
      <c r="I59" s="595"/>
      <c r="S59" s="248"/>
      <c r="T59" s="596"/>
    </row>
    <row r="60" spans="2:23">
      <c r="B60" s="586" t="s">
        <v>80</v>
      </c>
      <c r="C60" s="592">
        <v>40.24</v>
      </c>
      <c r="D60" s="593">
        <v>51.3</v>
      </c>
      <c r="E60" s="594">
        <v>48.62</v>
      </c>
      <c r="F60" s="284">
        <f t="shared" si="0"/>
        <v>0.46563803971253914</v>
      </c>
      <c r="G60" s="595"/>
      <c r="H60" s="595"/>
      <c r="I60" s="595"/>
      <c r="S60" s="248"/>
      <c r="T60" s="596"/>
    </row>
    <row r="61" spans="2:23">
      <c r="B61" s="586" t="s">
        <v>70</v>
      </c>
      <c r="C61" s="592">
        <v>33.159999999999997</v>
      </c>
      <c r="D61" s="593">
        <v>48.6</v>
      </c>
      <c r="E61" s="594">
        <v>48.15</v>
      </c>
      <c r="F61" s="284">
        <f t="shared" si="0"/>
        <v>0.40167675677612108</v>
      </c>
      <c r="G61" s="595"/>
      <c r="H61" s="595"/>
      <c r="I61" s="595"/>
      <c r="S61" s="248"/>
      <c r="T61" s="596"/>
    </row>
    <row r="62" spans="2:23">
      <c r="B62" s="586" t="s">
        <v>69</v>
      </c>
      <c r="C62" s="592">
        <v>42.6</v>
      </c>
      <c r="D62" s="593">
        <v>50.96</v>
      </c>
      <c r="E62" s="594">
        <v>47.29</v>
      </c>
      <c r="F62" s="284">
        <f t="shared" si="0"/>
        <v>0.28464121778607937</v>
      </c>
      <c r="G62" s="595"/>
      <c r="H62" s="595"/>
      <c r="I62" s="595"/>
      <c r="S62" s="248"/>
      <c r="T62" s="596"/>
    </row>
    <row r="63" spans="2:23">
      <c r="B63" s="586" t="s">
        <v>13</v>
      </c>
      <c r="C63" s="592">
        <v>42.326696919180378</v>
      </c>
      <c r="D63" s="592">
        <v>46.828125</v>
      </c>
      <c r="E63" s="592">
        <v>45.435625000000002</v>
      </c>
      <c r="F63" s="284">
        <f t="shared" si="0"/>
        <v>3.2283336838802114E-2</v>
      </c>
      <c r="G63" s="595"/>
      <c r="H63" s="595"/>
      <c r="I63" s="595"/>
      <c r="S63" s="248"/>
      <c r="T63" s="596"/>
    </row>
    <row r="64" spans="2:23">
      <c r="B64" s="586" t="s">
        <v>43</v>
      </c>
      <c r="C64" s="592">
        <v>47.61</v>
      </c>
      <c r="D64" s="593">
        <v>48.21</v>
      </c>
      <c r="E64" s="594">
        <v>45.3</v>
      </c>
      <c r="F64" s="284">
        <f t="shared" si="0"/>
        <v>1.3826424076563799E-2</v>
      </c>
      <c r="G64" s="595"/>
      <c r="H64" s="595"/>
      <c r="I64" s="595"/>
      <c r="S64" s="248"/>
      <c r="T64" s="596"/>
    </row>
    <row r="65" spans="2:20">
      <c r="B65" s="586" t="s">
        <v>45</v>
      </c>
      <c r="C65" s="592">
        <v>38.659999999999997</v>
      </c>
      <c r="D65" s="593">
        <v>46.25</v>
      </c>
      <c r="E65" s="594">
        <v>45.15</v>
      </c>
      <c r="F65" s="284">
        <f t="shared" si="0"/>
        <v>-6.5867513286758548E-3</v>
      </c>
      <c r="G65" s="595"/>
      <c r="H65" s="595"/>
      <c r="I65" s="595"/>
      <c r="S65" s="248"/>
      <c r="T65" s="596"/>
    </row>
    <row r="66" spans="2:20">
      <c r="B66" s="586" t="s">
        <v>84</v>
      </c>
      <c r="C66" s="592">
        <v>53.89</v>
      </c>
      <c r="D66" s="593">
        <v>45.77</v>
      </c>
      <c r="E66" s="594">
        <v>44.62</v>
      </c>
      <c r="F66" s="284">
        <f t="shared" si="0"/>
        <v>-7.8713304427190142E-2</v>
      </c>
      <c r="G66" s="595"/>
      <c r="H66" s="595"/>
      <c r="I66" s="595"/>
      <c r="S66" s="248"/>
      <c r="T66" s="596"/>
    </row>
    <row r="67" spans="2:20">
      <c r="B67" s="586" t="s">
        <v>67</v>
      </c>
      <c r="C67" s="592">
        <v>41.99</v>
      </c>
      <c r="D67" s="593">
        <v>44.37</v>
      </c>
      <c r="E67" s="594">
        <v>44.08</v>
      </c>
      <c r="F67" s="284">
        <f t="shared" si="0"/>
        <v>-0.15220073588605346</v>
      </c>
      <c r="G67" s="595"/>
      <c r="H67" s="595"/>
      <c r="I67" s="595"/>
      <c r="S67" s="248"/>
      <c r="T67" s="596"/>
    </row>
    <row r="68" spans="2:20">
      <c r="B68" s="586" t="s">
        <v>75</v>
      </c>
      <c r="C68" s="592">
        <v>44.11</v>
      </c>
      <c r="D68" s="593">
        <v>46.22</v>
      </c>
      <c r="E68" s="594">
        <v>43.92</v>
      </c>
      <c r="F68" s="284">
        <f t="shared" si="0"/>
        <v>-0.17397478965164218</v>
      </c>
      <c r="G68" s="595"/>
      <c r="H68" s="595"/>
      <c r="I68" s="595"/>
      <c r="S68" s="248"/>
      <c r="T68" s="596"/>
    </row>
    <row r="69" spans="2:20">
      <c r="B69" s="586" t="s">
        <v>56</v>
      </c>
      <c r="C69" s="592">
        <v>43.8</v>
      </c>
      <c r="D69" s="593">
        <v>44.61</v>
      </c>
      <c r="E69" s="594">
        <v>43.4</v>
      </c>
      <c r="F69" s="284">
        <f t="shared" si="0"/>
        <v>-0.2447404643898074</v>
      </c>
      <c r="G69" s="595"/>
      <c r="H69" s="595"/>
      <c r="I69" s="595"/>
      <c r="S69" s="248"/>
      <c r="T69" s="596"/>
    </row>
    <row r="70" spans="2:20">
      <c r="B70" s="586" t="s">
        <v>41</v>
      </c>
      <c r="C70" s="592">
        <v>43.9</v>
      </c>
      <c r="D70" s="593">
        <v>44.68</v>
      </c>
      <c r="E70" s="594">
        <v>43.23</v>
      </c>
      <c r="F70" s="284">
        <f t="shared" si="0"/>
        <v>-0.26787539651574616</v>
      </c>
      <c r="G70" s="595"/>
      <c r="H70" s="595"/>
      <c r="I70" s="595"/>
      <c r="S70" s="248"/>
      <c r="T70" s="596"/>
    </row>
    <row r="71" spans="2:20">
      <c r="B71" s="586" t="s">
        <v>71</v>
      </c>
      <c r="C71" s="592">
        <v>36.217696211265164</v>
      </c>
      <c r="D71" s="593">
        <v>41.9</v>
      </c>
      <c r="E71" s="594">
        <v>42.02</v>
      </c>
      <c r="F71" s="284">
        <f t="shared" si="0"/>
        <v>-0.43254167811801336</v>
      </c>
      <c r="G71" s="595"/>
      <c r="H71" s="595"/>
      <c r="I71" s="595"/>
      <c r="S71" s="248"/>
      <c r="T71" s="596"/>
    </row>
    <row r="72" spans="2:20">
      <c r="B72" s="586" t="s">
        <v>51</v>
      </c>
      <c r="C72" s="592">
        <v>38.130000000000003</v>
      </c>
      <c r="D72" s="593">
        <v>44.62</v>
      </c>
      <c r="E72" s="594">
        <v>41.77</v>
      </c>
      <c r="F72" s="284">
        <f t="shared" si="0"/>
        <v>-0.46656363712674648</v>
      </c>
      <c r="G72" s="595"/>
      <c r="H72" s="595"/>
      <c r="I72" s="595"/>
      <c r="S72" s="248"/>
      <c r="T72" s="596"/>
    </row>
    <row r="73" spans="2:20">
      <c r="B73" s="586" t="s">
        <v>81</v>
      </c>
      <c r="C73" s="592">
        <v>34.979999999999997</v>
      </c>
      <c r="D73" s="593">
        <v>42.85</v>
      </c>
      <c r="E73" s="594">
        <v>41.7</v>
      </c>
      <c r="F73" s="284">
        <f t="shared" si="0"/>
        <v>-0.47608978564919174</v>
      </c>
      <c r="G73" s="595"/>
      <c r="H73" s="595"/>
      <c r="I73" s="595"/>
      <c r="S73" s="248"/>
      <c r="T73" s="596"/>
    </row>
    <row r="74" spans="2:20">
      <c r="B74" s="598" t="s">
        <v>77</v>
      </c>
      <c r="C74" s="599">
        <v>44.46</v>
      </c>
      <c r="D74" s="600">
        <v>41.56</v>
      </c>
      <c r="E74" s="599">
        <v>38.33</v>
      </c>
      <c r="F74" s="66">
        <f t="shared" si="0"/>
        <v>-0.93470579308691426</v>
      </c>
      <c r="G74" s="595"/>
      <c r="H74" s="595"/>
      <c r="I74" s="595"/>
      <c r="S74" s="248"/>
      <c r="T74" s="596"/>
    </row>
    <row r="75" spans="2:20">
      <c r="B75" s="586" t="s">
        <v>44</v>
      </c>
      <c r="C75" s="592">
        <v>34.799999999999997</v>
      </c>
      <c r="D75" s="593">
        <v>45.48</v>
      </c>
      <c r="E75" s="594">
        <v>38.299999999999997</v>
      </c>
      <c r="F75" s="284">
        <f t="shared" si="0"/>
        <v>-0.93878842816796237</v>
      </c>
      <c r="G75" s="595"/>
      <c r="H75" s="595"/>
      <c r="I75" s="595"/>
      <c r="S75" s="248"/>
      <c r="T75" s="596"/>
    </row>
    <row r="76" spans="2:20">
      <c r="B76" s="586" t="s">
        <v>79</v>
      </c>
      <c r="C76" s="592"/>
      <c r="D76" s="593">
        <v>43.11</v>
      </c>
      <c r="E76" s="594">
        <v>37.369999999999997</v>
      </c>
      <c r="F76" s="284">
        <f t="shared" si="0"/>
        <v>-1.0653501156804495</v>
      </c>
      <c r="G76" s="595"/>
      <c r="H76" s="595"/>
      <c r="I76" s="595"/>
      <c r="S76" s="248"/>
      <c r="T76" s="596"/>
    </row>
    <row r="77" spans="2:20">
      <c r="B77" s="586" t="s">
        <v>65</v>
      </c>
      <c r="C77" s="592">
        <v>35.200000000000003</v>
      </c>
      <c r="D77" s="593">
        <v>37.68</v>
      </c>
      <c r="E77" s="594">
        <v>36.31</v>
      </c>
      <c r="F77" s="284">
        <f t="shared" si="0"/>
        <v>-1.209603221877477</v>
      </c>
      <c r="G77" s="595"/>
      <c r="H77" s="595"/>
      <c r="I77" s="595"/>
      <c r="S77" s="248"/>
      <c r="T77" s="596"/>
    </row>
    <row r="78" spans="2:20">
      <c r="B78" s="586" t="s">
        <v>78</v>
      </c>
      <c r="C78" s="592">
        <v>34.82</v>
      </c>
      <c r="D78" s="593">
        <v>34.14</v>
      </c>
      <c r="E78" s="594">
        <v>33.9</v>
      </c>
      <c r="F78" s="284">
        <f t="shared" si="0"/>
        <v>-1.5375749067216644</v>
      </c>
      <c r="G78" s="595"/>
      <c r="H78" s="595"/>
      <c r="I78" s="595"/>
      <c r="S78" s="248"/>
      <c r="T78" s="596"/>
    </row>
    <row r="79" spans="2:20">
      <c r="B79" s="586" t="s">
        <v>72</v>
      </c>
      <c r="C79" s="592">
        <v>23.92</v>
      </c>
      <c r="D79" s="593">
        <v>33.08</v>
      </c>
      <c r="E79" s="594">
        <v>30.22</v>
      </c>
      <c r="F79" s="284">
        <f t="shared" si="0"/>
        <v>-2.0383781433302151</v>
      </c>
      <c r="G79" s="595"/>
      <c r="H79" s="595"/>
      <c r="I79" s="595"/>
      <c r="S79" s="248"/>
      <c r="T79" s="596"/>
    </row>
    <row r="80" spans="2:20">
      <c r="B80" s="586" t="s">
        <v>73</v>
      </c>
      <c r="C80" s="592">
        <v>18.996605202506785</v>
      </c>
      <c r="D80" s="593">
        <v>23.26</v>
      </c>
      <c r="E80" s="594">
        <v>22.77</v>
      </c>
      <c r="F80" s="284">
        <f t="shared" si="0"/>
        <v>-3.0522325217904611</v>
      </c>
      <c r="G80" s="595"/>
      <c r="H80" s="595"/>
      <c r="I80" s="595"/>
    </row>
    <row r="81" spans="2:19">
      <c r="B81" s="586"/>
      <c r="C81" s="592"/>
      <c r="D81" s="593"/>
      <c r="E81" s="594">
        <f>AVERAGE(E47:E80)</f>
        <v>45.198400735294115</v>
      </c>
      <c r="G81" s="595"/>
      <c r="H81" s="595"/>
      <c r="I81" s="595"/>
    </row>
    <row r="82" spans="2:19">
      <c r="B82" s="586"/>
      <c r="C82" s="592"/>
      <c r="D82" s="592"/>
      <c r="E82" s="592">
        <f>_xlfn.STDEV.P(E47:E80)</f>
        <v>7.348195321022744</v>
      </c>
      <c r="G82" s="595"/>
      <c r="H82" s="595"/>
      <c r="I82" s="595"/>
    </row>
    <row r="83" spans="2:19">
      <c r="B83" s="597" t="s">
        <v>158</v>
      </c>
      <c r="C83" s="592">
        <v>36.534999999999997</v>
      </c>
      <c r="D83" s="593">
        <v>48.554000000000002</v>
      </c>
      <c r="E83" s="594">
        <v>45.627000000000002</v>
      </c>
      <c r="G83" s="595"/>
      <c r="H83" s="595"/>
      <c r="I83" s="595"/>
    </row>
    <row r="84" spans="2:19">
      <c r="B84" s="586" t="s">
        <v>260</v>
      </c>
      <c r="C84" s="592">
        <v>42.28</v>
      </c>
      <c r="D84" s="593">
        <v>41.56</v>
      </c>
      <c r="E84" s="594">
        <v>38.24</v>
      </c>
      <c r="G84" s="595"/>
      <c r="H84" s="595"/>
      <c r="I84" s="595"/>
      <c r="O84" s="596"/>
      <c r="P84" s="248"/>
      <c r="Q84" s="248"/>
      <c r="R84" s="248"/>
      <c r="S84" s="248"/>
    </row>
    <row r="85" spans="2:19">
      <c r="B85" s="597" t="s">
        <v>93</v>
      </c>
      <c r="C85" s="592">
        <v>36.482999999999997</v>
      </c>
      <c r="D85" s="593">
        <v>37.994999999999997</v>
      </c>
      <c r="E85" s="594">
        <v>39.121000000000002</v>
      </c>
      <c r="G85" s="595"/>
      <c r="H85" s="595"/>
      <c r="I85" s="595"/>
      <c r="J85" s="586"/>
    </row>
    <row r="86" spans="2:19">
      <c r="B86" s="597" t="s">
        <v>142</v>
      </c>
      <c r="C86" s="592">
        <v>25.856000000000002</v>
      </c>
      <c r="D86" s="593">
        <v>32.898000000000003</v>
      </c>
      <c r="E86" s="594">
        <v>32.075000000000003</v>
      </c>
      <c r="G86" s="595"/>
      <c r="H86" s="595"/>
      <c r="I86" s="595"/>
      <c r="J86" s="586"/>
    </row>
    <row r="87" spans="2:19">
      <c r="B87" s="597" t="s">
        <v>214</v>
      </c>
      <c r="C87" s="592">
        <v>26.373999999999999</v>
      </c>
      <c r="D87" s="593">
        <v>29.381</v>
      </c>
      <c r="E87" s="594">
        <v>27.187999999999999</v>
      </c>
      <c r="G87" s="595"/>
      <c r="H87" s="595"/>
      <c r="I87" s="595"/>
      <c r="J87" s="586"/>
    </row>
    <row r="88" spans="2:19">
      <c r="B88" s="597" t="s">
        <v>179</v>
      </c>
      <c r="C88" s="592">
        <v>17.908000000000001</v>
      </c>
      <c r="D88" s="593">
        <v>23.248999999999999</v>
      </c>
      <c r="E88" s="594">
        <v>23.888000000000002</v>
      </c>
      <c r="G88" s="595"/>
      <c r="H88" s="595"/>
      <c r="I88" s="595"/>
      <c r="J88" s="586"/>
    </row>
    <row r="89" spans="2:19">
      <c r="B89" s="597" t="s">
        <v>99</v>
      </c>
      <c r="C89" s="592">
        <v>21.995999999999999</v>
      </c>
      <c r="D89" s="593">
        <v>18.254999999999999</v>
      </c>
      <c r="E89" s="594">
        <v>18.454000000000001</v>
      </c>
      <c r="G89" s="595"/>
      <c r="H89" s="595"/>
      <c r="I89" s="595"/>
      <c r="J89" s="586"/>
    </row>
    <row r="90" spans="2:19">
      <c r="B90" s="586"/>
      <c r="C90" s="586"/>
      <c r="D90" s="586"/>
      <c r="E90" s="586"/>
      <c r="F90" s="597"/>
      <c r="G90" s="586"/>
      <c r="H90" s="586"/>
      <c r="I90" s="586"/>
      <c r="J90" s="586"/>
    </row>
  </sheetData>
  <hyperlinks>
    <hyperlink ref="A1" r:id="rId1" display="http://dx.doi.org/10.1787/gov_glance-2013-en"/>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6"/>
  <sheetViews>
    <sheetView topLeftCell="A19" workbookViewId="0"/>
  </sheetViews>
  <sheetFormatPr defaultRowHeight="16.5"/>
  <cols>
    <col min="1" max="1" width="16.5703125" customWidth="1"/>
    <col min="2" max="2" width="20.28515625" customWidth="1"/>
  </cols>
  <sheetData>
    <row r="1" spans="1:14">
      <c r="A1" s="246" t="e">
        <f ca="1">DotStatQuery(B1)</f>
        <v>#NAME?</v>
      </c>
      <c r="B1" s="246" t="s">
        <v>828</v>
      </c>
      <c r="C1" s="284"/>
      <c r="D1" s="284"/>
      <c r="E1" s="284"/>
      <c r="F1" s="284"/>
      <c r="G1" s="284"/>
      <c r="H1" s="284"/>
      <c r="I1" s="284"/>
      <c r="J1" s="284"/>
      <c r="K1" s="284"/>
      <c r="L1" s="284"/>
    </row>
    <row r="2" spans="1:14" ht="47.25">
      <c r="A2" s="238" t="s">
        <v>570</v>
      </c>
      <c r="B2" s="284"/>
      <c r="C2" s="284"/>
      <c r="D2" s="284"/>
      <c r="E2" s="284"/>
      <c r="F2" s="284"/>
      <c r="G2" s="284"/>
      <c r="H2" s="284"/>
      <c r="I2" s="284"/>
      <c r="J2" s="284"/>
      <c r="K2" s="284"/>
      <c r="L2" s="284"/>
    </row>
    <row r="3" spans="1:14">
      <c r="A3" s="853" t="s">
        <v>571</v>
      </c>
      <c r="B3" s="880"/>
      <c r="C3" s="854"/>
      <c r="D3" s="869"/>
      <c r="E3" s="869"/>
      <c r="F3" s="869"/>
      <c r="G3" s="869"/>
      <c r="H3" s="869"/>
      <c r="I3" s="869"/>
      <c r="J3" s="869"/>
      <c r="K3" s="869"/>
      <c r="L3" s="870"/>
    </row>
    <row r="4" spans="1:14">
      <c r="A4" s="853" t="s">
        <v>573</v>
      </c>
      <c r="B4" s="880"/>
      <c r="C4" s="854"/>
      <c r="D4" s="856"/>
      <c r="E4" s="856"/>
      <c r="F4" s="856"/>
      <c r="G4" s="856"/>
      <c r="H4" s="856"/>
      <c r="I4" s="856"/>
      <c r="J4" s="856"/>
      <c r="K4" s="856"/>
      <c r="L4" s="864"/>
    </row>
    <row r="5" spans="1:14">
      <c r="A5" s="912" t="s">
        <v>575</v>
      </c>
      <c r="B5" s="913"/>
      <c r="C5" s="914"/>
      <c r="D5" s="869"/>
      <c r="E5" s="869"/>
      <c r="F5" s="869"/>
      <c r="G5" s="869"/>
      <c r="H5" s="869"/>
      <c r="I5" s="869"/>
      <c r="J5" s="869"/>
      <c r="K5" s="869"/>
      <c r="L5" s="870"/>
    </row>
    <row r="6" spans="1:14" ht="21">
      <c r="A6" s="862" t="s">
        <v>494</v>
      </c>
      <c r="B6" s="881"/>
      <c r="C6" s="863"/>
      <c r="D6" s="188" t="s">
        <v>247</v>
      </c>
      <c r="E6" s="188" t="s">
        <v>248</v>
      </c>
      <c r="F6" s="188" t="s">
        <v>249</v>
      </c>
      <c r="G6" s="188" t="s">
        <v>250</v>
      </c>
      <c r="H6" s="188" t="s">
        <v>251</v>
      </c>
      <c r="I6" s="188" t="s">
        <v>252</v>
      </c>
      <c r="J6" s="188" t="s">
        <v>253</v>
      </c>
      <c r="K6" s="188" t="s">
        <v>254</v>
      </c>
      <c r="L6" s="188" t="s">
        <v>255</v>
      </c>
      <c r="M6" s="602" t="s">
        <v>835</v>
      </c>
    </row>
    <row r="7" spans="1:14">
      <c r="A7" s="189" t="s">
        <v>122</v>
      </c>
      <c r="B7" s="189" t="s">
        <v>483</v>
      </c>
      <c r="C7" s="106" t="s">
        <v>66</v>
      </c>
      <c r="D7" s="106" t="s">
        <v>66</v>
      </c>
      <c r="E7" s="106" t="s">
        <v>66</v>
      </c>
      <c r="F7" s="106" t="s">
        <v>66</v>
      </c>
      <c r="G7" s="106" t="s">
        <v>66</v>
      </c>
      <c r="H7" s="106" t="s">
        <v>66</v>
      </c>
      <c r="I7" s="106" t="s">
        <v>66</v>
      </c>
      <c r="J7" s="106" t="s">
        <v>66</v>
      </c>
      <c r="K7" s="106" t="s">
        <v>66</v>
      </c>
      <c r="L7" s="106" t="s">
        <v>66</v>
      </c>
    </row>
    <row r="8" spans="1:14" ht="21">
      <c r="A8" s="7" t="s">
        <v>65</v>
      </c>
      <c r="B8" s="7" t="s">
        <v>829</v>
      </c>
      <c r="C8" s="106" t="s">
        <v>381</v>
      </c>
      <c r="D8" s="107">
        <v>2.1</v>
      </c>
      <c r="E8" s="107" t="s">
        <v>489</v>
      </c>
      <c r="F8" s="107" t="s">
        <v>489</v>
      </c>
      <c r="G8" s="107" t="s">
        <v>489</v>
      </c>
      <c r="H8" s="107">
        <v>2.2999999999999998</v>
      </c>
      <c r="I8" s="107" t="s">
        <v>489</v>
      </c>
      <c r="J8" s="107">
        <v>2.2000000000000002</v>
      </c>
      <c r="K8" s="107" t="s">
        <v>489</v>
      </c>
      <c r="L8" s="107">
        <v>2.2000000000000002</v>
      </c>
      <c r="M8">
        <f>J8</f>
        <v>2.2000000000000002</v>
      </c>
      <c r="N8">
        <f>-(M8-$M$43)/$M$44</f>
        <v>-0.12853997373707809</v>
      </c>
    </row>
    <row r="9" spans="1:14" ht="21">
      <c r="A9" s="7" t="s">
        <v>55</v>
      </c>
      <c r="B9" s="7" t="s">
        <v>829</v>
      </c>
      <c r="C9" s="106" t="s">
        <v>381</v>
      </c>
      <c r="D9" s="108">
        <v>1.8</v>
      </c>
      <c r="E9" s="108">
        <v>1.8</v>
      </c>
      <c r="F9" s="108">
        <v>1.8</v>
      </c>
      <c r="G9" s="108">
        <v>1.8</v>
      </c>
      <c r="H9" s="108">
        <v>1.8</v>
      </c>
      <c r="I9" s="108">
        <v>1.8</v>
      </c>
      <c r="J9" s="108">
        <v>1.9</v>
      </c>
      <c r="K9" s="108">
        <v>1.9</v>
      </c>
      <c r="L9" s="108" t="s">
        <v>489</v>
      </c>
      <c r="M9">
        <f>K9</f>
        <v>1.9</v>
      </c>
      <c r="N9" s="284">
        <f t="shared" ref="N9:N42" si="0">-(M9-$M$43)/$M$44</f>
        <v>0.71500360391248752</v>
      </c>
    </row>
    <row r="10" spans="1:14" ht="21">
      <c r="A10" s="7" t="s">
        <v>38</v>
      </c>
      <c r="B10" s="7" t="s">
        <v>829</v>
      </c>
      <c r="C10" s="106" t="s">
        <v>381</v>
      </c>
      <c r="D10" s="107">
        <v>1.9</v>
      </c>
      <c r="E10" s="107">
        <v>2</v>
      </c>
      <c r="F10" s="107">
        <v>2</v>
      </c>
      <c r="G10" s="107">
        <v>1.9</v>
      </c>
      <c r="H10" s="107">
        <v>2</v>
      </c>
      <c r="I10" s="107">
        <v>2</v>
      </c>
      <c r="J10" s="107">
        <v>2</v>
      </c>
      <c r="K10" s="107" t="s">
        <v>489</v>
      </c>
      <c r="L10" s="107" t="s">
        <v>489</v>
      </c>
      <c r="M10">
        <f>J10</f>
        <v>2</v>
      </c>
      <c r="N10" s="284">
        <f t="shared" si="0"/>
        <v>0.43382241136263233</v>
      </c>
    </row>
    <row r="11" spans="1:14" ht="21">
      <c r="A11" s="7" t="s">
        <v>67</v>
      </c>
      <c r="B11" s="7" t="s">
        <v>829</v>
      </c>
      <c r="C11" s="106" t="s">
        <v>381</v>
      </c>
      <c r="D11" s="108">
        <v>2.2000000000000002</v>
      </c>
      <c r="E11" s="108">
        <v>2.1</v>
      </c>
      <c r="F11" s="108">
        <v>2.1</v>
      </c>
      <c r="G11" s="108">
        <v>2.1</v>
      </c>
      <c r="H11" s="108">
        <v>2.1</v>
      </c>
      <c r="I11" s="108">
        <v>2.2000000000000002</v>
      </c>
      <c r="J11" s="108">
        <v>2.1</v>
      </c>
      <c r="K11" s="108">
        <v>2.1</v>
      </c>
      <c r="L11" s="108" t="s">
        <v>489</v>
      </c>
      <c r="M11">
        <f t="shared" ref="M11:M19" si="1">K11</f>
        <v>2.1</v>
      </c>
      <c r="N11" s="284">
        <f t="shared" si="0"/>
        <v>0.15264121881277712</v>
      </c>
    </row>
    <row r="12" spans="1:14" ht="21">
      <c r="A12" s="7" t="s">
        <v>83</v>
      </c>
      <c r="B12" s="7" t="s">
        <v>829</v>
      </c>
      <c r="C12" s="106" t="s">
        <v>381</v>
      </c>
      <c r="D12" s="107" t="s">
        <v>489</v>
      </c>
      <c r="E12" s="107" t="s">
        <v>489</v>
      </c>
      <c r="F12" s="107">
        <v>2.8</v>
      </c>
      <c r="G12" s="107" t="s">
        <v>489</v>
      </c>
      <c r="H12" s="107" t="s">
        <v>489</v>
      </c>
      <c r="I12" s="107">
        <v>2.7</v>
      </c>
      <c r="J12" s="107" t="s">
        <v>489</v>
      </c>
      <c r="K12" s="107">
        <v>2.6</v>
      </c>
      <c r="L12" s="107" t="s">
        <v>489</v>
      </c>
      <c r="M12">
        <f t="shared" si="1"/>
        <v>2.6</v>
      </c>
      <c r="N12" s="284">
        <f t="shared" si="0"/>
        <v>-1.2532647439364977</v>
      </c>
    </row>
    <row r="13" spans="1:14" ht="21">
      <c r="A13" s="7" t="s">
        <v>41</v>
      </c>
      <c r="B13" s="7" t="s">
        <v>829</v>
      </c>
      <c r="C13" s="106" t="s">
        <v>381</v>
      </c>
      <c r="D13" s="108">
        <v>1.8</v>
      </c>
      <c r="E13" s="108">
        <v>1.7</v>
      </c>
      <c r="F13" s="108">
        <v>1.7</v>
      </c>
      <c r="G13" s="108">
        <v>1.7</v>
      </c>
      <c r="H13" s="108">
        <v>1.7</v>
      </c>
      <c r="I13" s="108">
        <v>1.7</v>
      </c>
      <c r="J13" s="108">
        <v>1.8</v>
      </c>
      <c r="K13" s="108">
        <v>1.7</v>
      </c>
      <c r="L13" s="108" t="s">
        <v>489</v>
      </c>
      <c r="M13">
        <f t="shared" si="1"/>
        <v>1.7</v>
      </c>
      <c r="N13" s="284">
        <f t="shared" si="0"/>
        <v>1.2773659890121973</v>
      </c>
    </row>
    <row r="14" spans="1:14" ht="21">
      <c r="A14" s="7" t="s">
        <v>42</v>
      </c>
      <c r="B14" s="7" t="s">
        <v>829</v>
      </c>
      <c r="C14" s="106" t="s">
        <v>381</v>
      </c>
      <c r="D14" s="107" t="s">
        <v>489</v>
      </c>
      <c r="E14" s="107">
        <v>1.8</v>
      </c>
      <c r="F14" s="107">
        <v>1.8</v>
      </c>
      <c r="G14" s="107">
        <v>1.8</v>
      </c>
      <c r="H14" s="107">
        <v>1.8</v>
      </c>
      <c r="I14" s="107">
        <v>1.8</v>
      </c>
      <c r="J14" s="107">
        <v>1.8</v>
      </c>
      <c r="K14" s="107">
        <v>1.8</v>
      </c>
      <c r="L14" s="107" t="s">
        <v>489</v>
      </c>
      <c r="M14">
        <f t="shared" si="1"/>
        <v>1.8</v>
      </c>
      <c r="N14" s="284">
        <f t="shared" si="0"/>
        <v>0.99618479646234215</v>
      </c>
    </row>
    <row r="15" spans="1:14" ht="21">
      <c r="A15" s="7" t="s">
        <v>44</v>
      </c>
      <c r="B15" s="7" t="s">
        <v>829</v>
      </c>
      <c r="C15" s="106" t="s">
        <v>381</v>
      </c>
      <c r="D15" s="108">
        <v>2.2999999999999998</v>
      </c>
      <c r="E15" s="108">
        <v>2.2000000000000002</v>
      </c>
      <c r="F15" s="108">
        <v>2.2000000000000002</v>
      </c>
      <c r="G15" s="108">
        <v>2.2000000000000002</v>
      </c>
      <c r="H15" s="108">
        <v>2.1</v>
      </c>
      <c r="I15" s="108">
        <v>2</v>
      </c>
      <c r="J15" s="108">
        <v>2.1</v>
      </c>
      <c r="K15" s="108">
        <v>2.1</v>
      </c>
      <c r="L15" s="108" t="s">
        <v>489</v>
      </c>
      <c r="M15">
        <f t="shared" si="1"/>
        <v>2.1</v>
      </c>
      <c r="N15" s="284">
        <f t="shared" si="0"/>
        <v>0.15264121881277712</v>
      </c>
    </row>
    <row r="16" spans="1:14" ht="21">
      <c r="A16" s="7" t="s">
        <v>60</v>
      </c>
      <c r="B16" s="7" t="s">
        <v>829</v>
      </c>
      <c r="C16" s="106" t="s">
        <v>381</v>
      </c>
      <c r="D16" s="107">
        <v>1.8</v>
      </c>
      <c r="E16" s="107">
        <v>1.8</v>
      </c>
      <c r="F16" s="107">
        <v>1.8</v>
      </c>
      <c r="G16" s="107">
        <v>1.9</v>
      </c>
      <c r="H16" s="107">
        <v>1.9</v>
      </c>
      <c r="I16" s="107">
        <v>1.8</v>
      </c>
      <c r="J16" s="107">
        <v>1.9</v>
      </c>
      <c r="K16" s="107">
        <v>1.9</v>
      </c>
      <c r="L16" s="107">
        <v>1.8</v>
      </c>
      <c r="M16">
        <f t="shared" si="1"/>
        <v>1.9</v>
      </c>
      <c r="N16" s="284">
        <f t="shared" si="0"/>
        <v>0.71500360391248752</v>
      </c>
    </row>
    <row r="17" spans="1:14" ht="21">
      <c r="A17" s="7" t="s">
        <v>46</v>
      </c>
      <c r="B17" s="7" t="s">
        <v>829</v>
      </c>
      <c r="C17" s="106" t="s">
        <v>381</v>
      </c>
      <c r="D17" s="108" t="s">
        <v>489</v>
      </c>
      <c r="E17" s="108">
        <v>1.8</v>
      </c>
      <c r="F17" s="108" t="s">
        <v>489</v>
      </c>
      <c r="G17" s="108" t="s">
        <v>489</v>
      </c>
      <c r="H17" s="108">
        <v>1.8</v>
      </c>
      <c r="I17" s="108">
        <v>1.8</v>
      </c>
      <c r="J17" s="108">
        <v>1.9</v>
      </c>
      <c r="K17" s="108">
        <v>1.9</v>
      </c>
      <c r="L17" s="108" t="s">
        <v>489</v>
      </c>
      <c r="M17">
        <f t="shared" si="1"/>
        <v>1.9</v>
      </c>
      <c r="N17" s="284">
        <f t="shared" si="0"/>
        <v>0.71500360391248752</v>
      </c>
    </row>
    <row r="18" spans="1:14" ht="21">
      <c r="A18" s="116" t="s">
        <v>43</v>
      </c>
      <c r="B18" s="7" t="s">
        <v>829</v>
      </c>
      <c r="C18" s="106" t="s">
        <v>381</v>
      </c>
      <c r="D18" s="107">
        <v>1.9</v>
      </c>
      <c r="E18" s="107" t="s">
        <v>489</v>
      </c>
      <c r="F18" s="107" t="s">
        <v>489</v>
      </c>
      <c r="G18" s="107" t="s">
        <v>489</v>
      </c>
      <c r="H18" s="107">
        <v>1.9</v>
      </c>
      <c r="I18" s="107">
        <v>2</v>
      </c>
      <c r="J18" s="107">
        <v>1.9</v>
      </c>
      <c r="K18" s="107">
        <v>1.9</v>
      </c>
      <c r="L18" s="107" t="s">
        <v>489</v>
      </c>
      <c r="M18">
        <f t="shared" si="1"/>
        <v>1.9</v>
      </c>
      <c r="N18" s="284">
        <f t="shared" si="0"/>
        <v>0.71500360391248752</v>
      </c>
    </row>
    <row r="19" spans="1:14" ht="21">
      <c r="A19" s="7" t="s">
        <v>68</v>
      </c>
      <c r="B19" s="7" t="s">
        <v>829</v>
      </c>
      <c r="C19" s="106" t="s">
        <v>381</v>
      </c>
      <c r="D19" s="108">
        <v>2.2000000000000002</v>
      </c>
      <c r="E19" s="108">
        <v>2.2000000000000002</v>
      </c>
      <c r="F19" s="108">
        <v>2.2999999999999998</v>
      </c>
      <c r="G19" s="108">
        <v>2.2000000000000002</v>
      </c>
      <c r="H19" s="108">
        <v>2.2000000000000002</v>
      </c>
      <c r="I19" s="108">
        <v>2.2000000000000002</v>
      </c>
      <c r="J19" s="108">
        <v>2.2999999999999998</v>
      </c>
      <c r="K19" s="108">
        <v>2.5</v>
      </c>
      <c r="L19" s="108" t="s">
        <v>489</v>
      </c>
      <c r="M19">
        <f t="shared" si="1"/>
        <v>2.5</v>
      </c>
      <c r="N19" s="284">
        <f t="shared" si="0"/>
        <v>-0.97208355138664249</v>
      </c>
    </row>
    <row r="20" spans="1:14" ht="21">
      <c r="A20" s="7" t="s">
        <v>52</v>
      </c>
      <c r="B20" s="7" t="s">
        <v>829</v>
      </c>
      <c r="C20" s="106" t="s">
        <v>381</v>
      </c>
      <c r="D20" s="107" t="s">
        <v>489</v>
      </c>
      <c r="E20" s="107">
        <v>1.8</v>
      </c>
      <c r="F20" s="107" t="s">
        <v>489</v>
      </c>
      <c r="G20" s="107">
        <v>1.8</v>
      </c>
      <c r="H20" s="107" t="s">
        <v>489</v>
      </c>
      <c r="I20" s="107">
        <v>1.8</v>
      </c>
      <c r="J20" s="107" t="s">
        <v>489</v>
      </c>
      <c r="K20" s="107" t="s">
        <v>489</v>
      </c>
      <c r="L20" s="107">
        <v>2</v>
      </c>
      <c r="M20">
        <f>L20</f>
        <v>2</v>
      </c>
      <c r="N20" s="284">
        <f t="shared" si="0"/>
        <v>0.43382241136263233</v>
      </c>
    </row>
    <row r="21" spans="1:14" ht="21">
      <c r="A21" s="7" t="s">
        <v>69</v>
      </c>
      <c r="B21" s="7" t="s">
        <v>829</v>
      </c>
      <c r="C21" s="106" t="s">
        <v>381</v>
      </c>
      <c r="D21" s="108">
        <v>1.7</v>
      </c>
      <c r="E21" s="108">
        <v>1.8</v>
      </c>
      <c r="F21" s="108">
        <v>1.8</v>
      </c>
      <c r="G21" s="108">
        <v>1.8</v>
      </c>
      <c r="H21" s="108">
        <v>1.8</v>
      </c>
      <c r="I21" s="108">
        <v>1.8</v>
      </c>
      <c r="J21" s="108">
        <v>1.7</v>
      </c>
      <c r="K21" s="108">
        <v>1.7</v>
      </c>
      <c r="L21" s="108" t="s">
        <v>489</v>
      </c>
      <c r="M21">
        <f>K21</f>
        <v>1.7</v>
      </c>
      <c r="N21" s="284">
        <f t="shared" si="0"/>
        <v>1.2773659890121973</v>
      </c>
    </row>
    <row r="22" spans="1:14" ht="21">
      <c r="A22" s="7" t="s">
        <v>70</v>
      </c>
      <c r="B22" s="7" t="s">
        <v>829</v>
      </c>
      <c r="C22" s="106" t="s">
        <v>381</v>
      </c>
      <c r="D22" s="107">
        <v>2.2000000000000002</v>
      </c>
      <c r="E22" s="107">
        <v>2.1</v>
      </c>
      <c r="F22" s="107">
        <v>2.1</v>
      </c>
      <c r="G22" s="107">
        <v>2</v>
      </c>
      <c r="H22" s="107">
        <v>2</v>
      </c>
      <c r="I22" s="107">
        <v>1.9</v>
      </c>
      <c r="J22" s="107">
        <v>1.9</v>
      </c>
      <c r="K22" s="107">
        <v>2</v>
      </c>
      <c r="L22" s="107" t="s">
        <v>489</v>
      </c>
      <c r="M22" s="284">
        <f t="shared" ref="M22:M24" si="2">K22</f>
        <v>2</v>
      </c>
      <c r="N22" s="284">
        <f t="shared" si="0"/>
        <v>0.43382241136263233</v>
      </c>
    </row>
    <row r="23" spans="1:14" ht="21">
      <c r="A23" s="116" t="s">
        <v>84</v>
      </c>
      <c r="B23" s="7" t="s">
        <v>829</v>
      </c>
      <c r="C23" s="106" t="s">
        <v>381</v>
      </c>
      <c r="D23" s="108" t="s">
        <v>489</v>
      </c>
      <c r="E23" s="108">
        <v>2.7</v>
      </c>
      <c r="F23" s="108" t="s">
        <v>489</v>
      </c>
      <c r="G23" s="108" t="s">
        <v>489</v>
      </c>
      <c r="H23" s="108">
        <v>2.7</v>
      </c>
      <c r="I23" s="108">
        <v>2.8</v>
      </c>
      <c r="J23" s="108">
        <v>2.9</v>
      </c>
      <c r="K23" s="108">
        <v>2.8</v>
      </c>
      <c r="L23" s="108" t="s">
        <v>489</v>
      </c>
      <c r="M23" s="284">
        <f t="shared" si="2"/>
        <v>2.8</v>
      </c>
      <c r="N23" s="284">
        <f t="shared" si="0"/>
        <v>-1.8156271290362069</v>
      </c>
    </row>
    <row r="24" spans="1:14" ht="21">
      <c r="A24" s="7" t="s">
        <v>47</v>
      </c>
      <c r="B24" s="7" t="s">
        <v>829</v>
      </c>
      <c r="C24" s="106" t="s">
        <v>381</v>
      </c>
      <c r="D24" s="107">
        <v>2.1</v>
      </c>
      <c r="E24" s="107" t="s">
        <v>489</v>
      </c>
      <c r="F24" s="107" t="s">
        <v>489</v>
      </c>
      <c r="G24" s="107" t="s">
        <v>489</v>
      </c>
      <c r="H24" s="107">
        <v>2.1</v>
      </c>
      <c r="I24" s="107">
        <v>2.1</v>
      </c>
      <c r="J24" s="107">
        <v>2.2000000000000002</v>
      </c>
      <c r="K24" s="107">
        <v>2.2000000000000002</v>
      </c>
      <c r="L24" s="107" t="s">
        <v>489</v>
      </c>
      <c r="M24" s="284">
        <f t="shared" si="2"/>
        <v>2.2000000000000002</v>
      </c>
      <c r="N24" s="284">
        <f t="shared" si="0"/>
        <v>-0.12853997373707809</v>
      </c>
    </row>
    <row r="25" spans="1:14" ht="21">
      <c r="A25" s="7" t="s">
        <v>71</v>
      </c>
      <c r="B25" s="7" t="s">
        <v>829</v>
      </c>
      <c r="C25" s="106" t="s">
        <v>381</v>
      </c>
      <c r="D25" s="108" t="s">
        <v>489</v>
      </c>
      <c r="E25" s="108" t="s">
        <v>489</v>
      </c>
      <c r="F25" s="108">
        <v>2.5</v>
      </c>
      <c r="G25" s="108" t="s">
        <v>489</v>
      </c>
      <c r="H25" s="108" t="s">
        <v>489</v>
      </c>
      <c r="I25" s="108">
        <v>2.6</v>
      </c>
      <c r="J25" s="108" t="s">
        <v>489</v>
      </c>
      <c r="K25" s="108" t="s">
        <v>489</v>
      </c>
      <c r="L25" s="108" t="s">
        <v>489</v>
      </c>
      <c r="M25">
        <f>I25</f>
        <v>2.6</v>
      </c>
      <c r="N25" s="284">
        <f t="shared" si="0"/>
        <v>-1.2532647439364977</v>
      </c>
    </row>
    <row r="26" spans="1:14" ht="21">
      <c r="A26" s="7" t="s">
        <v>72</v>
      </c>
      <c r="B26" s="7" t="s">
        <v>829</v>
      </c>
      <c r="C26" s="106" t="s">
        <v>381</v>
      </c>
      <c r="D26" s="107" t="s">
        <v>489</v>
      </c>
      <c r="E26" s="107" t="s">
        <v>489</v>
      </c>
      <c r="F26" s="107">
        <v>2.4</v>
      </c>
      <c r="G26" s="107">
        <v>2.5</v>
      </c>
      <c r="H26" s="107">
        <v>2.5</v>
      </c>
      <c r="I26" s="107">
        <v>2.5</v>
      </c>
      <c r="J26" s="107">
        <v>2.5</v>
      </c>
      <c r="K26" s="107">
        <v>2.6</v>
      </c>
      <c r="L26" s="107">
        <v>2.5</v>
      </c>
      <c r="M26">
        <f>L26</f>
        <v>2.5</v>
      </c>
      <c r="N26" s="284">
        <f t="shared" si="0"/>
        <v>-0.97208355138664249</v>
      </c>
    </row>
    <row r="27" spans="1:14" ht="21">
      <c r="A27" s="7" t="s">
        <v>51</v>
      </c>
      <c r="B27" s="7" t="s">
        <v>829</v>
      </c>
      <c r="C27" s="106" t="s">
        <v>381</v>
      </c>
      <c r="D27" s="108">
        <v>1.9</v>
      </c>
      <c r="E27" s="108">
        <v>1.9</v>
      </c>
      <c r="F27" s="108">
        <v>1.8</v>
      </c>
      <c r="G27" s="108">
        <v>1.8</v>
      </c>
      <c r="H27" s="108">
        <v>1.9</v>
      </c>
      <c r="I27" s="108">
        <v>1.9</v>
      </c>
      <c r="J27" s="108">
        <v>1.8</v>
      </c>
      <c r="K27" s="108">
        <v>1.9</v>
      </c>
      <c r="L27" s="108" t="s">
        <v>489</v>
      </c>
      <c r="M27">
        <f>K27</f>
        <v>1.9</v>
      </c>
      <c r="N27" s="284">
        <f t="shared" si="0"/>
        <v>0.71500360391248752</v>
      </c>
    </row>
    <row r="28" spans="1:14" ht="21">
      <c r="A28" s="7" t="s">
        <v>73</v>
      </c>
      <c r="B28" s="7" t="s">
        <v>829</v>
      </c>
      <c r="C28" s="106" t="s">
        <v>381</v>
      </c>
      <c r="D28" s="107">
        <v>2.9</v>
      </c>
      <c r="E28" s="107" t="s">
        <v>489</v>
      </c>
      <c r="F28" s="107" t="s">
        <v>489</v>
      </c>
      <c r="G28" s="107" t="s">
        <v>489</v>
      </c>
      <c r="H28" s="107">
        <v>3.2</v>
      </c>
      <c r="I28" s="107" t="s">
        <v>489</v>
      </c>
      <c r="J28" s="107">
        <v>3.2</v>
      </c>
      <c r="K28" s="107" t="s">
        <v>489</v>
      </c>
      <c r="L28" s="107">
        <v>3.3</v>
      </c>
      <c r="M28">
        <f>L28</f>
        <v>3.3</v>
      </c>
      <c r="N28" s="284">
        <f t="shared" si="0"/>
        <v>-3.2215330917854819</v>
      </c>
    </row>
    <row r="29" spans="1:14" ht="21">
      <c r="A29" s="7" t="s">
        <v>54</v>
      </c>
      <c r="B29" s="7" t="s">
        <v>829</v>
      </c>
      <c r="C29" s="106" t="s">
        <v>381</v>
      </c>
      <c r="D29" s="108" t="s">
        <v>489</v>
      </c>
      <c r="E29" s="108">
        <v>1.9</v>
      </c>
      <c r="F29" s="108">
        <v>1.8</v>
      </c>
      <c r="G29" s="108">
        <v>1.8</v>
      </c>
      <c r="H29" s="108">
        <v>1.8</v>
      </c>
      <c r="I29" s="108">
        <v>1.8</v>
      </c>
      <c r="J29" s="108">
        <v>1.8</v>
      </c>
      <c r="K29" s="108" t="s">
        <v>489</v>
      </c>
      <c r="L29" s="108">
        <v>1.8</v>
      </c>
      <c r="M29" s="284">
        <f>L29</f>
        <v>1.8</v>
      </c>
      <c r="N29" s="284">
        <f t="shared" si="0"/>
        <v>0.99618479646234215</v>
      </c>
    </row>
    <row r="30" spans="1:14" ht="21">
      <c r="A30" s="7" t="s">
        <v>74</v>
      </c>
      <c r="B30" s="7" t="s">
        <v>829</v>
      </c>
      <c r="C30" s="106" t="s">
        <v>381</v>
      </c>
      <c r="D30" s="107" t="s">
        <v>489</v>
      </c>
      <c r="E30" s="107" t="s">
        <v>489</v>
      </c>
      <c r="F30" s="107" t="s">
        <v>489</v>
      </c>
      <c r="G30" s="107" t="s">
        <v>489</v>
      </c>
      <c r="H30" s="107">
        <v>2</v>
      </c>
      <c r="I30" s="107">
        <v>2.1</v>
      </c>
      <c r="J30" s="107" t="s">
        <v>489</v>
      </c>
      <c r="K30" s="107">
        <v>2</v>
      </c>
      <c r="L30" s="107" t="s">
        <v>489</v>
      </c>
      <c r="M30">
        <f>K30</f>
        <v>2</v>
      </c>
      <c r="N30" s="284">
        <f t="shared" si="0"/>
        <v>0.43382241136263233</v>
      </c>
    </row>
    <row r="31" spans="1:14" ht="21">
      <c r="A31" s="7" t="s">
        <v>75</v>
      </c>
      <c r="B31" s="7" t="s">
        <v>829</v>
      </c>
      <c r="C31" s="106" t="s">
        <v>381</v>
      </c>
      <c r="D31" s="108">
        <v>1.8</v>
      </c>
      <c r="E31" s="108" t="s">
        <v>489</v>
      </c>
      <c r="F31" s="108" t="s">
        <v>489</v>
      </c>
      <c r="G31" s="108" t="s">
        <v>489</v>
      </c>
      <c r="H31" s="108">
        <v>1.8</v>
      </c>
      <c r="I31" s="108">
        <v>1.8</v>
      </c>
      <c r="J31" s="108">
        <v>1.8</v>
      </c>
      <c r="K31" s="108">
        <v>1.8</v>
      </c>
      <c r="L31" s="108" t="s">
        <v>489</v>
      </c>
      <c r="M31" s="284">
        <f t="shared" ref="M31:M40" si="3">K31</f>
        <v>1.8</v>
      </c>
      <c r="N31" s="284">
        <f t="shared" si="0"/>
        <v>0.99618479646234215</v>
      </c>
    </row>
    <row r="32" spans="1:14" ht="21">
      <c r="A32" s="7" t="s">
        <v>56</v>
      </c>
      <c r="B32" s="7" t="s">
        <v>829</v>
      </c>
      <c r="C32" s="106" t="s">
        <v>381</v>
      </c>
      <c r="D32" s="107">
        <v>2.9</v>
      </c>
      <c r="E32" s="107">
        <v>2.2000000000000002</v>
      </c>
      <c r="F32" s="107">
        <v>2.1</v>
      </c>
      <c r="G32" s="107">
        <v>2</v>
      </c>
      <c r="H32" s="107">
        <v>2.1</v>
      </c>
      <c r="I32" s="107">
        <v>2.1</v>
      </c>
      <c r="J32" s="107">
        <v>2.1</v>
      </c>
      <c r="K32" s="107">
        <v>2.1</v>
      </c>
      <c r="L32" s="107" t="s">
        <v>489</v>
      </c>
      <c r="M32" s="284">
        <f t="shared" si="3"/>
        <v>2.1</v>
      </c>
      <c r="N32" s="284">
        <f t="shared" si="0"/>
        <v>0.15264121881277712</v>
      </c>
    </row>
    <row r="33" spans="1:14" ht="21">
      <c r="A33" s="7" t="s">
        <v>76</v>
      </c>
      <c r="B33" s="7" t="s">
        <v>829</v>
      </c>
      <c r="C33" s="106" t="s">
        <v>381</v>
      </c>
      <c r="D33" s="108">
        <v>2.2000000000000002</v>
      </c>
      <c r="E33" s="108">
        <v>2.1</v>
      </c>
      <c r="F33" s="108">
        <v>2.2000000000000002</v>
      </c>
      <c r="G33" s="108">
        <v>2.2000000000000002</v>
      </c>
      <c r="H33" s="108">
        <v>2.1</v>
      </c>
      <c r="I33" s="108">
        <v>2.1</v>
      </c>
      <c r="J33" s="108">
        <v>2.1</v>
      </c>
      <c r="K33" s="108">
        <v>2.2000000000000002</v>
      </c>
      <c r="L33" s="108" t="s">
        <v>489</v>
      </c>
      <c r="M33" s="284">
        <f t="shared" si="3"/>
        <v>2.2000000000000002</v>
      </c>
      <c r="N33" s="284">
        <f t="shared" si="0"/>
        <v>-0.12853997373707809</v>
      </c>
    </row>
    <row r="34" spans="1:14" ht="21">
      <c r="A34" s="127" t="s">
        <v>77</v>
      </c>
      <c r="B34" s="127" t="s">
        <v>829</v>
      </c>
      <c r="C34" s="128" t="s">
        <v>381</v>
      </c>
      <c r="D34" s="88">
        <v>1.9</v>
      </c>
      <c r="E34" s="88">
        <v>1.8</v>
      </c>
      <c r="F34" s="88">
        <v>1.8</v>
      </c>
      <c r="G34" s="88">
        <v>1.8</v>
      </c>
      <c r="H34" s="88">
        <v>1.8</v>
      </c>
      <c r="I34" s="88">
        <v>1.8</v>
      </c>
      <c r="J34" s="88">
        <v>1.8</v>
      </c>
      <c r="K34" s="88">
        <v>1.9</v>
      </c>
      <c r="L34" s="88" t="s">
        <v>489</v>
      </c>
      <c r="M34" s="66">
        <f t="shared" si="3"/>
        <v>1.9</v>
      </c>
      <c r="N34" s="66">
        <f t="shared" si="0"/>
        <v>0.71500360391248752</v>
      </c>
    </row>
    <row r="35" spans="1:14" ht="21">
      <c r="A35" s="7" t="s">
        <v>58</v>
      </c>
      <c r="B35" s="7" t="s">
        <v>829</v>
      </c>
      <c r="C35" s="106" t="s">
        <v>381</v>
      </c>
      <c r="D35" s="108">
        <v>1.9</v>
      </c>
      <c r="E35" s="108">
        <v>1.8</v>
      </c>
      <c r="F35" s="108">
        <v>1.8</v>
      </c>
      <c r="G35" s="108">
        <v>1.9</v>
      </c>
      <c r="H35" s="108">
        <v>1.8</v>
      </c>
      <c r="I35" s="108">
        <v>1.9</v>
      </c>
      <c r="J35" s="108">
        <v>1.9</v>
      </c>
      <c r="K35" s="108">
        <v>1.9</v>
      </c>
      <c r="L35" s="108" t="s">
        <v>489</v>
      </c>
      <c r="M35" s="284">
        <f t="shared" si="3"/>
        <v>1.9</v>
      </c>
      <c r="N35" s="284">
        <f t="shared" si="0"/>
        <v>0.71500360391248752</v>
      </c>
    </row>
    <row r="36" spans="1:14" ht="21">
      <c r="A36" s="7" t="s">
        <v>45</v>
      </c>
      <c r="B36" s="7" t="s">
        <v>829</v>
      </c>
      <c r="C36" s="106" t="s">
        <v>381</v>
      </c>
      <c r="D36" s="107">
        <v>2.4</v>
      </c>
      <c r="E36" s="107">
        <v>2.4</v>
      </c>
      <c r="F36" s="107">
        <v>2.2000000000000002</v>
      </c>
      <c r="G36" s="107">
        <v>2.2000000000000002</v>
      </c>
      <c r="H36" s="107">
        <v>2.2999999999999998</v>
      </c>
      <c r="I36" s="107">
        <v>2.4</v>
      </c>
      <c r="J36" s="107">
        <v>2.5</v>
      </c>
      <c r="K36" s="107">
        <v>2.6</v>
      </c>
      <c r="L36" s="107" t="s">
        <v>489</v>
      </c>
      <c r="M36" s="284">
        <f t="shared" si="3"/>
        <v>2.6</v>
      </c>
      <c r="N36" s="284">
        <f t="shared" si="0"/>
        <v>-1.2532647439364977</v>
      </c>
    </row>
    <row r="37" spans="1:14" ht="21">
      <c r="A37" s="7" t="s">
        <v>61</v>
      </c>
      <c r="B37" s="7" t="s">
        <v>829</v>
      </c>
      <c r="C37" s="106" t="s">
        <v>381</v>
      </c>
      <c r="D37" s="108">
        <v>1.7</v>
      </c>
      <c r="E37" s="108" t="s">
        <v>489</v>
      </c>
      <c r="F37" s="108" t="s">
        <v>489</v>
      </c>
      <c r="G37" s="108" t="s">
        <v>489</v>
      </c>
      <c r="H37" s="108">
        <v>1.9</v>
      </c>
      <c r="I37" s="108">
        <v>1.9</v>
      </c>
      <c r="J37" s="108">
        <v>2</v>
      </c>
      <c r="K37" s="108">
        <v>2</v>
      </c>
      <c r="L37" s="108" t="s">
        <v>489</v>
      </c>
      <c r="M37" s="284">
        <f t="shared" si="3"/>
        <v>2</v>
      </c>
      <c r="N37" s="284">
        <f t="shared" si="0"/>
        <v>0.43382241136263233</v>
      </c>
    </row>
    <row r="38" spans="1:14" ht="21">
      <c r="A38" s="7" t="s">
        <v>78</v>
      </c>
      <c r="B38" s="7" t="s">
        <v>829</v>
      </c>
      <c r="C38" s="106" t="s">
        <v>381</v>
      </c>
      <c r="D38" s="107" t="s">
        <v>489</v>
      </c>
      <c r="E38" s="107" t="s">
        <v>489</v>
      </c>
      <c r="F38" s="107" t="s">
        <v>489</v>
      </c>
      <c r="G38" s="107" t="s">
        <v>489</v>
      </c>
      <c r="H38" s="107" t="s">
        <v>489</v>
      </c>
      <c r="I38" s="107">
        <v>2</v>
      </c>
      <c r="J38" s="107" t="s">
        <v>489</v>
      </c>
      <c r="K38" s="107">
        <v>2</v>
      </c>
      <c r="L38" s="107" t="s">
        <v>489</v>
      </c>
      <c r="M38" s="284">
        <f t="shared" si="3"/>
        <v>2</v>
      </c>
      <c r="N38" s="284">
        <f t="shared" si="0"/>
        <v>0.43382241136263233</v>
      </c>
    </row>
    <row r="39" spans="1:14" ht="21">
      <c r="A39" s="7" t="s">
        <v>79</v>
      </c>
      <c r="B39" s="7" t="s">
        <v>829</v>
      </c>
      <c r="C39" s="106" t="s">
        <v>381</v>
      </c>
      <c r="D39" s="108">
        <v>2.7</v>
      </c>
      <c r="E39" s="108" t="s">
        <v>489</v>
      </c>
      <c r="F39" s="108" t="s">
        <v>489</v>
      </c>
      <c r="G39" s="108">
        <v>2.5</v>
      </c>
      <c r="H39" s="108" t="s">
        <v>489</v>
      </c>
      <c r="I39" s="108">
        <v>2.5</v>
      </c>
      <c r="J39" s="108">
        <v>2.6</v>
      </c>
      <c r="K39" s="108">
        <v>2.5</v>
      </c>
      <c r="L39" s="108" t="s">
        <v>489</v>
      </c>
      <c r="M39" s="284">
        <f t="shared" si="3"/>
        <v>2.5</v>
      </c>
      <c r="N39" s="284">
        <f t="shared" si="0"/>
        <v>-0.97208355138664249</v>
      </c>
    </row>
    <row r="40" spans="1:14" ht="21">
      <c r="A40" s="7" t="s">
        <v>80</v>
      </c>
      <c r="B40" s="7" t="s">
        <v>829</v>
      </c>
      <c r="C40" s="106" t="s">
        <v>381</v>
      </c>
      <c r="D40" s="107">
        <v>2</v>
      </c>
      <c r="E40" s="107">
        <v>2</v>
      </c>
      <c r="F40" s="107">
        <v>2.1</v>
      </c>
      <c r="G40" s="107">
        <v>2.1</v>
      </c>
      <c r="H40" s="107">
        <v>2.1</v>
      </c>
      <c r="I40" s="107">
        <v>2</v>
      </c>
      <c r="J40" s="107">
        <v>2</v>
      </c>
      <c r="K40" s="107">
        <v>2</v>
      </c>
      <c r="L40" s="107" t="s">
        <v>489</v>
      </c>
      <c r="M40" s="284">
        <f t="shared" si="3"/>
        <v>2</v>
      </c>
      <c r="N40" s="284">
        <f t="shared" si="0"/>
        <v>0.43382241136263233</v>
      </c>
    </row>
    <row r="41" spans="1:14" ht="21">
      <c r="A41" s="7" t="s">
        <v>81</v>
      </c>
      <c r="B41" s="7" t="s">
        <v>829</v>
      </c>
      <c r="C41" s="106" t="s">
        <v>381</v>
      </c>
      <c r="D41" s="108" t="s">
        <v>489</v>
      </c>
      <c r="E41" s="108">
        <v>2.7</v>
      </c>
      <c r="F41" s="108" t="s">
        <v>489</v>
      </c>
      <c r="G41" s="108" t="s">
        <v>489</v>
      </c>
      <c r="H41" s="108">
        <v>2.7</v>
      </c>
      <c r="I41" s="108">
        <v>2.6</v>
      </c>
      <c r="J41" s="108">
        <v>2.7</v>
      </c>
      <c r="K41" s="108">
        <v>2.7</v>
      </c>
      <c r="L41" s="108">
        <v>2.7</v>
      </c>
      <c r="M41">
        <f>L41</f>
        <v>2.7</v>
      </c>
      <c r="N41" s="284">
        <f t="shared" si="0"/>
        <v>-1.534445936486353</v>
      </c>
    </row>
    <row r="42" spans="1:14" ht="21">
      <c r="A42" s="7" t="s">
        <v>143</v>
      </c>
      <c r="B42" s="7" t="s">
        <v>829</v>
      </c>
      <c r="C42" s="106" t="s">
        <v>381</v>
      </c>
      <c r="D42" s="107" t="s">
        <v>489</v>
      </c>
      <c r="E42" s="107" t="s">
        <v>489</v>
      </c>
      <c r="F42" s="107" t="s">
        <v>489</v>
      </c>
      <c r="G42" s="107" t="s">
        <v>489</v>
      </c>
      <c r="H42" s="107">
        <v>2.5</v>
      </c>
      <c r="I42" s="107" t="s">
        <v>489</v>
      </c>
      <c r="J42" s="107">
        <v>2.2999999999999998</v>
      </c>
      <c r="K42" s="107" t="s">
        <v>489</v>
      </c>
      <c r="L42" s="107" t="s">
        <v>489</v>
      </c>
      <c r="M42">
        <f>J42</f>
        <v>2.2999999999999998</v>
      </c>
      <c r="N42" s="284">
        <f t="shared" si="0"/>
        <v>-0.40972116628693206</v>
      </c>
    </row>
    <row r="43" spans="1:14">
      <c r="A43" s="241" t="s">
        <v>830</v>
      </c>
      <c r="B43" s="284"/>
      <c r="C43" s="284"/>
      <c r="D43" s="284"/>
      <c r="E43" s="284"/>
      <c r="F43" s="284"/>
      <c r="G43" s="284"/>
      <c r="H43" s="284"/>
      <c r="I43" s="284"/>
      <c r="J43" s="284"/>
      <c r="K43" s="284"/>
      <c r="L43" s="284"/>
      <c r="M43">
        <f>AVERAGE(M8:M42)</f>
        <v>2.1542857142857139</v>
      </c>
    </row>
    <row r="44" spans="1:14">
      <c r="A44" s="240" t="s">
        <v>552</v>
      </c>
      <c r="B44" s="284"/>
      <c r="C44" s="284"/>
      <c r="D44" s="284"/>
      <c r="E44" s="284"/>
      <c r="F44" s="284"/>
      <c r="G44" s="284"/>
      <c r="H44" s="284"/>
      <c r="I44" s="284"/>
      <c r="J44" s="284"/>
      <c r="K44" s="284"/>
      <c r="L44" s="284"/>
      <c r="M44">
        <f>_xlfn.STDEV.P(M8:M42)</f>
        <v>0.35564256305040548</v>
      </c>
    </row>
    <row r="45" spans="1:14">
      <c r="A45" s="369" t="s">
        <v>831</v>
      </c>
      <c r="B45" s="240" t="s">
        <v>832</v>
      </c>
      <c r="C45" s="284"/>
      <c r="D45" s="284"/>
      <c r="E45" s="284"/>
      <c r="F45" s="284"/>
      <c r="G45" s="284"/>
      <c r="H45" s="284"/>
      <c r="I45" s="284"/>
      <c r="J45" s="284"/>
      <c r="K45" s="284"/>
      <c r="L45" s="284"/>
    </row>
    <row r="46" spans="1:14">
      <c r="A46" s="369" t="s">
        <v>833</v>
      </c>
      <c r="B46" s="240" t="s">
        <v>834</v>
      </c>
      <c r="C46" s="284"/>
      <c r="D46" s="284"/>
      <c r="E46" s="284"/>
      <c r="F46" s="284"/>
      <c r="G46" s="284"/>
      <c r="H46" s="284"/>
      <c r="I46" s="284"/>
      <c r="J46" s="284"/>
      <c r="K46" s="284"/>
      <c r="L46" s="284"/>
    </row>
  </sheetData>
  <mergeCells count="7">
    <mergeCell ref="A6:C6"/>
    <mergeCell ref="A3:C3"/>
    <mergeCell ref="D3:L3"/>
    <mergeCell ref="A4:C4"/>
    <mergeCell ref="D4:L4"/>
    <mergeCell ref="A5:C5"/>
    <mergeCell ref="D5:L5"/>
  </mergeCells>
  <hyperlinks>
    <hyperlink ref="A2" r:id="rId1" tooltip="Click once to display linked information. Click and hold to select this cell." display="http://stats.oecd.org/OECDStat_Metadata/ShowMetadata.ashx?Dataset=IDD&amp;ShowOnWeb=true&amp;Lang=en"/>
    <hyperlink ref="A5" r:id="rId2" tooltip="Click once to display linked information. Click and hold to select this cell." display="http://stats.oecd.org/OECDStat_Metadata/ShowMetadata.ashx?Dataset=IDD&amp;Coords=[DEFINITION]&amp;ShowOnWeb=true&amp;Lang=en"/>
    <hyperlink ref="C8" r:id="rId3" tooltip="Click once to display linked information. Click and hold to select this cell." display="http://stats.oecd.org/OECDStat_Metadata/ShowMetadata.ashx?Dataset=IDD&amp;Coords=[MEASURE].[P50P10],[AGE].[TOT],[DEFINITION].[CURRENT],[FAKEUNITDIM].[FAKEUNITMEMBERCODE],[LOCATION].[AUS]&amp;ShowOnWeb=true"/>
    <hyperlink ref="C9" r:id="rId4" tooltip="Click once to display linked information. Click and hold to select this cell." display="http://stats.oecd.org/OECDStat_Metadata/ShowMetadata.ashx?Dataset=IDD&amp;Coords=[MEASURE].[P50P10],[AGE].[TOT],[DEFINITION].[CURRENT],[FAKEUNITDIM].[FAKEUNITMEMBERCODE],[LOCATION].[AUT]&amp;ShowOnWeb=true"/>
    <hyperlink ref="C10" r:id="rId5" tooltip="Click once to display linked information. Click and hold to select this cell." display="http://stats.oecd.org/OECDStat_Metadata/ShowMetadata.ashx?Dataset=IDD&amp;Coords=[MEASURE].[P50P10],[AGE].[TOT],[DEFINITION].[CURRENT],[FAKEUNITDIM].[FAKEUNITMEMBERCODE],[LOCATION].[BEL]&amp;ShowOnWeb=true"/>
    <hyperlink ref="C11" r:id="rId6" tooltip="Click once to display linked information. Click and hold to select this cell." display="http://stats.oecd.org/OECDStat_Metadata/ShowMetadata.ashx?Dataset=IDD&amp;Coords=[MEASURE].[P50P10],[AGE].[TOT],[DEFINITION].[CURRENT],[FAKEUNITDIM].[FAKEUNITMEMBERCODE],[LOCATION].[CAN]&amp;ShowOnWeb=true"/>
    <hyperlink ref="C12" r:id="rId7" tooltip="Click once to display linked information. Click and hold to select this cell." display="http://stats.oecd.org/OECDStat_Metadata/ShowMetadata.ashx?Dataset=IDD&amp;Coords=[MEASURE].[P50P10],[AGE].[TOT],[DEFINITION].[CURRENT],[FAKEUNITDIM].[FAKEUNITMEMBERCODE],[LOCATION].[CHL]&amp;ShowOnWeb=true"/>
    <hyperlink ref="C13" r:id="rId8" tooltip="Click once to display linked information. Click and hold to select this cell." display="http://stats.oecd.org/OECDStat_Metadata/ShowMetadata.ashx?Dataset=IDD&amp;Coords=[MEASURE].[P50P10],[AGE].[TOT],[DEFINITION].[CURRENT],[FAKEUNITDIM].[FAKEUNITMEMBERCODE],[LOCATION].[CZE]&amp;ShowOnWeb=true"/>
    <hyperlink ref="C14" r:id="rId9" tooltip="Click once to display linked information. Click and hold to select this cell." display="http://stats.oecd.org/OECDStat_Metadata/ShowMetadata.ashx?Dataset=IDD&amp;Coords=[MEASURE].[P50P10],[AGE].[TOT],[DEFINITION].[CURRENT],[FAKEUNITDIM].[FAKEUNITMEMBERCODE],[LOCATION].[DNK]&amp;ShowOnWeb=true"/>
    <hyperlink ref="C15" r:id="rId10" tooltip="Click once to display linked information. Click and hold to select this cell." display="http://stats.oecd.org/OECDStat_Metadata/ShowMetadata.ashx?Dataset=IDD&amp;Coords=[MEASURE].[P50P10],[AGE].[TOT],[DEFINITION].[CURRENT],[FAKEUNITDIM].[FAKEUNITMEMBERCODE],[LOCATION].[EST]&amp;ShowOnWeb=true"/>
    <hyperlink ref="C16" r:id="rId11" tooltip="Click once to display linked information. Click and hold to select this cell." display="http://stats.oecd.org/OECDStat_Metadata/ShowMetadata.ashx?Dataset=IDD&amp;Coords=[MEASURE].[P50P10],[AGE].[TOT],[DEFINITION].[CURRENT],[FAKEUNITDIM].[FAKEUNITMEMBERCODE],[LOCATION].[FIN]&amp;ShowOnWeb=true"/>
    <hyperlink ref="C17" r:id="rId12" tooltip="Click once to display linked information. Click and hold to select this cell." display="http://stats.oecd.org/OECDStat_Metadata/ShowMetadata.ashx?Dataset=IDD&amp;Coords=[MEASURE].[P50P10],[AGE].[TOT],[DEFINITION].[CURRENT],[FAKEUNITDIM].[FAKEUNITMEMBERCODE],[LOCATION].[FRA]&amp;ShowOnWeb=true"/>
    <hyperlink ref="A18" r:id="rId13" tooltip="Click once to display linked information. Click and hold to select this cell." display="http://stats.oecd.org/OECDStat_Metadata/ShowMetadata.ashx?Dataset=IDD&amp;Coords=[LOCATION].[DEU]&amp;ShowOnWeb=true&amp;Lang=en"/>
    <hyperlink ref="C18" r:id="rId14" tooltip="Click once to display linked information. Click and hold to select this cell." display="http://stats.oecd.org/OECDStat_Metadata/ShowMetadata.ashx?Dataset=IDD&amp;Coords=[MEASURE].[P50P10],[AGE].[TOT],[DEFINITION].[CURRENT],[FAKEUNITDIM].[FAKEUNITMEMBERCODE],[LOCATION].[DEU]&amp;ShowOnWeb=true"/>
    <hyperlink ref="C19" r:id="rId15" tooltip="Click once to display linked information. Click and hold to select this cell." display="http://stats.oecd.org/OECDStat_Metadata/ShowMetadata.ashx?Dataset=IDD&amp;Coords=[MEASURE].[P50P10],[AGE].[TOT],[DEFINITION].[CURRENT],[FAKEUNITDIM].[FAKEUNITMEMBERCODE],[LOCATION].[GRC]&amp;ShowOnWeb=true"/>
    <hyperlink ref="C20" r:id="rId16" tooltip="Click once to display linked information. Click and hold to select this cell." display="http://stats.oecd.org/OECDStat_Metadata/ShowMetadata.ashx?Dataset=IDD&amp;Coords=[MEASURE].[P50P10],[AGE].[TOT],[DEFINITION].[CURRENT],[FAKEUNITDIM].[FAKEUNITMEMBERCODE],[LOCATION].[HUN]&amp;ShowOnWeb=true"/>
    <hyperlink ref="C21" r:id="rId17" tooltip="Click once to display linked information. Click and hold to select this cell." display="http://stats.oecd.org/OECDStat_Metadata/ShowMetadata.ashx?Dataset=IDD&amp;Coords=[MEASURE].[P50P10],[AGE].[TOT],[DEFINITION].[CURRENT],[FAKEUNITDIM].[FAKEUNITMEMBERCODE],[LOCATION].[ISL]&amp;ShowOnWeb=true"/>
    <hyperlink ref="C22" r:id="rId18" tooltip="Click once to display linked information. Click and hold to select this cell." display="http://stats.oecd.org/OECDStat_Metadata/ShowMetadata.ashx?Dataset=IDD&amp;Coords=[MEASURE].[P50P10],[AGE].[TOT],[DEFINITION].[CURRENT],[FAKEUNITDIM].[FAKEUNITMEMBERCODE],[LOCATION].[IRL]&amp;ShowOnWeb=true"/>
    <hyperlink ref="A23" r:id="rId19" tooltip="Click once to display linked information. Click and hold to select this cell." display="http://stats.oecd.org/OECDStat_Metadata/ShowMetadata.ashx?Dataset=IDD&amp;Coords=[LOCATION].[ISR]&amp;ShowOnWeb=true&amp;Lang=en"/>
    <hyperlink ref="C23" r:id="rId20" tooltip="Click once to display linked information. Click and hold to select this cell." display="http://stats.oecd.org/OECDStat_Metadata/ShowMetadata.ashx?Dataset=IDD&amp;Coords=[MEASURE].[P50P10],[AGE].[TOT],[DEFINITION].[CURRENT],[FAKEUNITDIM].[FAKEUNITMEMBERCODE],[LOCATION].[ISR]&amp;ShowOnWeb=true"/>
    <hyperlink ref="C24" r:id="rId21" tooltip="Click once to display linked information. Click and hold to select this cell." display="http://stats.oecd.org/OECDStat_Metadata/ShowMetadata.ashx?Dataset=IDD&amp;Coords=[MEASURE].[P50P10],[AGE].[TOT],[DEFINITION].[CURRENT],[FAKEUNITDIM].[FAKEUNITMEMBERCODE],[LOCATION].[ITA]&amp;ShowOnWeb=true"/>
    <hyperlink ref="C25" r:id="rId22" tooltip="Click once to display linked information. Click and hold to select this cell." display="http://stats.oecd.org/OECDStat_Metadata/ShowMetadata.ashx?Dataset=IDD&amp;Coords=[MEASURE].[P50P10],[AGE].[TOT],[DEFINITION].[CURRENT],[FAKEUNITDIM].[FAKEUNITMEMBERCODE],[LOCATION].[JPN]&amp;ShowOnWeb=true"/>
    <hyperlink ref="C26" r:id="rId23" tooltip="Click once to display linked information. Click and hold to select this cell." display="http://stats.oecd.org/OECDStat_Metadata/ShowMetadata.ashx?Dataset=IDD&amp;Coords=[MEASURE].[P50P10],[AGE].[TOT],[DEFINITION].[CURRENT],[FAKEUNITDIM].[FAKEUNITMEMBERCODE],[LOCATION].[KOR]&amp;ShowOnWeb=true"/>
    <hyperlink ref="C27" r:id="rId24" tooltip="Click once to display linked information. Click and hold to select this cell." display="http://stats.oecd.org/OECDStat_Metadata/ShowMetadata.ashx?Dataset=IDD&amp;Coords=[MEASURE].[P50P10],[AGE].[TOT],[DEFINITION].[CURRENT],[FAKEUNITDIM].[FAKEUNITMEMBERCODE],[LOCATION].[LUX]&amp;ShowOnWeb=true"/>
    <hyperlink ref="C28" r:id="rId25" tooltip="Click once to display linked information. Click and hold to select this cell." display="http://stats.oecd.org/OECDStat_Metadata/ShowMetadata.ashx?Dataset=IDD&amp;Coords=[MEASURE].[P50P10],[AGE].[TOT],[DEFINITION].[CURRENT],[FAKEUNITDIM].[FAKEUNITMEMBERCODE],[LOCATION].[MEX]&amp;ShowOnWeb=true"/>
    <hyperlink ref="C29" r:id="rId26" tooltip="Click once to display linked information. Click and hold to select this cell." display="http://stats.oecd.org/OECDStat_Metadata/ShowMetadata.ashx?Dataset=IDD&amp;Coords=[MEASURE].[P50P10],[AGE].[TOT],[DEFINITION].[CURRENT],[FAKEUNITDIM].[FAKEUNITMEMBERCODE],[LOCATION].[NLD]&amp;ShowOnWeb=true"/>
    <hyperlink ref="C30" r:id="rId27" tooltip="Click once to display linked information. Click and hold to select this cell." display="http://stats.oecd.org/OECDStat_Metadata/ShowMetadata.ashx?Dataset=IDD&amp;Coords=[MEASURE].[P50P10],[AGE].[TOT],[DEFINITION].[CURRENT],[FAKEUNITDIM].[FAKEUNITMEMBERCODE],[LOCATION].[NZL]&amp;ShowOnWeb=true"/>
    <hyperlink ref="C31" r:id="rId28" tooltip="Click once to display linked information. Click and hold to select this cell." display="http://stats.oecd.org/OECDStat_Metadata/ShowMetadata.ashx?Dataset=IDD&amp;Coords=[MEASURE].[P50P10],[AGE].[TOT],[DEFINITION].[CURRENT],[FAKEUNITDIM].[FAKEUNITMEMBERCODE],[LOCATION].[NOR]&amp;ShowOnWeb=true"/>
    <hyperlink ref="C32" r:id="rId29" tooltip="Click once to display linked information. Click and hold to select this cell." display="http://stats.oecd.org/OECDStat_Metadata/ShowMetadata.ashx?Dataset=IDD&amp;Coords=[MEASURE].[P50P10],[AGE].[TOT],[DEFINITION].[CURRENT],[FAKEUNITDIM].[FAKEUNITMEMBERCODE],[LOCATION].[POL]&amp;ShowOnWeb=true"/>
    <hyperlink ref="C33" r:id="rId30" tooltip="Click once to display linked information. Click and hold to select this cell." display="http://stats.oecd.org/OECDStat_Metadata/ShowMetadata.ashx?Dataset=IDD&amp;Coords=[MEASURE].[P50P10],[AGE].[TOT],[DEFINITION].[CURRENT],[FAKEUNITDIM].[FAKEUNITMEMBERCODE],[LOCATION].[PRT]&amp;ShowOnWeb=true"/>
    <hyperlink ref="C34" r:id="rId31" tooltip="Click once to display linked information. Click and hold to select this cell." display="http://stats.oecd.org/OECDStat_Metadata/ShowMetadata.ashx?Dataset=IDD&amp;Coords=[MEASURE].[P50P10],[AGE].[TOT],[DEFINITION].[CURRENT],[FAKEUNITDIM].[FAKEUNITMEMBERCODE],[LOCATION].[SVK]&amp;ShowOnWeb=true"/>
    <hyperlink ref="C35" r:id="rId32" tooltip="Click once to display linked information. Click and hold to select this cell." display="http://stats.oecd.org/OECDStat_Metadata/ShowMetadata.ashx?Dataset=IDD&amp;Coords=[MEASURE].[P50P10],[AGE].[TOT],[DEFINITION].[CURRENT],[FAKEUNITDIM].[FAKEUNITMEMBERCODE],[LOCATION].[SVN]&amp;ShowOnWeb=true"/>
    <hyperlink ref="C36" r:id="rId33" tooltip="Click once to display linked information. Click and hold to select this cell." display="http://stats.oecd.org/OECDStat_Metadata/ShowMetadata.ashx?Dataset=IDD&amp;Coords=[MEASURE].[P50P10],[AGE].[TOT],[DEFINITION].[CURRENT],[FAKEUNITDIM].[FAKEUNITMEMBERCODE],[LOCATION].[ESP]&amp;ShowOnWeb=true"/>
    <hyperlink ref="C37" r:id="rId34" tooltip="Click once to display linked information. Click and hold to select this cell." display="http://stats.oecd.org/OECDStat_Metadata/ShowMetadata.ashx?Dataset=IDD&amp;Coords=[MEASURE].[P50P10],[AGE].[TOT],[DEFINITION].[CURRENT],[FAKEUNITDIM].[FAKEUNITMEMBERCODE],[LOCATION].[SWE]&amp;ShowOnWeb=true"/>
    <hyperlink ref="C38" r:id="rId35" tooltip="Click once to display linked information. Click and hold to select this cell." display="http://stats.oecd.org/OECDStat_Metadata/ShowMetadata.ashx?Dataset=IDD&amp;Coords=[MEASURE].[P50P10],[AGE].[TOT],[DEFINITION].[CURRENT],[FAKEUNITDIM].[FAKEUNITMEMBERCODE],[LOCATION].[CHE]&amp;ShowOnWeb=true"/>
    <hyperlink ref="C39" r:id="rId36" tooltip="Click once to display linked information. Click and hold to select this cell." display="http://stats.oecd.org/OECDStat_Metadata/ShowMetadata.ashx?Dataset=IDD&amp;Coords=[MEASURE].[P50P10],[AGE].[TOT],[DEFINITION].[CURRENT],[FAKEUNITDIM].[FAKEUNITMEMBERCODE],[LOCATION].[TUR]&amp;ShowOnWeb=true"/>
    <hyperlink ref="C40" r:id="rId37" tooltip="Click once to display linked information. Click and hold to select this cell." display="http://stats.oecd.org/OECDStat_Metadata/ShowMetadata.ashx?Dataset=IDD&amp;Coords=[MEASURE].[P50P10],[AGE].[TOT],[DEFINITION].[CURRENT],[FAKEUNITDIM].[FAKEUNITMEMBERCODE],[LOCATION].[GBR]&amp;ShowOnWeb=true"/>
    <hyperlink ref="C41" r:id="rId38" tooltip="Click once to display linked information. Click and hold to select this cell." display="http://stats.oecd.org/OECDStat_Metadata/ShowMetadata.ashx?Dataset=IDD&amp;Coords=[MEASURE].[P50P10],[AGE].[TOT],[DEFINITION].[CURRENT],[FAKEUNITDIM].[FAKEUNITMEMBERCODE],[LOCATION].[USA]&amp;ShowOnWeb=true"/>
    <hyperlink ref="C42" r:id="rId39" tooltip="Click once to display linked information. Click and hold to select this cell." display="http://stats.oecd.org/OECDStat_Metadata/ShowMetadata.ashx?Dataset=IDD&amp;Coords=[MEASURE].[P50P10],[AGE].[TOT],[DEFINITION].[CURRENT],[FAKEUNITDIM].[FAKEUNITMEMBERCODE],[LOCATION].[RUS]&amp;ShowOnWeb=true"/>
    <hyperlink ref="A43" r:id="rId40" tooltip="Click once to display linked information. Click and hold to select this cell." display="http://stats.oecd.org/"/>
  </hyperlinks>
  <pageMargins left="0.7" right="0.7" top="0.75" bottom="0.75" header="0.3" footer="0.3"/>
  <legacyDrawing r:id="rId4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6"/>
  <sheetViews>
    <sheetView topLeftCell="A25" workbookViewId="0">
      <selection activeCell="Q12" sqref="Q12"/>
    </sheetView>
  </sheetViews>
  <sheetFormatPr defaultRowHeight="16.5"/>
  <sheetData>
    <row r="1" spans="1:18">
      <c r="A1" s="246" t="e">
        <f ca="1">DotStatQuery(B1)</f>
        <v>#NAME?</v>
      </c>
      <c r="B1" s="246" t="s">
        <v>836</v>
      </c>
      <c r="C1" s="284"/>
      <c r="D1" s="284"/>
      <c r="E1" s="284"/>
      <c r="F1" s="284"/>
      <c r="G1" s="284"/>
      <c r="H1" s="284"/>
      <c r="I1" s="284"/>
      <c r="J1" s="284"/>
      <c r="K1" s="284"/>
      <c r="L1" s="284"/>
      <c r="M1" s="284"/>
      <c r="N1" s="284"/>
      <c r="O1" s="284"/>
      <c r="P1" s="284"/>
    </row>
    <row r="2" spans="1:18" ht="69.75">
      <c r="A2" s="238" t="s">
        <v>570</v>
      </c>
      <c r="B2" s="284"/>
      <c r="C2" s="284"/>
      <c r="D2" s="284"/>
      <c r="E2" s="284"/>
      <c r="F2" s="284"/>
      <c r="G2" s="284"/>
      <c r="H2" s="284"/>
      <c r="I2" s="284"/>
      <c r="J2" s="284"/>
      <c r="K2" s="284"/>
      <c r="L2" s="284"/>
      <c r="M2" s="284"/>
      <c r="N2" s="284"/>
      <c r="O2" s="284"/>
      <c r="P2" s="284"/>
    </row>
    <row r="3" spans="1:18">
      <c r="A3" s="853" t="s">
        <v>571</v>
      </c>
      <c r="B3" s="880"/>
      <c r="C3" s="854"/>
      <c r="D3" s="869"/>
      <c r="E3" s="869"/>
      <c r="F3" s="869"/>
      <c r="G3" s="869"/>
      <c r="H3" s="869"/>
      <c r="I3" s="869"/>
      <c r="J3" s="869"/>
      <c r="K3" s="869"/>
      <c r="L3" s="869"/>
      <c r="M3" s="869"/>
      <c r="N3" s="869"/>
      <c r="O3" s="869"/>
      <c r="P3" s="870"/>
    </row>
    <row r="4" spans="1:18">
      <c r="A4" s="853" t="s">
        <v>573</v>
      </c>
      <c r="B4" s="880"/>
      <c r="C4" s="854"/>
      <c r="D4" s="856"/>
      <c r="E4" s="856"/>
      <c r="F4" s="856"/>
      <c r="G4" s="856"/>
      <c r="H4" s="856"/>
      <c r="I4" s="856"/>
      <c r="J4" s="856"/>
      <c r="K4" s="856"/>
      <c r="L4" s="856"/>
      <c r="M4" s="856"/>
      <c r="N4" s="856"/>
      <c r="O4" s="856"/>
      <c r="P4" s="864"/>
    </row>
    <row r="5" spans="1:18">
      <c r="A5" s="912" t="s">
        <v>575</v>
      </c>
      <c r="B5" s="913"/>
      <c r="C5" s="914"/>
      <c r="D5" s="869"/>
      <c r="E5" s="869"/>
      <c r="F5" s="869"/>
      <c r="G5" s="869"/>
      <c r="H5" s="869"/>
      <c r="I5" s="869"/>
      <c r="J5" s="869"/>
      <c r="K5" s="869"/>
      <c r="L5" s="869"/>
      <c r="M5" s="869"/>
      <c r="N5" s="869"/>
      <c r="O5" s="869"/>
      <c r="P5" s="870"/>
    </row>
    <row r="6" spans="1:18">
      <c r="A6" s="862" t="s">
        <v>494</v>
      </c>
      <c r="B6" s="881"/>
      <c r="C6" s="863"/>
      <c r="D6" s="188" t="s">
        <v>243</v>
      </c>
      <c r="E6" s="188" t="s">
        <v>244</v>
      </c>
      <c r="F6" s="188" t="s">
        <v>245</v>
      </c>
      <c r="G6" s="188" t="s">
        <v>246</v>
      </c>
      <c r="H6" s="188" t="s">
        <v>247</v>
      </c>
      <c r="I6" s="188" t="s">
        <v>248</v>
      </c>
      <c r="J6" s="188" t="s">
        <v>249</v>
      </c>
      <c r="K6" s="188" t="s">
        <v>250</v>
      </c>
      <c r="L6" s="188" t="s">
        <v>251</v>
      </c>
      <c r="M6" s="188" t="s">
        <v>252</v>
      </c>
      <c r="N6" s="188" t="s">
        <v>253</v>
      </c>
      <c r="O6" s="188" t="s">
        <v>254</v>
      </c>
      <c r="P6" s="188" t="s">
        <v>255</v>
      </c>
      <c r="Q6" s="602" t="s">
        <v>644</v>
      </c>
    </row>
    <row r="7" spans="1:18">
      <c r="A7" s="189" t="s">
        <v>122</v>
      </c>
      <c r="B7" s="189" t="s">
        <v>483</v>
      </c>
      <c r="C7" s="106" t="s">
        <v>66</v>
      </c>
      <c r="D7" s="106" t="s">
        <v>66</v>
      </c>
      <c r="E7" s="106" t="s">
        <v>66</v>
      </c>
      <c r="F7" s="106" t="s">
        <v>66</v>
      </c>
      <c r="G7" s="106" t="s">
        <v>66</v>
      </c>
      <c r="H7" s="106" t="s">
        <v>66</v>
      </c>
      <c r="I7" s="106" t="s">
        <v>66</v>
      </c>
      <c r="J7" s="106" t="s">
        <v>66</v>
      </c>
      <c r="K7" s="106" t="s">
        <v>66</v>
      </c>
      <c r="L7" s="106" t="s">
        <v>66</v>
      </c>
      <c r="M7" s="106" t="s">
        <v>66</v>
      </c>
      <c r="N7" s="106" t="s">
        <v>66</v>
      </c>
      <c r="O7" s="106" t="s">
        <v>66</v>
      </c>
      <c r="P7" s="106" t="s">
        <v>66</v>
      </c>
    </row>
    <row r="8" spans="1:18" ht="31.5">
      <c r="A8" s="7" t="s">
        <v>65</v>
      </c>
      <c r="B8" s="7" t="s">
        <v>837</v>
      </c>
      <c r="C8" s="106" t="s">
        <v>381</v>
      </c>
      <c r="D8" s="107">
        <v>2</v>
      </c>
      <c r="E8" s="107" t="s">
        <v>489</v>
      </c>
      <c r="F8" s="107" t="s">
        <v>489</v>
      </c>
      <c r="G8" s="107" t="s">
        <v>489</v>
      </c>
      <c r="H8" s="107">
        <v>1.9</v>
      </c>
      <c r="I8" s="107" t="s">
        <v>489</v>
      </c>
      <c r="J8" s="107" t="s">
        <v>489</v>
      </c>
      <c r="K8" s="107" t="s">
        <v>489</v>
      </c>
      <c r="L8" s="107">
        <v>2</v>
      </c>
      <c r="M8" s="107" t="s">
        <v>489</v>
      </c>
      <c r="N8" s="107">
        <v>2</v>
      </c>
      <c r="O8" s="107" t="s">
        <v>489</v>
      </c>
      <c r="P8" s="107">
        <v>2</v>
      </c>
      <c r="Q8">
        <f>P8</f>
        <v>2</v>
      </c>
      <c r="R8">
        <f>-(Q8-$Q$43)/$Q$44</f>
        <v>-7.8557722246227479E-3</v>
      </c>
    </row>
    <row r="9" spans="1:18" ht="31.5">
      <c r="A9" s="7" t="s">
        <v>55</v>
      </c>
      <c r="B9" s="7" t="s">
        <v>837</v>
      </c>
      <c r="C9" s="106" t="s">
        <v>381</v>
      </c>
      <c r="D9" s="108" t="s">
        <v>489</v>
      </c>
      <c r="E9" s="108" t="s">
        <v>489</v>
      </c>
      <c r="F9" s="108" t="s">
        <v>489</v>
      </c>
      <c r="G9" s="108" t="s">
        <v>489</v>
      </c>
      <c r="H9" s="108">
        <v>1.8</v>
      </c>
      <c r="I9" s="108">
        <v>1.7</v>
      </c>
      <c r="J9" s="108">
        <v>1.8</v>
      </c>
      <c r="K9" s="108">
        <v>1.8</v>
      </c>
      <c r="L9" s="108">
        <v>1.8</v>
      </c>
      <c r="M9" s="108">
        <v>1.8</v>
      </c>
      <c r="N9" s="108">
        <v>1.7</v>
      </c>
      <c r="O9" s="108">
        <v>1.8</v>
      </c>
      <c r="P9" s="108" t="s">
        <v>489</v>
      </c>
      <c r="Q9">
        <f>O9</f>
        <v>1.8</v>
      </c>
      <c r="R9" s="284">
        <f t="shared" ref="R9:R42" si="0">-(Q9-$Q$43)/$Q$44</f>
        <v>0.54204828349883472</v>
      </c>
    </row>
    <row r="10" spans="1:18" ht="31.5">
      <c r="A10" s="7" t="s">
        <v>38</v>
      </c>
      <c r="B10" s="7" t="s">
        <v>837</v>
      </c>
      <c r="C10" s="106" t="s">
        <v>381</v>
      </c>
      <c r="D10" s="107" t="s">
        <v>489</v>
      </c>
      <c r="E10" s="107" t="s">
        <v>489</v>
      </c>
      <c r="F10" s="107" t="s">
        <v>489</v>
      </c>
      <c r="G10" s="107" t="s">
        <v>489</v>
      </c>
      <c r="H10" s="107">
        <v>1.7</v>
      </c>
      <c r="I10" s="107">
        <v>1.7</v>
      </c>
      <c r="J10" s="107">
        <v>1.7</v>
      </c>
      <c r="K10" s="107">
        <v>1.7</v>
      </c>
      <c r="L10" s="107">
        <v>1.7</v>
      </c>
      <c r="M10" s="107">
        <v>1.7</v>
      </c>
      <c r="N10" s="107">
        <v>1.7</v>
      </c>
      <c r="O10" s="107" t="s">
        <v>489</v>
      </c>
      <c r="P10" s="107" t="s">
        <v>489</v>
      </c>
      <c r="Q10">
        <f>N10</f>
        <v>1.7</v>
      </c>
      <c r="R10" s="284">
        <f t="shared" si="0"/>
        <v>0.81700031136056372</v>
      </c>
    </row>
    <row r="11" spans="1:18" ht="31.5">
      <c r="A11" s="7" t="s">
        <v>67</v>
      </c>
      <c r="B11" s="7" t="s">
        <v>837</v>
      </c>
      <c r="C11" s="106" t="s">
        <v>381</v>
      </c>
      <c r="D11" s="108">
        <v>1.9</v>
      </c>
      <c r="E11" s="108">
        <v>1.9</v>
      </c>
      <c r="F11" s="108">
        <v>1.9</v>
      </c>
      <c r="G11" s="108">
        <v>1.9</v>
      </c>
      <c r="H11" s="108">
        <v>1.9</v>
      </c>
      <c r="I11" s="108">
        <v>1.9</v>
      </c>
      <c r="J11" s="108">
        <v>1.9</v>
      </c>
      <c r="K11" s="108">
        <v>1.9</v>
      </c>
      <c r="L11" s="108">
        <v>1.9</v>
      </c>
      <c r="M11" s="108">
        <v>1.9</v>
      </c>
      <c r="N11" s="108">
        <v>1.9</v>
      </c>
      <c r="O11" s="108">
        <v>1.9</v>
      </c>
      <c r="P11" s="108" t="s">
        <v>489</v>
      </c>
      <c r="Q11">
        <f>O11</f>
        <v>1.9</v>
      </c>
      <c r="R11" s="284">
        <f t="shared" si="0"/>
        <v>0.26709625563710626</v>
      </c>
    </row>
    <row r="12" spans="1:18" ht="31.5">
      <c r="A12" s="7" t="s">
        <v>83</v>
      </c>
      <c r="B12" s="7" t="s">
        <v>837</v>
      </c>
      <c r="C12" s="106" t="s">
        <v>381</v>
      </c>
      <c r="D12" s="107" t="s">
        <v>489</v>
      </c>
      <c r="E12" s="107" t="s">
        <v>489</v>
      </c>
      <c r="F12" s="107" t="s">
        <v>489</v>
      </c>
      <c r="G12" s="107" t="s">
        <v>489</v>
      </c>
      <c r="H12" s="107" t="s">
        <v>489</v>
      </c>
      <c r="I12" s="107" t="s">
        <v>489</v>
      </c>
      <c r="J12" s="107">
        <v>3.4</v>
      </c>
      <c r="K12" s="107" t="s">
        <v>489</v>
      </c>
      <c r="L12" s="107" t="s">
        <v>489</v>
      </c>
      <c r="M12" s="107">
        <v>3.3</v>
      </c>
      <c r="N12" s="107" t="s">
        <v>489</v>
      </c>
      <c r="O12" s="107">
        <v>3.3</v>
      </c>
      <c r="P12" s="107" t="s">
        <v>489</v>
      </c>
      <c r="Q12" s="284">
        <f t="shared" ref="Q12:Q15" si="1">O12</f>
        <v>3.3</v>
      </c>
      <c r="R12" s="284">
        <f t="shared" si="0"/>
        <v>-3.5822321344270964</v>
      </c>
    </row>
    <row r="13" spans="1:18" ht="31.5">
      <c r="A13" s="7" t="s">
        <v>41</v>
      </c>
      <c r="B13" s="7" t="s">
        <v>837</v>
      </c>
      <c r="C13" s="106" t="s">
        <v>381</v>
      </c>
      <c r="D13" s="108" t="s">
        <v>489</v>
      </c>
      <c r="E13" s="108" t="s">
        <v>489</v>
      </c>
      <c r="F13" s="108">
        <v>1.8</v>
      </c>
      <c r="G13" s="108" t="s">
        <v>489</v>
      </c>
      <c r="H13" s="108">
        <v>1.8</v>
      </c>
      <c r="I13" s="108">
        <v>1.8</v>
      </c>
      <c r="J13" s="108">
        <v>1.8</v>
      </c>
      <c r="K13" s="108">
        <v>1.8</v>
      </c>
      <c r="L13" s="108">
        <v>1.7</v>
      </c>
      <c r="M13" s="108">
        <v>1.8</v>
      </c>
      <c r="N13" s="108">
        <v>1.7</v>
      </c>
      <c r="O13" s="108">
        <v>1.7</v>
      </c>
      <c r="P13" s="108" t="s">
        <v>489</v>
      </c>
      <c r="Q13" s="284">
        <f t="shared" si="1"/>
        <v>1.7</v>
      </c>
      <c r="R13" s="284">
        <f t="shared" si="0"/>
        <v>0.81700031136056372</v>
      </c>
    </row>
    <row r="14" spans="1:18" ht="31.5">
      <c r="A14" s="7" t="s">
        <v>42</v>
      </c>
      <c r="B14" s="7" t="s">
        <v>837</v>
      </c>
      <c r="C14" s="106" t="s">
        <v>381</v>
      </c>
      <c r="D14" s="107">
        <v>1.5</v>
      </c>
      <c r="E14" s="107" t="s">
        <v>489</v>
      </c>
      <c r="F14" s="107" t="s">
        <v>489</v>
      </c>
      <c r="G14" s="107" t="s">
        <v>489</v>
      </c>
      <c r="H14" s="107" t="s">
        <v>489</v>
      </c>
      <c r="I14" s="107">
        <v>1.6</v>
      </c>
      <c r="J14" s="107">
        <v>1.6</v>
      </c>
      <c r="K14" s="107">
        <v>1.6</v>
      </c>
      <c r="L14" s="107">
        <v>1.6</v>
      </c>
      <c r="M14" s="107">
        <v>1.6</v>
      </c>
      <c r="N14" s="107">
        <v>1.6</v>
      </c>
      <c r="O14" s="107">
        <v>1.6</v>
      </c>
      <c r="P14" s="107" t="s">
        <v>489</v>
      </c>
      <c r="Q14" s="284">
        <f t="shared" si="1"/>
        <v>1.6</v>
      </c>
      <c r="R14" s="284">
        <f t="shared" si="0"/>
        <v>1.0919523392222921</v>
      </c>
    </row>
    <row r="15" spans="1:18" ht="31.5">
      <c r="A15" s="7" t="s">
        <v>44</v>
      </c>
      <c r="B15" s="7" t="s">
        <v>837</v>
      </c>
      <c r="C15" s="106" t="s">
        <v>381</v>
      </c>
      <c r="D15" s="108" t="s">
        <v>489</v>
      </c>
      <c r="E15" s="108" t="s">
        <v>489</v>
      </c>
      <c r="F15" s="108" t="s">
        <v>489</v>
      </c>
      <c r="G15" s="108" t="s">
        <v>489</v>
      </c>
      <c r="H15" s="108">
        <v>2.1</v>
      </c>
      <c r="I15" s="108">
        <v>2.1</v>
      </c>
      <c r="J15" s="108">
        <v>2</v>
      </c>
      <c r="K15" s="108">
        <v>2</v>
      </c>
      <c r="L15" s="108">
        <v>2</v>
      </c>
      <c r="M15" s="108">
        <v>2</v>
      </c>
      <c r="N15" s="108">
        <v>2.1</v>
      </c>
      <c r="O15" s="108">
        <v>2.1</v>
      </c>
      <c r="P15" s="108" t="s">
        <v>489</v>
      </c>
      <c r="Q15" s="284">
        <f t="shared" si="1"/>
        <v>2.1</v>
      </c>
      <c r="R15" s="284">
        <f t="shared" si="0"/>
        <v>-0.28280780008635176</v>
      </c>
    </row>
    <row r="16" spans="1:18" ht="31.5">
      <c r="A16" s="7" t="s">
        <v>60</v>
      </c>
      <c r="B16" s="7" t="s">
        <v>837</v>
      </c>
      <c r="C16" s="106" t="s">
        <v>381</v>
      </c>
      <c r="D16" s="107">
        <v>1.7</v>
      </c>
      <c r="E16" s="107">
        <v>1.7</v>
      </c>
      <c r="F16" s="107">
        <v>1.7</v>
      </c>
      <c r="G16" s="107">
        <v>1.7</v>
      </c>
      <c r="H16" s="107">
        <v>1.7</v>
      </c>
      <c r="I16" s="107">
        <v>1.7</v>
      </c>
      <c r="J16" s="107">
        <v>1.7</v>
      </c>
      <c r="K16" s="107">
        <v>1.7</v>
      </c>
      <c r="L16" s="107">
        <v>1.7</v>
      </c>
      <c r="M16" s="107">
        <v>1.7</v>
      </c>
      <c r="N16" s="107">
        <v>1.7</v>
      </c>
      <c r="O16" s="107">
        <v>1.7</v>
      </c>
      <c r="P16" s="107">
        <v>1.7</v>
      </c>
      <c r="Q16">
        <f>P16</f>
        <v>1.7</v>
      </c>
      <c r="R16" s="284">
        <f t="shared" si="0"/>
        <v>0.81700031136056372</v>
      </c>
    </row>
    <row r="17" spans="1:18" ht="31.5">
      <c r="A17" s="7" t="s">
        <v>46</v>
      </c>
      <c r="B17" s="7" t="s">
        <v>837</v>
      </c>
      <c r="C17" s="106" t="s">
        <v>381</v>
      </c>
      <c r="D17" s="108">
        <v>1.9</v>
      </c>
      <c r="E17" s="108" t="s">
        <v>489</v>
      </c>
      <c r="F17" s="108" t="s">
        <v>489</v>
      </c>
      <c r="G17" s="108" t="s">
        <v>489</v>
      </c>
      <c r="H17" s="108" t="s">
        <v>489</v>
      </c>
      <c r="I17" s="108">
        <v>1.9</v>
      </c>
      <c r="J17" s="108" t="s">
        <v>489</v>
      </c>
      <c r="K17" s="108" t="s">
        <v>489</v>
      </c>
      <c r="L17" s="108">
        <v>1.9</v>
      </c>
      <c r="M17" s="108">
        <v>1.9</v>
      </c>
      <c r="N17" s="108">
        <v>1.9</v>
      </c>
      <c r="O17" s="108">
        <v>1.9</v>
      </c>
      <c r="P17" s="108" t="s">
        <v>489</v>
      </c>
      <c r="Q17">
        <f>O17</f>
        <v>1.9</v>
      </c>
      <c r="R17" s="284">
        <f t="shared" si="0"/>
        <v>0.26709625563710626</v>
      </c>
    </row>
    <row r="18" spans="1:18" ht="31.5">
      <c r="A18" s="116" t="s">
        <v>43</v>
      </c>
      <c r="B18" s="7" t="s">
        <v>837</v>
      </c>
      <c r="C18" s="106" t="s">
        <v>381</v>
      </c>
      <c r="D18" s="107">
        <v>1.8</v>
      </c>
      <c r="E18" s="107" t="s">
        <v>489</v>
      </c>
      <c r="F18" s="107" t="s">
        <v>489</v>
      </c>
      <c r="G18" s="107" t="s">
        <v>489</v>
      </c>
      <c r="H18" s="107">
        <v>1.8</v>
      </c>
      <c r="I18" s="107" t="s">
        <v>489</v>
      </c>
      <c r="J18" s="107" t="s">
        <v>489</v>
      </c>
      <c r="K18" s="107" t="s">
        <v>489</v>
      </c>
      <c r="L18" s="107">
        <v>1.8</v>
      </c>
      <c r="M18" s="107">
        <v>1.8</v>
      </c>
      <c r="N18" s="107">
        <v>1.8</v>
      </c>
      <c r="O18" s="107">
        <v>1.9</v>
      </c>
      <c r="P18" s="107" t="s">
        <v>489</v>
      </c>
      <c r="Q18" s="284">
        <f t="shared" ref="Q18:Q19" si="2">O18</f>
        <v>1.9</v>
      </c>
      <c r="R18" s="284">
        <f t="shared" si="0"/>
        <v>0.26709625563710626</v>
      </c>
    </row>
    <row r="19" spans="1:18" ht="31.5">
      <c r="A19" s="7" t="s">
        <v>68</v>
      </c>
      <c r="B19" s="7" t="s">
        <v>837</v>
      </c>
      <c r="C19" s="106" t="s">
        <v>381</v>
      </c>
      <c r="D19" s="108" t="s">
        <v>489</v>
      </c>
      <c r="E19" s="108" t="s">
        <v>489</v>
      </c>
      <c r="F19" s="108" t="s">
        <v>489</v>
      </c>
      <c r="G19" s="108" t="s">
        <v>489</v>
      </c>
      <c r="H19" s="108">
        <v>2.1</v>
      </c>
      <c r="I19" s="108">
        <v>2.1</v>
      </c>
      <c r="J19" s="108">
        <v>2.1</v>
      </c>
      <c r="K19" s="108">
        <v>2</v>
      </c>
      <c r="L19" s="108">
        <v>2</v>
      </c>
      <c r="M19" s="108">
        <v>1.9</v>
      </c>
      <c r="N19" s="108">
        <v>2</v>
      </c>
      <c r="O19" s="108">
        <v>1.9</v>
      </c>
      <c r="P19" s="108" t="s">
        <v>489</v>
      </c>
      <c r="Q19" s="284">
        <f t="shared" si="2"/>
        <v>1.9</v>
      </c>
      <c r="R19" s="284">
        <f t="shared" si="0"/>
        <v>0.26709625563710626</v>
      </c>
    </row>
    <row r="20" spans="1:18" ht="31.5">
      <c r="A20" s="7" t="s">
        <v>52</v>
      </c>
      <c r="B20" s="7" t="s">
        <v>837</v>
      </c>
      <c r="C20" s="106" t="s">
        <v>381</v>
      </c>
      <c r="D20" s="107">
        <v>1.9</v>
      </c>
      <c r="E20" s="107" t="s">
        <v>489</v>
      </c>
      <c r="F20" s="107" t="s">
        <v>489</v>
      </c>
      <c r="G20" s="107" t="s">
        <v>489</v>
      </c>
      <c r="H20" s="107" t="s">
        <v>489</v>
      </c>
      <c r="I20" s="107">
        <v>1.9</v>
      </c>
      <c r="J20" s="107" t="s">
        <v>489</v>
      </c>
      <c r="K20" s="107">
        <v>1.7</v>
      </c>
      <c r="L20" s="107" t="s">
        <v>489</v>
      </c>
      <c r="M20" s="107">
        <v>1.9</v>
      </c>
      <c r="N20" s="107" t="s">
        <v>489</v>
      </c>
      <c r="O20" s="107" t="s">
        <v>489</v>
      </c>
      <c r="P20" s="107">
        <v>1.9</v>
      </c>
      <c r="Q20">
        <f>P20</f>
        <v>1.9</v>
      </c>
      <c r="R20" s="284">
        <f t="shared" si="0"/>
        <v>0.26709625563710626</v>
      </c>
    </row>
    <row r="21" spans="1:18" ht="31.5">
      <c r="A21" s="7" t="s">
        <v>69</v>
      </c>
      <c r="B21" s="7" t="s">
        <v>837</v>
      </c>
      <c r="C21" s="106" t="s">
        <v>381</v>
      </c>
      <c r="D21" s="108" t="s">
        <v>489</v>
      </c>
      <c r="E21" s="108" t="s">
        <v>489</v>
      </c>
      <c r="F21" s="108" t="s">
        <v>489</v>
      </c>
      <c r="G21" s="108" t="s">
        <v>489</v>
      </c>
      <c r="H21" s="108">
        <v>1.7</v>
      </c>
      <c r="I21" s="108">
        <v>1.7</v>
      </c>
      <c r="J21" s="108">
        <v>1.8</v>
      </c>
      <c r="K21" s="108">
        <v>1.8</v>
      </c>
      <c r="L21" s="108">
        <v>1.8</v>
      </c>
      <c r="M21" s="108">
        <v>1.7</v>
      </c>
      <c r="N21" s="108">
        <v>1.6</v>
      </c>
      <c r="O21" s="108">
        <v>1.7</v>
      </c>
      <c r="P21" s="108" t="s">
        <v>489</v>
      </c>
      <c r="Q21">
        <f>O21</f>
        <v>1.7</v>
      </c>
      <c r="R21" s="284">
        <f t="shared" si="0"/>
        <v>0.81700031136056372</v>
      </c>
    </row>
    <row r="22" spans="1:18" ht="31.5">
      <c r="A22" s="7" t="s">
        <v>70</v>
      </c>
      <c r="B22" s="7" t="s">
        <v>837</v>
      </c>
      <c r="C22" s="106" t="s">
        <v>381</v>
      </c>
      <c r="D22" s="107" t="s">
        <v>489</v>
      </c>
      <c r="E22" s="107" t="s">
        <v>489</v>
      </c>
      <c r="F22" s="107" t="s">
        <v>489</v>
      </c>
      <c r="G22" s="107" t="s">
        <v>489</v>
      </c>
      <c r="H22" s="107">
        <v>1.9</v>
      </c>
      <c r="I22" s="107">
        <v>1.9</v>
      </c>
      <c r="J22" s="107">
        <v>1.9</v>
      </c>
      <c r="K22" s="107">
        <v>1.9</v>
      </c>
      <c r="L22" s="107">
        <v>1.9</v>
      </c>
      <c r="M22" s="107">
        <v>2</v>
      </c>
      <c r="N22" s="107">
        <v>2</v>
      </c>
      <c r="O22" s="107">
        <v>1.9</v>
      </c>
      <c r="P22" s="107" t="s">
        <v>489</v>
      </c>
      <c r="Q22" s="284">
        <f t="shared" ref="Q22:Q24" si="3">O22</f>
        <v>1.9</v>
      </c>
      <c r="R22" s="284">
        <f t="shared" si="0"/>
        <v>0.26709625563710626</v>
      </c>
    </row>
    <row r="23" spans="1:18" ht="31.5">
      <c r="A23" s="116" t="s">
        <v>84</v>
      </c>
      <c r="B23" s="7" t="s">
        <v>837</v>
      </c>
      <c r="C23" s="106" t="s">
        <v>381</v>
      </c>
      <c r="D23" s="108">
        <v>2.1</v>
      </c>
      <c r="E23" s="108" t="s">
        <v>489</v>
      </c>
      <c r="F23" s="108" t="s">
        <v>489</v>
      </c>
      <c r="G23" s="108" t="s">
        <v>489</v>
      </c>
      <c r="H23" s="108" t="s">
        <v>489</v>
      </c>
      <c r="I23" s="108">
        <v>2.2999999999999998</v>
      </c>
      <c r="J23" s="108" t="s">
        <v>489</v>
      </c>
      <c r="K23" s="108" t="s">
        <v>489</v>
      </c>
      <c r="L23" s="108">
        <v>2.2999999999999998</v>
      </c>
      <c r="M23" s="108">
        <v>2.2000000000000002</v>
      </c>
      <c r="N23" s="108">
        <v>2.2000000000000002</v>
      </c>
      <c r="O23" s="108">
        <v>2.2000000000000002</v>
      </c>
      <c r="P23" s="108" t="s">
        <v>489</v>
      </c>
      <c r="Q23" s="284">
        <f t="shared" si="3"/>
        <v>2.2000000000000002</v>
      </c>
      <c r="R23" s="284">
        <f t="shared" si="0"/>
        <v>-0.55775982794808077</v>
      </c>
    </row>
    <row r="24" spans="1:18" ht="31.5">
      <c r="A24" s="7" t="s">
        <v>47</v>
      </c>
      <c r="B24" s="7" t="s">
        <v>837</v>
      </c>
      <c r="C24" s="106" t="s">
        <v>381</v>
      </c>
      <c r="D24" s="107">
        <v>2</v>
      </c>
      <c r="E24" s="107" t="s">
        <v>489</v>
      </c>
      <c r="F24" s="107" t="s">
        <v>489</v>
      </c>
      <c r="G24" s="107" t="s">
        <v>489</v>
      </c>
      <c r="H24" s="107">
        <v>1.9</v>
      </c>
      <c r="I24" s="107" t="s">
        <v>489</v>
      </c>
      <c r="J24" s="107" t="s">
        <v>489</v>
      </c>
      <c r="K24" s="107" t="s">
        <v>489</v>
      </c>
      <c r="L24" s="107">
        <v>2</v>
      </c>
      <c r="M24" s="107">
        <v>1.9</v>
      </c>
      <c r="N24" s="107">
        <v>1.9</v>
      </c>
      <c r="O24" s="107">
        <v>1.9</v>
      </c>
      <c r="P24" s="107" t="s">
        <v>489</v>
      </c>
      <c r="Q24" s="284">
        <f t="shared" si="3"/>
        <v>1.9</v>
      </c>
      <c r="R24" s="284">
        <f t="shared" si="0"/>
        <v>0.26709625563710626</v>
      </c>
    </row>
    <row r="25" spans="1:18" ht="31.5">
      <c r="A25" s="7" t="s">
        <v>71</v>
      </c>
      <c r="B25" s="7" t="s">
        <v>837</v>
      </c>
      <c r="C25" s="106" t="s">
        <v>381</v>
      </c>
      <c r="D25" s="108">
        <v>2</v>
      </c>
      <c r="E25" s="108" t="s">
        <v>489</v>
      </c>
      <c r="F25" s="108" t="s">
        <v>489</v>
      </c>
      <c r="G25" s="108">
        <v>2</v>
      </c>
      <c r="H25" s="108" t="s">
        <v>489</v>
      </c>
      <c r="I25" s="108" t="s">
        <v>489</v>
      </c>
      <c r="J25" s="108">
        <v>2</v>
      </c>
      <c r="K25" s="108" t="s">
        <v>489</v>
      </c>
      <c r="L25" s="108" t="s">
        <v>489</v>
      </c>
      <c r="M25" s="108">
        <v>2</v>
      </c>
      <c r="N25" s="108" t="s">
        <v>489</v>
      </c>
      <c r="O25" s="108" t="s">
        <v>489</v>
      </c>
      <c r="P25" s="108" t="s">
        <v>489</v>
      </c>
      <c r="Q25">
        <f>M25</f>
        <v>2</v>
      </c>
      <c r="R25" s="284">
        <f t="shared" si="0"/>
        <v>-7.8557722246227479E-3</v>
      </c>
    </row>
    <row r="26" spans="1:18" ht="31.5">
      <c r="A26" s="7" t="s">
        <v>72</v>
      </c>
      <c r="B26" s="7" t="s">
        <v>837</v>
      </c>
      <c r="C26" s="106" t="s">
        <v>381</v>
      </c>
      <c r="D26" s="107" t="s">
        <v>489</v>
      </c>
      <c r="E26" s="107" t="s">
        <v>489</v>
      </c>
      <c r="F26" s="107" t="s">
        <v>489</v>
      </c>
      <c r="G26" s="107" t="s">
        <v>489</v>
      </c>
      <c r="H26" s="107" t="s">
        <v>489</v>
      </c>
      <c r="I26" s="107" t="s">
        <v>489</v>
      </c>
      <c r="J26" s="107">
        <v>1.9</v>
      </c>
      <c r="K26" s="107">
        <v>1.9</v>
      </c>
      <c r="L26" s="107">
        <v>1.9</v>
      </c>
      <c r="M26" s="107">
        <v>1.9</v>
      </c>
      <c r="N26" s="107">
        <v>1.9</v>
      </c>
      <c r="O26" s="107">
        <v>1.9</v>
      </c>
      <c r="P26" s="107">
        <v>1.9</v>
      </c>
      <c r="Q26">
        <f>P26</f>
        <v>1.9</v>
      </c>
      <c r="R26" s="284">
        <f t="shared" si="0"/>
        <v>0.26709625563710626</v>
      </c>
    </row>
    <row r="27" spans="1:18" ht="31.5">
      <c r="A27" s="7" t="s">
        <v>51</v>
      </c>
      <c r="B27" s="7" t="s">
        <v>837</v>
      </c>
      <c r="C27" s="106" t="s">
        <v>381</v>
      </c>
      <c r="D27" s="108" t="s">
        <v>489</v>
      </c>
      <c r="E27" s="108">
        <v>1.8</v>
      </c>
      <c r="F27" s="108" t="s">
        <v>489</v>
      </c>
      <c r="G27" s="108" t="s">
        <v>489</v>
      </c>
      <c r="H27" s="108">
        <v>1.8</v>
      </c>
      <c r="I27" s="108">
        <v>1.8</v>
      </c>
      <c r="J27" s="108">
        <v>1.8</v>
      </c>
      <c r="K27" s="108">
        <v>1.8</v>
      </c>
      <c r="L27" s="108">
        <v>1.8</v>
      </c>
      <c r="M27" s="108">
        <v>1.8</v>
      </c>
      <c r="N27" s="108">
        <v>1.8</v>
      </c>
      <c r="O27" s="108">
        <v>1.8</v>
      </c>
      <c r="P27" s="108" t="s">
        <v>489</v>
      </c>
      <c r="Q27">
        <f>O27</f>
        <v>1.8</v>
      </c>
      <c r="R27" s="284">
        <f t="shared" si="0"/>
        <v>0.54204828349883472</v>
      </c>
    </row>
    <row r="28" spans="1:18" ht="31.5">
      <c r="A28" s="7" t="s">
        <v>73</v>
      </c>
      <c r="B28" s="7" t="s">
        <v>837</v>
      </c>
      <c r="C28" s="106" t="s">
        <v>381</v>
      </c>
      <c r="D28" s="107">
        <v>3.3</v>
      </c>
      <c r="E28" s="107" t="s">
        <v>489</v>
      </c>
      <c r="F28" s="107" t="s">
        <v>489</v>
      </c>
      <c r="G28" s="107" t="s">
        <v>489</v>
      </c>
      <c r="H28" s="107">
        <v>3</v>
      </c>
      <c r="I28" s="107" t="s">
        <v>489</v>
      </c>
      <c r="J28" s="107" t="s">
        <v>489</v>
      </c>
      <c r="K28" s="107" t="s">
        <v>489</v>
      </c>
      <c r="L28" s="107">
        <v>3</v>
      </c>
      <c r="M28" s="107" t="s">
        <v>489</v>
      </c>
      <c r="N28" s="107">
        <v>2.9</v>
      </c>
      <c r="O28" s="107" t="s">
        <v>489</v>
      </c>
      <c r="P28" s="107">
        <v>3</v>
      </c>
      <c r="Q28">
        <f>P28</f>
        <v>3</v>
      </c>
      <c r="R28" s="284">
        <f t="shared" si="0"/>
        <v>-2.7573760508419105</v>
      </c>
    </row>
    <row r="29" spans="1:18" ht="31.5">
      <c r="A29" s="7" t="s">
        <v>54</v>
      </c>
      <c r="B29" s="7" t="s">
        <v>837</v>
      </c>
      <c r="C29" s="106" t="s">
        <v>381</v>
      </c>
      <c r="D29" s="108">
        <v>1.8</v>
      </c>
      <c r="E29" s="108" t="s">
        <v>489</v>
      </c>
      <c r="F29" s="108" t="s">
        <v>489</v>
      </c>
      <c r="G29" s="108" t="s">
        <v>489</v>
      </c>
      <c r="H29" s="108" t="s">
        <v>489</v>
      </c>
      <c r="I29" s="108">
        <v>1.8</v>
      </c>
      <c r="J29" s="108">
        <v>1.8</v>
      </c>
      <c r="K29" s="108">
        <v>1.8</v>
      </c>
      <c r="L29" s="108">
        <v>1.8</v>
      </c>
      <c r="M29" s="108">
        <v>1.8</v>
      </c>
      <c r="N29" s="108">
        <v>1.8</v>
      </c>
      <c r="O29" s="108" t="s">
        <v>489</v>
      </c>
      <c r="P29" s="108">
        <v>1.8</v>
      </c>
      <c r="Q29">
        <f>P29</f>
        <v>1.8</v>
      </c>
      <c r="R29" s="284">
        <f t="shared" si="0"/>
        <v>0.54204828349883472</v>
      </c>
    </row>
    <row r="30" spans="1:18" ht="31.5">
      <c r="A30" s="7" t="s">
        <v>74</v>
      </c>
      <c r="B30" s="7" t="s">
        <v>837</v>
      </c>
      <c r="C30" s="106" t="s">
        <v>381</v>
      </c>
      <c r="D30" s="107">
        <v>2.1</v>
      </c>
      <c r="E30" s="107" t="s">
        <v>489</v>
      </c>
      <c r="F30" s="107" t="s">
        <v>489</v>
      </c>
      <c r="G30" s="107">
        <v>2.1</v>
      </c>
      <c r="H30" s="107" t="s">
        <v>489</v>
      </c>
      <c r="I30" s="107" t="s">
        <v>489</v>
      </c>
      <c r="J30" s="107" t="s">
        <v>489</v>
      </c>
      <c r="K30" s="107" t="s">
        <v>489</v>
      </c>
      <c r="L30" s="107">
        <v>2.1</v>
      </c>
      <c r="M30" s="107">
        <v>2</v>
      </c>
      <c r="N30" s="107" t="s">
        <v>489</v>
      </c>
      <c r="O30" s="107">
        <v>2.1</v>
      </c>
      <c r="P30" s="107" t="s">
        <v>489</v>
      </c>
      <c r="Q30">
        <f>O30</f>
        <v>2.1</v>
      </c>
      <c r="R30" s="284">
        <f t="shared" si="0"/>
        <v>-0.28280780008635176</v>
      </c>
    </row>
    <row r="31" spans="1:18" ht="31.5">
      <c r="A31" s="7" t="s">
        <v>75</v>
      </c>
      <c r="B31" s="7" t="s">
        <v>837</v>
      </c>
      <c r="C31" s="106" t="s">
        <v>381</v>
      </c>
      <c r="D31" s="108">
        <v>1.6</v>
      </c>
      <c r="E31" s="108" t="s">
        <v>489</v>
      </c>
      <c r="F31" s="108" t="s">
        <v>489</v>
      </c>
      <c r="G31" s="108" t="s">
        <v>489</v>
      </c>
      <c r="H31" s="108">
        <v>1.6</v>
      </c>
      <c r="I31" s="108" t="s">
        <v>489</v>
      </c>
      <c r="J31" s="108" t="s">
        <v>489</v>
      </c>
      <c r="K31" s="108" t="s">
        <v>489</v>
      </c>
      <c r="L31" s="108">
        <v>1.6</v>
      </c>
      <c r="M31" s="108">
        <v>1.6</v>
      </c>
      <c r="N31" s="108">
        <v>1.6</v>
      </c>
      <c r="O31" s="108">
        <v>1.6</v>
      </c>
      <c r="P31" s="108" t="s">
        <v>489</v>
      </c>
      <c r="Q31" s="284">
        <f t="shared" ref="Q31:Q40" si="4">O31</f>
        <v>1.6</v>
      </c>
      <c r="R31" s="284">
        <f t="shared" si="0"/>
        <v>1.0919523392222921</v>
      </c>
    </row>
    <row r="32" spans="1:18" ht="31.5">
      <c r="A32" s="7" t="s">
        <v>56</v>
      </c>
      <c r="B32" s="7" t="s">
        <v>837</v>
      </c>
      <c r="C32" s="106" t="s">
        <v>381</v>
      </c>
      <c r="D32" s="107" t="s">
        <v>489</v>
      </c>
      <c r="E32" s="107" t="s">
        <v>489</v>
      </c>
      <c r="F32" s="107" t="s">
        <v>489</v>
      </c>
      <c r="G32" s="107" t="s">
        <v>489</v>
      </c>
      <c r="H32" s="107">
        <v>2.2000000000000002</v>
      </c>
      <c r="I32" s="107">
        <v>2.1</v>
      </c>
      <c r="J32" s="107">
        <v>2</v>
      </c>
      <c r="K32" s="107">
        <v>2</v>
      </c>
      <c r="L32" s="107">
        <v>1.9</v>
      </c>
      <c r="M32" s="107">
        <v>1.9</v>
      </c>
      <c r="N32" s="107">
        <v>1.9</v>
      </c>
      <c r="O32" s="107">
        <v>1.9</v>
      </c>
      <c r="P32" s="107" t="s">
        <v>489</v>
      </c>
      <c r="Q32" s="284">
        <f t="shared" si="4"/>
        <v>1.9</v>
      </c>
      <c r="R32" s="284">
        <f t="shared" si="0"/>
        <v>0.26709625563710626</v>
      </c>
    </row>
    <row r="33" spans="1:18" ht="31.5">
      <c r="A33" s="7" t="s">
        <v>76</v>
      </c>
      <c r="B33" s="7" t="s">
        <v>837</v>
      </c>
      <c r="C33" s="106" t="s">
        <v>381</v>
      </c>
      <c r="D33" s="108" t="s">
        <v>489</v>
      </c>
      <c r="E33" s="108" t="s">
        <v>489</v>
      </c>
      <c r="F33" s="108" t="s">
        <v>489</v>
      </c>
      <c r="G33" s="108" t="s">
        <v>489</v>
      </c>
      <c r="H33" s="108">
        <v>2.4</v>
      </c>
      <c r="I33" s="108">
        <v>2.4</v>
      </c>
      <c r="J33" s="108">
        <v>2.4</v>
      </c>
      <c r="K33" s="108">
        <v>2.2999999999999998</v>
      </c>
      <c r="L33" s="108">
        <v>2.2999999999999998</v>
      </c>
      <c r="M33" s="108">
        <v>2.2000000000000002</v>
      </c>
      <c r="N33" s="108">
        <v>2.2000000000000002</v>
      </c>
      <c r="O33" s="108">
        <v>2.1</v>
      </c>
      <c r="P33" s="108" t="s">
        <v>489</v>
      </c>
      <c r="Q33" s="284">
        <f t="shared" si="4"/>
        <v>2.1</v>
      </c>
      <c r="R33" s="284">
        <f t="shared" si="0"/>
        <v>-0.28280780008635176</v>
      </c>
    </row>
    <row r="34" spans="1:18" ht="31.5">
      <c r="A34" s="127" t="s">
        <v>77</v>
      </c>
      <c r="B34" s="127" t="s">
        <v>837</v>
      </c>
      <c r="C34" s="128" t="s">
        <v>381</v>
      </c>
      <c r="D34" s="88" t="s">
        <v>489</v>
      </c>
      <c r="E34" s="88" t="s">
        <v>489</v>
      </c>
      <c r="F34" s="88" t="s">
        <v>489</v>
      </c>
      <c r="G34" s="88" t="s">
        <v>489</v>
      </c>
      <c r="H34" s="88">
        <v>1.8</v>
      </c>
      <c r="I34" s="88">
        <v>1.7</v>
      </c>
      <c r="J34" s="88">
        <v>1.7</v>
      </c>
      <c r="K34" s="88">
        <v>1.7</v>
      </c>
      <c r="L34" s="88">
        <v>1.8</v>
      </c>
      <c r="M34" s="88">
        <v>1.8</v>
      </c>
      <c r="N34" s="88">
        <v>1.8</v>
      </c>
      <c r="O34" s="88">
        <v>1.8</v>
      </c>
      <c r="P34" s="88" t="s">
        <v>489</v>
      </c>
      <c r="Q34" s="66">
        <f t="shared" si="4"/>
        <v>1.8</v>
      </c>
      <c r="R34" s="66">
        <f t="shared" si="0"/>
        <v>0.54204828349883472</v>
      </c>
    </row>
    <row r="35" spans="1:18" ht="31.5">
      <c r="A35" s="7" t="s">
        <v>58</v>
      </c>
      <c r="B35" s="7" t="s">
        <v>837</v>
      </c>
      <c r="C35" s="106" t="s">
        <v>381</v>
      </c>
      <c r="D35" s="108" t="s">
        <v>489</v>
      </c>
      <c r="E35" s="108" t="s">
        <v>489</v>
      </c>
      <c r="F35" s="108" t="s">
        <v>489</v>
      </c>
      <c r="G35" s="108" t="s">
        <v>489</v>
      </c>
      <c r="H35" s="108">
        <v>1.7</v>
      </c>
      <c r="I35" s="108">
        <v>1.7</v>
      </c>
      <c r="J35" s="108">
        <v>1.7</v>
      </c>
      <c r="K35" s="108">
        <v>1.7</v>
      </c>
      <c r="L35" s="108">
        <v>1.6</v>
      </c>
      <c r="M35" s="108">
        <v>1.7</v>
      </c>
      <c r="N35" s="108">
        <v>1.7</v>
      </c>
      <c r="O35" s="108">
        <v>1.7</v>
      </c>
      <c r="P35" s="108" t="s">
        <v>489</v>
      </c>
      <c r="Q35" s="284">
        <f t="shared" si="4"/>
        <v>1.7</v>
      </c>
      <c r="R35" s="284">
        <f t="shared" si="0"/>
        <v>0.81700031136056372</v>
      </c>
    </row>
    <row r="36" spans="1:18" ht="31.5">
      <c r="A36" s="7" t="s">
        <v>45</v>
      </c>
      <c r="B36" s="7" t="s">
        <v>837</v>
      </c>
      <c r="C36" s="106" t="s">
        <v>381</v>
      </c>
      <c r="D36" s="107" t="s">
        <v>489</v>
      </c>
      <c r="E36" s="107" t="s">
        <v>489</v>
      </c>
      <c r="F36" s="107" t="s">
        <v>489</v>
      </c>
      <c r="G36" s="107" t="s">
        <v>489</v>
      </c>
      <c r="H36" s="107">
        <v>2</v>
      </c>
      <c r="I36" s="107">
        <v>2</v>
      </c>
      <c r="J36" s="107">
        <v>1.9</v>
      </c>
      <c r="K36" s="107">
        <v>1.9</v>
      </c>
      <c r="L36" s="107">
        <v>2</v>
      </c>
      <c r="M36" s="107">
        <v>2</v>
      </c>
      <c r="N36" s="107">
        <v>2.1</v>
      </c>
      <c r="O36" s="107">
        <v>2.1</v>
      </c>
      <c r="P36" s="107" t="s">
        <v>489</v>
      </c>
      <c r="Q36" s="284">
        <f t="shared" si="4"/>
        <v>2.1</v>
      </c>
      <c r="R36" s="284">
        <f t="shared" si="0"/>
        <v>-0.28280780008635176</v>
      </c>
    </row>
    <row r="37" spans="1:18" ht="31.5">
      <c r="A37" s="7" t="s">
        <v>61</v>
      </c>
      <c r="B37" s="7" t="s">
        <v>837</v>
      </c>
      <c r="C37" s="106" t="s">
        <v>381</v>
      </c>
      <c r="D37" s="108">
        <v>1.7</v>
      </c>
      <c r="E37" s="108" t="s">
        <v>489</v>
      </c>
      <c r="F37" s="108" t="s">
        <v>489</v>
      </c>
      <c r="G37" s="108" t="s">
        <v>489</v>
      </c>
      <c r="H37" s="108">
        <v>1.6</v>
      </c>
      <c r="I37" s="108" t="s">
        <v>489</v>
      </c>
      <c r="J37" s="108" t="s">
        <v>489</v>
      </c>
      <c r="K37" s="108" t="s">
        <v>489</v>
      </c>
      <c r="L37" s="108">
        <v>1.7</v>
      </c>
      <c r="M37" s="108">
        <v>1.7</v>
      </c>
      <c r="N37" s="108">
        <v>1.7</v>
      </c>
      <c r="O37" s="108">
        <v>1.7</v>
      </c>
      <c r="P37" s="108" t="s">
        <v>489</v>
      </c>
      <c r="Q37" s="284">
        <f t="shared" si="4"/>
        <v>1.7</v>
      </c>
      <c r="R37" s="284">
        <f t="shared" si="0"/>
        <v>0.81700031136056372</v>
      </c>
    </row>
    <row r="38" spans="1:18" ht="31.5">
      <c r="A38" s="7" t="s">
        <v>78</v>
      </c>
      <c r="B38" s="7" t="s">
        <v>837</v>
      </c>
      <c r="C38" s="106" t="s">
        <v>381</v>
      </c>
      <c r="D38" s="107" t="s">
        <v>489</v>
      </c>
      <c r="E38" s="107" t="s">
        <v>489</v>
      </c>
      <c r="F38" s="107" t="s">
        <v>489</v>
      </c>
      <c r="G38" s="107" t="s">
        <v>489</v>
      </c>
      <c r="H38" s="107" t="s">
        <v>489</v>
      </c>
      <c r="I38" s="107" t="s">
        <v>489</v>
      </c>
      <c r="J38" s="107" t="s">
        <v>489</v>
      </c>
      <c r="K38" s="107" t="s">
        <v>489</v>
      </c>
      <c r="L38" s="107" t="s">
        <v>489</v>
      </c>
      <c r="M38" s="107">
        <v>1.8</v>
      </c>
      <c r="N38" s="107" t="s">
        <v>489</v>
      </c>
      <c r="O38" s="107">
        <v>1.8</v>
      </c>
      <c r="P38" s="107" t="s">
        <v>489</v>
      </c>
      <c r="Q38" s="284">
        <f t="shared" si="4"/>
        <v>1.8</v>
      </c>
      <c r="R38" s="284">
        <f t="shared" si="0"/>
        <v>0.54204828349883472</v>
      </c>
    </row>
    <row r="39" spans="1:18" ht="31.5">
      <c r="A39" s="7" t="s">
        <v>79</v>
      </c>
      <c r="B39" s="7" t="s">
        <v>837</v>
      </c>
      <c r="C39" s="106" t="s">
        <v>381</v>
      </c>
      <c r="D39" s="108" t="s">
        <v>489</v>
      </c>
      <c r="E39" s="108" t="s">
        <v>489</v>
      </c>
      <c r="F39" s="108" t="s">
        <v>489</v>
      </c>
      <c r="G39" s="108" t="s">
        <v>489</v>
      </c>
      <c r="H39" s="108">
        <v>2.4</v>
      </c>
      <c r="I39" s="108" t="s">
        <v>489</v>
      </c>
      <c r="J39" s="108" t="s">
        <v>489</v>
      </c>
      <c r="K39" s="108">
        <v>2.5</v>
      </c>
      <c r="L39" s="108" t="s">
        <v>489</v>
      </c>
      <c r="M39" s="108">
        <v>2.5</v>
      </c>
      <c r="N39" s="108">
        <v>2.5</v>
      </c>
      <c r="O39" s="108">
        <v>2.5</v>
      </c>
      <c r="P39" s="108" t="s">
        <v>489</v>
      </c>
      <c r="Q39" s="284">
        <f t="shared" si="4"/>
        <v>2.5</v>
      </c>
      <c r="R39" s="284">
        <f t="shared" si="0"/>
        <v>-1.3826159115332666</v>
      </c>
    </row>
    <row r="40" spans="1:18" ht="31.5">
      <c r="A40" s="7" t="s">
        <v>80</v>
      </c>
      <c r="B40" s="7" t="s">
        <v>837</v>
      </c>
      <c r="C40" s="106" t="s">
        <v>381</v>
      </c>
      <c r="D40" s="107">
        <v>2.1</v>
      </c>
      <c r="E40" s="107">
        <v>2.1</v>
      </c>
      <c r="F40" s="107">
        <v>2</v>
      </c>
      <c r="G40" s="107">
        <v>2</v>
      </c>
      <c r="H40" s="107">
        <v>2</v>
      </c>
      <c r="I40" s="107">
        <v>2</v>
      </c>
      <c r="J40" s="107">
        <v>2.1</v>
      </c>
      <c r="K40" s="107">
        <v>2.1</v>
      </c>
      <c r="L40" s="107">
        <v>2.1</v>
      </c>
      <c r="M40" s="107">
        <v>2.1</v>
      </c>
      <c r="N40" s="107">
        <v>2.1</v>
      </c>
      <c r="O40" s="107">
        <v>2.1</v>
      </c>
      <c r="P40" s="107" t="s">
        <v>489</v>
      </c>
      <c r="Q40" s="284">
        <f t="shared" si="4"/>
        <v>2.1</v>
      </c>
      <c r="R40" s="284">
        <f t="shared" si="0"/>
        <v>-0.28280780008635176</v>
      </c>
    </row>
    <row r="41" spans="1:18" ht="31.5">
      <c r="A41" s="7" t="s">
        <v>81</v>
      </c>
      <c r="B41" s="7" t="s">
        <v>837</v>
      </c>
      <c r="C41" s="106" t="s">
        <v>381</v>
      </c>
      <c r="D41" s="108">
        <v>2.1</v>
      </c>
      <c r="E41" s="108" t="s">
        <v>489</v>
      </c>
      <c r="F41" s="108" t="s">
        <v>489</v>
      </c>
      <c r="G41" s="108" t="s">
        <v>489</v>
      </c>
      <c r="H41" s="108" t="s">
        <v>489</v>
      </c>
      <c r="I41" s="108">
        <v>2.2000000000000002</v>
      </c>
      <c r="J41" s="108" t="s">
        <v>489</v>
      </c>
      <c r="K41" s="108" t="s">
        <v>489</v>
      </c>
      <c r="L41" s="108">
        <v>2.2000000000000002</v>
      </c>
      <c r="M41" s="108">
        <v>2.2000000000000002</v>
      </c>
      <c r="N41" s="108">
        <v>2.2000000000000002</v>
      </c>
      <c r="O41" s="108">
        <v>2.2999999999999998</v>
      </c>
      <c r="P41" s="108">
        <v>2.2999999999999998</v>
      </c>
      <c r="Q41">
        <f>P41</f>
        <v>2.2999999999999998</v>
      </c>
      <c r="R41" s="284">
        <f t="shared" si="0"/>
        <v>-0.83271185580980855</v>
      </c>
    </row>
    <row r="42" spans="1:18" ht="31.5">
      <c r="A42" s="7" t="s">
        <v>143</v>
      </c>
      <c r="B42" s="7" t="s">
        <v>837</v>
      </c>
      <c r="C42" s="106" t="s">
        <v>381</v>
      </c>
      <c r="D42" s="107" t="s">
        <v>489</v>
      </c>
      <c r="E42" s="107" t="s">
        <v>489</v>
      </c>
      <c r="F42" s="107" t="s">
        <v>489</v>
      </c>
      <c r="G42" s="107" t="s">
        <v>489</v>
      </c>
      <c r="H42" s="107" t="s">
        <v>489</v>
      </c>
      <c r="I42" s="107" t="s">
        <v>489</v>
      </c>
      <c r="J42" s="107" t="s">
        <v>489</v>
      </c>
      <c r="K42" s="107" t="s">
        <v>489</v>
      </c>
      <c r="L42" s="107">
        <v>2.8</v>
      </c>
      <c r="M42" s="107" t="s">
        <v>489</v>
      </c>
      <c r="N42" s="107">
        <v>2.6</v>
      </c>
      <c r="O42" s="107" t="s">
        <v>489</v>
      </c>
      <c r="P42" s="107" t="s">
        <v>489</v>
      </c>
      <c r="Q42">
        <f>N42</f>
        <v>2.6</v>
      </c>
      <c r="R42" s="284">
        <f t="shared" si="0"/>
        <v>-1.6575679393949956</v>
      </c>
    </row>
    <row r="43" spans="1:18">
      <c r="A43" s="241" t="s">
        <v>838</v>
      </c>
      <c r="B43" s="284"/>
      <c r="C43" s="284"/>
      <c r="D43" s="284"/>
      <c r="E43" s="284"/>
      <c r="F43" s="284"/>
      <c r="G43" s="284"/>
      <c r="H43" s="284"/>
      <c r="I43" s="284"/>
      <c r="J43" s="284"/>
      <c r="K43" s="284"/>
      <c r="L43" s="284"/>
      <c r="M43" s="284"/>
      <c r="N43" s="284"/>
      <c r="O43" s="284"/>
      <c r="P43" s="284"/>
      <c r="Q43">
        <f>AVERAGE(Q8:Q42)</f>
        <v>1.9971428571428564</v>
      </c>
      <c r="R43" s="284"/>
    </row>
    <row r="44" spans="1:18">
      <c r="A44" s="240" t="s">
        <v>552</v>
      </c>
      <c r="B44" s="284"/>
      <c r="C44" s="284"/>
      <c r="D44" s="284"/>
      <c r="E44" s="284"/>
      <c r="F44" s="284"/>
      <c r="G44" s="284"/>
      <c r="H44" s="284"/>
      <c r="I44" s="284"/>
      <c r="J44" s="284"/>
      <c r="K44" s="284"/>
      <c r="L44" s="284"/>
      <c r="M44" s="284"/>
      <c r="N44" s="284"/>
      <c r="O44" s="284"/>
      <c r="P44" s="284"/>
      <c r="Q44">
        <f>_xlfn.STDEV.P(Q8:Q42)</f>
        <v>0.36369980893644915</v>
      </c>
      <c r="R44" s="284"/>
    </row>
    <row r="45" spans="1:18">
      <c r="A45" s="369" t="s">
        <v>831</v>
      </c>
      <c r="B45" s="240" t="s">
        <v>832</v>
      </c>
      <c r="C45" s="284"/>
      <c r="D45" s="284"/>
      <c r="E45" s="284"/>
      <c r="F45" s="284"/>
      <c r="G45" s="284"/>
      <c r="H45" s="284"/>
      <c r="I45" s="284"/>
      <c r="J45" s="284"/>
      <c r="K45" s="284"/>
      <c r="L45" s="284"/>
      <c r="M45" s="284"/>
      <c r="N45" s="284"/>
      <c r="O45" s="284"/>
      <c r="P45" s="284"/>
      <c r="R45" s="284"/>
    </row>
    <row r="46" spans="1:18">
      <c r="A46" s="369" t="s">
        <v>833</v>
      </c>
      <c r="B46" s="240" t="s">
        <v>834</v>
      </c>
      <c r="C46" s="284"/>
      <c r="D46" s="284"/>
      <c r="E46" s="284"/>
      <c r="F46" s="284"/>
      <c r="G46" s="284"/>
      <c r="H46" s="284"/>
      <c r="I46" s="284"/>
      <c r="J46" s="284"/>
      <c r="K46" s="284"/>
      <c r="L46" s="284"/>
      <c r="M46" s="284"/>
      <c r="N46" s="284"/>
      <c r="O46" s="284"/>
      <c r="P46" s="284"/>
      <c r="R46" s="284"/>
    </row>
  </sheetData>
  <mergeCells count="7">
    <mergeCell ref="A6:C6"/>
    <mergeCell ref="A3:C3"/>
    <mergeCell ref="D3:P3"/>
    <mergeCell ref="A4:C4"/>
    <mergeCell ref="D4:P4"/>
    <mergeCell ref="A5:C5"/>
    <mergeCell ref="D5:P5"/>
  </mergeCells>
  <hyperlinks>
    <hyperlink ref="A2" r:id="rId1" tooltip="Click once to display linked information. Click and hold to select this cell." display="http://stats.oecd.org/OECDStat_Metadata/ShowMetadata.ashx?Dataset=IDD&amp;ShowOnWeb=true&amp;Lang=en"/>
    <hyperlink ref="A5" r:id="rId2" tooltip="Click once to display linked information. Click and hold to select this cell." display="http://stats.oecd.org/OECDStat_Metadata/ShowMetadata.ashx?Dataset=IDD&amp;Coords=[DEFINITION]&amp;ShowOnWeb=true&amp;Lang=en"/>
    <hyperlink ref="C8" r:id="rId3" tooltip="Click once to display linked information. Click and hold to select this cell." display="http://stats.oecd.org/OECDStat_Metadata/ShowMetadata.ashx?Dataset=IDD&amp;Coords=[MEASURE].[P90P50],[AGE].[TOT],[DEFINITION].[CURRENT],[FAKEUNITDIM].[FAKEUNITMEMBERCODE],[LOCATION].[AUS]&amp;ShowOnWeb=true"/>
    <hyperlink ref="C9" r:id="rId4" tooltip="Click once to display linked information. Click and hold to select this cell." display="http://stats.oecd.org/OECDStat_Metadata/ShowMetadata.ashx?Dataset=IDD&amp;Coords=[MEASURE].[P90P50],[AGE].[TOT],[DEFINITION].[CURRENT],[FAKEUNITDIM].[FAKEUNITMEMBERCODE],[LOCATION].[AUT]&amp;ShowOnWeb=true"/>
    <hyperlink ref="C10" r:id="rId5" tooltip="Click once to display linked information. Click and hold to select this cell." display="http://stats.oecd.org/OECDStat_Metadata/ShowMetadata.ashx?Dataset=IDD&amp;Coords=[MEASURE].[P90P50],[AGE].[TOT],[DEFINITION].[CURRENT],[FAKEUNITDIM].[FAKEUNITMEMBERCODE],[LOCATION].[BEL]&amp;ShowOnWeb=true"/>
    <hyperlink ref="C11" r:id="rId6" tooltip="Click once to display linked information. Click and hold to select this cell." display="http://stats.oecd.org/OECDStat_Metadata/ShowMetadata.ashx?Dataset=IDD&amp;Coords=[MEASURE].[P90P50],[AGE].[TOT],[DEFINITION].[CURRENT],[FAKEUNITDIM].[FAKEUNITMEMBERCODE],[LOCATION].[CAN]&amp;ShowOnWeb=true"/>
    <hyperlink ref="C12" r:id="rId7" tooltip="Click once to display linked information. Click and hold to select this cell." display="http://stats.oecd.org/OECDStat_Metadata/ShowMetadata.ashx?Dataset=IDD&amp;Coords=[MEASURE].[P90P50],[AGE].[TOT],[DEFINITION].[CURRENT],[FAKEUNITDIM].[FAKEUNITMEMBERCODE],[LOCATION].[CHL]&amp;ShowOnWeb=true"/>
    <hyperlink ref="C13" r:id="rId8" tooltip="Click once to display linked information. Click and hold to select this cell." display="http://stats.oecd.org/OECDStat_Metadata/ShowMetadata.ashx?Dataset=IDD&amp;Coords=[MEASURE].[P90P50],[AGE].[TOT],[DEFINITION].[CURRENT],[FAKEUNITDIM].[FAKEUNITMEMBERCODE],[LOCATION].[CZE]&amp;ShowOnWeb=true"/>
    <hyperlink ref="C14" r:id="rId9" tooltip="Click once to display linked information. Click and hold to select this cell." display="http://stats.oecd.org/OECDStat_Metadata/ShowMetadata.ashx?Dataset=IDD&amp;Coords=[MEASURE].[P90P50],[AGE].[TOT],[DEFINITION].[CURRENT],[FAKEUNITDIM].[FAKEUNITMEMBERCODE],[LOCATION].[DNK]&amp;ShowOnWeb=true"/>
    <hyperlink ref="C15" r:id="rId10" tooltip="Click once to display linked information. Click and hold to select this cell." display="http://stats.oecd.org/OECDStat_Metadata/ShowMetadata.ashx?Dataset=IDD&amp;Coords=[MEASURE].[P90P50],[AGE].[TOT],[DEFINITION].[CURRENT],[FAKEUNITDIM].[FAKEUNITMEMBERCODE],[LOCATION].[EST]&amp;ShowOnWeb=true"/>
    <hyperlink ref="C16" r:id="rId11" tooltip="Click once to display linked information. Click and hold to select this cell." display="http://stats.oecd.org/OECDStat_Metadata/ShowMetadata.ashx?Dataset=IDD&amp;Coords=[MEASURE].[P90P50],[AGE].[TOT],[DEFINITION].[CURRENT],[FAKEUNITDIM].[FAKEUNITMEMBERCODE],[LOCATION].[FIN]&amp;ShowOnWeb=true"/>
    <hyperlink ref="C17" r:id="rId12" tooltip="Click once to display linked information. Click and hold to select this cell." display="http://stats.oecd.org/OECDStat_Metadata/ShowMetadata.ashx?Dataset=IDD&amp;Coords=[MEASURE].[P90P50],[AGE].[TOT],[DEFINITION].[CURRENT],[FAKEUNITDIM].[FAKEUNITMEMBERCODE],[LOCATION].[FRA]&amp;ShowOnWeb=true"/>
    <hyperlink ref="A18" r:id="rId13" tooltip="Click once to display linked information. Click and hold to select this cell." display="http://stats.oecd.org/OECDStat_Metadata/ShowMetadata.ashx?Dataset=IDD&amp;Coords=[LOCATION].[DEU]&amp;ShowOnWeb=true&amp;Lang=en"/>
    <hyperlink ref="C18" r:id="rId14" tooltip="Click once to display linked information. Click and hold to select this cell." display="http://stats.oecd.org/OECDStat_Metadata/ShowMetadata.ashx?Dataset=IDD&amp;Coords=[MEASURE].[P90P50],[AGE].[TOT],[DEFINITION].[CURRENT],[FAKEUNITDIM].[FAKEUNITMEMBERCODE],[LOCATION].[DEU]&amp;ShowOnWeb=true"/>
    <hyperlink ref="C19" r:id="rId15" tooltip="Click once to display linked information. Click and hold to select this cell." display="http://stats.oecd.org/OECDStat_Metadata/ShowMetadata.ashx?Dataset=IDD&amp;Coords=[MEASURE].[P90P50],[AGE].[TOT],[DEFINITION].[CURRENT],[FAKEUNITDIM].[FAKEUNITMEMBERCODE],[LOCATION].[GRC]&amp;ShowOnWeb=true"/>
    <hyperlink ref="C20" r:id="rId16" tooltip="Click once to display linked information. Click and hold to select this cell." display="http://stats.oecd.org/OECDStat_Metadata/ShowMetadata.ashx?Dataset=IDD&amp;Coords=[MEASURE].[P90P50],[AGE].[TOT],[DEFINITION].[CURRENT],[FAKEUNITDIM].[FAKEUNITMEMBERCODE],[LOCATION].[HUN]&amp;ShowOnWeb=true"/>
    <hyperlink ref="C21" r:id="rId17" tooltip="Click once to display linked information. Click and hold to select this cell." display="http://stats.oecd.org/OECDStat_Metadata/ShowMetadata.ashx?Dataset=IDD&amp;Coords=[MEASURE].[P90P50],[AGE].[TOT],[DEFINITION].[CURRENT],[FAKEUNITDIM].[FAKEUNITMEMBERCODE],[LOCATION].[ISL]&amp;ShowOnWeb=true"/>
    <hyperlink ref="C22" r:id="rId18" tooltip="Click once to display linked information. Click and hold to select this cell." display="http://stats.oecd.org/OECDStat_Metadata/ShowMetadata.ashx?Dataset=IDD&amp;Coords=[MEASURE].[P90P50],[AGE].[TOT],[DEFINITION].[CURRENT],[FAKEUNITDIM].[FAKEUNITMEMBERCODE],[LOCATION].[IRL]&amp;ShowOnWeb=true"/>
    <hyperlink ref="A23" r:id="rId19" tooltip="Click once to display linked information. Click and hold to select this cell." display="http://stats.oecd.org/OECDStat_Metadata/ShowMetadata.ashx?Dataset=IDD&amp;Coords=[LOCATION].[ISR]&amp;ShowOnWeb=true&amp;Lang=en"/>
    <hyperlink ref="C23" r:id="rId20" tooltip="Click once to display linked information. Click and hold to select this cell." display="http://stats.oecd.org/OECDStat_Metadata/ShowMetadata.ashx?Dataset=IDD&amp;Coords=[MEASURE].[P90P50],[AGE].[TOT],[DEFINITION].[CURRENT],[FAKEUNITDIM].[FAKEUNITMEMBERCODE],[LOCATION].[ISR]&amp;ShowOnWeb=true"/>
    <hyperlink ref="C24" r:id="rId21" tooltip="Click once to display linked information. Click and hold to select this cell." display="http://stats.oecd.org/OECDStat_Metadata/ShowMetadata.ashx?Dataset=IDD&amp;Coords=[MEASURE].[P90P50],[AGE].[TOT],[DEFINITION].[CURRENT],[FAKEUNITDIM].[FAKEUNITMEMBERCODE],[LOCATION].[ITA]&amp;ShowOnWeb=true"/>
    <hyperlink ref="C25" r:id="rId22" tooltip="Click once to display linked information. Click and hold to select this cell." display="http://stats.oecd.org/OECDStat_Metadata/ShowMetadata.ashx?Dataset=IDD&amp;Coords=[MEASURE].[P90P50],[AGE].[TOT],[DEFINITION].[CURRENT],[FAKEUNITDIM].[FAKEUNITMEMBERCODE],[LOCATION].[JPN]&amp;ShowOnWeb=true"/>
    <hyperlink ref="C26" r:id="rId23" tooltip="Click once to display linked information. Click and hold to select this cell." display="http://stats.oecd.org/OECDStat_Metadata/ShowMetadata.ashx?Dataset=IDD&amp;Coords=[MEASURE].[P90P50],[AGE].[TOT],[DEFINITION].[CURRENT],[FAKEUNITDIM].[FAKEUNITMEMBERCODE],[LOCATION].[KOR]&amp;ShowOnWeb=true"/>
    <hyperlink ref="C27" r:id="rId24" tooltip="Click once to display linked information. Click and hold to select this cell." display="http://stats.oecd.org/OECDStat_Metadata/ShowMetadata.ashx?Dataset=IDD&amp;Coords=[MEASURE].[P90P50],[AGE].[TOT],[DEFINITION].[CURRENT],[FAKEUNITDIM].[FAKEUNITMEMBERCODE],[LOCATION].[LUX]&amp;ShowOnWeb=true"/>
    <hyperlink ref="C28" r:id="rId25" tooltip="Click once to display linked information. Click and hold to select this cell." display="http://stats.oecd.org/OECDStat_Metadata/ShowMetadata.ashx?Dataset=IDD&amp;Coords=[MEASURE].[P90P50],[AGE].[TOT],[DEFINITION].[CURRENT],[FAKEUNITDIM].[FAKEUNITMEMBERCODE],[LOCATION].[MEX]&amp;ShowOnWeb=true"/>
    <hyperlink ref="C29" r:id="rId26" tooltip="Click once to display linked information. Click and hold to select this cell." display="http://stats.oecd.org/OECDStat_Metadata/ShowMetadata.ashx?Dataset=IDD&amp;Coords=[MEASURE].[P90P50],[AGE].[TOT],[DEFINITION].[CURRENT],[FAKEUNITDIM].[FAKEUNITMEMBERCODE],[LOCATION].[NLD]&amp;ShowOnWeb=true"/>
    <hyperlink ref="C30" r:id="rId27" tooltip="Click once to display linked information. Click and hold to select this cell." display="http://stats.oecd.org/OECDStat_Metadata/ShowMetadata.ashx?Dataset=IDD&amp;Coords=[MEASURE].[P90P50],[AGE].[TOT],[DEFINITION].[CURRENT],[FAKEUNITDIM].[FAKEUNITMEMBERCODE],[LOCATION].[NZL]&amp;ShowOnWeb=true"/>
    <hyperlink ref="C31" r:id="rId28" tooltip="Click once to display linked information. Click and hold to select this cell." display="http://stats.oecd.org/OECDStat_Metadata/ShowMetadata.ashx?Dataset=IDD&amp;Coords=[MEASURE].[P90P50],[AGE].[TOT],[DEFINITION].[CURRENT],[FAKEUNITDIM].[FAKEUNITMEMBERCODE],[LOCATION].[NOR]&amp;ShowOnWeb=true"/>
    <hyperlink ref="C32" r:id="rId29" tooltip="Click once to display linked information. Click and hold to select this cell." display="http://stats.oecd.org/OECDStat_Metadata/ShowMetadata.ashx?Dataset=IDD&amp;Coords=[MEASURE].[P90P50],[AGE].[TOT],[DEFINITION].[CURRENT],[FAKEUNITDIM].[FAKEUNITMEMBERCODE],[LOCATION].[POL]&amp;ShowOnWeb=true"/>
    <hyperlink ref="C33" r:id="rId30" tooltip="Click once to display linked information. Click and hold to select this cell." display="http://stats.oecd.org/OECDStat_Metadata/ShowMetadata.ashx?Dataset=IDD&amp;Coords=[MEASURE].[P90P50],[AGE].[TOT],[DEFINITION].[CURRENT],[FAKEUNITDIM].[FAKEUNITMEMBERCODE],[LOCATION].[PRT]&amp;ShowOnWeb=true"/>
    <hyperlink ref="C34" r:id="rId31" tooltip="Click once to display linked information. Click and hold to select this cell." display="http://stats.oecd.org/OECDStat_Metadata/ShowMetadata.ashx?Dataset=IDD&amp;Coords=[MEASURE].[P90P50],[AGE].[TOT],[DEFINITION].[CURRENT],[FAKEUNITDIM].[FAKEUNITMEMBERCODE],[LOCATION].[SVK]&amp;ShowOnWeb=true"/>
    <hyperlink ref="C35" r:id="rId32" tooltip="Click once to display linked information. Click and hold to select this cell." display="http://stats.oecd.org/OECDStat_Metadata/ShowMetadata.ashx?Dataset=IDD&amp;Coords=[MEASURE].[P90P50],[AGE].[TOT],[DEFINITION].[CURRENT],[FAKEUNITDIM].[FAKEUNITMEMBERCODE],[LOCATION].[SVN]&amp;ShowOnWeb=true"/>
    <hyperlink ref="C36" r:id="rId33" tooltip="Click once to display linked information. Click and hold to select this cell." display="http://stats.oecd.org/OECDStat_Metadata/ShowMetadata.ashx?Dataset=IDD&amp;Coords=[MEASURE].[P90P50],[AGE].[TOT],[DEFINITION].[CURRENT],[FAKEUNITDIM].[FAKEUNITMEMBERCODE],[LOCATION].[ESP]&amp;ShowOnWeb=true"/>
    <hyperlink ref="C37" r:id="rId34" tooltip="Click once to display linked information. Click and hold to select this cell." display="http://stats.oecd.org/OECDStat_Metadata/ShowMetadata.ashx?Dataset=IDD&amp;Coords=[MEASURE].[P90P50],[AGE].[TOT],[DEFINITION].[CURRENT],[FAKEUNITDIM].[FAKEUNITMEMBERCODE],[LOCATION].[SWE]&amp;ShowOnWeb=true"/>
    <hyperlink ref="C38" r:id="rId35" tooltip="Click once to display linked information. Click and hold to select this cell." display="http://stats.oecd.org/OECDStat_Metadata/ShowMetadata.ashx?Dataset=IDD&amp;Coords=[MEASURE].[P90P50],[AGE].[TOT],[DEFINITION].[CURRENT],[FAKEUNITDIM].[FAKEUNITMEMBERCODE],[LOCATION].[CHE]&amp;ShowOnWeb=true"/>
    <hyperlink ref="C39" r:id="rId36" tooltip="Click once to display linked information. Click and hold to select this cell." display="http://stats.oecd.org/OECDStat_Metadata/ShowMetadata.ashx?Dataset=IDD&amp;Coords=[MEASURE].[P90P50],[AGE].[TOT],[DEFINITION].[CURRENT],[FAKEUNITDIM].[FAKEUNITMEMBERCODE],[LOCATION].[TUR]&amp;ShowOnWeb=true"/>
    <hyperlink ref="C40" r:id="rId37" tooltip="Click once to display linked information. Click and hold to select this cell." display="http://stats.oecd.org/OECDStat_Metadata/ShowMetadata.ashx?Dataset=IDD&amp;Coords=[MEASURE].[P90P50],[AGE].[TOT],[DEFINITION].[CURRENT],[FAKEUNITDIM].[FAKEUNITMEMBERCODE],[LOCATION].[GBR]&amp;ShowOnWeb=true"/>
    <hyperlink ref="C41" r:id="rId38" tooltip="Click once to display linked information. Click and hold to select this cell." display="http://stats.oecd.org/OECDStat_Metadata/ShowMetadata.ashx?Dataset=IDD&amp;Coords=[MEASURE].[P90P50],[AGE].[TOT],[DEFINITION].[CURRENT],[FAKEUNITDIM].[FAKEUNITMEMBERCODE],[LOCATION].[USA]&amp;ShowOnWeb=true"/>
    <hyperlink ref="C42" r:id="rId39" tooltip="Click once to display linked information. Click and hold to select this cell." display="http://stats.oecd.org/OECDStat_Metadata/ShowMetadata.ashx?Dataset=IDD&amp;Coords=[MEASURE].[P90P50],[AGE].[TOT],[DEFINITION].[CURRENT],[FAKEUNITDIM].[FAKEUNITMEMBERCODE],[LOCATION].[RUS]&amp;ShowOnWeb=true"/>
    <hyperlink ref="A43" r:id="rId40" tooltip="Click once to display linked information. Click and hold to select this cell." display="http://stats.oecd.org/"/>
  </hyperlinks>
  <pageMargins left="0.7" right="0.7" top="0.75" bottom="0.75" header="0.3" footer="0.3"/>
  <legacyDrawing r:id="rId4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3" workbookViewId="0">
      <selection activeCell="R33" sqref="R33"/>
    </sheetView>
  </sheetViews>
  <sheetFormatPr defaultRowHeight="16.5"/>
  <sheetData>
    <row r="1" spans="1:18" ht="92.25">
      <c r="A1" s="238" t="s">
        <v>875</v>
      </c>
      <c r="B1" s="284"/>
      <c r="C1" s="284"/>
      <c r="D1" s="284"/>
      <c r="E1" s="284"/>
      <c r="F1" s="284"/>
      <c r="G1" s="284"/>
      <c r="H1" s="284"/>
      <c r="I1" s="284"/>
      <c r="J1" s="284"/>
      <c r="K1" s="284"/>
      <c r="L1" s="284"/>
      <c r="M1" s="284"/>
      <c r="N1" s="284"/>
      <c r="O1" s="284"/>
      <c r="P1" s="284"/>
      <c r="Q1" s="284"/>
    </row>
    <row r="2" spans="1:18">
      <c r="A2" s="853" t="s">
        <v>603</v>
      </c>
      <c r="B2" s="880"/>
      <c r="C2" s="854"/>
      <c r="D2" s="855" t="s">
        <v>648</v>
      </c>
      <c r="E2" s="856"/>
      <c r="F2" s="856"/>
      <c r="G2" s="856"/>
      <c r="H2" s="856"/>
      <c r="I2" s="856"/>
      <c r="J2" s="856"/>
      <c r="K2" s="856"/>
      <c r="L2" s="856"/>
      <c r="M2" s="856"/>
      <c r="N2" s="856"/>
      <c r="O2" s="856"/>
      <c r="P2" s="856"/>
      <c r="Q2" s="864"/>
    </row>
    <row r="3" spans="1:18">
      <c r="A3" s="853" t="s">
        <v>608</v>
      </c>
      <c r="B3" s="880"/>
      <c r="C3" s="854"/>
      <c r="D3" s="855" t="s">
        <v>417</v>
      </c>
      <c r="E3" s="856"/>
      <c r="F3" s="856"/>
      <c r="G3" s="856"/>
      <c r="H3" s="856"/>
      <c r="I3" s="856"/>
      <c r="J3" s="856"/>
      <c r="K3" s="856"/>
      <c r="L3" s="856"/>
      <c r="M3" s="856"/>
      <c r="N3" s="856"/>
      <c r="O3" s="856"/>
      <c r="P3" s="856"/>
      <c r="Q3" s="864"/>
    </row>
    <row r="4" spans="1:18">
      <c r="A4" s="853" t="s">
        <v>580</v>
      </c>
      <c r="B4" s="880"/>
      <c r="C4" s="854"/>
      <c r="D4" s="855" t="s">
        <v>605</v>
      </c>
      <c r="E4" s="856"/>
      <c r="F4" s="856"/>
      <c r="G4" s="856"/>
      <c r="H4" s="856"/>
      <c r="I4" s="856"/>
      <c r="J4" s="856"/>
      <c r="K4" s="856"/>
      <c r="L4" s="856"/>
      <c r="M4" s="856"/>
      <c r="N4" s="856"/>
      <c r="O4" s="856"/>
      <c r="P4" s="856"/>
      <c r="Q4" s="864"/>
    </row>
    <row r="5" spans="1:18">
      <c r="A5" s="853" t="s">
        <v>483</v>
      </c>
      <c r="B5" s="880"/>
      <c r="C5" s="854"/>
      <c r="D5" s="855" t="s">
        <v>478</v>
      </c>
      <c r="E5" s="856"/>
      <c r="F5" s="856"/>
      <c r="G5" s="856"/>
      <c r="H5" s="856"/>
      <c r="I5" s="856"/>
      <c r="J5" s="856"/>
      <c r="K5" s="856"/>
      <c r="L5" s="856"/>
      <c r="M5" s="856"/>
      <c r="N5" s="856"/>
      <c r="O5" s="856"/>
      <c r="P5" s="856"/>
      <c r="Q5" s="864"/>
    </row>
    <row r="6" spans="1:18">
      <c r="A6" s="862" t="s">
        <v>379</v>
      </c>
      <c r="B6" s="881"/>
      <c r="C6" s="863"/>
      <c r="D6" s="188" t="s">
        <v>243</v>
      </c>
      <c r="E6" s="188" t="s">
        <v>244</v>
      </c>
      <c r="F6" s="188" t="s">
        <v>245</v>
      </c>
      <c r="G6" s="188" t="s">
        <v>246</v>
      </c>
      <c r="H6" s="188" t="s">
        <v>247</v>
      </c>
      <c r="I6" s="188" t="s">
        <v>248</v>
      </c>
      <c r="J6" s="188" t="s">
        <v>249</v>
      </c>
      <c r="K6" s="188" t="s">
        <v>250</v>
      </c>
      <c r="L6" s="188" t="s">
        <v>251</v>
      </c>
      <c r="M6" s="188" t="s">
        <v>252</v>
      </c>
      <c r="N6" s="188" t="s">
        <v>253</v>
      </c>
      <c r="O6" s="188" t="s">
        <v>254</v>
      </c>
      <c r="P6" s="188" t="s">
        <v>255</v>
      </c>
      <c r="Q6" s="188" t="s">
        <v>360</v>
      </c>
    </row>
    <row r="7" spans="1:18">
      <c r="A7" s="189" t="s">
        <v>122</v>
      </c>
      <c r="B7" s="189" t="s">
        <v>876</v>
      </c>
      <c r="C7" s="106" t="s">
        <v>66</v>
      </c>
      <c r="D7" s="106" t="s">
        <v>66</v>
      </c>
      <c r="E7" s="106" t="s">
        <v>66</v>
      </c>
      <c r="F7" s="106" t="s">
        <v>66</v>
      </c>
      <c r="G7" s="106" t="s">
        <v>66</v>
      </c>
      <c r="H7" s="106" t="s">
        <v>66</v>
      </c>
      <c r="I7" s="106" t="s">
        <v>66</v>
      </c>
      <c r="J7" s="106" t="s">
        <v>66</v>
      </c>
      <c r="K7" s="106" t="s">
        <v>66</v>
      </c>
      <c r="L7" s="106" t="s">
        <v>66</v>
      </c>
      <c r="M7" s="106" t="s">
        <v>66</v>
      </c>
      <c r="N7" s="106" t="s">
        <v>66</v>
      </c>
      <c r="O7" s="106" t="s">
        <v>66</v>
      </c>
      <c r="P7" s="106" t="s">
        <v>66</v>
      </c>
      <c r="Q7" s="106" t="s">
        <v>66</v>
      </c>
    </row>
    <row r="8" spans="1:18">
      <c r="A8" s="116" t="s">
        <v>65</v>
      </c>
      <c r="B8" s="892" t="s">
        <v>877</v>
      </c>
      <c r="C8" s="106" t="s">
        <v>66</v>
      </c>
      <c r="D8" s="107">
        <v>31.790541904888279</v>
      </c>
      <c r="E8" s="312">
        <v>26.18878431867947</v>
      </c>
      <c r="F8" s="107">
        <v>25.45877858586935</v>
      </c>
      <c r="G8" s="107">
        <v>24.765067585756441</v>
      </c>
      <c r="H8" s="107">
        <v>23.186501925029539</v>
      </c>
      <c r="I8" s="107">
        <v>20.634437818378458</v>
      </c>
      <c r="J8" s="107">
        <v>20.441737383214409</v>
      </c>
      <c r="K8" s="107">
        <v>16.352555725774479</v>
      </c>
      <c r="L8" s="107">
        <v>15.82772722030737</v>
      </c>
      <c r="M8" s="107">
        <v>15.050031517515739</v>
      </c>
      <c r="N8" s="107">
        <v>20.572300394469401</v>
      </c>
      <c r="O8" s="107">
        <v>19.74888420089453</v>
      </c>
      <c r="P8" s="107">
        <v>20.062300175913421</v>
      </c>
      <c r="Q8" s="107">
        <v>20.081585147429202</v>
      </c>
      <c r="R8">
        <f>-(Q8-$Q$45)/$Q$46</f>
        <v>0.86620938595072983</v>
      </c>
    </row>
    <row r="9" spans="1:18">
      <c r="A9" s="116" t="s">
        <v>55</v>
      </c>
      <c r="B9" s="893"/>
      <c r="C9" s="106" t="s">
        <v>66</v>
      </c>
      <c r="D9" s="108">
        <v>28.091840201931941</v>
      </c>
      <c r="E9" s="108">
        <v>23.652969123968511</v>
      </c>
      <c r="F9" s="108">
        <v>16.350883423599399</v>
      </c>
      <c r="G9" s="108">
        <v>24.99536607970343</v>
      </c>
      <c r="H9" s="313">
        <v>28.631946429300559</v>
      </c>
      <c r="I9" s="108">
        <v>25.649350649350652</v>
      </c>
      <c r="J9" s="108">
        <v>29.51496388028896</v>
      </c>
      <c r="K9" s="108">
        <v>26.561107149224458</v>
      </c>
      <c r="L9" s="108">
        <v>25.822168087697939</v>
      </c>
      <c r="M9" s="108">
        <v>21.484716157205241</v>
      </c>
      <c r="N9" s="108">
        <v>27.770249637376899</v>
      </c>
      <c r="O9" s="108">
        <v>27.513421049800431</v>
      </c>
      <c r="P9" s="108">
        <v>25.67887221249228</v>
      </c>
      <c r="Q9" s="108">
        <v>25.36791945206987</v>
      </c>
      <c r="R9" s="284">
        <f t="shared" ref="R9:R44" si="0">-(Q9-$Q$45)/$Q$46</f>
        <v>0.5701662906828433</v>
      </c>
    </row>
    <row r="10" spans="1:18">
      <c r="A10" s="116" t="s">
        <v>38</v>
      </c>
      <c r="B10" s="893"/>
      <c r="C10" s="106" t="s">
        <v>66</v>
      </c>
      <c r="D10" s="107">
        <v>55.920871913892952</v>
      </c>
      <c r="E10" s="107">
        <v>52.460029450662972</v>
      </c>
      <c r="F10" s="107">
        <v>47.399688307530738</v>
      </c>
      <c r="G10" s="107">
        <v>43.765464211848588</v>
      </c>
      <c r="H10" s="107">
        <v>48.865699427823323</v>
      </c>
      <c r="I10" s="107">
        <v>50.658592565186758</v>
      </c>
      <c r="J10" s="107">
        <v>49.822608664824038</v>
      </c>
      <c r="K10" s="107">
        <v>49.313300924752852</v>
      </c>
      <c r="L10" s="107">
        <v>47.019637346329418</v>
      </c>
      <c r="M10" s="107">
        <v>43.542625640314021</v>
      </c>
      <c r="N10" s="107">
        <v>49.610268725134127</v>
      </c>
      <c r="O10" s="107">
        <v>47.084102822171992</v>
      </c>
      <c r="P10" s="107">
        <v>46.004712560878119</v>
      </c>
      <c r="Q10" s="107">
        <v>46.520702499614167</v>
      </c>
      <c r="R10" s="284">
        <f t="shared" si="0"/>
        <v>-0.61442306860678875</v>
      </c>
    </row>
    <row r="11" spans="1:18">
      <c r="A11" s="116" t="s">
        <v>67</v>
      </c>
      <c r="B11" s="893"/>
      <c r="C11" s="106" t="s">
        <v>66</v>
      </c>
      <c r="D11" s="108">
        <v>12.28070175438596</v>
      </c>
      <c r="E11" s="108">
        <v>10.425633668101391</v>
      </c>
      <c r="F11" s="108">
        <v>10.28251828481285</v>
      </c>
      <c r="G11" s="108">
        <v>11.39642238892095</v>
      </c>
      <c r="H11" s="108">
        <v>10.43292029983173</v>
      </c>
      <c r="I11" s="108">
        <v>10.075892136282899</v>
      </c>
      <c r="J11" s="108">
        <v>9.0846167156947573</v>
      </c>
      <c r="K11" s="108">
        <v>8.3796940194714882</v>
      </c>
      <c r="L11" s="108">
        <v>7.8947368421052628</v>
      </c>
      <c r="M11" s="108">
        <v>8.1213084961381181</v>
      </c>
      <c r="N11" s="108">
        <v>12.748082308535251</v>
      </c>
      <c r="O11" s="108">
        <v>14.47915270143451</v>
      </c>
      <c r="P11" s="108">
        <v>12.74469541409993</v>
      </c>
      <c r="Q11" s="108">
        <v>12.938079790457239</v>
      </c>
      <c r="R11" s="284">
        <f t="shared" si="0"/>
        <v>1.2662570021380415</v>
      </c>
    </row>
    <row r="12" spans="1:18" ht="21">
      <c r="A12" s="116" t="s">
        <v>41</v>
      </c>
      <c r="B12" s="893"/>
      <c r="C12" s="106" t="s">
        <v>66</v>
      </c>
      <c r="D12" s="107">
        <v>47.548435191589739</v>
      </c>
      <c r="E12" s="107">
        <v>52.01090320077337</v>
      </c>
      <c r="F12" s="107">
        <v>50.34417058323222</v>
      </c>
      <c r="G12" s="107">
        <v>47.359963269054177</v>
      </c>
      <c r="H12" s="107">
        <v>49.258189783929112</v>
      </c>
      <c r="I12" s="107">
        <v>52.895484009214108</v>
      </c>
      <c r="J12" s="107">
        <v>53.91115055043322</v>
      </c>
      <c r="K12" s="107">
        <v>51.70251331099999</v>
      </c>
      <c r="L12" s="107">
        <v>50.383754568564783</v>
      </c>
      <c r="M12" s="107">
        <v>28.968103138322459</v>
      </c>
      <c r="N12" s="107">
        <v>43.330620201255627</v>
      </c>
      <c r="O12" s="107">
        <v>41.6756144983894</v>
      </c>
      <c r="P12" s="107">
        <v>41.676064014432477</v>
      </c>
      <c r="Q12" s="107">
        <v>43.286536497899007</v>
      </c>
      <c r="R12" s="284">
        <f t="shared" si="0"/>
        <v>-0.43330464919138961</v>
      </c>
    </row>
    <row r="13" spans="1:18">
      <c r="A13" s="116" t="s">
        <v>42</v>
      </c>
      <c r="B13" s="893"/>
      <c r="C13" s="106" t="s">
        <v>66</v>
      </c>
      <c r="D13" s="108">
        <v>20.083884813555919</v>
      </c>
      <c r="E13" s="108">
        <v>26.210694708889822</v>
      </c>
      <c r="F13" s="108">
        <v>17.418812256381511</v>
      </c>
      <c r="G13" s="108">
        <v>24.118319592022441</v>
      </c>
      <c r="H13" s="108">
        <v>20.98591773697585</v>
      </c>
      <c r="I13" s="108">
        <v>24.104755655173481</v>
      </c>
      <c r="J13" s="108">
        <v>20.848900174920111</v>
      </c>
      <c r="K13" s="108">
        <v>15.639112639564431</v>
      </c>
      <c r="L13" s="108">
        <v>14.23751554878004</v>
      </c>
      <c r="M13" s="108">
        <v>9.306454295157323</v>
      </c>
      <c r="N13" s="108">
        <v>21.86973032635407</v>
      </c>
      <c r="O13" s="108">
        <v>26.201137259190912</v>
      </c>
      <c r="P13" s="108">
        <v>28.451246974424961</v>
      </c>
      <c r="Q13" s="108">
        <v>23.458514521192271</v>
      </c>
      <c r="R13" s="284">
        <f t="shared" si="0"/>
        <v>0.6770959915457917</v>
      </c>
    </row>
    <row r="14" spans="1:18">
      <c r="A14" s="116" t="s">
        <v>44</v>
      </c>
      <c r="B14" s="893"/>
      <c r="C14" s="106" t="s">
        <v>66</v>
      </c>
      <c r="D14" s="107">
        <v>47.063446949501461</v>
      </c>
      <c r="E14" s="107">
        <v>52.034096423782458</v>
      </c>
      <c r="F14" s="107">
        <v>59.756590905123659</v>
      </c>
      <c r="G14" s="107">
        <v>49.987811759359992</v>
      </c>
      <c r="H14" s="107">
        <v>53.159890763285169</v>
      </c>
      <c r="I14" s="107">
        <v>49.486251317840662</v>
      </c>
      <c r="J14" s="107">
        <v>51.154196800455438</v>
      </c>
      <c r="K14" s="107">
        <v>53.275246674583741</v>
      </c>
      <c r="L14" s="107">
        <v>35.482450040796323</v>
      </c>
      <c r="M14" s="107">
        <v>26.604339774988311</v>
      </c>
      <c r="N14" s="107">
        <v>48.258586589037868</v>
      </c>
      <c r="O14" s="107">
        <v>60.462712205085339</v>
      </c>
      <c r="P14" s="107">
        <v>55.489285170204418</v>
      </c>
      <c r="Q14" s="107">
        <v>46.559669422390137</v>
      </c>
      <c r="R14" s="284">
        <f t="shared" si="0"/>
        <v>-0.616605278010673</v>
      </c>
    </row>
    <row r="15" spans="1:18">
      <c r="A15" s="116" t="s">
        <v>60</v>
      </c>
      <c r="B15" s="893"/>
      <c r="C15" s="106" t="s">
        <v>66</v>
      </c>
      <c r="D15" s="313">
        <v>32.173913043478258</v>
      </c>
      <c r="E15" s="108">
        <v>29.981024667931688</v>
      </c>
      <c r="F15" s="108">
        <v>27.343078245915741</v>
      </c>
      <c r="G15" s="108">
        <v>27.697536108751059</v>
      </c>
      <c r="H15" s="108">
        <v>25.335720680393919</v>
      </c>
      <c r="I15" s="108">
        <v>27.868852459016399</v>
      </c>
      <c r="J15" s="108">
        <v>27.974947807933201</v>
      </c>
      <c r="K15" s="108">
        <v>26.516853932584269</v>
      </c>
      <c r="L15" s="108">
        <v>20.1430274135876</v>
      </c>
      <c r="M15" s="108">
        <v>18.159408381265401</v>
      </c>
      <c r="N15" s="108">
        <v>26.966292134831459</v>
      </c>
      <c r="O15" s="108">
        <v>26.597582037996549</v>
      </c>
      <c r="P15" s="108">
        <v>25.307557117750441</v>
      </c>
      <c r="Q15" s="108">
        <v>23.627287651574779</v>
      </c>
      <c r="R15" s="284">
        <f t="shared" si="0"/>
        <v>0.66764442888683795</v>
      </c>
    </row>
    <row r="16" spans="1:18">
      <c r="A16" s="116" t="s">
        <v>46</v>
      </c>
      <c r="B16" s="893"/>
      <c r="C16" s="106" t="s">
        <v>66</v>
      </c>
      <c r="D16" s="107">
        <v>38.306826955985471</v>
      </c>
      <c r="E16" s="107">
        <v>36.881810134692593</v>
      </c>
      <c r="F16" s="312">
        <v>31.026200734525322</v>
      </c>
      <c r="G16" s="312">
        <v>39.221261135805612</v>
      </c>
      <c r="H16" s="107">
        <v>40.08511382837041</v>
      </c>
      <c r="I16" s="107">
        <v>39.920814499817702</v>
      </c>
      <c r="J16" s="107">
        <v>42.599552503566002</v>
      </c>
      <c r="K16" s="107">
        <v>40.384060055653208</v>
      </c>
      <c r="L16" s="107">
        <v>38.865364601620101</v>
      </c>
      <c r="M16" s="107">
        <v>35.334005741816341</v>
      </c>
      <c r="N16" s="107">
        <v>41.704243582754749</v>
      </c>
      <c r="O16" s="107">
        <v>42.223043121225643</v>
      </c>
      <c r="P16" s="107">
        <v>41.117730873318678</v>
      </c>
      <c r="Q16" s="107">
        <v>40.80482455096589</v>
      </c>
      <c r="R16" s="284">
        <f t="shared" si="0"/>
        <v>-0.29432484882416465</v>
      </c>
    </row>
    <row r="17" spans="1:18">
      <c r="A17" s="116" t="s">
        <v>43</v>
      </c>
      <c r="B17" s="893"/>
      <c r="C17" s="106" t="s">
        <v>66</v>
      </c>
      <c r="D17" s="108">
        <v>50.107869475455189</v>
      </c>
      <c r="E17" s="108">
        <v>48.411813868043431</v>
      </c>
      <c r="F17" s="108">
        <v>45.969792445072692</v>
      </c>
      <c r="G17" s="108">
        <v>48.334830259126228</v>
      </c>
      <c r="H17" s="313">
        <v>50.503479247953372</v>
      </c>
      <c r="I17" s="313">
        <v>52.969356493340818</v>
      </c>
      <c r="J17" s="108">
        <v>56.220847647860289</v>
      </c>
      <c r="K17" s="108">
        <v>56.687447359580602</v>
      </c>
      <c r="L17" s="108">
        <v>53.188909091972711</v>
      </c>
      <c r="M17" s="108">
        <v>44.433450662396552</v>
      </c>
      <c r="N17" s="108">
        <v>48.092950004645338</v>
      </c>
      <c r="O17" s="108">
        <v>49.332062502995313</v>
      </c>
      <c r="P17" s="108">
        <v>46.816037524676268</v>
      </c>
      <c r="Q17" s="108">
        <v>45.441056378621219</v>
      </c>
      <c r="R17" s="284">
        <f t="shared" si="0"/>
        <v>-0.55396117553806323</v>
      </c>
    </row>
    <row r="18" spans="1:18">
      <c r="A18" s="116" t="s">
        <v>68</v>
      </c>
      <c r="B18" s="893"/>
      <c r="C18" s="106" t="s">
        <v>66</v>
      </c>
      <c r="D18" s="107">
        <v>49.365767776885313</v>
      </c>
      <c r="E18" s="107">
        <v>47.012207988476071</v>
      </c>
      <c r="F18" s="107">
        <v>45.579140546306832</v>
      </c>
      <c r="G18" s="107">
        <v>48.01406603581335</v>
      </c>
      <c r="H18" s="107">
        <v>44.894770803431378</v>
      </c>
      <c r="I18" s="107">
        <v>42.27723690095111</v>
      </c>
      <c r="J18" s="107">
        <v>46.446237693387523</v>
      </c>
      <c r="K18" s="107">
        <v>41.786334575582643</v>
      </c>
      <c r="L18" s="107">
        <v>40.553354313111747</v>
      </c>
      <c r="M18" s="107">
        <v>34.37902666720651</v>
      </c>
      <c r="N18" s="107">
        <v>38.761694530843172</v>
      </c>
      <c r="O18" s="107">
        <v>44.982659329795617</v>
      </c>
      <c r="P18" s="107">
        <v>56.643909065421347</v>
      </c>
      <c r="Q18" s="107">
        <v>66.384975987234284</v>
      </c>
      <c r="R18" s="284">
        <f t="shared" si="0"/>
        <v>-1.7268538513820009</v>
      </c>
    </row>
    <row r="19" spans="1:18">
      <c r="A19" s="116" t="s">
        <v>52</v>
      </c>
      <c r="B19" s="893"/>
      <c r="C19" s="106" t="s">
        <v>66</v>
      </c>
      <c r="D19" s="108">
        <v>51.105867547585333</v>
      </c>
      <c r="E19" s="108">
        <v>48.066957828364387</v>
      </c>
      <c r="F19" s="108">
        <v>47.024892206239358</v>
      </c>
      <c r="G19" s="313">
        <v>42.271890232894023</v>
      </c>
      <c r="H19" s="313">
        <v>47.039812817606837</v>
      </c>
      <c r="I19" s="108">
        <v>47.818228432252269</v>
      </c>
      <c r="J19" s="108">
        <v>47.102703819121722</v>
      </c>
      <c r="K19" s="108">
        <v>47.263624015544202</v>
      </c>
      <c r="L19" s="108">
        <v>48.777269023766067</v>
      </c>
      <c r="M19" s="108">
        <v>42.391960315184413</v>
      </c>
      <c r="N19" s="108">
        <v>51.161075881158467</v>
      </c>
      <c r="O19" s="108">
        <v>48.92577777953273</v>
      </c>
      <c r="P19" s="108">
        <v>46.728206768649592</v>
      </c>
      <c r="Q19" s="108">
        <v>50.39409631405352</v>
      </c>
      <c r="R19" s="284">
        <f t="shared" si="0"/>
        <v>-0.83133925815073706</v>
      </c>
    </row>
    <row r="20" spans="1:18">
      <c r="A20" s="116" t="s">
        <v>69</v>
      </c>
      <c r="B20" s="893"/>
      <c r="C20" s="106" t="s">
        <v>66</v>
      </c>
      <c r="D20" s="107">
        <v>8.7048832271762198</v>
      </c>
      <c r="E20" s="312">
        <v>11.170212765957441</v>
      </c>
      <c r="F20" s="312">
        <v>9.5419847328244281</v>
      </c>
      <c r="G20" s="312">
        <v>8.2415630550621657</v>
      </c>
      <c r="H20" s="312">
        <v>8.7750556792873056</v>
      </c>
      <c r="I20" s="107">
        <v>10.547875064004099</v>
      </c>
      <c r="J20" s="107">
        <v>9.1614906832298146</v>
      </c>
      <c r="K20" s="107">
        <v>9.5318668922729834</v>
      </c>
      <c r="L20" s="107">
        <v>4.0353982300884956</v>
      </c>
      <c r="M20" s="107">
        <v>7.032331110831552</v>
      </c>
      <c r="N20" s="107">
        <v>22.90425384508799</v>
      </c>
      <c r="O20" s="107">
        <v>28.27349918069417</v>
      </c>
      <c r="P20" s="107">
        <v>27.45454545454545</v>
      </c>
      <c r="Q20" s="107">
        <v>22.404264213146082</v>
      </c>
      <c r="R20" s="284">
        <f t="shared" si="0"/>
        <v>0.73613567885938691</v>
      </c>
    </row>
    <row r="21" spans="1:18">
      <c r="A21" s="116" t="s">
        <v>70</v>
      </c>
      <c r="B21" s="893"/>
      <c r="C21" s="106" t="s">
        <v>66</v>
      </c>
      <c r="D21" s="108" t="s">
        <v>489</v>
      </c>
      <c r="E21" s="108">
        <v>40.790310351026278</v>
      </c>
      <c r="F21" s="108">
        <v>37.139349677594808</v>
      </c>
      <c r="G21" s="108">
        <v>38.805896304845852</v>
      </c>
      <c r="H21" s="108">
        <v>41.73265628357909</v>
      </c>
      <c r="I21" s="108">
        <v>41.333451524388593</v>
      </c>
      <c r="J21" s="108">
        <v>38.278242847444872</v>
      </c>
      <c r="K21" s="108">
        <v>34.841487385660223</v>
      </c>
      <c r="L21" s="108">
        <v>30.991330095380341</v>
      </c>
      <c r="M21" s="108">
        <v>32.039605279935898</v>
      </c>
      <c r="N21" s="108">
        <v>53.913072736719613</v>
      </c>
      <c r="O21" s="108">
        <v>65.196736491275658</v>
      </c>
      <c r="P21" s="108">
        <v>68.219330858377489</v>
      </c>
      <c r="Q21" s="108">
        <v>67.16737576145546</v>
      </c>
      <c r="R21" s="284">
        <f t="shared" si="0"/>
        <v>-1.7706694781564933</v>
      </c>
    </row>
    <row r="22" spans="1:18">
      <c r="A22" s="116" t="s">
        <v>84</v>
      </c>
      <c r="B22" s="893"/>
      <c r="C22" s="106" t="s">
        <v>66</v>
      </c>
      <c r="D22" s="107">
        <v>13.46109615359193</v>
      </c>
      <c r="E22" s="107">
        <v>12.25229967704448</v>
      </c>
      <c r="F22" s="107">
        <v>14.561416450241049</v>
      </c>
      <c r="G22" s="107">
        <v>17.999326028930781</v>
      </c>
      <c r="H22" s="107">
        <v>25.72439580609208</v>
      </c>
      <c r="I22" s="107">
        <v>27.041911154040079</v>
      </c>
      <c r="J22" s="107">
        <v>30.19997377491476</v>
      </c>
      <c r="K22" s="107">
        <v>28.945247623638359</v>
      </c>
      <c r="L22" s="107">
        <v>26.35918286409343</v>
      </c>
      <c r="M22" s="107">
        <v>23.43044809974149</v>
      </c>
      <c r="N22" s="107">
        <v>25.681210111266392</v>
      </c>
      <c r="O22" s="107">
        <v>21.387053206013231</v>
      </c>
      <c r="P22" s="107">
        <v>13.39553808425015</v>
      </c>
      <c r="Q22" s="107">
        <v>13.764767840460269</v>
      </c>
      <c r="R22" s="284">
        <f t="shared" si="0"/>
        <v>1.219961161761653</v>
      </c>
    </row>
    <row r="23" spans="1:18">
      <c r="A23" s="116" t="s">
        <v>47</v>
      </c>
      <c r="B23" s="893"/>
      <c r="C23" s="106" t="s">
        <v>66</v>
      </c>
      <c r="D23" s="108">
        <v>61.359374538550867</v>
      </c>
      <c r="E23" s="108">
        <v>63.671791993604742</v>
      </c>
      <c r="F23" s="108">
        <v>59.385359654171452</v>
      </c>
      <c r="G23" s="313">
        <v>58.380622557132916</v>
      </c>
      <c r="H23" s="313">
        <v>46.205586221879763</v>
      </c>
      <c r="I23" s="108">
        <v>47.72008448550838</v>
      </c>
      <c r="J23" s="108">
        <v>47.823902893619163</v>
      </c>
      <c r="K23" s="108">
        <v>45.482177650501562</v>
      </c>
      <c r="L23" s="108">
        <v>43.671888450651011</v>
      </c>
      <c r="M23" s="108">
        <v>42.016016837414767</v>
      </c>
      <c r="N23" s="108">
        <v>47.215755044790598</v>
      </c>
      <c r="O23" s="108">
        <v>51.349210278162801</v>
      </c>
      <c r="P23" s="108">
        <v>51.607469710322697</v>
      </c>
      <c r="Q23" s="108">
        <v>56.788094583424069</v>
      </c>
      <c r="R23" s="284">
        <f t="shared" si="0"/>
        <v>-1.1894132901203505</v>
      </c>
    </row>
    <row r="24" spans="1:18">
      <c r="A24" s="116" t="s">
        <v>71</v>
      </c>
      <c r="B24" s="893"/>
      <c r="C24" s="106" t="s">
        <v>66</v>
      </c>
      <c r="D24" s="107">
        <v>30.653266331658291</v>
      </c>
      <c r="E24" s="312">
        <v>32.105263157894733</v>
      </c>
      <c r="F24" s="312">
        <v>36.150234741784033</v>
      </c>
      <c r="G24" s="107">
        <v>38.888888888888893</v>
      </c>
      <c r="H24" s="107">
        <v>40.211640211640209</v>
      </c>
      <c r="I24" s="107">
        <v>40.340909090909093</v>
      </c>
      <c r="J24" s="107">
        <v>40.853658536585357</v>
      </c>
      <c r="K24" s="107">
        <v>40.268456375838923</v>
      </c>
      <c r="L24" s="107">
        <v>39.869281045751627</v>
      </c>
      <c r="M24" s="107">
        <v>34.848484848484851</v>
      </c>
      <c r="N24" s="107">
        <v>44.827586206896562</v>
      </c>
      <c r="O24" s="107">
        <v>47.337278106508883</v>
      </c>
      <c r="P24" s="107">
        <v>46.153846153846153</v>
      </c>
      <c r="Q24" s="107">
        <v>48.734177215189867</v>
      </c>
      <c r="R24" s="284">
        <f t="shared" si="0"/>
        <v>-0.73838115909701485</v>
      </c>
    </row>
    <row r="25" spans="1:18">
      <c r="A25" s="116" t="s">
        <v>72</v>
      </c>
      <c r="B25" s="893"/>
      <c r="C25" s="106" t="s">
        <v>66</v>
      </c>
      <c r="D25" s="108">
        <v>3.137557959814528</v>
      </c>
      <c r="E25" s="108">
        <v>2.8610123582190621</v>
      </c>
      <c r="F25" s="108">
        <v>3.1199021207177822</v>
      </c>
      <c r="G25" s="108">
        <v>0.70921985815602873</v>
      </c>
      <c r="H25" s="108">
        <v>1.423487544483985</v>
      </c>
      <c r="I25" s="313">
        <v>1.0135746606334839</v>
      </c>
      <c r="J25" s="108">
        <v>1.1889735237126171</v>
      </c>
      <c r="K25" s="108">
        <v>0.7155289112357377</v>
      </c>
      <c r="L25" s="108">
        <v>3.6512261580381469</v>
      </c>
      <c r="M25" s="108">
        <v>0.59890485968514706</v>
      </c>
      <c r="N25" s="108">
        <v>0.52307052792018849</v>
      </c>
      <c r="O25" s="108">
        <v>0.47160913035276358</v>
      </c>
      <c r="P25" s="108">
        <v>0.25783419278064262</v>
      </c>
      <c r="Q25" s="108">
        <v>0.50180651320027414</v>
      </c>
      <c r="R25" s="284">
        <f t="shared" si="0"/>
        <v>1.9627080062609659</v>
      </c>
    </row>
    <row r="26" spans="1:18" ht="21">
      <c r="A26" s="116" t="s">
        <v>51</v>
      </c>
      <c r="B26" s="893"/>
      <c r="C26" s="106" t="s">
        <v>66</v>
      </c>
      <c r="D26" s="107">
        <v>26.387133266114159</v>
      </c>
      <c r="E26" s="107">
        <v>32.830460177091418</v>
      </c>
      <c r="F26" s="312">
        <v>28.64621246843349</v>
      </c>
      <c r="G26" s="312">
        <v>32.063074507736012</v>
      </c>
      <c r="H26" s="107">
        <v>22.182025446443291</v>
      </c>
      <c r="I26" s="107">
        <v>33.755874079211857</v>
      </c>
      <c r="J26" s="107">
        <v>34.392810601971583</v>
      </c>
      <c r="K26" s="107">
        <v>35.406483393101482</v>
      </c>
      <c r="L26" s="107">
        <v>29.356701995969608</v>
      </c>
      <c r="M26" s="107">
        <v>19.862683735672761</v>
      </c>
      <c r="N26" s="107">
        <v>32.24631669529662</v>
      </c>
      <c r="O26" s="107">
        <v>33.136947299077853</v>
      </c>
      <c r="P26" s="107">
        <v>28.761993057146409</v>
      </c>
      <c r="Q26" s="107">
        <v>30.450779834901919</v>
      </c>
      <c r="R26" s="284">
        <f t="shared" si="0"/>
        <v>0.2855180573641225</v>
      </c>
    </row>
    <row r="27" spans="1:18">
      <c r="A27" s="116" t="s">
        <v>73</v>
      </c>
      <c r="B27" s="893"/>
      <c r="C27" s="106" t="s">
        <v>66</v>
      </c>
      <c r="D27" s="108">
        <v>0.55428790885612067</v>
      </c>
      <c r="E27" s="108">
        <v>0.9205879084990789</v>
      </c>
      <c r="F27" s="108">
        <v>1.233407441286432</v>
      </c>
      <c r="G27" s="108">
        <v>1.1171370745982521</v>
      </c>
      <c r="H27" s="108">
        <v>1.1073522071563839</v>
      </c>
      <c r="I27" s="313">
        <v>1.944801462979735</v>
      </c>
      <c r="J27" s="108">
        <v>2.0130135966520459</v>
      </c>
      <c r="K27" s="108">
        <v>2.4407468654897131</v>
      </c>
      <c r="L27" s="108">
        <v>1.3040960030713671</v>
      </c>
      <c r="M27" s="108">
        <v>1.586107887675299</v>
      </c>
      <c r="N27" s="108">
        <v>2.1561720404117519</v>
      </c>
      <c r="O27" s="108">
        <v>2.0251321413777541</v>
      </c>
      <c r="P27" s="108">
        <v>1.5602098538665179</v>
      </c>
      <c r="Q27" s="108">
        <v>1.401952536169675</v>
      </c>
      <c r="R27" s="284">
        <f t="shared" si="0"/>
        <v>1.9122984030319372</v>
      </c>
    </row>
    <row r="28" spans="1:18" ht="21">
      <c r="A28" s="116" t="s">
        <v>54</v>
      </c>
      <c r="B28" s="893"/>
      <c r="C28" s="106" t="s">
        <v>66</v>
      </c>
      <c r="D28" s="107" t="s">
        <v>489</v>
      </c>
      <c r="E28" s="107" t="s">
        <v>489</v>
      </c>
      <c r="F28" s="107">
        <v>24.934592047905369</v>
      </c>
      <c r="G28" s="107">
        <v>27.565927844323362</v>
      </c>
      <c r="H28" s="107">
        <v>35.622893572214707</v>
      </c>
      <c r="I28" s="107">
        <v>43.258938164056829</v>
      </c>
      <c r="J28" s="107">
        <v>45.62692802599598</v>
      </c>
      <c r="K28" s="107">
        <v>41.791386877140049</v>
      </c>
      <c r="L28" s="107">
        <v>36.843154097644877</v>
      </c>
      <c r="M28" s="107">
        <v>23.654649216141539</v>
      </c>
      <c r="N28" s="107">
        <v>27.693870056269919</v>
      </c>
      <c r="O28" s="107">
        <v>35.272656915858811</v>
      </c>
      <c r="P28" s="107">
        <v>34.53346472397962</v>
      </c>
      <c r="Q28" s="107">
        <v>36.264581947131028</v>
      </c>
      <c r="R28" s="284">
        <f t="shared" si="0"/>
        <v>-4.0064070703026658E-2</v>
      </c>
    </row>
    <row r="29" spans="1:18" ht="21">
      <c r="A29" s="116" t="s">
        <v>74</v>
      </c>
      <c r="B29" s="893"/>
      <c r="C29" s="106" t="s">
        <v>66</v>
      </c>
      <c r="D29" s="108">
        <v>23.67972742759796</v>
      </c>
      <c r="E29" s="108">
        <v>20.1171875</v>
      </c>
      <c r="F29" s="108">
        <v>17.3469387755102</v>
      </c>
      <c r="G29" s="108">
        <v>15.69086651053864</v>
      </c>
      <c r="H29" s="108">
        <v>13.913043478260869</v>
      </c>
      <c r="I29" s="108">
        <v>12.857142857142859</v>
      </c>
      <c r="J29" s="108">
        <v>9.5238095238095255</v>
      </c>
      <c r="K29" s="108">
        <v>6.8249258160237414</v>
      </c>
      <c r="L29" s="108">
        <v>5.4117647058823524</v>
      </c>
      <c r="M29" s="108">
        <v>6.3235294117647047</v>
      </c>
      <c r="N29" s="108">
        <v>8.9488636363636367</v>
      </c>
      <c r="O29" s="108">
        <v>10.17881705639615</v>
      </c>
      <c r="P29" s="108">
        <v>14.071038251366121</v>
      </c>
      <c r="Q29" s="108">
        <v>13.61426262420856</v>
      </c>
      <c r="R29" s="284">
        <f t="shared" si="0"/>
        <v>1.2283896922906443</v>
      </c>
    </row>
    <row r="30" spans="1:18">
      <c r="A30" s="116" t="s">
        <v>75</v>
      </c>
      <c r="B30" s="893"/>
      <c r="C30" s="106" t="s">
        <v>66</v>
      </c>
      <c r="D30" s="107">
        <v>6.9266666666666694</v>
      </c>
      <c r="E30" s="107">
        <v>6.7576319256794477</v>
      </c>
      <c r="F30" s="107">
        <v>8.3484609313338609</v>
      </c>
      <c r="G30" s="107">
        <v>7.1059878955787532</v>
      </c>
      <c r="H30" s="107">
        <v>10.727007107565541</v>
      </c>
      <c r="I30" s="107">
        <v>10.3979417390274</v>
      </c>
      <c r="J30" s="107">
        <v>16.990291262135919</v>
      </c>
      <c r="K30" s="107">
        <v>10.19108280254777</v>
      </c>
      <c r="L30" s="107">
        <v>6</v>
      </c>
      <c r="M30" s="107">
        <v>7.499366607550038</v>
      </c>
      <c r="N30" s="107">
        <v>10.61945283191509</v>
      </c>
      <c r="O30" s="107">
        <v>13.70192307692308</v>
      </c>
      <c r="P30" s="107">
        <v>9.4580321825750193</v>
      </c>
      <c r="Q30" s="107">
        <v>10.484901333257509</v>
      </c>
      <c r="R30" s="284">
        <f t="shared" si="0"/>
        <v>1.4036388818796162</v>
      </c>
    </row>
    <row r="31" spans="1:18">
      <c r="A31" s="116" t="s">
        <v>56</v>
      </c>
      <c r="B31" s="893"/>
      <c r="C31" s="106" t="s">
        <v>66</v>
      </c>
      <c r="D31" s="313">
        <v>34.124629080118687</v>
      </c>
      <c r="E31" s="108">
        <v>39.907735085945397</v>
      </c>
      <c r="F31" s="108">
        <v>45.123939070316453</v>
      </c>
      <c r="G31" s="108">
        <v>48.607202343346167</v>
      </c>
      <c r="H31" s="108">
        <v>46.91776746400096</v>
      </c>
      <c r="I31" s="108">
        <v>51.278418239196242</v>
      </c>
      <c r="J31" s="108">
        <v>48.997587555111892</v>
      </c>
      <c r="K31" s="108">
        <v>45.766590389016017</v>
      </c>
      <c r="L31" s="108">
        <v>27.2575529961609</v>
      </c>
      <c r="M31" s="108">
        <v>23.31380297043194</v>
      </c>
      <c r="N31" s="108">
        <v>25.263994549789938</v>
      </c>
      <c r="O31" s="108">
        <v>30.72880168185003</v>
      </c>
      <c r="P31" s="108">
        <v>34.011563264398482</v>
      </c>
      <c r="Q31" s="108">
        <v>35.897712668079862</v>
      </c>
      <c r="R31" s="284">
        <f t="shared" si="0"/>
        <v>-1.9518809909803397E-2</v>
      </c>
    </row>
    <row r="32" spans="1:18">
      <c r="A32" s="116" t="s">
        <v>76</v>
      </c>
      <c r="B32" s="893"/>
      <c r="C32" s="106" t="s">
        <v>66</v>
      </c>
      <c r="D32" s="107">
        <v>46.689319051657222</v>
      </c>
      <c r="E32" s="107">
        <v>35.663774320097232</v>
      </c>
      <c r="F32" s="107">
        <v>33.29035283448605</v>
      </c>
      <c r="G32" s="107">
        <v>32.98624753167713</v>
      </c>
      <c r="H32" s="107">
        <v>43.678956114557963</v>
      </c>
      <c r="I32" s="107">
        <v>47.408130733820443</v>
      </c>
      <c r="J32" s="107">
        <v>51.301694047769757</v>
      </c>
      <c r="K32" s="107">
        <v>47.656878925688787</v>
      </c>
      <c r="L32" s="107">
        <v>48.342844316863648</v>
      </c>
      <c r="M32" s="107">
        <v>40.749464034781582</v>
      </c>
      <c r="N32" s="107">
        <v>51.728007910655741</v>
      </c>
      <c r="O32" s="107">
        <v>47.852720605685931</v>
      </c>
      <c r="P32" s="107">
        <v>48.900551475112863</v>
      </c>
      <c r="Q32" s="107">
        <v>57.536983118818377</v>
      </c>
      <c r="R32" s="284">
        <f t="shared" si="0"/>
        <v>-1.2313522344345875</v>
      </c>
    </row>
    <row r="33" spans="1:18" ht="21">
      <c r="A33" s="116" t="s">
        <v>77</v>
      </c>
      <c r="B33" s="893"/>
      <c r="C33" s="128" t="s">
        <v>66</v>
      </c>
      <c r="D33" s="681">
        <v>54.128440366972477</v>
      </c>
      <c r="E33" s="681">
        <v>52.14007782101168</v>
      </c>
      <c r="F33" s="88">
        <v>58.588395448862727</v>
      </c>
      <c r="G33" s="88">
        <v>60.294416243654823</v>
      </c>
      <c r="H33" s="88">
        <v>60.846507904742843</v>
      </c>
      <c r="I33" s="88">
        <v>68.694283043258508</v>
      </c>
      <c r="J33" s="88">
        <v>73.949861097165041</v>
      </c>
      <c r="K33" s="88">
        <v>72.257808474788689</v>
      </c>
      <c r="L33" s="88">
        <v>65.577614243380594</v>
      </c>
      <c r="M33" s="88">
        <v>47.780895256616027</v>
      </c>
      <c r="N33" s="88">
        <v>58.302161654135332</v>
      </c>
      <c r="O33" s="88">
        <v>65.131566090369375</v>
      </c>
      <c r="P33" s="88">
        <v>65.069034430890468</v>
      </c>
      <c r="Q33" s="88">
        <v>67.879545014130017</v>
      </c>
      <c r="R33" s="66">
        <f t="shared" si="0"/>
        <v>-1.8105520844705343</v>
      </c>
    </row>
    <row r="34" spans="1:18">
      <c r="A34" s="116" t="s">
        <v>58</v>
      </c>
      <c r="B34" s="893"/>
      <c r="C34" s="106" t="s">
        <v>66</v>
      </c>
      <c r="D34" s="107" t="s">
        <v>489</v>
      </c>
      <c r="E34" s="107" t="s">
        <v>489</v>
      </c>
      <c r="F34" s="107">
        <v>58.250635008955982</v>
      </c>
      <c r="G34" s="107">
        <v>54.34616806118045</v>
      </c>
      <c r="H34" s="107">
        <v>53.376343620543302</v>
      </c>
      <c r="I34" s="107">
        <v>48.363950883762492</v>
      </c>
      <c r="J34" s="107">
        <v>49.696738715152399</v>
      </c>
      <c r="K34" s="107">
        <v>45.323964924065372</v>
      </c>
      <c r="L34" s="107">
        <v>41.385924938723548</v>
      </c>
      <c r="M34" s="107">
        <v>28.349407259101959</v>
      </c>
      <c r="N34" s="107">
        <v>44.96629514141658</v>
      </c>
      <c r="O34" s="107">
        <v>45.145195149682621</v>
      </c>
      <c r="P34" s="107">
        <v>48.770576139144417</v>
      </c>
      <c r="Q34" s="107">
        <v>51.889898095951672</v>
      </c>
      <c r="R34" s="284">
        <f t="shared" si="0"/>
        <v>-0.91510652747224275</v>
      </c>
    </row>
    <row r="35" spans="1:18">
      <c r="A35" s="116" t="s">
        <v>45</v>
      </c>
      <c r="B35" s="893"/>
      <c r="C35" s="106" t="s">
        <v>66</v>
      </c>
      <c r="D35" s="313">
        <v>36.568173160016102</v>
      </c>
      <c r="E35" s="108">
        <v>30.751720063783392</v>
      </c>
      <c r="F35" s="108">
        <v>28.375075570129379</v>
      </c>
      <c r="G35" s="108">
        <v>28.798980923759679</v>
      </c>
      <c r="H35" s="108">
        <v>27.82406831727058</v>
      </c>
      <c r="I35" s="313">
        <v>20.462806152067952</v>
      </c>
      <c r="J35" s="108">
        <v>18.373169356551031</v>
      </c>
      <c r="K35" s="108">
        <v>17.406823949875861</v>
      </c>
      <c r="L35" s="108">
        <v>14.09294323558894</v>
      </c>
      <c r="M35" s="108">
        <v>21.11443201018086</v>
      </c>
      <c r="N35" s="108">
        <v>36.034715082298952</v>
      </c>
      <c r="O35" s="108">
        <v>40.754108922855821</v>
      </c>
      <c r="P35" s="108">
        <v>43.545800779729561</v>
      </c>
      <c r="Q35" s="108">
        <v>48.9443059171101</v>
      </c>
      <c r="R35" s="284">
        <f t="shared" si="0"/>
        <v>-0.75014869927442662</v>
      </c>
    </row>
    <row r="36" spans="1:18">
      <c r="A36" s="116" t="s">
        <v>61</v>
      </c>
      <c r="B36" s="893"/>
      <c r="C36" s="106" t="s">
        <v>66</v>
      </c>
      <c r="D36" s="107">
        <v>29.318651066758431</v>
      </c>
      <c r="E36" s="107">
        <v>24.189723320158109</v>
      </c>
      <c r="F36" s="107">
        <v>23.07620237823593</v>
      </c>
      <c r="G36" s="107">
        <v>19.65679497207319</v>
      </c>
      <c r="H36" s="312">
        <v>20.98561514662196</v>
      </c>
      <c r="I36" s="107" t="s">
        <v>489</v>
      </c>
      <c r="J36" s="107" t="s">
        <v>489</v>
      </c>
      <c r="K36" s="107">
        <v>14.1981801368074</v>
      </c>
      <c r="L36" s="107">
        <v>13.27204526316522</v>
      </c>
      <c r="M36" s="107">
        <v>13.116285181934661</v>
      </c>
      <c r="N36" s="107">
        <v>18.887995839440219</v>
      </c>
      <c r="O36" s="107">
        <v>20.359813817268972</v>
      </c>
      <c r="P36" s="107">
        <v>19.31532978616605</v>
      </c>
      <c r="Q36" s="107">
        <v>18.730013560129041</v>
      </c>
      <c r="R36" s="284">
        <f t="shared" si="0"/>
        <v>0.9418995358962633</v>
      </c>
    </row>
    <row r="37" spans="1:18" ht="21">
      <c r="A37" s="116" t="s">
        <v>78</v>
      </c>
      <c r="B37" s="893"/>
      <c r="C37" s="106" t="s">
        <v>66</v>
      </c>
      <c r="D37" s="108">
        <v>28.201578282820542</v>
      </c>
      <c r="E37" s="108">
        <v>20.634964200302999</v>
      </c>
      <c r="F37" s="108">
        <v>19.477260631324508</v>
      </c>
      <c r="G37" s="108">
        <v>21.522115218560039</v>
      </c>
      <c r="H37" s="108">
        <v>31.490692575398981</v>
      </c>
      <c r="I37" s="108">
        <v>37.082246418135533</v>
      </c>
      <c r="J37" s="108">
        <v>34.960392403478977</v>
      </c>
      <c r="K37" s="108">
        <v>37.917657224756987</v>
      </c>
      <c r="L37" s="108">
        <v>27.34473670534782</v>
      </c>
      <c r="M37" s="108">
        <v>26.3711596518812</v>
      </c>
      <c r="N37" s="108">
        <v>30.250628923334361</v>
      </c>
      <c r="O37" s="108">
        <v>37.127223982748532</v>
      </c>
      <c r="P37" s="108">
        <v>33.460092427923392</v>
      </c>
      <c r="Q37" s="108">
        <v>29.87918136589516</v>
      </c>
      <c r="R37" s="284">
        <f t="shared" si="0"/>
        <v>0.31752847711124221</v>
      </c>
    </row>
    <row r="38" spans="1:18">
      <c r="A38" s="116" t="s">
        <v>79</v>
      </c>
      <c r="B38" s="893"/>
      <c r="C38" s="106" t="s">
        <v>66</v>
      </c>
      <c r="D38" s="107">
        <v>18.080149114631869</v>
      </c>
      <c r="E38" s="107">
        <v>18.169304886441839</v>
      </c>
      <c r="F38" s="107">
        <v>27.014755959137339</v>
      </c>
      <c r="G38" s="107">
        <v>22.077922077922079</v>
      </c>
      <c r="H38" s="107">
        <v>37.002881844380397</v>
      </c>
      <c r="I38" s="107">
        <v>36.769759450171819</v>
      </c>
      <c r="J38" s="107">
        <v>32.435667265110709</v>
      </c>
      <c r="K38" s="107">
        <v>27.039627039627039</v>
      </c>
      <c r="L38" s="107">
        <v>23.961661341853041</v>
      </c>
      <c r="M38" s="107">
        <v>22.561220393416299</v>
      </c>
      <c r="N38" s="107">
        <v>24.7486835806606</v>
      </c>
      <c r="O38" s="107">
        <v>22.530329289428082</v>
      </c>
      <c r="P38" s="107">
        <v>21.162079510703361</v>
      </c>
      <c r="Q38" s="107">
        <v>20.431990659661409</v>
      </c>
      <c r="R38" s="284">
        <f t="shared" si="0"/>
        <v>0.84658612218001317</v>
      </c>
    </row>
    <row r="39" spans="1:18" ht="21">
      <c r="A39" s="116" t="s">
        <v>80</v>
      </c>
      <c r="B39" s="893"/>
      <c r="C39" s="106" t="s">
        <v>66</v>
      </c>
      <c r="D39" s="108">
        <v>33.670540506953273</v>
      </c>
      <c r="E39" s="108">
        <v>33.026505358771622</v>
      </c>
      <c r="F39" s="108">
        <v>25.51441884497503</v>
      </c>
      <c r="G39" s="108">
        <v>25.137351610628361</v>
      </c>
      <c r="H39" s="108">
        <v>24.291686946349088</v>
      </c>
      <c r="I39" s="108">
        <v>25.106038235840469</v>
      </c>
      <c r="J39" s="108">
        <v>26.734693626653581</v>
      </c>
      <c r="K39" s="108">
        <v>28.351710593034021</v>
      </c>
      <c r="L39" s="108">
        <v>28.33542344404993</v>
      </c>
      <c r="M39" s="108">
        <v>26.45026501755509</v>
      </c>
      <c r="N39" s="108">
        <v>37.178368632770493</v>
      </c>
      <c r="O39" s="108">
        <v>37.750712985289823</v>
      </c>
      <c r="P39" s="108">
        <v>38.175506420036882</v>
      </c>
      <c r="Q39" s="108">
        <v>39.802892620488208</v>
      </c>
      <c r="R39" s="284">
        <f t="shared" si="0"/>
        <v>-0.23821507353319321</v>
      </c>
    </row>
    <row r="40" spans="1:18" ht="21">
      <c r="A40" s="116" t="s">
        <v>81</v>
      </c>
      <c r="B40" s="893"/>
      <c r="C40" s="106" t="s">
        <v>66</v>
      </c>
      <c r="D40" s="312">
        <v>6.6599394550958637</v>
      </c>
      <c r="E40" s="107">
        <v>6.3956639566395674</v>
      </c>
      <c r="F40" s="107">
        <v>8.8555265448215827</v>
      </c>
      <c r="G40" s="107">
        <v>12.47706422018349</v>
      </c>
      <c r="H40" s="107">
        <v>13.72812920592194</v>
      </c>
      <c r="I40" s="107">
        <v>12.59551392654671</v>
      </c>
      <c r="J40" s="107">
        <v>10.68193926478423</v>
      </c>
      <c r="K40" s="107">
        <v>10.718886884823499</v>
      </c>
      <c r="L40" s="107">
        <v>10.905840286054829</v>
      </c>
      <c r="M40" s="107">
        <v>16.38277738348711</v>
      </c>
      <c r="N40" s="107">
        <v>29.93276141896591</v>
      </c>
      <c r="O40" s="107">
        <v>32.179570592062461</v>
      </c>
      <c r="P40" s="107">
        <v>29.636739515652689</v>
      </c>
      <c r="Q40" s="107">
        <v>26.39835208366345</v>
      </c>
      <c r="R40" s="284">
        <f t="shared" si="0"/>
        <v>0.51246043098074234</v>
      </c>
    </row>
    <row r="41" spans="1:18" ht="31.5">
      <c r="A41" s="116" t="s">
        <v>260</v>
      </c>
      <c r="B41" s="893"/>
      <c r="C41" s="106" t="s">
        <v>66</v>
      </c>
      <c r="D41" s="108">
        <v>42.733295452724633</v>
      </c>
      <c r="E41" s="108">
        <v>36.253507490376137</v>
      </c>
      <c r="F41" s="108">
        <v>37.031966455114272</v>
      </c>
      <c r="G41" s="108">
        <v>35.655498255891139</v>
      </c>
      <c r="H41" s="108">
        <v>36.63152755799468</v>
      </c>
      <c r="I41" s="108">
        <v>37.203451994102423</v>
      </c>
      <c r="J41" s="108">
        <v>40.888821289065653</v>
      </c>
      <c r="K41" s="108">
        <v>39.100986060848591</v>
      </c>
      <c r="L41" s="108">
        <v>32.84432442759428</v>
      </c>
      <c r="M41" s="108">
        <v>27.146520854523992</v>
      </c>
      <c r="N41" s="108">
        <v>29.096152724374971</v>
      </c>
      <c r="O41" s="108">
        <v>32.468686931909843</v>
      </c>
      <c r="P41" s="108">
        <v>30.229767565885961</v>
      </c>
      <c r="Q41" s="108">
        <v>30.30032282122286</v>
      </c>
      <c r="R41" s="284">
        <f t="shared" si="0"/>
        <v>0.29394388847268665</v>
      </c>
    </row>
    <row r="42" spans="1:18" ht="21">
      <c r="A42" s="7" t="s">
        <v>142</v>
      </c>
      <c r="B42" s="893"/>
      <c r="C42" s="106" t="s">
        <v>66</v>
      </c>
      <c r="D42" s="107" t="s">
        <v>489</v>
      </c>
      <c r="E42" s="107">
        <v>66.295904194434272</v>
      </c>
      <c r="F42" s="107">
        <v>66.818597462051713</v>
      </c>
      <c r="G42" s="107">
        <v>66.432382673117445</v>
      </c>
      <c r="H42" s="107">
        <v>63.686918093389842</v>
      </c>
      <c r="I42" s="107">
        <v>59.857373729226147</v>
      </c>
      <c r="J42" s="107">
        <v>53.776114720069991</v>
      </c>
      <c r="K42" s="107">
        <v>52.62534521538592</v>
      </c>
      <c r="L42" s="107">
        <v>45.891496472861618</v>
      </c>
      <c r="M42" s="107">
        <v>44.520726912590497</v>
      </c>
      <c r="N42" s="107">
        <v>52.044642382360102</v>
      </c>
      <c r="O42" s="107">
        <v>55.893065539984441</v>
      </c>
      <c r="P42" s="107">
        <v>55.000538370313222</v>
      </c>
      <c r="Q42" s="107">
        <v>53.693632229184828</v>
      </c>
      <c r="R42" s="284">
        <f t="shared" si="0"/>
        <v>-1.0161184962714764</v>
      </c>
    </row>
    <row r="43" spans="1:18">
      <c r="A43" s="7" t="s">
        <v>49</v>
      </c>
      <c r="B43" s="893"/>
      <c r="C43" s="106" t="s">
        <v>66</v>
      </c>
      <c r="D43" s="108" t="s">
        <v>489</v>
      </c>
      <c r="E43" s="108" t="s">
        <v>489</v>
      </c>
      <c r="F43" s="108" t="s">
        <v>489</v>
      </c>
      <c r="G43" s="108" t="s">
        <v>489</v>
      </c>
      <c r="H43" s="108" t="s">
        <v>489</v>
      </c>
      <c r="I43" s="108">
        <v>48.862621152513817</v>
      </c>
      <c r="J43" s="108">
        <v>40.980307894923008</v>
      </c>
      <c r="K43" s="108">
        <v>30.062585870748659</v>
      </c>
      <c r="L43" s="108">
        <v>23.133503679116892</v>
      </c>
      <c r="M43" s="108">
        <v>25.958950952409459</v>
      </c>
      <c r="N43" s="108">
        <v>47.984282188824402</v>
      </c>
      <c r="O43" s="108">
        <v>59.042508458291067</v>
      </c>
      <c r="P43" s="108">
        <v>53.525190011694917</v>
      </c>
      <c r="Q43" s="108">
        <v>52.205329052659003</v>
      </c>
      <c r="R43" s="284">
        <f t="shared" si="0"/>
        <v>-0.93277116072954036</v>
      </c>
    </row>
    <row r="44" spans="1:18" ht="21">
      <c r="A44" s="7" t="s">
        <v>612</v>
      </c>
      <c r="B44" s="894"/>
      <c r="C44" s="106" t="s">
        <v>66</v>
      </c>
      <c r="D44" s="107">
        <v>29.8116340445441</v>
      </c>
      <c r="E44" s="107">
        <v>28.153403949597809</v>
      </c>
      <c r="F44" s="107">
        <v>28.252182080854201</v>
      </c>
      <c r="G44" s="107">
        <v>29.679578692245009</v>
      </c>
      <c r="H44" s="107">
        <v>31.437173167092091</v>
      </c>
      <c r="I44" s="107">
        <v>31.920861959383039</v>
      </c>
      <c r="J44" s="107">
        <v>31.41720587773623</v>
      </c>
      <c r="K44" s="107">
        <v>28.50673987416285</v>
      </c>
      <c r="L44" s="107">
        <v>24.59179230138125</v>
      </c>
      <c r="M44" s="107">
        <v>22.917349668839211</v>
      </c>
      <c r="N44" s="107">
        <v>32.000205862584551</v>
      </c>
      <c r="O44" s="107">
        <v>33.971296526579287</v>
      </c>
      <c r="P44" s="107">
        <v>34.339507546247013</v>
      </c>
      <c r="Q44" s="107">
        <v>35.287005149214437</v>
      </c>
      <c r="R44" s="284">
        <f t="shared" si="0"/>
        <v>1.4681778582978458E-2</v>
      </c>
    </row>
    <row r="45" spans="1:18">
      <c r="Q45">
        <f>AVERAGE(Q8:Q44)</f>
        <v>35.549172350601474</v>
      </c>
    </row>
    <row r="46" spans="1:18">
      <c r="Q46">
        <f>_xlfn.STDEV.P(Q8:Q44)</f>
        <v>17.856637729912652</v>
      </c>
    </row>
  </sheetData>
  <mergeCells count="10">
    <mergeCell ref="A5:C5"/>
    <mergeCell ref="D5:Q5"/>
    <mergeCell ref="A6:C6"/>
    <mergeCell ref="B8:B44"/>
    <mergeCell ref="A2:C2"/>
    <mergeCell ref="D2:Q2"/>
    <mergeCell ref="A3:C3"/>
    <mergeCell ref="D3:Q3"/>
    <mergeCell ref="A4:C4"/>
    <mergeCell ref="D4:Q4"/>
  </mergeCells>
  <hyperlinks>
    <hyperlink ref="A1" r:id="rId1" tooltip="Click once to display linked information. Click and hold to select this cell." display="http://stats.oecd.org/OECDStat_Metadata/ShowMetadata.ashx?Dataset=DUR_I&amp;ShowOnWeb=true&amp;Lang=en"/>
    <hyperlink ref="A8" r:id="rId2" tooltip="Click once to display linked information. Click and hold to select this cell." display="http://stats.oecd.org/OECDStat_Metadata/ShowMetadata.ashx?Dataset=DUR_I&amp;Coords=[COUNTRY].[AUS]&amp;ShowOnWeb=true&amp;Lang=en"/>
    <hyperlink ref="E8" r:id="rId3" tooltip="Click once to display linked information. Click and hold to select this cell." display="http://stats.oecd.org/OECDStat_Metadata/ShowMetadata.ashx?Dataset=DUR_I&amp;Coords=[SEX].[MEN],[AGE].[900000],[FREQUENCY].[A],[FAKEUNITDIM].[FAKEUNITMEMBERCODE],[DURATION].[UN5],[COUNTRY].[AUS],[TIME].[2001]&amp;ShowOnWeb=true"/>
    <hyperlink ref="A9" r:id="rId4" tooltip="Click once to display linked information. Click and hold to select this cell." display="http://stats.oecd.org/OECDStat_Metadata/ShowMetadata.ashx?Dataset=DUR_I&amp;Coords=[COUNTRY].[AUT]&amp;ShowOnWeb=true&amp;Lang=en"/>
    <hyperlink ref="H9" r:id="rId5" tooltip="Click once to display linked information. Click and hold to select this cell." display="http://stats.oecd.org/OECDStat_Metadata/ShowMetadata.ashx?Dataset=DUR_I&amp;Coords=[SEX].[MEN],[AGE].[900000],[FREQUENCY].[A],[FAKEUNITDIM].[FAKEUNITMEMBERCODE],[DURATION].[UN5],[COUNTRY].[AUT],[TIME].[2004]&amp;ShowOnWeb=true"/>
    <hyperlink ref="A10" r:id="rId6" tooltip="Click once to display linked information. Click and hold to select this cell." display="http://stats.oecd.org/OECDStat_Metadata/ShowMetadata.ashx?Dataset=DUR_I&amp;Coords=[COUNTRY].[BEL]&amp;ShowOnWeb=true&amp;Lang=en"/>
    <hyperlink ref="A11" r:id="rId7" tooltip="Click once to display linked information. Click and hold to select this cell." display="http://stats.oecd.org/OECDStat_Metadata/ShowMetadata.ashx?Dataset=DUR_I&amp;Coords=[COUNTRY].[CAN]&amp;ShowOnWeb=true&amp;Lang=en"/>
    <hyperlink ref="A12" r:id="rId8" tooltip="Click once to display linked information. Click and hold to select this cell." display="http://stats.oecd.org/OECDStat_Metadata/ShowMetadata.ashx?Dataset=DUR_I&amp;Coords=[COUNTRY].[CZE]&amp;ShowOnWeb=true&amp;Lang=en"/>
    <hyperlink ref="A13" r:id="rId9" tooltip="Click once to display linked information. Click and hold to select this cell." display="http://stats.oecd.org/OECDStat_Metadata/ShowMetadata.ashx?Dataset=DUR_I&amp;Coords=[COUNTRY].[DNK]&amp;ShowOnWeb=true&amp;Lang=en"/>
    <hyperlink ref="A14" r:id="rId10" tooltip="Click once to display linked information. Click and hold to select this cell." display="http://stats.oecd.org/OECDStat_Metadata/ShowMetadata.ashx?Dataset=DUR_I&amp;Coords=[COUNTRY].[EST]&amp;ShowOnWeb=true&amp;Lang=en"/>
    <hyperlink ref="A15" r:id="rId11" tooltip="Click once to display linked information. Click and hold to select this cell." display="http://stats.oecd.org/OECDStat_Metadata/ShowMetadata.ashx?Dataset=DUR_I&amp;Coords=[COUNTRY].[FIN]&amp;ShowOnWeb=true&amp;Lang=en"/>
    <hyperlink ref="D15" r:id="rId12" tooltip="Click once to display linked information. Click and hold to select this cell." display="http://stats.oecd.org/OECDStat_Metadata/ShowMetadata.ashx?Dataset=DUR_I&amp;Coords=[SEX].[MEN],[AGE].[900000],[FREQUENCY].[A],[FAKEUNITDIM].[FAKEUNITMEMBERCODE],[DURATION].[UN5],[COUNTRY].[FIN],[TIME].[2000]&amp;ShowOnWeb=true"/>
    <hyperlink ref="A16" r:id="rId13" tooltip="Click once to display linked information. Click and hold to select this cell." display="http://stats.oecd.org/OECDStat_Metadata/ShowMetadata.ashx?Dataset=DUR_I&amp;Coords=[COUNTRY].[FRA]&amp;ShowOnWeb=true&amp;Lang=en"/>
    <hyperlink ref="F16" r:id="rId14" tooltip="Click once to display linked information. Click and hold to select this cell." display="http://stats.oecd.org/OECDStat_Metadata/ShowMetadata.ashx?Dataset=DUR_I&amp;Coords=[SEX].[MEN],[AGE].[900000],[FREQUENCY].[A],[FAKEUNITDIM].[FAKEUNITMEMBERCODE],[DURATION].[UN5],[COUNTRY].[FRA],[TIME].[2002]&amp;ShowOnWeb=true"/>
    <hyperlink ref="G16" r:id="rId15" tooltip="Click once to display linked information. Click and hold to select this cell." display="http://stats.oecd.org/OECDStat_Metadata/ShowMetadata.ashx?Dataset=DUR_I&amp;Coords=[SEX].[MEN],[AGE].[900000],[FREQUENCY].[A],[FAKEUNITDIM].[FAKEUNITMEMBERCODE],[DURATION].[UN5],[COUNTRY].[FRA],[TIME].[2003]&amp;ShowOnWeb=true"/>
    <hyperlink ref="A17" r:id="rId16" tooltip="Click once to display linked information. Click and hold to select this cell." display="http://stats.oecd.org/OECDStat_Metadata/ShowMetadata.ashx?Dataset=DUR_I&amp;Coords=[COUNTRY].[DEU]&amp;ShowOnWeb=true&amp;Lang=en"/>
    <hyperlink ref="H17" r:id="rId17" tooltip="Click once to display linked information. Click and hold to select this cell." display="http://stats.oecd.org/OECDStat_Metadata/ShowMetadata.ashx?Dataset=DUR_I&amp;Coords=[SEX].[MEN],[AGE].[900000],[FREQUENCY].[A],[FAKEUNITDIM].[FAKEUNITMEMBERCODE],[DURATION].[UN5],[COUNTRY].[DEU],[TIME].[2004]&amp;ShowOnWeb=true"/>
    <hyperlink ref="I17" r:id="rId18" tooltip="Click once to display linked information. Click and hold to select this cell." display="http://stats.oecd.org/OECDStat_Metadata/ShowMetadata.ashx?Dataset=DUR_I&amp;Coords=[SEX].[MEN],[AGE].[900000],[FREQUENCY].[A],[FAKEUNITDIM].[FAKEUNITMEMBERCODE],[DURATION].[UN5],[COUNTRY].[DEU],[TIME].[2005]&amp;ShowOnWeb=true"/>
    <hyperlink ref="A18" r:id="rId19" tooltip="Click once to display linked information. Click and hold to select this cell." display="http://stats.oecd.org/OECDStat_Metadata/ShowMetadata.ashx?Dataset=DUR_I&amp;Coords=[COUNTRY].[GRC]&amp;ShowOnWeb=true&amp;Lang=en"/>
    <hyperlink ref="A19" r:id="rId20" tooltip="Click once to display linked information. Click and hold to select this cell." display="http://stats.oecd.org/OECDStat_Metadata/ShowMetadata.ashx?Dataset=DUR_I&amp;Coords=[COUNTRY].[HUN]&amp;ShowOnWeb=true&amp;Lang=en"/>
    <hyperlink ref="G19" r:id="rId21" tooltip="Click once to display linked information. Click and hold to select this cell." display="http://stats.oecd.org/OECDStat_Metadata/ShowMetadata.ashx?Dataset=DUR_I&amp;Coords=[SEX].[MEN],[AGE].[900000],[FREQUENCY].[A],[FAKEUNITDIM].[FAKEUNITMEMBERCODE],[DURATION].[UN5],[COUNTRY].[HUN],[TIME].[2003]&amp;ShowOnWeb=true"/>
    <hyperlink ref="H19" r:id="rId22" tooltip="Click once to display linked information. Click and hold to select this cell." display="http://stats.oecd.org/OECDStat_Metadata/ShowMetadata.ashx?Dataset=DUR_I&amp;Coords=[SEX].[MEN],[AGE].[900000],[FREQUENCY].[A],[FAKEUNITDIM].[FAKEUNITMEMBERCODE],[DURATION].[UN5],[COUNTRY].[HUN],[TIME].[2004]&amp;ShowOnWeb=true"/>
    <hyperlink ref="A20" r:id="rId23" tooltip="Click once to display linked information. Click and hold to select this cell." display="http://stats.oecd.org/OECDStat_Metadata/ShowMetadata.ashx?Dataset=DUR_I&amp;Coords=[COUNTRY].[ISL]&amp;ShowOnWeb=true&amp;Lang=en"/>
    <hyperlink ref="E20" r:id="rId24" tooltip="Click once to display linked information. Click and hold to select this cell." display="http://stats.oecd.org/OECDStat_Metadata/ShowMetadata.ashx?Dataset=DUR_I&amp;Coords=[SEX].[MEN],[AGE].[900000],[FREQUENCY].[A],[FAKEUNITDIM].[FAKEUNITMEMBERCODE],[DURATION].[UN5],[COUNTRY].[ISL],[TIME].[2001]&amp;ShowOnWeb=true"/>
    <hyperlink ref="F20" r:id="rId25" tooltip="Click once to display linked information. Click and hold to select this cell." display="http://stats.oecd.org/OECDStat_Metadata/ShowMetadata.ashx?Dataset=DUR_I&amp;Coords=[SEX].[MEN],[AGE].[900000],[FREQUENCY].[A],[FAKEUNITDIM].[FAKEUNITMEMBERCODE],[DURATION].[UN5],[COUNTRY].[ISL],[TIME].[2002]&amp;ShowOnWeb=true"/>
    <hyperlink ref="G20" r:id="rId26" tooltip="Click once to display linked information. Click and hold to select this cell." display="http://stats.oecd.org/OECDStat_Metadata/ShowMetadata.ashx?Dataset=DUR_I&amp;Coords=[SEX].[MEN],[AGE].[900000],[FREQUENCY].[A],[FAKEUNITDIM].[FAKEUNITMEMBERCODE],[DURATION].[UN5],[COUNTRY].[ISL],[TIME].[2003]&amp;ShowOnWeb=true"/>
    <hyperlink ref="H20" r:id="rId27" tooltip="Click once to display linked information. Click and hold to select this cell." display="http://stats.oecd.org/OECDStat_Metadata/ShowMetadata.ashx?Dataset=DUR_I&amp;Coords=[SEX].[MEN],[AGE].[900000],[FREQUENCY].[A],[FAKEUNITDIM].[FAKEUNITMEMBERCODE],[DURATION].[UN5],[COUNTRY].[ISL],[TIME].[2004]&amp;ShowOnWeb=true"/>
    <hyperlink ref="A21" r:id="rId28" tooltip="Click once to display linked information. Click and hold to select this cell." display="http://stats.oecd.org/OECDStat_Metadata/ShowMetadata.ashx?Dataset=DUR_I&amp;Coords=[COUNTRY].[IRL]&amp;ShowOnWeb=true&amp;Lang=en"/>
    <hyperlink ref="A22" r:id="rId29" tooltip="Click once to display linked information. Click and hold to select this cell." display="http://stats.oecd.org/OECDStat_Metadata/ShowMetadata.ashx?Dataset=DUR_I&amp;Coords=[COUNTRY].[ISR]&amp;ShowOnWeb=true&amp;Lang=en"/>
    <hyperlink ref="A23" r:id="rId30" tooltip="Click once to display linked information. Click and hold to select this cell." display="http://stats.oecd.org/OECDStat_Metadata/ShowMetadata.ashx?Dataset=DUR_I&amp;Coords=[COUNTRY].[ITA]&amp;ShowOnWeb=true&amp;Lang=en"/>
    <hyperlink ref="G23" r:id="rId31" tooltip="Click once to display linked information. Click and hold to select this cell." display="http://stats.oecd.org/OECDStat_Metadata/ShowMetadata.ashx?Dataset=DUR_I&amp;Coords=[SEX].[MEN],[AGE].[900000],[FREQUENCY].[A],[FAKEUNITDIM].[FAKEUNITMEMBERCODE],[DURATION].[UN5],[COUNTRY].[ITA],[TIME].[2003]&amp;ShowOnWeb=true"/>
    <hyperlink ref="H23" r:id="rId32" tooltip="Click once to display linked information. Click and hold to select this cell." display="http://stats.oecd.org/OECDStat_Metadata/ShowMetadata.ashx?Dataset=DUR_I&amp;Coords=[SEX].[MEN],[AGE].[900000],[FREQUENCY].[A],[FAKEUNITDIM].[FAKEUNITMEMBERCODE],[DURATION].[UN5],[COUNTRY].[ITA],[TIME].[2004]&amp;ShowOnWeb=true"/>
    <hyperlink ref="A24" r:id="rId33" tooltip="Click once to display linked information. Click and hold to select this cell." display="http://stats.oecd.org/OECDStat_Metadata/ShowMetadata.ashx?Dataset=DUR_I&amp;Coords=[COUNTRY].[JPN]&amp;ShowOnWeb=true&amp;Lang=en"/>
    <hyperlink ref="E24" r:id="rId34" tooltip="Click once to display linked information. Click and hold to select this cell." display="http://stats.oecd.org/OECDStat_Metadata/ShowMetadata.ashx?Dataset=DUR_I&amp;Coords=[SEX].[MEN],[AGE].[900000],[FREQUENCY].[A],[FAKEUNITDIM].[FAKEUNITMEMBERCODE],[DURATION].[UN5],[COUNTRY].[JPN],[TIME].[2001]&amp;ShowOnWeb=true"/>
    <hyperlink ref="F24" r:id="rId35" tooltip="Click once to display linked information. Click and hold to select this cell." display="http://stats.oecd.org/OECDStat_Metadata/ShowMetadata.ashx?Dataset=DUR_I&amp;Coords=[SEX].[MEN],[AGE].[900000],[FREQUENCY].[A],[FAKEUNITDIM].[FAKEUNITMEMBERCODE],[DURATION].[UN5],[COUNTRY].[JPN],[TIME].[2002]&amp;ShowOnWeb=true"/>
    <hyperlink ref="A25" r:id="rId36" tooltip="Click once to display linked information. Click and hold to select this cell." display="http://stats.oecd.org/OECDStat_Metadata/ShowMetadata.ashx?Dataset=DUR_I&amp;Coords=[COUNTRY].[KOR]&amp;ShowOnWeb=true&amp;Lang=en"/>
    <hyperlink ref="I25" r:id="rId37" tooltip="Click once to display linked information. Click and hold to select this cell." display="http://stats.oecd.org/OECDStat_Metadata/ShowMetadata.ashx?Dataset=DUR_I&amp;Coords=[SEX].[MEN],[AGE].[900000],[FREQUENCY].[A],[FAKEUNITDIM].[FAKEUNITMEMBERCODE],[DURATION].[UN5],[COUNTRY].[KOR],[TIME].[2005]&amp;ShowOnWeb=true"/>
    <hyperlink ref="A26" r:id="rId38" tooltip="Click once to display linked information. Click and hold to select this cell." display="http://stats.oecd.org/OECDStat_Metadata/ShowMetadata.ashx?Dataset=DUR_I&amp;Coords=[COUNTRY].[LUX]&amp;ShowOnWeb=true&amp;Lang=en"/>
    <hyperlink ref="F26" r:id="rId39" tooltip="Click once to display linked information. Click and hold to select this cell." display="http://stats.oecd.org/OECDStat_Metadata/ShowMetadata.ashx?Dataset=DUR_I&amp;Coords=[SEX].[MEN],[AGE].[900000],[FREQUENCY].[A],[FAKEUNITDIM].[FAKEUNITMEMBERCODE],[DURATION].[UN5],[COUNTRY].[LUX],[TIME].[2002]&amp;ShowOnWeb=true"/>
    <hyperlink ref="G26" r:id="rId40" tooltip="Click once to display linked information. Click and hold to select this cell." display="http://stats.oecd.org/OECDStat_Metadata/ShowMetadata.ashx?Dataset=DUR_I&amp;Coords=[SEX].[MEN],[AGE].[900000],[FREQUENCY].[A],[FAKEUNITDIM].[FAKEUNITMEMBERCODE],[DURATION].[UN5],[COUNTRY].[LUX],[TIME].[2003]&amp;ShowOnWeb=true"/>
    <hyperlink ref="A27" r:id="rId41" tooltip="Click once to display linked information. Click and hold to select this cell." display="http://stats.oecd.org/OECDStat_Metadata/ShowMetadata.ashx?Dataset=DUR_I&amp;Coords=[COUNTRY].[MEX]&amp;ShowOnWeb=true&amp;Lang=en"/>
    <hyperlink ref="I27" r:id="rId42" tooltip="Click once to display linked information. Click and hold to select this cell." display="http://stats.oecd.org/OECDStat_Metadata/ShowMetadata.ashx?Dataset=DUR_I&amp;Coords=[SEX].[MEN],[AGE].[900000],[FREQUENCY].[A],[FAKEUNITDIM].[FAKEUNITMEMBERCODE],[DURATION].[UN5],[COUNTRY].[MEX],[TIME].[2005]&amp;ShowOnWeb=true"/>
    <hyperlink ref="A28" r:id="rId43" tooltip="Click once to display linked information. Click and hold to select this cell." display="http://stats.oecd.org/OECDStat_Metadata/ShowMetadata.ashx?Dataset=DUR_I&amp;Coords=[COUNTRY].[NLD]&amp;ShowOnWeb=true&amp;Lang=en"/>
    <hyperlink ref="A29" r:id="rId44" tooltip="Click once to display linked information. Click and hold to select this cell." display="http://stats.oecd.org/OECDStat_Metadata/ShowMetadata.ashx?Dataset=DUR_I&amp;Coords=[COUNTRY].[NZL]&amp;ShowOnWeb=true&amp;Lang=en"/>
    <hyperlink ref="A30" r:id="rId45" tooltip="Click once to display linked information. Click and hold to select this cell." display="http://stats.oecd.org/OECDStat_Metadata/ShowMetadata.ashx?Dataset=DUR_I&amp;Coords=[COUNTRY].[NOR]&amp;ShowOnWeb=true&amp;Lang=en"/>
    <hyperlink ref="A31" r:id="rId46" tooltip="Click once to display linked information. Click and hold to select this cell." display="http://stats.oecd.org/OECDStat_Metadata/ShowMetadata.ashx?Dataset=DUR_I&amp;Coords=[COUNTRY].[POL]&amp;ShowOnWeb=true&amp;Lang=en"/>
    <hyperlink ref="D31" r:id="rId47" tooltip="Click once to display linked information. Click and hold to select this cell." display="http://stats.oecd.org/OECDStat_Metadata/ShowMetadata.ashx?Dataset=DUR_I&amp;Coords=[SEX].[MEN],[AGE].[900000],[FREQUENCY].[A],[FAKEUNITDIM].[FAKEUNITMEMBERCODE],[DURATION].[UN5],[COUNTRY].[POL],[TIME].[2000]&amp;ShowOnWeb=true"/>
    <hyperlink ref="A32" r:id="rId48" tooltip="Click once to display linked information. Click and hold to select this cell." display="http://stats.oecd.org/OECDStat_Metadata/ShowMetadata.ashx?Dataset=DUR_I&amp;Coords=[COUNTRY].[PRT]&amp;ShowOnWeb=true&amp;Lang=en"/>
    <hyperlink ref="A33" r:id="rId49" tooltip="Click once to display linked information. Click and hold to select this cell." display="http://stats.oecd.org/OECDStat_Metadata/ShowMetadata.ashx?Dataset=DUR_I&amp;Coords=[COUNTRY].[SVK]&amp;ShowOnWeb=true&amp;Lang=en"/>
    <hyperlink ref="D33" r:id="rId50" tooltip="Click once to display linked information. Click and hold to select this cell." display="http://stats.oecd.org/OECDStat_Metadata/ShowMetadata.ashx?Dataset=DUR_I&amp;Coords=[SEX].[MEN],[AGE].[900000],[FREQUENCY].[A],[FAKEUNITDIM].[FAKEUNITMEMBERCODE],[DURATION].[UN5],[COUNTRY].[SVK],[TIME].[2000]&amp;ShowOnWeb=true"/>
    <hyperlink ref="E33" r:id="rId51" tooltip="Click once to display linked information. Click and hold to select this cell." display="http://stats.oecd.org/OECDStat_Metadata/ShowMetadata.ashx?Dataset=DUR_I&amp;Coords=[SEX].[MEN],[AGE].[900000],[FREQUENCY].[A],[FAKEUNITDIM].[FAKEUNITMEMBERCODE],[DURATION].[UN5],[COUNTRY].[SVK],[TIME].[2001]&amp;ShowOnWeb=true"/>
    <hyperlink ref="A34" r:id="rId52" tooltip="Click once to display linked information. Click and hold to select this cell." display="http://stats.oecd.org/OECDStat_Metadata/ShowMetadata.ashx?Dataset=DUR_I&amp;Coords=[COUNTRY].[SVN]&amp;ShowOnWeb=true&amp;Lang=en"/>
    <hyperlink ref="A35" r:id="rId53" tooltip="Click once to display linked information. Click and hold to select this cell." display="http://stats.oecd.org/OECDStat_Metadata/ShowMetadata.ashx?Dataset=DUR_I&amp;Coords=[COUNTRY].[ESP]&amp;ShowOnWeb=true&amp;Lang=en"/>
    <hyperlink ref="D35" r:id="rId54" tooltip="Click once to display linked information. Click and hold to select this cell." display="http://stats.oecd.org/OECDStat_Metadata/ShowMetadata.ashx?Dataset=DUR_I&amp;Coords=[SEX].[MEN],[AGE].[900000],[FREQUENCY].[A],[FAKEUNITDIM].[FAKEUNITMEMBERCODE],[DURATION].[UN5],[COUNTRY].[ESP],[TIME].[2000]&amp;ShowOnWeb=true"/>
    <hyperlink ref="I35" r:id="rId55" tooltip="Click once to display linked information. Click and hold to select this cell." display="http://stats.oecd.org/OECDStat_Metadata/ShowMetadata.ashx?Dataset=DUR_I&amp;Coords=[SEX].[MEN],[AGE].[900000],[FREQUENCY].[A],[FAKEUNITDIM].[FAKEUNITMEMBERCODE],[DURATION].[UN5],[COUNTRY].[ESP],[TIME].[2005]&amp;ShowOnWeb=true"/>
    <hyperlink ref="A36" r:id="rId56" tooltip="Click once to display linked information. Click and hold to select this cell." display="http://stats.oecd.org/OECDStat_Metadata/ShowMetadata.ashx?Dataset=DUR_I&amp;Coords=[COUNTRY].[SWE]&amp;ShowOnWeb=true&amp;Lang=en"/>
    <hyperlink ref="H36" r:id="rId57" tooltip="Click once to display linked information. Click and hold to select this cell." display="http://stats.oecd.org/OECDStat_Metadata/ShowMetadata.ashx?Dataset=DUR_I&amp;Coords=[SEX].[MEN],[AGE].[900000],[FREQUENCY].[A],[FAKEUNITDIM].[FAKEUNITMEMBERCODE],[DURATION].[UN5],[COUNTRY].[SWE],[TIME].[2004]&amp;ShowOnWeb=true"/>
    <hyperlink ref="A37" r:id="rId58" tooltip="Click once to display linked information. Click and hold to select this cell." display="http://stats.oecd.org/OECDStat_Metadata/ShowMetadata.ashx?Dataset=DUR_I&amp;Coords=[COUNTRY].[CHE]&amp;ShowOnWeb=true&amp;Lang=en"/>
    <hyperlink ref="A38" r:id="rId59" tooltip="Click once to display linked information. Click and hold to select this cell." display="http://stats.oecd.org/OECDStat_Metadata/ShowMetadata.ashx?Dataset=DUR_I&amp;Coords=[COUNTRY].[TUR]&amp;ShowOnWeb=true&amp;Lang=en"/>
    <hyperlink ref="A39" r:id="rId60" tooltip="Click once to display linked information. Click and hold to select this cell." display="http://stats.oecd.org/OECDStat_Metadata/ShowMetadata.ashx?Dataset=DUR_I&amp;Coords=[COUNTRY].[GBR]&amp;ShowOnWeb=true&amp;Lang=en"/>
    <hyperlink ref="A40" r:id="rId61" tooltip="Click once to display linked information. Click and hold to select this cell." display="http://stats.oecd.org/OECDStat_Metadata/ShowMetadata.ashx?Dataset=DUR_I&amp;Coords=[COUNTRY].[USA]&amp;ShowOnWeb=true&amp;Lang=en"/>
    <hyperlink ref="D40" r:id="rId62" tooltip="Click once to display linked information. Click and hold to select this cell." display="http://stats.oecd.org/OECDStat_Metadata/ShowMetadata.ashx?Dataset=DUR_I&amp;Coords=[SEX].[MEN],[AGE].[900000],[FREQUENCY].[A],[FAKEUNITDIM].[FAKEUNITMEMBERCODE],[DURATION].[UN5],[COUNTRY].[USA],[TIME].[2000]&amp;ShowOnWeb=true"/>
    <hyperlink ref="A41" r:id="rId63" tooltip="Click once to display linked information. Click and hold to select this cell." display="http://stats.oecd.org/OECDStat_Metadata/ShowMetadata.ashx?Dataset=DUR_I&amp;Coords=[COUNTRY].[RUS]&amp;ShowOnWeb=true&amp;Lang=en"/>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topLeftCell="A13" workbookViewId="0">
      <selection activeCell="C26" sqref="C26"/>
    </sheetView>
  </sheetViews>
  <sheetFormatPr defaultRowHeight="16.5"/>
  <cols>
    <col min="1" max="1" width="15" customWidth="1"/>
  </cols>
  <sheetData>
    <row r="1" spans="1:3">
      <c r="A1" s="3"/>
      <c r="B1" s="710">
        <v>2013</v>
      </c>
      <c r="C1" s="284"/>
    </row>
    <row r="2" spans="1:3">
      <c r="A2" s="711" t="s">
        <v>38</v>
      </c>
      <c r="B2" s="284">
        <f>(K134/K101)/(K68/K35)</f>
        <v>1.0031221189599968</v>
      </c>
      <c r="C2" s="284">
        <f t="shared" ref="C2:C29" si="0">(B2-$B$30)/$B$31</f>
        <v>0.20320319091776945</v>
      </c>
    </row>
    <row r="3" spans="1:3">
      <c r="A3" s="711" t="s">
        <v>40</v>
      </c>
      <c r="B3" s="284">
        <f t="shared" ref="B3:B29" si="1">(K135/K102)/(K69/K36)</f>
        <v>1.0132815847977712</v>
      </c>
      <c r="C3" s="284">
        <f t="shared" si="0"/>
        <v>0.94339739383439658</v>
      </c>
    </row>
    <row r="4" spans="1:3">
      <c r="A4" s="711" t="s">
        <v>41</v>
      </c>
      <c r="B4" s="284">
        <f t="shared" si="1"/>
        <v>0.98552056251220765</v>
      </c>
      <c r="C4" s="284">
        <f t="shared" si="0"/>
        <v>-1.0792038030130708</v>
      </c>
    </row>
    <row r="5" spans="1:3">
      <c r="A5" s="711" t="s">
        <v>42</v>
      </c>
      <c r="B5" s="284">
        <f t="shared" si="1"/>
        <v>0.99758910830414704</v>
      </c>
      <c r="C5" s="284">
        <f t="shared" si="0"/>
        <v>-0.19991863433688567</v>
      </c>
    </row>
    <row r="6" spans="1:3">
      <c r="A6" s="711" t="s">
        <v>43</v>
      </c>
      <c r="B6" s="284">
        <f t="shared" si="1"/>
        <v>1.0036142336771769</v>
      </c>
      <c r="C6" s="284">
        <f t="shared" si="0"/>
        <v>0.23905748351968154</v>
      </c>
    </row>
    <row r="7" spans="1:3">
      <c r="A7" s="711" t="s">
        <v>44</v>
      </c>
      <c r="B7" s="284">
        <f t="shared" si="1"/>
        <v>1.0040056663832773</v>
      </c>
      <c r="C7" s="284">
        <f t="shared" si="0"/>
        <v>0.26757632737563886</v>
      </c>
    </row>
    <row r="8" spans="1:3">
      <c r="A8" s="711" t="s">
        <v>70</v>
      </c>
      <c r="B8" s="284">
        <f t="shared" si="1"/>
        <v>1.0289733019549105</v>
      </c>
      <c r="C8" s="284">
        <f t="shared" si="0"/>
        <v>2.0866580985789271</v>
      </c>
    </row>
    <row r="9" spans="1:3">
      <c r="A9" s="711" t="s">
        <v>68</v>
      </c>
      <c r="B9" s="284">
        <f t="shared" si="1"/>
        <v>0.94663388724921327</v>
      </c>
      <c r="C9" s="284">
        <f t="shared" si="0"/>
        <v>-3.9123932698596313</v>
      </c>
    </row>
    <row r="10" spans="1:3">
      <c r="A10" s="711" t="s">
        <v>45</v>
      </c>
      <c r="B10" s="284">
        <f t="shared" si="1"/>
        <v>0.9922418449218714</v>
      </c>
      <c r="C10" s="284">
        <f t="shared" si="0"/>
        <v>-0.58950736077487575</v>
      </c>
    </row>
    <row r="11" spans="1:3">
      <c r="A11" s="711" t="s">
        <v>46</v>
      </c>
      <c r="B11" s="284">
        <f t="shared" si="1"/>
        <v>1.0015680355710845</v>
      </c>
      <c r="C11" s="284">
        <f t="shared" si="0"/>
        <v>8.9976419580557937E-2</v>
      </c>
    </row>
    <row r="12" spans="1:3">
      <c r="A12" s="711" t="s">
        <v>96</v>
      </c>
      <c r="B12" s="284">
        <f t="shared" si="1"/>
        <v>1.0061533199662636</v>
      </c>
      <c r="C12" s="284">
        <f t="shared" si="0"/>
        <v>0.42404919291635607</v>
      </c>
    </row>
    <row r="13" spans="1:3">
      <c r="A13" s="711" t="s">
        <v>47</v>
      </c>
      <c r="B13" s="284">
        <f t="shared" si="1"/>
        <v>0.99004778638017832</v>
      </c>
      <c r="C13" s="284">
        <f t="shared" si="0"/>
        <v>-0.7493611797997447</v>
      </c>
    </row>
    <row r="14" spans="1:3">
      <c r="A14" s="711" t="s">
        <v>48</v>
      </c>
      <c r="B14" s="284">
        <f t="shared" si="1"/>
        <v>1.0085777575571835</v>
      </c>
      <c r="C14" s="284">
        <f t="shared" si="0"/>
        <v>0.600687874396997</v>
      </c>
    </row>
    <row r="15" spans="1:3">
      <c r="A15" s="711" t="s">
        <v>49</v>
      </c>
      <c r="B15" s="284">
        <f t="shared" si="1"/>
        <v>1.0080773568551402</v>
      </c>
      <c r="C15" s="284">
        <f t="shared" si="0"/>
        <v>0.56422988490205128</v>
      </c>
    </row>
    <row r="16" spans="1:3">
      <c r="A16" s="711" t="s">
        <v>50</v>
      </c>
      <c r="B16" s="284">
        <f t="shared" si="1"/>
        <v>1.0155269587982305</v>
      </c>
      <c r="C16" s="284">
        <f t="shared" si="0"/>
        <v>1.1069899335464843</v>
      </c>
    </row>
    <row r="17" spans="1:11">
      <c r="A17" s="711" t="s">
        <v>51</v>
      </c>
      <c r="B17" s="284">
        <f t="shared" si="1"/>
        <v>0.99418633971842507</v>
      </c>
      <c r="C17" s="284">
        <f t="shared" si="0"/>
        <v>-0.44783615492672629</v>
      </c>
    </row>
    <row r="18" spans="1:11">
      <c r="A18" s="711" t="s">
        <v>52</v>
      </c>
      <c r="B18" s="284">
        <f t="shared" si="1"/>
        <v>1.0003873700229371</v>
      </c>
      <c r="C18" s="284">
        <f t="shared" si="0"/>
        <v>3.9559724156342929E-3</v>
      </c>
    </row>
    <row r="19" spans="1:11">
      <c r="A19" s="711" t="s">
        <v>53</v>
      </c>
      <c r="B19" s="284">
        <f t="shared" si="1"/>
        <v>1.0024338302403408</v>
      </c>
      <c r="C19" s="284">
        <f t="shared" si="0"/>
        <v>0.1530561331533748</v>
      </c>
    </row>
    <row r="20" spans="1:11">
      <c r="A20" s="711" t="s">
        <v>54</v>
      </c>
      <c r="B20" s="284">
        <f t="shared" si="1"/>
        <v>1.0047158121204329</v>
      </c>
      <c r="C20" s="284">
        <f t="shared" si="0"/>
        <v>0.31931583477317843</v>
      </c>
    </row>
    <row r="21" spans="1:11">
      <c r="A21" s="711" t="s">
        <v>55</v>
      </c>
      <c r="B21" s="284">
        <f t="shared" si="1"/>
        <v>1.0003052778372132</v>
      </c>
      <c r="C21" s="284">
        <f t="shared" si="0"/>
        <v>-2.0250664448563161E-3</v>
      </c>
    </row>
    <row r="22" spans="1:11">
      <c r="A22" s="711" t="s">
        <v>56</v>
      </c>
      <c r="B22" s="284">
        <f t="shared" si="1"/>
        <v>0.99127805050686879</v>
      </c>
      <c r="C22" s="284">
        <f t="shared" si="0"/>
        <v>-0.65972709970404686</v>
      </c>
    </row>
    <row r="23" spans="1:11">
      <c r="A23" s="711" t="s">
        <v>76</v>
      </c>
      <c r="B23" s="284">
        <f t="shared" si="1"/>
        <v>1.0001052131108643</v>
      </c>
      <c r="C23" s="284">
        <f t="shared" si="0"/>
        <v>-1.6601300374495372E-2</v>
      </c>
    </row>
    <row r="24" spans="1:11">
      <c r="A24" s="711" t="s">
        <v>57</v>
      </c>
      <c r="B24" s="284">
        <f t="shared" si="1"/>
        <v>1.0076693976815343</v>
      </c>
      <c r="C24" s="284">
        <f t="shared" si="0"/>
        <v>0.53450696244219165</v>
      </c>
    </row>
    <row r="25" spans="1:11">
      <c r="A25" s="711" t="s">
        <v>58</v>
      </c>
      <c r="B25" s="284">
        <f t="shared" si="1"/>
        <v>0.99094291956899072</v>
      </c>
      <c r="C25" s="284">
        <f t="shared" si="0"/>
        <v>-0.68414393237974025</v>
      </c>
    </row>
    <row r="26" spans="1:11">
      <c r="A26" s="713" t="s">
        <v>59</v>
      </c>
      <c r="B26" s="684">
        <f t="shared" si="1"/>
        <v>0.99640096769278907</v>
      </c>
      <c r="C26" s="684">
        <f t="shared" si="0"/>
        <v>-0.28648369659705331</v>
      </c>
    </row>
    <row r="27" spans="1:11">
      <c r="A27" s="711" t="s">
        <v>60</v>
      </c>
      <c r="B27" s="284">
        <f t="shared" si="1"/>
        <v>1.0078795115367503</v>
      </c>
      <c r="C27" s="284">
        <f t="shared" si="0"/>
        <v>0.5498153516889035</v>
      </c>
    </row>
    <row r="28" spans="1:11">
      <c r="A28" s="711" t="s">
        <v>61</v>
      </c>
      <c r="B28" s="284">
        <f t="shared" si="1"/>
        <v>1.002449854120008</v>
      </c>
      <c r="C28" s="284">
        <f t="shared" si="0"/>
        <v>0.15422359441829259</v>
      </c>
    </row>
    <row r="29" spans="1:11">
      <c r="A29" s="711" t="s">
        <v>80</v>
      </c>
      <c r="B29" s="284">
        <f t="shared" si="1"/>
        <v>1.0056379674429836</v>
      </c>
      <c r="C29" s="284">
        <f t="shared" si="0"/>
        <v>0.3865018497507397</v>
      </c>
    </row>
    <row r="30" spans="1:11">
      <c r="A30" s="712" t="s">
        <v>961</v>
      </c>
      <c r="B30" s="284">
        <f>AVERAGE(B2:B29)</f>
        <v>1.0003330726960282</v>
      </c>
      <c r="C30" s="284"/>
      <c r="D30" s="284"/>
      <c r="E30" s="284"/>
      <c r="F30" s="284"/>
      <c r="G30" s="284"/>
      <c r="H30" s="284"/>
      <c r="I30" s="284"/>
      <c r="J30" s="284"/>
      <c r="K30" s="284"/>
    </row>
    <row r="31" spans="1:11">
      <c r="A31" s="284"/>
      <c r="B31" s="284">
        <f>STDEV(B2:B29)</f>
        <v>1.3725405843145614E-2</v>
      </c>
      <c r="C31" s="284"/>
      <c r="D31" s="284"/>
      <c r="E31" s="284"/>
      <c r="F31" s="284"/>
      <c r="G31" s="284"/>
      <c r="H31" s="284"/>
      <c r="I31" s="284"/>
      <c r="J31" s="284"/>
      <c r="K31" s="284"/>
    </row>
    <row r="32" spans="1:11" s="284" customFormat="1"/>
    <row r="33" spans="1:11">
      <c r="A33" s="708" t="s">
        <v>358</v>
      </c>
      <c r="B33" s="708">
        <v>2004</v>
      </c>
      <c r="C33" s="708">
        <v>2005</v>
      </c>
      <c r="D33" s="708">
        <v>2006</v>
      </c>
      <c r="E33" s="708">
        <v>2007</v>
      </c>
      <c r="F33" s="708">
        <v>2008</v>
      </c>
      <c r="G33" s="708">
        <v>2009</v>
      </c>
      <c r="H33" s="708">
        <v>2010</v>
      </c>
      <c r="I33" s="708">
        <v>2011</v>
      </c>
      <c r="J33" s="708">
        <v>2012</v>
      </c>
      <c r="K33" s="708">
        <v>2013</v>
      </c>
    </row>
    <row r="34" spans="1:11">
      <c r="A34" s="708" t="s">
        <v>419</v>
      </c>
      <c r="B34" s="709">
        <v>226002.6</v>
      </c>
      <c r="C34" s="709">
        <v>229498</v>
      </c>
      <c r="D34" s="709">
        <v>231998.9</v>
      </c>
      <c r="E34" s="709">
        <v>233647.2</v>
      </c>
      <c r="F34" s="709">
        <v>235722.1</v>
      </c>
      <c r="G34" s="709">
        <v>236599.6</v>
      </c>
      <c r="H34" s="709">
        <v>236578.1</v>
      </c>
      <c r="I34" s="709">
        <v>236118.1</v>
      </c>
      <c r="J34" s="709">
        <v>237566</v>
      </c>
      <c r="K34" s="709">
        <v>237952.3</v>
      </c>
    </row>
    <row r="35" spans="1:11">
      <c r="A35" s="708" t="s">
        <v>38</v>
      </c>
      <c r="B35" s="709">
        <v>4450.8999999999996</v>
      </c>
      <c r="C35" s="709">
        <v>4589.3</v>
      </c>
      <c r="D35" s="709">
        <v>4615.8999999999996</v>
      </c>
      <c r="E35" s="709">
        <v>4700.7</v>
      </c>
      <c r="F35" s="709">
        <v>4746.6000000000004</v>
      </c>
      <c r="G35" s="709">
        <v>4768.7</v>
      </c>
      <c r="H35" s="709">
        <v>4856.1000000000004</v>
      </c>
      <c r="I35" s="709">
        <v>4816.8999999999996</v>
      </c>
      <c r="J35" s="709">
        <v>4847.3999999999996</v>
      </c>
      <c r="K35" s="709">
        <v>4900.8999999999996</v>
      </c>
    </row>
    <row r="36" spans="1:11">
      <c r="A36" s="708" t="s">
        <v>40</v>
      </c>
      <c r="B36" s="709">
        <v>3328</v>
      </c>
      <c r="C36" s="709">
        <v>3281</v>
      </c>
      <c r="D36" s="709">
        <v>3376.3</v>
      </c>
      <c r="E36" s="709">
        <v>3447.9</v>
      </c>
      <c r="F36" s="709">
        <v>3504.7</v>
      </c>
      <c r="G36" s="709">
        <v>3441.5</v>
      </c>
      <c r="H36" s="709">
        <v>3356.3</v>
      </c>
      <c r="I36" s="709">
        <v>3302.3</v>
      </c>
      <c r="J36" s="709">
        <v>3303.9</v>
      </c>
      <c r="K36" s="709">
        <v>3322.7</v>
      </c>
    </row>
    <row r="37" spans="1:11">
      <c r="A37" s="708" t="s">
        <v>41</v>
      </c>
      <c r="B37" s="709">
        <v>5046.8999999999996</v>
      </c>
      <c r="C37" s="709">
        <v>5118.5</v>
      </c>
      <c r="D37" s="709">
        <v>5139.6000000000004</v>
      </c>
      <c r="E37" s="709">
        <v>5131.7</v>
      </c>
      <c r="F37" s="709">
        <v>5162.8</v>
      </c>
      <c r="G37" s="709">
        <v>5209</v>
      </c>
      <c r="H37" s="709">
        <v>5192.1000000000004</v>
      </c>
      <c r="I37" s="709">
        <v>5145.8</v>
      </c>
      <c r="J37" s="709">
        <v>5174.8</v>
      </c>
      <c r="K37" s="709">
        <v>5213.3999999999996</v>
      </c>
    </row>
    <row r="38" spans="1:11">
      <c r="A38" s="708" t="s">
        <v>42</v>
      </c>
      <c r="B38" s="709">
        <v>2855.8</v>
      </c>
      <c r="C38" s="709">
        <v>2845.7</v>
      </c>
      <c r="D38" s="709">
        <v>2875.3</v>
      </c>
      <c r="E38" s="709">
        <v>2868.6</v>
      </c>
      <c r="F38" s="709">
        <v>2907.8</v>
      </c>
      <c r="G38" s="709">
        <v>2901.2</v>
      </c>
      <c r="H38" s="709">
        <v>2871.8</v>
      </c>
      <c r="I38" s="709">
        <v>2863.9</v>
      </c>
      <c r="J38" s="709">
        <v>2839.7</v>
      </c>
      <c r="K38" s="709">
        <v>2824.1</v>
      </c>
    </row>
    <row r="39" spans="1:11">
      <c r="A39" s="708" t="s">
        <v>359</v>
      </c>
      <c r="B39" s="709">
        <v>39280</v>
      </c>
      <c r="C39" s="709">
        <v>40411.199999999997</v>
      </c>
      <c r="D39" s="709">
        <v>40874.400000000001</v>
      </c>
      <c r="E39" s="709">
        <v>40991.9</v>
      </c>
      <c r="F39" s="709">
        <v>41032.400000000001</v>
      </c>
      <c r="G39" s="709">
        <v>41029.599999999999</v>
      </c>
      <c r="H39" s="709">
        <v>41014.5</v>
      </c>
      <c r="I39" s="709">
        <v>40437.4</v>
      </c>
      <c r="J39" s="709">
        <v>40538.1</v>
      </c>
      <c r="K39" s="709">
        <v>40814.199999999997</v>
      </c>
    </row>
    <row r="40" spans="1:11">
      <c r="A40" s="708" t="s">
        <v>44</v>
      </c>
      <c r="B40" s="709">
        <v>650.4</v>
      </c>
      <c r="C40" s="709">
        <v>647</v>
      </c>
      <c r="D40" s="709">
        <v>666.6</v>
      </c>
      <c r="E40" s="709">
        <v>663.8</v>
      </c>
      <c r="F40" s="709">
        <v>669.6</v>
      </c>
      <c r="G40" s="709">
        <v>665.7</v>
      </c>
      <c r="H40" s="709">
        <v>661.5</v>
      </c>
      <c r="I40" s="709">
        <v>665.4</v>
      </c>
      <c r="J40" s="709">
        <v>658.5</v>
      </c>
      <c r="K40" s="709">
        <v>654.6</v>
      </c>
    </row>
    <row r="41" spans="1:11">
      <c r="A41" s="708" t="s">
        <v>70</v>
      </c>
      <c r="B41" s="709">
        <v>1887.7</v>
      </c>
      <c r="C41" s="709">
        <v>2003.6</v>
      </c>
      <c r="D41" s="709">
        <v>2098.8000000000002</v>
      </c>
      <c r="E41" s="709">
        <v>2203.5</v>
      </c>
      <c r="F41" s="709">
        <v>2226.4</v>
      </c>
      <c r="G41" s="709">
        <v>2184.1999999999998</v>
      </c>
      <c r="H41" s="709">
        <v>2139.4</v>
      </c>
      <c r="I41" s="709">
        <v>2119.6999999999998</v>
      </c>
      <c r="J41" s="709">
        <v>2105.3000000000002</v>
      </c>
      <c r="K41" s="709">
        <v>2109.1999999999998</v>
      </c>
    </row>
    <row r="42" spans="1:11">
      <c r="A42" s="708" t="s">
        <v>68</v>
      </c>
      <c r="B42" s="709">
        <v>4835.5</v>
      </c>
      <c r="C42" s="709">
        <v>4852.8</v>
      </c>
      <c r="D42" s="709">
        <v>4887.3999999999996</v>
      </c>
      <c r="E42" s="709">
        <v>4893.5</v>
      </c>
      <c r="F42" s="709">
        <v>4910</v>
      </c>
      <c r="G42" s="709">
        <v>4953.2</v>
      </c>
      <c r="H42" s="709">
        <v>4944.6000000000004</v>
      </c>
      <c r="I42" s="709">
        <v>4858.8999999999996</v>
      </c>
      <c r="J42" s="709">
        <v>4828.3999999999996</v>
      </c>
      <c r="K42" s="709">
        <v>4784</v>
      </c>
    </row>
    <row r="43" spans="1:11">
      <c r="A43" s="708" t="s">
        <v>45</v>
      </c>
      <c r="B43" s="709">
        <v>20149.5</v>
      </c>
      <c r="C43" s="709">
        <v>20998.3</v>
      </c>
      <c r="D43" s="709">
        <v>21630.6</v>
      </c>
      <c r="E43" s="709">
        <v>22280.9</v>
      </c>
      <c r="F43" s="709">
        <v>22908.5</v>
      </c>
      <c r="G43" s="709">
        <v>23106.7</v>
      </c>
      <c r="H43" s="709">
        <v>23210</v>
      </c>
      <c r="I43" s="709">
        <v>23280.400000000001</v>
      </c>
      <c r="J43" s="709">
        <v>23281.4</v>
      </c>
      <c r="K43" s="709">
        <v>23043.4</v>
      </c>
    </row>
    <row r="44" spans="1:11">
      <c r="A44" s="708" t="s">
        <v>46</v>
      </c>
      <c r="B44" s="709">
        <v>26924.400000000001</v>
      </c>
      <c r="C44" s="709">
        <v>27274.5</v>
      </c>
      <c r="D44" s="709">
        <v>27441.4</v>
      </c>
      <c r="E44" s="709">
        <v>27646.1</v>
      </c>
      <c r="F44" s="709">
        <v>27813.200000000001</v>
      </c>
      <c r="G44" s="709">
        <v>28073.8</v>
      </c>
      <c r="H44" s="709">
        <v>28164.6</v>
      </c>
      <c r="I44" s="709">
        <v>28153.200000000001</v>
      </c>
      <c r="J44" s="709">
        <v>28317.599999999999</v>
      </c>
      <c r="K44" s="709">
        <v>28319</v>
      </c>
    </row>
    <row r="45" spans="1:11">
      <c r="A45" s="708" t="s">
        <v>96</v>
      </c>
      <c r="B45" s="709">
        <v>1771.9</v>
      </c>
      <c r="C45" s="709">
        <v>1737.6</v>
      </c>
      <c r="D45" s="709">
        <v>1724.5</v>
      </c>
      <c r="E45" s="709">
        <v>1737.9</v>
      </c>
      <c r="F45" s="709">
        <v>1733</v>
      </c>
      <c r="G45" s="709">
        <v>1708</v>
      </c>
      <c r="H45" s="709">
        <v>1694.4</v>
      </c>
      <c r="I45" s="709">
        <v>1669.3</v>
      </c>
      <c r="J45" s="709">
        <v>1667.1</v>
      </c>
      <c r="K45" s="709">
        <v>1811.1</v>
      </c>
    </row>
    <row r="46" spans="1:11">
      <c r="A46" s="708" t="s">
        <v>47</v>
      </c>
      <c r="B46" s="709">
        <v>23983.599999999999</v>
      </c>
      <c r="C46" s="709">
        <v>24098.7</v>
      </c>
      <c r="D46" s="709">
        <v>24286.9</v>
      </c>
      <c r="E46" s="709">
        <v>24349.7</v>
      </c>
      <c r="F46" s="709">
        <v>24696.1</v>
      </c>
      <c r="G46" s="709">
        <v>24591</v>
      </c>
      <c r="H46" s="709">
        <v>24594.3</v>
      </c>
      <c r="I46" s="709">
        <v>24686.3</v>
      </c>
      <c r="J46" s="709">
        <v>25216.799999999999</v>
      </c>
      <c r="K46" s="709">
        <v>25090.3</v>
      </c>
    </row>
    <row r="47" spans="1:11">
      <c r="A47" s="708" t="s">
        <v>48</v>
      </c>
      <c r="B47" s="709">
        <v>342.2</v>
      </c>
      <c r="C47" s="709">
        <v>357.5</v>
      </c>
      <c r="D47" s="709">
        <v>365.3</v>
      </c>
      <c r="E47" s="709">
        <v>383.3</v>
      </c>
      <c r="F47" s="709">
        <v>385.7</v>
      </c>
      <c r="G47" s="709">
        <v>392.6</v>
      </c>
      <c r="H47" s="709">
        <v>408.6</v>
      </c>
      <c r="I47" s="709">
        <v>420.2</v>
      </c>
      <c r="J47" s="709">
        <v>426.4</v>
      </c>
      <c r="K47" s="709">
        <v>425</v>
      </c>
    </row>
    <row r="48" spans="1:11">
      <c r="A48" s="708" t="s">
        <v>49</v>
      </c>
      <c r="B48" s="709">
        <v>1053.3</v>
      </c>
      <c r="C48" s="709">
        <v>1048.9000000000001</v>
      </c>
      <c r="D48" s="709">
        <v>1068.5999999999999</v>
      </c>
      <c r="E48" s="709">
        <v>1082.5999999999999</v>
      </c>
      <c r="F48" s="709">
        <v>1096.9000000000001</v>
      </c>
      <c r="G48" s="709">
        <v>1068.7</v>
      </c>
      <c r="H48" s="709">
        <v>1033.5999999999999</v>
      </c>
      <c r="I48" s="709">
        <v>1006.7</v>
      </c>
      <c r="J48" s="709">
        <v>1006.2</v>
      </c>
      <c r="K48" s="709">
        <v>985.9</v>
      </c>
    </row>
    <row r="49" spans="1:11">
      <c r="A49" s="708" t="s">
        <v>50</v>
      </c>
      <c r="B49" s="709">
        <v>1576.5</v>
      </c>
      <c r="C49" s="709">
        <v>1543.9</v>
      </c>
      <c r="D49" s="709">
        <v>1492.3</v>
      </c>
      <c r="E49" s="709">
        <v>1486.9</v>
      </c>
      <c r="F49" s="709">
        <v>1484.3</v>
      </c>
      <c r="G49" s="709">
        <v>1499.6</v>
      </c>
      <c r="H49" s="709">
        <v>1494.1</v>
      </c>
      <c r="I49" s="709">
        <v>1453.5</v>
      </c>
      <c r="J49" s="709">
        <v>1441</v>
      </c>
      <c r="K49" s="709">
        <v>1436.4</v>
      </c>
    </row>
    <row r="50" spans="1:11">
      <c r="A50" s="708" t="s">
        <v>51</v>
      </c>
      <c r="B50" s="709">
        <v>198.1</v>
      </c>
      <c r="C50" s="709">
        <v>202.3</v>
      </c>
      <c r="D50" s="709">
        <v>204.6</v>
      </c>
      <c r="E50" s="709">
        <v>211.2</v>
      </c>
      <c r="F50" s="709">
        <v>212.6</v>
      </c>
      <c r="G50" s="709">
        <v>226.5</v>
      </c>
      <c r="H50" s="709">
        <v>228.7</v>
      </c>
      <c r="I50" s="709">
        <v>234</v>
      </c>
      <c r="J50" s="709">
        <v>246.5</v>
      </c>
      <c r="K50" s="709">
        <v>250.9</v>
      </c>
    </row>
    <row r="51" spans="1:11">
      <c r="A51" s="708" t="s">
        <v>52</v>
      </c>
      <c r="B51" s="709">
        <v>4109.8999999999996</v>
      </c>
      <c r="C51" s="709">
        <v>4180</v>
      </c>
      <c r="D51" s="709">
        <v>4222.3999999999996</v>
      </c>
      <c r="E51" s="709">
        <v>4208.7</v>
      </c>
      <c r="F51" s="709">
        <v>4177.8999999999996</v>
      </c>
      <c r="G51" s="709">
        <v>4171.6000000000004</v>
      </c>
      <c r="H51" s="709">
        <v>4224.6000000000004</v>
      </c>
      <c r="I51" s="709">
        <v>4246.6000000000004</v>
      </c>
      <c r="J51" s="709">
        <v>4317.5</v>
      </c>
      <c r="K51" s="709">
        <v>4354.7</v>
      </c>
    </row>
    <row r="52" spans="1:11">
      <c r="A52" s="708" t="s">
        <v>53</v>
      </c>
      <c r="B52" s="709">
        <v>156.80000000000001</v>
      </c>
      <c r="C52" s="709">
        <v>159.4</v>
      </c>
      <c r="D52" s="709">
        <v>161.19999999999999</v>
      </c>
      <c r="E52" s="709">
        <v>165.3</v>
      </c>
      <c r="F52" s="709">
        <v>167.8</v>
      </c>
      <c r="G52" s="709">
        <v>169.7</v>
      </c>
      <c r="H52" s="709">
        <v>172.4</v>
      </c>
      <c r="I52" s="709">
        <v>175.8</v>
      </c>
      <c r="J52" s="709">
        <v>179.3</v>
      </c>
      <c r="K52" s="709">
        <v>185</v>
      </c>
    </row>
    <row r="53" spans="1:11">
      <c r="A53" s="708" t="s">
        <v>54</v>
      </c>
      <c r="B53" s="709">
        <v>8395.2999999999993</v>
      </c>
      <c r="C53" s="709">
        <v>8413.9</v>
      </c>
      <c r="D53" s="709">
        <v>8484.2999999999993</v>
      </c>
      <c r="E53" s="709">
        <v>8621.7000000000007</v>
      </c>
      <c r="F53" s="709">
        <v>8704.2000000000007</v>
      </c>
      <c r="G53" s="709">
        <v>8742.2000000000007</v>
      </c>
      <c r="H53" s="709">
        <v>8614.2000000000007</v>
      </c>
      <c r="I53" s="709">
        <v>8613.9</v>
      </c>
      <c r="J53" s="709">
        <v>8714</v>
      </c>
      <c r="K53" s="709">
        <v>8774.6</v>
      </c>
    </row>
    <row r="54" spans="1:11">
      <c r="A54" s="708" t="s">
        <v>55</v>
      </c>
      <c r="B54" s="709">
        <v>3829.6</v>
      </c>
      <c r="C54" s="709">
        <v>3993.7</v>
      </c>
      <c r="D54" s="709">
        <v>4076.6</v>
      </c>
      <c r="E54" s="709">
        <v>4148.5</v>
      </c>
      <c r="F54" s="709">
        <v>4181.8999999999996</v>
      </c>
      <c r="G54" s="709">
        <v>4206.5</v>
      </c>
      <c r="H54" s="709">
        <v>4209</v>
      </c>
      <c r="I54" s="709">
        <v>4248.3</v>
      </c>
      <c r="J54" s="709">
        <v>4298.1000000000004</v>
      </c>
      <c r="K54" s="709">
        <v>4313.7</v>
      </c>
    </row>
    <row r="55" spans="1:11">
      <c r="A55" s="708" t="s">
        <v>56</v>
      </c>
      <c r="B55" s="709">
        <v>16641.3</v>
      </c>
      <c r="C55" s="709">
        <v>16873.5</v>
      </c>
      <c r="D55" s="709">
        <v>16678.900000000001</v>
      </c>
      <c r="E55" s="709">
        <v>16610.3</v>
      </c>
      <c r="F55" s="709">
        <v>16764.599999999999</v>
      </c>
      <c r="G55" s="709">
        <v>17038.7</v>
      </c>
      <c r="H55" s="709">
        <v>16878.599999999999</v>
      </c>
      <c r="I55" s="709">
        <v>16968.2</v>
      </c>
      <c r="J55" s="709">
        <v>17085.5</v>
      </c>
      <c r="K55" s="709">
        <v>17101.3</v>
      </c>
    </row>
    <row r="56" spans="1:11">
      <c r="A56" s="708" t="s">
        <v>76</v>
      </c>
      <c r="B56" s="709">
        <v>5091.7</v>
      </c>
      <c r="C56" s="709">
        <v>5136.3</v>
      </c>
      <c r="D56" s="709">
        <v>5170.8999999999996</v>
      </c>
      <c r="E56" s="709">
        <v>5196</v>
      </c>
      <c r="F56" s="709">
        <v>5203.2</v>
      </c>
      <c r="G56" s="709">
        <v>5161.2</v>
      </c>
      <c r="H56" s="709">
        <v>5166</v>
      </c>
      <c r="I56" s="709">
        <v>5138.3999999999996</v>
      </c>
      <c r="J56" s="709">
        <v>5086.8999999999996</v>
      </c>
      <c r="K56" s="709">
        <v>5009.8</v>
      </c>
    </row>
    <row r="57" spans="1:11">
      <c r="A57" s="708" t="s">
        <v>57</v>
      </c>
      <c r="B57" s="709">
        <v>9563.2999999999993</v>
      </c>
      <c r="C57" s="709">
        <v>9355.5</v>
      </c>
      <c r="D57" s="709">
        <v>9565.5</v>
      </c>
      <c r="E57" s="709">
        <v>9482.7000000000007</v>
      </c>
      <c r="F57" s="709">
        <v>9457.4</v>
      </c>
      <c r="G57" s="709">
        <v>9485.2000000000007</v>
      </c>
      <c r="H57" s="709">
        <v>9546.7000000000007</v>
      </c>
      <c r="I57" s="709">
        <v>9480</v>
      </c>
      <c r="J57" s="709">
        <v>9586.5</v>
      </c>
      <c r="K57" s="709">
        <v>9613.2000000000007</v>
      </c>
    </row>
    <row r="58" spans="1:11">
      <c r="A58" s="708" t="s">
        <v>58</v>
      </c>
      <c r="B58" s="709">
        <v>984.8</v>
      </c>
      <c r="C58" s="709">
        <v>990.9</v>
      </c>
      <c r="D58" s="709">
        <v>997.5</v>
      </c>
      <c r="E58" s="709">
        <v>1006.9</v>
      </c>
      <c r="F58" s="709">
        <v>1020.7</v>
      </c>
      <c r="G58" s="709">
        <v>1015.8</v>
      </c>
      <c r="H58" s="709">
        <v>1016.9</v>
      </c>
      <c r="I58" s="709">
        <v>998.1</v>
      </c>
      <c r="J58" s="709">
        <v>996.1</v>
      </c>
      <c r="K58" s="709">
        <v>989.9</v>
      </c>
    </row>
    <row r="59" spans="1:11">
      <c r="A59" s="708" t="s">
        <v>59</v>
      </c>
      <c r="B59" s="709">
        <v>2631.7</v>
      </c>
      <c r="C59" s="709">
        <v>2636.3</v>
      </c>
      <c r="D59" s="709">
        <v>2650.5</v>
      </c>
      <c r="E59" s="709">
        <v>2645.9</v>
      </c>
      <c r="F59" s="709">
        <v>2679</v>
      </c>
      <c r="G59" s="709">
        <v>2679.9</v>
      </c>
      <c r="H59" s="709">
        <v>2696.1</v>
      </c>
      <c r="I59" s="709">
        <v>2667.9</v>
      </c>
      <c r="J59" s="709">
        <v>2694.8</v>
      </c>
      <c r="K59" s="709">
        <v>2703.3</v>
      </c>
    </row>
    <row r="60" spans="1:11">
      <c r="A60" s="708" t="s">
        <v>60</v>
      </c>
      <c r="B60" s="709">
        <v>2642.8</v>
      </c>
      <c r="C60" s="709">
        <v>2597.1999999999998</v>
      </c>
      <c r="D60" s="709">
        <v>2620.4</v>
      </c>
      <c r="E60" s="709">
        <v>2641.8</v>
      </c>
      <c r="F60" s="709">
        <v>2669</v>
      </c>
      <c r="G60" s="709">
        <v>2644.1</v>
      </c>
      <c r="H60" s="709">
        <v>2634.2</v>
      </c>
      <c r="I60" s="709">
        <v>2636.9</v>
      </c>
      <c r="J60" s="709">
        <v>2637.2</v>
      </c>
      <c r="K60" s="709">
        <v>2621.8</v>
      </c>
    </row>
    <row r="61" spans="1:11">
      <c r="A61" s="708" t="s">
        <v>61</v>
      </c>
      <c r="B61" s="709">
        <v>4548.8</v>
      </c>
      <c r="C61" s="709">
        <v>4639.1000000000004</v>
      </c>
      <c r="D61" s="709">
        <v>4686.8999999999996</v>
      </c>
      <c r="E61" s="709">
        <v>4749.8999999999996</v>
      </c>
      <c r="F61" s="709">
        <v>4797.1000000000004</v>
      </c>
      <c r="G61" s="709">
        <v>4798.7</v>
      </c>
      <c r="H61" s="709">
        <v>4826.8</v>
      </c>
      <c r="I61" s="709">
        <v>4887</v>
      </c>
      <c r="J61" s="709">
        <v>4909.3</v>
      </c>
      <c r="K61" s="709">
        <v>4963.2</v>
      </c>
    </row>
    <row r="62" spans="1:11">
      <c r="A62" s="708" t="s">
        <v>80</v>
      </c>
      <c r="B62" s="709">
        <v>29071.7</v>
      </c>
      <c r="C62" s="709">
        <v>29511.5</v>
      </c>
      <c r="D62" s="709">
        <v>29935.200000000001</v>
      </c>
      <c r="E62" s="709">
        <v>30089.200000000001</v>
      </c>
      <c r="F62" s="709">
        <v>30408.9</v>
      </c>
      <c r="G62" s="709">
        <v>30666.1</v>
      </c>
      <c r="H62" s="709">
        <v>30727.9</v>
      </c>
      <c r="I62" s="709">
        <v>30943</v>
      </c>
      <c r="J62" s="709">
        <v>31162</v>
      </c>
      <c r="K62" s="709">
        <v>31336.6</v>
      </c>
    </row>
    <row r="64" spans="1:11">
      <c r="A64" s="707" t="s">
        <v>958</v>
      </c>
      <c r="B64" s="284"/>
      <c r="C64" s="284"/>
      <c r="D64" s="284"/>
      <c r="E64" s="284"/>
      <c r="F64" s="284"/>
      <c r="G64" s="284"/>
      <c r="H64" s="284"/>
      <c r="I64" s="284"/>
      <c r="J64" s="284"/>
      <c r="K64" s="284"/>
    </row>
    <row r="65" spans="1:11">
      <c r="A65" s="284"/>
      <c r="B65" s="284"/>
      <c r="C65" s="284"/>
      <c r="D65" s="284"/>
      <c r="E65" s="284"/>
      <c r="F65" s="284"/>
      <c r="G65" s="284"/>
      <c r="H65" s="284"/>
      <c r="I65" s="284"/>
      <c r="J65" s="284"/>
      <c r="K65" s="284"/>
    </row>
    <row r="66" spans="1:11">
      <c r="A66" s="708" t="s">
        <v>358</v>
      </c>
      <c r="B66" s="708">
        <v>2004</v>
      </c>
      <c r="C66" s="708">
        <v>2005</v>
      </c>
      <c r="D66" s="708">
        <v>2006</v>
      </c>
      <c r="E66" s="708">
        <v>2007</v>
      </c>
      <c r="F66" s="708">
        <v>2008</v>
      </c>
      <c r="G66" s="708">
        <v>2009</v>
      </c>
      <c r="H66" s="708">
        <v>2010</v>
      </c>
      <c r="I66" s="708">
        <v>2011</v>
      </c>
      <c r="J66" s="708">
        <v>2012</v>
      </c>
      <c r="K66" s="708">
        <v>2013</v>
      </c>
    </row>
    <row r="67" spans="1:11">
      <c r="A67" s="708" t="s">
        <v>419</v>
      </c>
      <c r="B67" s="709">
        <v>100848.4</v>
      </c>
      <c r="C67" s="709">
        <v>102700.1</v>
      </c>
      <c r="D67" s="709">
        <v>104178.8</v>
      </c>
      <c r="E67" s="709">
        <v>105129.1</v>
      </c>
      <c r="F67" s="709">
        <v>106361.60000000001</v>
      </c>
      <c r="G67" s="709">
        <v>107366.5</v>
      </c>
      <c r="H67" s="709">
        <v>107635.6</v>
      </c>
      <c r="I67" s="709">
        <v>107915.8</v>
      </c>
      <c r="J67" s="709">
        <v>108954.7</v>
      </c>
      <c r="K67" s="709">
        <v>109479.3</v>
      </c>
    </row>
    <row r="68" spans="1:11">
      <c r="A68" s="708" t="s">
        <v>38</v>
      </c>
      <c r="B68" s="709">
        <v>1955.1</v>
      </c>
      <c r="C68" s="709">
        <v>2032</v>
      </c>
      <c r="D68" s="709">
        <v>2053.9</v>
      </c>
      <c r="E68" s="709">
        <v>2105.6</v>
      </c>
      <c r="F68" s="709">
        <v>2138.1</v>
      </c>
      <c r="G68" s="709">
        <v>2159.4</v>
      </c>
      <c r="H68" s="709">
        <v>2206.8000000000002</v>
      </c>
      <c r="I68" s="709">
        <v>2194.1</v>
      </c>
      <c r="J68" s="709">
        <v>2210.3000000000002</v>
      </c>
      <c r="K68" s="709">
        <v>2249.5</v>
      </c>
    </row>
    <row r="69" spans="1:11">
      <c r="A69" s="708" t="s">
        <v>40</v>
      </c>
      <c r="B69" s="709">
        <v>1563.1</v>
      </c>
      <c r="C69" s="709">
        <v>1529.9</v>
      </c>
      <c r="D69" s="709">
        <v>1594.6</v>
      </c>
      <c r="E69" s="709">
        <v>1627.6</v>
      </c>
      <c r="F69" s="709">
        <v>1645.9</v>
      </c>
      <c r="G69" s="709">
        <v>1613.5</v>
      </c>
      <c r="H69" s="709">
        <v>1581.9</v>
      </c>
      <c r="I69" s="709">
        <v>1542.7</v>
      </c>
      <c r="J69" s="709">
        <v>1546.2</v>
      </c>
      <c r="K69" s="709">
        <v>1556.5</v>
      </c>
    </row>
    <row r="70" spans="1:11">
      <c r="A70" s="708" t="s">
        <v>41</v>
      </c>
      <c r="B70" s="709">
        <v>2244.5</v>
      </c>
      <c r="C70" s="709">
        <v>2261.6999999999998</v>
      </c>
      <c r="D70" s="709">
        <v>2266.8000000000002</v>
      </c>
      <c r="E70" s="709">
        <v>2244.1</v>
      </c>
      <c r="F70" s="709">
        <v>2240.6999999999998</v>
      </c>
      <c r="G70" s="709">
        <v>2257.1</v>
      </c>
      <c r="H70" s="709">
        <v>2249.1999999999998</v>
      </c>
      <c r="I70" s="709">
        <v>2242.4</v>
      </c>
      <c r="J70" s="709">
        <v>2266.1999999999998</v>
      </c>
      <c r="K70" s="709">
        <v>2296.6</v>
      </c>
    </row>
    <row r="71" spans="1:11">
      <c r="A71" s="708" t="s">
        <v>42</v>
      </c>
      <c r="B71" s="709">
        <v>1339.4</v>
      </c>
      <c r="C71" s="709">
        <v>1341.2</v>
      </c>
      <c r="D71" s="709">
        <v>1359.5</v>
      </c>
      <c r="E71" s="709">
        <v>1355.9</v>
      </c>
      <c r="F71" s="709">
        <v>1374.4</v>
      </c>
      <c r="G71" s="709">
        <v>1376.9</v>
      </c>
      <c r="H71" s="709">
        <v>1365.1</v>
      </c>
      <c r="I71" s="709">
        <v>1365.6</v>
      </c>
      <c r="J71" s="709">
        <v>1357.7</v>
      </c>
      <c r="K71" s="709">
        <v>1357</v>
      </c>
    </row>
    <row r="72" spans="1:11">
      <c r="A72" s="708" t="s">
        <v>359</v>
      </c>
      <c r="B72" s="709">
        <v>17578.8</v>
      </c>
      <c r="C72" s="709">
        <v>18210.3</v>
      </c>
      <c r="D72" s="709">
        <v>18537.5</v>
      </c>
      <c r="E72" s="709">
        <v>18679.2</v>
      </c>
      <c r="F72" s="709">
        <v>18718.900000000001</v>
      </c>
      <c r="G72" s="709">
        <v>18797.599999999999</v>
      </c>
      <c r="H72" s="709">
        <v>18839.3</v>
      </c>
      <c r="I72" s="709">
        <v>18768.599999999999</v>
      </c>
      <c r="J72" s="709">
        <v>18794</v>
      </c>
      <c r="K72" s="709">
        <v>19003.400000000001</v>
      </c>
    </row>
    <row r="73" spans="1:11">
      <c r="A73" s="708" t="s">
        <v>44</v>
      </c>
      <c r="B73" s="709">
        <v>321.2</v>
      </c>
      <c r="C73" s="709">
        <v>321.5</v>
      </c>
      <c r="D73" s="709">
        <v>327.60000000000002</v>
      </c>
      <c r="E73" s="709">
        <v>321.10000000000002</v>
      </c>
      <c r="F73" s="709">
        <v>325.89999999999998</v>
      </c>
      <c r="G73" s="709">
        <v>325.8</v>
      </c>
      <c r="H73" s="709">
        <v>326.2</v>
      </c>
      <c r="I73" s="709">
        <v>325.39999999999998</v>
      </c>
      <c r="J73" s="709">
        <v>321.2</v>
      </c>
      <c r="K73" s="709">
        <v>319</v>
      </c>
    </row>
    <row r="74" spans="1:11">
      <c r="A74" s="708" t="s">
        <v>70</v>
      </c>
      <c r="B74" s="709">
        <v>794</v>
      </c>
      <c r="C74" s="709">
        <v>854.4</v>
      </c>
      <c r="D74" s="709">
        <v>893.2</v>
      </c>
      <c r="E74" s="709">
        <v>951.9</v>
      </c>
      <c r="F74" s="709">
        <v>971.4</v>
      </c>
      <c r="G74" s="709">
        <v>966.6</v>
      </c>
      <c r="H74" s="709">
        <v>955.2</v>
      </c>
      <c r="I74" s="709">
        <v>951</v>
      </c>
      <c r="J74" s="709">
        <v>949.4</v>
      </c>
      <c r="K74" s="709">
        <v>953.7</v>
      </c>
    </row>
    <row r="75" spans="1:11">
      <c r="A75" s="708" t="s">
        <v>68</v>
      </c>
      <c r="B75" s="709">
        <v>1986.2</v>
      </c>
      <c r="C75" s="709">
        <v>2000.4</v>
      </c>
      <c r="D75" s="709">
        <v>2024.4</v>
      </c>
      <c r="E75" s="709">
        <v>2027.5</v>
      </c>
      <c r="F75" s="709">
        <v>2038.2</v>
      </c>
      <c r="G75" s="709">
        <v>2089.5</v>
      </c>
      <c r="H75" s="709">
        <v>2113.6999999999998</v>
      </c>
      <c r="I75" s="709">
        <v>2096.3000000000002</v>
      </c>
      <c r="J75" s="709">
        <v>2109.1999999999998</v>
      </c>
      <c r="K75" s="709">
        <v>2091.9</v>
      </c>
    </row>
    <row r="76" spans="1:11">
      <c r="A76" s="708" t="s">
        <v>45</v>
      </c>
      <c r="B76" s="709">
        <v>8308.4</v>
      </c>
      <c r="C76" s="709">
        <v>8727.2000000000007</v>
      </c>
      <c r="D76" s="709">
        <v>9124.5</v>
      </c>
      <c r="E76" s="709">
        <v>9487.6</v>
      </c>
      <c r="F76" s="709">
        <v>9882.1</v>
      </c>
      <c r="G76" s="709">
        <v>10166.6</v>
      </c>
      <c r="H76" s="709">
        <v>10339.700000000001</v>
      </c>
      <c r="I76" s="709">
        <v>10507.8</v>
      </c>
      <c r="J76" s="709">
        <v>10633.4</v>
      </c>
      <c r="K76" s="709">
        <v>10606.3</v>
      </c>
    </row>
    <row r="77" spans="1:11">
      <c r="A77" s="708" t="s">
        <v>46</v>
      </c>
      <c r="B77" s="709">
        <v>12574.7</v>
      </c>
      <c r="C77" s="709">
        <v>12836.9</v>
      </c>
      <c r="D77" s="709">
        <v>12954.4</v>
      </c>
      <c r="E77" s="709">
        <v>13108.6</v>
      </c>
      <c r="F77" s="709">
        <v>13213.8</v>
      </c>
      <c r="G77" s="709">
        <v>13378.7</v>
      </c>
      <c r="H77" s="709">
        <v>13438.9</v>
      </c>
      <c r="I77" s="709">
        <v>13455.1</v>
      </c>
      <c r="J77" s="709">
        <v>13530.5</v>
      </c>
      <c r="K77" s="709">
        <v>13553.1</v>
      </c>
    </row>
    <row r="78" spans="1:11">
      <c r="A78" s="708" t="s">
        <v>96</v>
      </c>
      <c r="B78" s="709">
        <v>800</v>
      </c>
      <c r="C78" s="709">
        <v>789.5</v>
      </c>
      <c r="D78" s="709">
        <v>791.5</v>
      </c>
      <c r="E78" s="709">
        <v>781.5</v>
      </c>
      <c r="F78" s="709">
        <v>783.9</v>
      </c>
      <c r="G78" s="709">
        <v>792.6</v>
      </c>
      <c r="H78" s="709">
        <v>785.6</v>
      </c>
      <c r="I78" s="709">
        <v>756.1</v>
      </c>
      <c r="J78" s="709">
        <v>757.3</v>
      </c>
      <c r="K78" s="709">
        <v>831.8</v>
      </c>
    </row>
    <row r="79" spans="1:11">
      <c r="A79" s="708" t="s">
        <v>47</v>
      </c>
      <c r="B79" s="709">
        <v>9694.7999999999993</v>
      </c>
      <c r="C79" s="709">
        <v>9739.1</v>
      </c>
      <c r="D79" s="709">
        <v>9841.9</v>
      </c>
      <c r="E79" s="709">
        <v>9866.6</v>
      </c>
      <c r="F79" s="709">
        <v>10125</v>
      </c>
      <c r="G79" s="709">
        <v>10093.1</v>
      </c>
      <c r="H79" s="709">
        <v>10137.299999999999</v>
      </c>
      <c r="I79" s="709">
        <v>10248.1</v>
      </c>
      <c r="J79" s="709">
        <v>10633</v>
      </c>
      <c r="K79" s="709">
        <v>10633.5</v>
      </c>
    </row>
    <row r="80" spans="1:11">
      <c r="A80" s="708" t="s">
        <v>48</v>
      </c>
      <c r="B80" s="709">
        <v>153.30000000000001</v>
      </c>
      <c r="C80" s="709">
        <v>158.80000000000001</v>
      </c>
      <c r="D80" s="709">
        <v>163.69999999999999</v>
      </c>
      <c r="E80" s="709">
        <v>174.3</v>
      </c>
      <c r="F80" s="709">
        <v>175.9</v>
      </c>
      <c r="G80" s="709">
        <v>185.2</v>
      </c>
      <c r="H80" s="709">
        <v>195.8</v>
      </c>
      <c r="I80" s="709">
        <v>201.7</v>
      </c>
      <c r="J80" s="709">
        <v>203.7</v>
      </c>
      <c r="K80" s="709">
        <v>203.9</v>
      </c>
    </row>
    <row r="81" spans="1:11">
      <c r="A81" s="708" t="s">
        <v>49</v>
      </c>
      <c r="B81" s="709">
        <v>515.4</v>
      </c>
      <c r="C81" s="709">
        <v>514.4</v>
      </c>
      <c r="D81" s="709">
        <v>521.70000000000005</v>
      </c>
      <c r="E81" s="709">
        <v>526.5</v>
      </c>
      <c r="F81" s="709">
        <v>540.70000000000005</v>
      </c>
      <c r="G81" s="709">
        <v>534.1</v>
      </c>
      <c r="H81" s="709">
        <v>522.5</v>
      </c>
      <c r="I81" s="709">
        <v>504.6</v>
      </c>
      <c r="J81" s="709">
        <v>506.7</v>
      </c>
      <c r="K81" s="709">
        <v>494.7</v>
      </c>
    </row>
    <row r="82" spans="1:11">
      <c r="A82" s="708" t="s">
        <v>50</v>
      </c>
      <c r="B82" s="709">
        <v>773</v>
      </c>
      <c r="C82" s="709">
        <v>759.2</v>
      </c>
      <c r="D82" s="709">
        <v>739.5</v>
      </c>
      <c r="E82" s="709">
        <v>735.6</v>
      </c>
      <c r="F82" s="709">
        <v>735.8</v>
      </c>
      <c r="G82" s="709">
        <v>754.2</v>
      </c>
      <c r="H82" s="709">
        <v>757</v>
      </c>
      <c r="I82" s="709">
        <v>731.8</v>
      </c>
      <c r="J82" s="709">
        <v>727.9</v>
      </c>
      <c r="K82" s="709">
        <v>720.7</v>
      </c>
    </row>
    <row r="83" spans="1:11">
      <c r="A83" s="708" t="s">
        <v>51</v>
      </c>
      <c r="B83" s="709">
        <v>83.1</v>
      </c>
      <c r="C83" s="709">
        <v>85.9</v>
      </c>
      <c r="D83" s="709">
        <v>89.8</v>
      </c>
      <c r="E83" s="709">
        <v>93.5</v>
      </c>
      <c r="F83" s="709">
        <v>92.1</v>
      </c>
      <c r="G83" s="709">
        <v>98.6</v>
      </c>
      <c r="H83" s="709">
        <v>100.2</v>
      </c>
      <c r="I83" s="709">
        <v>103.1</v>
      </c>
      <c r="J83" s="709">
        <v>109.9</v>
      </c>
      <c r="K83" s="709">
        <v>111.7</v>
      </c>
    </row>
    <row r="84" spans="1:11">
      <c r="A84" s="708" t="s">
        <v>52</v>
      </c>
      <c r="B84" s="709">
        <v>1876.8</v>
      </c>
      <c r="C84" s="709">
        <v>1920</v>
      </c>
      <c r="D84" s="709">
        <v>1936</v>
      </c>
      <c r="E84" s="709">
        <v>1919.2</v>
      </c>
      <c r="F84" s="709">
        <v>1910.8</v>
      </c>
      <c r="G84" s="709">
        <v>1911.6</v>
      </c>
      <c r="H84" s="709">
        <v>1955</v>
      </c>
      <c r="I84" s="709">
        <v>1954.4</v>
      </c>
      <c r="J84" s="709">
        <v>1994.5</v>
      </c>
      <c r="K84" s="709">
        <v>2002.5</v>
      </c>
    </row>
    <row r="85" spans="1:11">
      <c r="A85" s="708" t="s">
        <v>53</v>
      </c>
      <c r="B85" s="709">
        <v>46.8</v>
      </c>
      <c r="C85" s="709">
        <v>49.9</v>
      </c>
      <c r="D85" s="709">
        <v>50.7</v>
      </c>
      <c r="E85" s="709">
        <v>54.3</v>
      </c>
      <c r="F85" s="709">
        <v>56.6</v>
      </c>
      <c r="G85" s="709">
        <v>57.9</v>
      </c>
      <c r="H85" s="709">
        <v>59.8</v>
      </c>
      <c r="I85" s="709">
        <v>62.7</v>
      </c>
      <c r="J85" s="709">
        <v>66.599999999999994</v>
      </c>
      <c r="K85" s="709">
        <v>70.3</v>
      </c>
    </row>
    <row r="86" spans="1:11">
      <c r="A86" s="708" t="s">
        <v>54</v>
      </c>
      <c r="B86" s="709">
        <v>3746.2</v>
      </c>
      <c r="C86" s="709">
        <v>3795.7</v>
      </c>
      <c r="D86" s="709">
        <v>3848.1</v>
      </c>
      <c r="E86" s="709">
        <v>3942</v>
      </c>
      <c r="F86" s="709">
        <v>3999.4</v>
      </c>
      <c r="G86" s="709">
        <v>4041.9</v>
      </c>
      <c r="H86" s="709">
        <v>3982.3</v>
      </c>
      <c r="I86" s="709">
        <v>4005.1</v>
      </c>
      <c r="J86" s="709">
        <v>4065.1</v>
      </c>
      <c r="K86" s="709">
        <v>4089.8</v>
      </c>
    </row>
    <row r="87" spans="1:11">
      <c r="A87" s="708" t="s">
        <v>55</v>
      </c>
      <c r="B87" s="709">
        <v>1739.2</v>
      </c>
      <c r="C87" s="709">
        <v>1816.3</v>
      </c>
      <c r="D87" s="709">
        <v>1861.9</v>
      </c>
      <c r="E87" s="709">
        <v>1891.3</v>
      </c>
      <c r="F87" s="709">
        <v>1922.6</v>
      </c>
      <c r="G87" s="709">
        <v>1955</v>
      </c>
      <c r="H87" s="709">
        <v>1953.3</v>
      </c>
      <c r="I87" s="709">
        <v>1972.9</v>
      </c>
      <c r="J87" s="709">
        <v>2001.8</v>
      </c>
      <c r="K87" s="709">
        <v>2023.1</v>
      </c>
    </row>
    <row r="88" spans="1:11">
      <c r="A88" s="708" t="s">
        <v>56</v>
      </c>
      <c r="B88" s="709">
        <v>7601.1</v>
      </c>
      <c r="C88" s="709">
        <v>7682.3</v>
      </c>
      <c r="D88" s="709">
        <v>7551.6</v>
      </c>
      <c r="E88" s="709">
        <v>7524.2</v>
      </c>
      <c r="F88" s="709">
        <v>7594.8</v>
      </c>
      <c r="G88" s="709">
        <v>7728.3</v>
      </c>
      <c r="H88" s="709">
        <v>7581.9</v>
      </c>
      <c r="I88" s="709">
        <v>7618.1</v>
      </c>
      <c r="J88" s="709">
        <v>7691.1</v>
      </c>
      <c r="K88" s="709">
        <v>7692</v>
      </c>
    </row>
    <row r="89" spans="1:11">
      <c r="A89" s="708" t="s">
        <v>76</v>
      </c>
      <c r="B89" s="709">
        <v>2377.3000000000002</v>
      </c>
      <c r="C89" s="709">
        <v>2422.1</v>
      </c>
      <c r="D89" s="709">
        <v>2442.8000000000002</v>
      </c>
      <c r="E89" s="709">
        <v>2464.9</v>
      </c>
      <c r="F89" s="709">
        <v>2472.6</v>
      </c>
      <c r="G89" s="709">
        <v>2473</v>
      </c>
      <c r="H89" s="709">
        <v>2499</v>
      </c>
      <c r="I89" s="709">
        <v>2483.6</v>
      </c>
      <c r="J89" s="709">
        <v>2478.1</v>
      </c>
      <c r="K89" s="709">
        <v>2459.6999999999998</v>
      </c>
    </row>
    <row r="90" spans="1:11">
      <c r="A90" s="708" t="s">
        <v>57</v>
      </c>
      <c r="B90" s="709">
        <v>4312.5</v>
      </c>
      <c r="C90" s="709">
        <v>4175.6000000000004</v>
      </c>
      <c r="D90" s="709">
        <v>4278.5</v>
      </c>
      <c r="E90" s="709">
        <v>4222.2</v>
      </c>
      <c r="F90" s="709">
        <v>4163.8</v>
      </c>
      <c r="G90" s="709">
        <v>4172.1000000000004</v>
      </c>
      <c r="H90" s="709">
        <v>4194.6000000000004</v>
      </c>
      <c r="I90" s="709">
        <v>4199.5</v>
      </c>
      <c r="J90" s="709">
        <v>4215.7</v>
      </c>
      <c r="K90" s="709">
        <v>4211.7</v>
      </c>
    </row>
    <row r="91" spans="1:11">
      <c r="A91" s="708" t="s">
        <v>58</v>
      </c>
      <c r="B91" s="709">
        <v>454.8</v>
      </c>
      <c r="C91" s="709">
        <v>455.8</v>
      </c>
      <c r="D91" s="709">
        <v>461</v>
      </c>
      <c r="E91" s="709">
        <v>460</v>
      </c>
      <c r="F91" s="709">
        <v>466.3</v>
      </c>
      <c r="G91" s="709">
        <v>466.3</v>
      </c>
      <c r="H91" s="709">
        <v>465.5</v>
      </c>
      <c r="I91" s="709">
        <v>458.5</v>
      </c>
      <c r="J91" s="709">
        <v>460.1</v>
      </c>
      <c r="K91" s="709">
        <v>454.2</v>
      </c>
    </row>
    <row r="92" spans="1:11">
      <c r="A92" s="708" t="s">
        <v>59</v>
      </c>
      <c r="B92" s="709">
        <v>1202</v>
      </c>
      <c r="C92" s="709">
        <v>1184.3</v>
      </c>
      <c r="D92" s="709">
        <v>1182.3</v>
      </c>
      <c r="E92" s="709">
        <v>1182.2</v>
      </c>
      <c r="F92" s="709">
        <v>1197.5</v>
      </c>
      <c r="G92" s="709">
        <v>1189.2</v>
      </c>
      <c r="H92" s="709">
        <v>1205.0999999999999</v>
      </c>
      <c r="I92" s="709">
        <v>1179.5</v>
      </c>
      <c r="J92" s="709">
        <v>1194.8</v>
      </c>
      <c r="K92" s="709">
        <v>1205</v>
      </c>
    </row>
    <row r="93" spans="1:11">
      <c r="A93" s="708" t="s">
        <v>60</v>
      </c>
      <c r="B93" s="709">
        <v>1277.9000000000001</v>
      </c>
      <c r="C93" s="709">
        <v>1258.8</v>
      </c>
      <c r="D93" s="709">
        <v>1270.3</v>
      </c>
      <c r="E93" s="709">
        <v>1284.2</v>
      </c>
      <c r="F93" s="709">
        <v>1292.8</v>
      </c>
      <c r="G93" s="709">
        <v>1289</v>
      </c>
      <c r="H93" s="709">
        <v>1274.2</v>
      </c>
      <c r="I93" s="709">
        <v>1270.5999999999999</v>
      </c>
      <c r="J93" s="709">
        <v>1278.0999999999999</v>
      </c>
      <c r="K93" s="709">
        <v>1272.4000000000001</v>
      </c>
    </row>
    <row r="94" spans="1:11">
      <c r="A94" s="708" t="s">
        <v>61</v>
      </c>
      <c r="B94" s="709">
        <v>2175.3000000000002</v>
      </c>
      <c r="C94" s="709">
        <v>2216.3000000000002</v>
      </c>
      <c r="D94" s="709">
        <v>2235.4</v>
      </c>
      <c r="E94" s="709">
        <v>2268.1999999999998</v>
      </c>
      <c r="F94" s="709">
        <v>2288.8000000000002</v>
      </c>
      <c r="G94" s="709">
        <v>2285.8000000000002</v>
      </c>
      <c r="H94" s="709">
        <v>2288.9</v>
      </c>
      <c r="I94" s="709">
        <v>2325.8000000000002</v>
      </c>
      <c r="J94" s="709">
        <v>2342.4</v>
      </c>
      <c r="K94" s="709">
        <v>2370.9</v>
      </c>
    </row>
    <row r="95" spans="1:11">
      <c r="A95" s="708" t="s">
        <v>80</v>
      </c>
      <c r="B95" s="709">
        <v>13353.3</v>
      </c>
      <c r="C95" s="709">
        <v>13560.9</v>
      </c>
      <c r="D95" s="709">
        <v>13775.9</v>
      </c>
      <c r="E95" s="709">
        <v>13829.3</v>
      </c>
      <c r="F95" s="709">
        <v>13992.6</v>
      </c>
      <c r="G95" s="709">
        <v>14206.7</v>
      </c>
      <c r="H95" s="709">
        <v>14261.5</v>
      </c>
      <c r="I95" s="709">
        <v>14390.4</v>
      </c>
      <c r="J95" s="709">
        <v>14510.2</v>
      </c>
      <c r="K95" s="709">
        <v>14644.5</v>
      </c>
    </row>
    <row r="97" spans="1:11">
      <c r="A97" s="707" t="s">
        <v>959</v>
      </c>
      <c r="B97" s="284"/>
      <c r="C97" s="284"/>
      <c r="D97" s="284"/>
      <c r="E97" s="284"/>
      <c r="F97" s="284"/>
      <c r="G97" s="284"/>
      <c r="H97" s="284"/>
      <c r="I97" s="284"/>
      <c r="J97" s="284"/>
      <c r="K97" s="284"/>
    </row>
    <row r="98" spans="1:11">
      <c r="A98" s="284"/>
      <c r="B98" s="284"/>
      <c r="C98" s="284"/>
      <c r="D98" s="284"/>
      <c r="E98" s="284"/>
      <c r="F98" s="284"/>
      <c r="G98" s="284"/>
      <c r="H98" s="284"/>
      <c r="I98" s="284"/>
      <c r="J98" s="284"/>
      <c r="K98" s="284"/>
    </row>
    <row r="99" spans="1:11">
      <c r="A99" s="708" t="s">
        <v>358</v>
      </c>
      <c r="B99" s="708">
        <v>2004</v>
      </c>
      <c r="C99" s="708">
        <v>2005</v>
      </c>
      <c r="D99" s="708">
        <v>2006</v>
      </c>
      <c r="E99" s="708">
        <v>2007</v>
      </c>
      <c r="F99" s="708">
        <v>2008</v>
      </c>
      <c r="G99" s="708">
        <v>2009</v>
      </c>
      <c r="H99" s="708">
        <v>2010</v>
      </c>
      <c r="I99" s="708">
        <v>2011</v>
      </c>
      <c r="J99" s="708">
        <v>2012</v>
      </c>
      <c r="K99" s="708">
        <v>2013</v>
      </c>
    </row>
    <row r="100" spans="1:11">
      <c r="A100" s="708" t="s">
        <v>419</v>
      </c>
      <c r="B100" s="709">
        <v>204891.4</v>
      </c>
      <c r="C100" s="709">
        <v>208706.8</v>
      </c>
      <c r="D100" s="709">
        <v>212750.1</v>
      </c>
      <c r="E100" s="709">
        <v>216712.1</v>
      </c>
      <c r="F100" s="709">
        <v>219021.2</v>
      </c>
      <c r="G100" s="709">
        <v>215235.3</v>
      </c>
      <c r="H100" s="709">
        <v>213586.1</v>
      </c>
      <c r="I100" s="709">
        <v>213080.1</v>
      </c>
      <c r="J100" s="709">
        <v>212386.7</v>
      </c>
      <c r="K100" s="709">
        <v>211879.3</v>
      </c>
    </row>
    <row r="101" spans="1:11">
      <c r="A101" s="708" t="s">
        <v>38</v>
      </c>
      <c r="B101" s="709">
        <v>4121.5</v>
      </c>
      <c r="C101" s="709">
        <v>4199.2</v>
      </c>
      <c r="D101" s="709">
        <v>4232.8999999999996</v>
      </c>
      <c r="E101" s="709">
        <v>4348.1000000000004</v>
      </c>
      <c r="F101" s="709">
        <v>4413.7</v>
      </c>
      <c r="G101" s="709">
        <v>4389.3999999999996</v>
      </c>
      <c r="H101" s="709">
        <v>4450.6000000000004</v>
      </c>
      <c r="I101" s="709">
        <v>4470.5</v>
      </c>
      <c r="J101" s="709">
        <v>4479</v>
      </c>
      <c r="K101" s="709">
        <v>4484.5</v>
      </c>
    </row>
    <row r="102" spans="1:11">
      <c r="A102" s="708" t="s">
        <v>40</v>
      </c>
      <c r="B102" s="709">
        <v>2922</v>
      </c>
      <c r="C102" s="709">
        <v>2947</v>
      </c>
      <c r="D102" s="709">
        <v>3071.7</v>
      </c>
      <c r="E102" s="709">
        <v>3208.8</v>
      </c>
      <c r="F102" s="709">
        <v>3306.2</v>
      </c>
      <c r="G102" s="709">
        <v>3204.8</v>
      </c>
      <c r="H102" s="709">
        <v>3010.4</v>
      </c>
      <c r="I102" s="709">
        <v>2927.5</v>
      </c>
      <c r="J102" s="709">
        <v>2894.9</v>
      </c>
      <c r="K102" s="709">
        <v>2889.4</v>
      </c>
    </row>
    <row r="103" spans="1:11">
      <c r="A103" s="708" t="s">
        <v>41</v>
      </c>
      <c r="B103" s="709">
        <v>4629.3999999999996</v>
      </c>
      <c r="C103" s="709">
        <v>4710</v>
      </c>
      <c r="D103" s="709">
        <v>4769.3999999999996</v>
      </c>
      <c r="E103" s="709">
        <v>4855.8999999999996</v>
      </c>
      <c r="F103" s="709">
        <v>4933.5</v>
      </c>
      <c r="G103" s="709">
        <v>4857.2</v>
      </c>
      <c r="H103" s="709">
        <v>4809.6000000000004</v>
      </c>
      <c r="I103" s="709">
        <v>4796.3999999999996</v>
      </c>
      <c r="J103" s="709">
        <v>4810.3</v>
      </c>
      <c r="K103" s="709">
        <v>4845.8999999999996</v>
      </c>
    </row>
    <row r="104" spans="1:11">
      <c r="A104" s="708" t="s">
        <v>42</v>
      </c>
      <c r="B104" s="709">
        <v>2705.3</v>
      </c>
      <c r="C104" s="709">
        <v>2706.3</v>
      </c>
      <c r="D104" s="709">
        <v>2761.7</v>
      </c>
      <c r="E104" s="709">
        <v>2758.7</v>
      </c>
      <c r="F104" s="709">
        <v>2806.7</v>
      </c>
      <c r="G104" s="709">
        <v>2724.1</v>
      </c>
      <c r="H104" s="709">
        <v>2654</v>
      </c>
      <c r="I104" s="709">
        <v>2643.1</v>
      </c>
      <c r="J104" s="709">
        <v>2621.3000000000002</v>
      </c>
      <c r="K104" s="709">
        <v>2622.1</v>
      </c>
    </row>
    <row r="105" spans="1:11">
      <c r="A105" s="708" t="s">
        <v>359</v>
      </c>
      <c r="B105" s="709">
        <v>35022.5</v>
      </c>
      <c r="C105" s="709">
        <v>35844.699999999997</v>
      </c>
      <c r="D105" s="709">
        <v>36633</v>
      </c>
      <c r="E105" s="709">
        <v>37397.199999999997</v>
      </c>
      <c r="F105" s="709">
        <v>37902.300000000003</v>
      </c>
      <c r="G105" s="709">
        <v>37807.800000000003</v>
      </c>
      <c r="H105" s="709">
        <v>38072.699999999997</v>
      </c>
      <c r="I105" s="709">
        <v>38045.4</v>
      </c>
      <c r="J105" s="709">
        <v>38320.6</v>
      </c>
      <c r="K105" s="709">
        <v>38640</v>
      </c>
    </row>
    <row r="106" spans="1:11">
      <c r="A106" s="708" t="s">
        <v>44</v>
      </c>
      <c r="B106" s="709">
        <v>581.5</v>
      </c>
      <c r="C106" s="709">
        <v>593.70000000000005</v>
      </c>
      <c r="D106" s="709">
        <v>626.1</v>
      </c>
      <c r="E106" s="709">
        <v>632.29999999999995</v>
      </c>
      <c r="F106" s="709">
        <v>632.20000000000005</v>
      </c>
      <c r="G106" s="709">
        <v>573.5</v>
      </c>
      <c r="H106" s="709">
        <v>548.20000000000005</v>
      </c>
      <c r="I106" s="709">
        <v>581.5</v>
      </c>
      <c r="J106" s="709">
        <v>591</v>
      </c>
      <c r="K106" s="709">
        <v>596.6</v>
      </c>
    </row>
    <row r="107" spans="1:11">
      <c r="A107" s="708" t="s">
        <v>70</v>
      </c>
      <c r="B107" s="709">
        <v>1801.7</v>
      </c>
      <c r="C107" s="709">
        <v>1915.1</v>
      </c>
      <c r="D107" s="709">
        <v>2004.6</v>
      </c>
      <c r="E107" s="709">
        <v>2098.6999999999998</v>
      </c>
      <c r="F107" s="709">
        <v>2081.1</v>
      </c>
      <c r="G107" s="709">
        <v>1917</v>
      </c>
      <c r="H107" s="709">
        <v>1837.5</v>
      </c>
      <c r="I107" s="709">
        <v>1803.6</v>
      </c>
      <c r="J107" s="709">
        <v>1790.1</v>
      </c>
      <c r="K107" s="709">
        <v>1828</v>
      </c>
    </row>
    <row r="108" spans="1:11">
      <c r="A108" s="708" t="s">
        <v>68</v>
      </c>
      <c r="B108" s="709">
        <v>4329.5</v>
      </c>
      <c r="C108" s="709">
        <v>4360.7</v>
      </c>
      <c r="D108" s="709">
        <v>4440.3</v>
      </c>
      <c r="E108" s="709">
        <v>4476.2</v>
      </c>
      <c r="F108" s="709">
        <v>4522.8999999999996</v>
      </c>
      <c r="G108" s="709">
        <v>4469.2</v>
      </c>
      <c r="H108" s="709">
        <v>4306.3999999999996</v>
      </c>
      <c r="I108" s="709">
        <v>3979</v>
      </c>
      <c r="J108" s="709">
        <v>3636</v>
      </c>
      <c r="K108" s="709">
        <v>3459</v>
      </c>
    </row>
    <row r="109" spans="1:11">
      <c r="A109" s="708" t="s">
        <v>45</v>
      </c>
      <c r="B109" s="709">
        <v>17903.8</v>
      </c>
      <c r="C109" s="709">
        <v>19068</v>
      </c>
      <c r="D109" s="709">
        <v>19792.3</v>
      </c>
      <c r="E109" s="709">
        <v>20436.900000000001</v>
      </c>
      <c r="F109" s="709">
        <v>20316.5</v>
      </c>
      <c r="G109" s="709">
        <v>18957.5</v>
      </c>
      <c r="H109" s="709">
        <v>18573.7</v>
      </c>
      <c r="I109" s="709">
        <v>18270.900000000001</v>
      </c>
      <c r="J109" s="709">
        <v>17476.8</v>
      </c>
      <c r="K109" s="709">
        <v>17001.599999999999</v>
      </c>
    </row>
    <row r="110" spans="1:11">
      <c r="A110" s="708" t="s">
        <v>46</v>
      </c>
      <c r="B110" s="709">
        <v>24437.200000000001</v>
      </c>
      <c r="C110" s="709">
        <v>24842.799999999999</v>
      </c>
      <c r="D110" s="709">
        <v>25011.3</v>
      </c>
      <c r="E110" s="709">
        <v>25425.1</v>
      </c>
      <c r="F110" s="709">
        <v>25752.9</v>
      </c>
      <c r="G110" s="709">
        <v>25505.4</v>
      </c>
      <c r="H110" s="709">
        <v>25542</v>
      </c>
      <c r="I110" s="709">
        <v>25556.799999999999</v>
      </c>
      <c r="J110" s="709">
        <v>25514.5</v>
      </c>
      <c r="K110" s="709">
        <v>25512.1</v>
      </c>
    </row>
    <row r="111" spans="1:11">
      <c r="A111" s="708" t="s">
        <v>96</v>
      </c>
      <c r="B111" s="709">
        <v>1521.6</v>
      </c>
      <c r="C111" s="709">
        <v>1511.5</v>
      </c>
      <c r="D111" s="709">
        <v>1525.9</v>
      </c>
      <c r="E111" s="709">
        <v>1567.5</v>
      </c>
      <c r="F111" s="709">
        <v>1584.1</v>
      </c>
      <c r="G111" s="709">
        <v>1548.5</v>
      </c>
      <c r="H111" s="709">
        <v>1488.8</v>
      </c>
      <c r="I111" s="709">
        <v>1438.1</v>
      </c>
      <c r="J111" s="709">
        <v>1395.4</v>
      </c>
      <c r="K111" s="709">
        <v>1493.6</v>
      </c>
    </row>
    <row r="112" spans="1:11">
      <c r="A112" s="708" t="s">
        <v>47</v>
      </c>
      <c r="B112" s="709">
        <v>22067.4</v>
      </c>
      <c r="C112" s="709">
        <v>22214.400000000001</v>
      </c>
      <c r="D112" s="709">
        <v>22618.5</v>
      </c>
      <c r="E112" s="709">
        <v>22846.2</v>
      </c>
      <c r="F112" s="709">
        <v>23010.5</v>
      </c>
      <c r="G112" s="709">
        <v>22650.1</v>
      </c>
      <c r="H112" s="709">
        <v>22496.5</v>
      </c>
      <c r="I112" s="709">
        <v>22582.7</v>
      </c>
      <c r="J112" s="709">
        <v>22481.1</v>
      </c>
      <c r="K112" s="709">
        <v>21985.200000000001</v>
      </c>
    </row>
    <row r="113" spans="1:11">
      <c r="A113" s="708" t="s">
        <v>48</v>
      </c>
      <c r="B113" s="709">
        <v>327</v>
      </c>
      <c r="C113" s="709">
        <v>338</v>
      </c>
      <c r="D113" s="709">
        <v>348.3</v>
      </c>
      <c r="E113" s="709">
        <v>367.9</v>
      </c>
      <c r="F113" s="709">
        <v>371.1</v>
      </c>
      <c r="G113" s="709">
        <v>371</v>
      </c>
      <c r="H113" s="709">
        <v>382.3</v>
      </c>
      <c r="I113" s="709">
        <v>386.3</v>
      </c>
      <c r="J113" s="709">
        <v>375</v>
      </c>
      <c r="K113" s="709">
        <v>356.7</v>
      </c>
    </row>
    <row r="114" spans="1:11">
      <c r="A114" s="708" t="s">
        <v>49</v>
      </c>
      <c r="B114" s="709">
        <v>927.5</v>
      </c>
      <c r="C114" s="709">
        <v>942.4</v>
      </c>
      <c r="D114" s="709">
        <v>991.6</v>
      </c>
      <c r="E114" s="709">
        <v>1015.6</v>
      </c>
      <c r="F114" s="709">
        <v>1008.8</v>
      </c>
      <c r="G114" s="709">
        <v>876.8</v>
      </c>
      <c r="H114" s="709">
        <v>828.8</v>
      </c>
      <c r="I114" s="709">
        <v>840.6</v>
      </c>
      <c r="J114" s="709">
        <v>851.8</v>
      </c>
      <c r="K114" s="709">
        <v>866.5</v>
      </c>
    </row>
    <row r="115" spans="1:11">
      <c r="A115" s="708" t="s">
        <v>50</v>
      </c>
      <c r="B115" s="709">
        <v>1406.6</v>
      </c>
      <c r="C115" s="709">
        <v>1413.7</v>
      </c>
      <c r="D115" s="709">
        <v>1405.1</v>
      </c>
      <c r="E115" s="709">
        <v>1422.5</v>
      </c>
      <c r="F115" s="709">
        <v>1396.9</v>
      </c>
      <c r="G115" s="709">
        <v>1289.7</v>
      </c>
      <c r="H115" s="709">
        <v>1224.2</v>
      </c>
      <c r="I115" s="709">
        <v>1225.7</v>
      </c>
      <c r="J115" s="709">
        <v>1244.4000000000001</v>
      </c>
      <c r="K115" s="709">
        <v>1264.3</v>
      </c>
    </row>
    <row r="116" spans="1:11">
      <c r="A116" s="708" t="s">
        <v>51</v>
      </c>
      <c r="B116" s="709">
        <v>188</v>
      </c>
      <c r="C116" s="709">
        <v>193.2</v>
      </c>
      <c r="D116" s="709">
        <v>194.9</v>
      </c>
      <c r="E116" s="709">
        <v>202.6</v>
      </c>
      <c r="F116" s="709">
        <v>201.8</v>
      </c>
      <c r="G116" s="709">
        <v>214.8</v>
      </c>
      <c r="H116" s="709">
        <v>218.6</v>
      </c>
      <c r="I116" s="709">
        <v>222.4</v>
      </c>
      <c r="J116" s="709">
        <v>233.7</v>
      </c>
      <c r="K116" s="709">
        <v>236.1</v>
      </c>
    </row>
    <row r="117" spans="1:11">
      <c r="A117" s="708" t="s">
        <v>52</v>
      </c>
      <c r="B117" s="709">
        <v>3869.1</v>
      </c>
      <c r="C117" s="709">
        <v>3878.6</v>
      </c>
      <c r="D117" s="709">
        <v>3906</v>
      </c>
      <c r="E117" s="709">
        <v>3897</v>
      </c>
      <c r="F117" s="709">
        <v>3849.2</v>
      </c>
      <c r="G117" s="709">
        <v>3751.2</v>
      </c>
      <c r="H117" s="709">
        <v>3750.1</v>
      </c>
      <c r="I117" s="709">
        <v>3779</v>
      </c>
      <c r="J117" s="709">
        <v>3842.8</v>
      </c>
      <c r="K117" s="709">
        <v>3906.3</v>
      </c>
    </row>
    <row r="118" spans="1:11">
      <c r="A118" s="708" t="s">
        <v>53</v>
      </c>
      <c r="B118" s="709">
        <v>145.30000000000001</v>
      </c>
      <c r="C118" s="709">
        <v>148.30000000000001</v>
      </c>
      <c r="D118" s="709">
        <v>150.19999999999999</v>
      </c>
      <c r="E118" s="709">
        <v>154.5</v>
      </c>
      <c r="F118" s="709">
        <v>157.69999999999999</v>
      </c>
      <c r="G118" s="709">
        <v>157.9</v>
      </c>
      <c r="H118" s="709">
        <v>160.5</v>
      </c>
      <c r="I118" s="709">
        <v>164.4</v>
      </c>
      <c r="J118" s="709">
        <v>167.8</v>
      </c>
      <c r="K118" s="709">
        <v>173</v>
      </c>
    </row>
    <row r="119" spans="1:11">
      <c r="A119" s="708" t="s">
        <v>54</v>
      </c>
      <c r="B119" s="709">
        <v>8004.2</v>
      </c>
      <c r="C119" s="709">
        <v>8013.3</v>
      </c>
      <c r="D119" s="709">
        <v>8152</v>
      </c>
      <c r="E119" s="709">
        <v>8345.1</v>
      </c>
      <c r="F119" s="709">
        <v>8467.6</v>
      </c>
      <c r="G119" s="709">
        <v>8443.4</v>
      </c>
      <c r="H119" s="709">
        <v>8226.9</v>
      </c>
      <c r="I119" s="709">
        <v>8231.7000000000007</v>
      </c>
      <c r="J119" s="709">
        <v>8254.1</v>
      </c>
      <c r="K119" s="709">
        <v>8184.4</v>
      </c>
    </row>
    <row r="120" spans="1:11">
      <c r="A120" s="708" t="s">
        <v>55</v>
      </c>
      <c r="B120" s="709">
        <v>3626.3</v>
      </c>
      <c r="C120" s="709">
        <v>3786.3</v>
      </c>
      <c r="D120" s="709">
        <v>3881.3</v>
      </c>
      <c r="E120" s="709">
        <v>3963.2</v>
      </c>
      <c r="F120" s="709">
        <v>4019.8</v>
      </c>
      <c r="G120" s="709">
        <v>4002.4</v>
      </c>
      <c r="H120" s="709">
        <v>4021.1</v>
      </c>
      <c r="I120" s="709">
        <v>4069.6</v>
      </c>
      <c r="J120" s="709">
        <v>4109.3</v>
      </c>
      <c r="K120" s="709">
        <v>4098.8</v>
      </c>
    </row>
    <row r="121" spans="1:11">
      <c r="A121" s="708" t="s">
        <v>56</v>
      </c>
      <c r="B121" s="709">
        <v>13420</v>
      </c>
      <c r="C121" s="709">
        <v>13834.2</v>
      </c>
      <c r="D121" s="709">
        <v>14338.4</v>
      </c>
      <c r="E121" s="709">
        <v>14996.5</v>
      </c>
      <c r="F121" s="709">
        <v>15557.4</v>
      </c>
      <c r="G121" s="709">
        <v>15629.5</v>
      </c>
      <c r="H121" s="709">
        <v>15233</v>
      </c>
      <c r="I121" s="709">
        <v>15312.8</v>
      </c>
      <c r="J121" s="709">
        <v>15340.3</v>
      </c>
      <c r="K121" s="709">
        <v>15313.3</v>
      </c>
    </row>
    <row r="122" spans="1:11">
      <c r="A122" s="708" t="s">
        <v>76</v>
      </c>
      <c r="B122" s="709">
        <v>4751</v>
      </c>
      <c r="C122" s="709">
        <v>4723</v>
      </c>
      <c r="D122" s="709">
        <v>4750.6000000000004</v>
      </c>
      <c r="E122" s="709">
        <v>4756.1000000000004</v>
      </c>
      <c r="F122" s="709">
        <v>4785.7</v>
      </c>
      <c r="G122" s="709">
        <v>4644.8999999999996</v>
      </c>
      <c r="H122" s="709">
        <v>4576.5</v>
      </c>
      <c r="I122" s="709">
        <v>4453.2</v>
      </c>
      <c r="J122" s="709">
        <v>4255.8999999999996</v>
      </c>
      <c r="K122" s="709">
        <v>4158</v>
      </c>
    </row>
    <row r="123" spans="1:11">
      <c r="A123" s="708" t="s">
        <v>57</v>
      </c>
      <c r="B123" s="709">
        <v>8787.5</v>
      </c>
      <c r="C123" s="709">
        <v>8651.2999999999993</v>
      </c>
      <c r="D123" s="709">
        <v>8837.6</v>
      </c>
      <c r="E123" s="709">
        <v>8842.5</v>
      </c>
      <c r="F123" s="709">
        <v>8882.2000000000007</v>
      </c>
      <c r="G123" s="709">
        <v>8804.7000000000007</v>
      </c>
      <c r="H123" s="709">
        <v>8822</v>
      </c>
      <c r="I123" s="709">
        <v>8750</v>
      </c>
      <c r="J123" s="709">
        <v>8885.6</v>
      </c>
      <c r="K123" s="709">
        <v>8883.6</v>
      </c>
    </row>
    <row r="124" spans="1:11">
      <c r="A124" s="708" t="s">
        <v>58</v>
      </c>
      <c r="B124" s="709">
        <v>924.3</v>
      </c>
      <c r="C124" s="709">
        <v>924.9</v>
      </c>
      <c r="D124" s="709">
        <v>936.7</v>
      </c>
      <c r="E124" s="709">
        <v>957</v>
      </c>
      <c r="F124" s="709">
        <v>975.2</v>
      </c>
      <c r="G124" s="709">
        <v>954.8</v>
      </c>
      <c r="H124" s="709">
        <v>941.5</v>
      </c>
      <c r="I124" s="709">
        <v>914.8</v>
      </c>
      <c r="J124" s="709">
        <v>906.5</v>
      </c>
      <c r="K124" s="709">
        <v>888.1</v>
      </c>
    </row>
    <row r="125" spans="1:11">
      <c r="A125" s="708" t="s">
        <v>59</v>
      </c>
      <c r="B125" s="709">
        <v>2141.4</v>
      </c>
      <c r="C125" s="709">
        <v>2207.1</v>
      </c>
      <c r="D125" s="709">
        <v>2295.1999999999998</v>
      </c>
      <c r="E125" s="709">
        <v>2350.5</v>
      </c>
      <c r="F125" s="709">
        <v>2423.4</v>
      </c>
      <c r="G125" s="709">
        <v>2356.6</v>
      </c>
      <c r="H125" s="709">
        <v>2307.1999999999998</v>
      </c>
      <c r="I125" s="709">
        <v>2303.1999999999998</v>
      </c>
      <c r="J125" s="709">
        <v>2317.1999999999998</v>
      </c>
      <c r="K125" s="709">
        <v>2317.6999999999998</v>
      </c>
    </row>
    <row r="126" spans="1:11">
      <c r="A126" s="708" t="s">
        <v>60</v>
      </c>
      <c r="B126" s="709">
        <v>2367.3000000000002</v>
      </c>
      <c r="C126" s="709">
        <v>2377.6</v>
      </c>
      <c r="D126" s="709">
        <v>2416.1</v>
      </c>
      <c r="E126" s="709">
        <v>2458.5</v>
      </c>
      <c r="F126" s="709">
        <v>2497.1999999999998</v>
      </c>
      <c r="G126" s="709">
        <v>2423.3000000000002</v>
      </c>
      <c r="H126" s="709">
        <v>2410.1</v>
      </c>
      <c r="I126" s="709">
        <v>2428.5</v>
      </c>
      <c r="J126" s="709">
        <v>2431</v>
      </c>
      <c r="K126" s="709">
        <v>2403.1999999999998</v>
      </c>
    </row>
    <row r="127" spans="1:11">
      <c r="A127" s="708" t="s">
        <v>61</v>
      </c>
      <c r="B127" s="709">
        <v>4240.8</v>
      </c>
      <c r="C127" s="709">
        <v>4272</v>
      </c>
      <c r="D127" s="709">
        <v>4351.8999999999996</v>
      </c>
      <c r="E127" s="709">
        <v>4453.3</v>
      </c>
      <c r="F127" s="709">
        <v>4493.8</v>
      </c>
      <c r="G127" s="709">
        <v>4391.3999999999996</v>
      </c>
      <c r="H127" s="709">
        <v>4403.2</v>
      </c>
      <c r="I127" s="709">
        <v>4498.1000000000004</v>
      </c>
      <c r="J127" s="709">
        <v>4509.6000000000004</v>
      </c>
      <c r="K127" s="709">
        <v>4554.3</v>
      </c>
    </row>
    <row r="128" spans="1:11">
      <c r="A128" s="708" t="s">
        <v>80</v>
      </c>
      <c r="B128" s="709">
        <v>27721.7</v>
      </c>
      <c r="C128" s="709">
        <v>28089.5</v>
      </c>
      <c r="D128" s="709">
        <v>28306.7</v>
      </c>
      <c r="E128" s="709">
        <v>28477.7</v>
      </c>
      <c r="F128" s="709">
        <v>28670.799999999999</v>
      </c>
      <c r="G128" s="709">
        <v>28318.6</v>
      </c>
      <c r="H128" s="709">
        <v>28289.599999999999</v>
      </c>
      <c r="I128" s="709">
        <v>28404.2</v>
      </c>
      <c r="J128" s="709">
        <v>28650.6</v>
      </c>
      <c r="K128" s="709">
        <v>28916.7</v>
      </c>
    </row>
    <row r="130" spans="1:11">
      <c r="A130" s="707" t="s">
        <v>960</v>
      </c>
      <c r="B130" s="284"/>
      <c r="C130" s="284"/>
      <c r="D130" s="284"/>
      <c r="E130" s="284"/>
      <c r="F130" s="284"/>
      <c r="G130" s="284"/>
      <c r="H130" s="284"/>
      <c r="I130" s="284"/>
      <c r="J130" s="284"/>
      <c r="K130" s="284"/>
    </row>
    <row r="131" spans="1:11">
      <c r="A131" s="284"/>
      <c r="B131" s="284"/>
      <c r="C131" s="284"/>
      <c r="D131" s="284"/>
      <c r="E131" s="284"/>
      <c r="F131" s="284"/>
      <c r="G131" s="284"/>
      <c r="H131" s="284"/>
      <c r="I131" s="284"/>
      <c r="J131" s="284"/>
      <c r="K131" s="284"/>
    </row>
    <row r="132" spans="1:11">
      <c r="A132" s="708" t="s">
        <v>358</v>
      </c>
      <c r="B132" s="708">
        <v>2004</v>
      </c>
      <c r="C132" s="708">
        <v>2005</v>
      </c>
      <c r="D132" s="708">
        <v>2006</v>
      </c>
      <c r="E132" s="708">
        <v>2007</v>
      </c>
      <c r="F132" s="708">
        <v>2008</v>
      </c>
      <c r="G132" s="708">
        <v>2009</v>
      </c>
      <c r="H132" s="708">
        <v>2010</v>
      </c>
      <c r="I132" s="708">
        <v>2011</v>
      </c>
      <c r="J132" s="708">
        <v>2012</v>
      </c>
      <c r="K132" s="708">
        <v>2013</v>
      </c>
    </row>
    <row r="133" spans="1:11">
      <c r="A133" s="708" t="s">
        <v>419</v>
      </c>
      <c r="B133" s="709">
        <v>90716.3</v>
      </c>
      <c r="C133" s="709">
        <v>92598.9</v>
      </c>
      <c r="D133" s="709">
        <v>94736.4</v>
      </c>
      <c r="E133" s="709">
        <v>96767.9</v>
      </c>
      <c r="F133" s="709">
        <v>98292.7</v>
      </c>
      <c r="G133" s="709">
        <v>97731</v>
      </c>
      <c r="H133" s="709">
        <v>97218.8</v>
      </c>
      <c r="I133" s="709">
        <v>97301.3</v>
      </c>
      <c r="J133" s="709">
        <v>97366.399999999994</v>
      </c>
      <c r="K133" s="709">
        <v>97484.6</v>
      </c>
    </row>
    <row r="134" spans="1:11">
      <c r="A134" s="708" t="s">
        <v>38</v>
      </c>
      <c r="B134" s="709">
        <v>1792.8</v>
      </c>
      <c r="C134" s="709">
        <v>1838</v>
      </c>
      <c r="D134" s="709">
        <v>1861.8</v>
      </c>
      <c r="E134" s="709">
        <v>1927</v>
      </c>
      <c r="F134" s="709">
        <v>1974.9</v>
      </c>
      <c r="G134" s="709">
        <v>1983.8</v>
      </c>
      <c r="H134" s="709">
        <v>2018</v>
      </c>
      <c r="I134" s="709">
        <v>2035.9</v>
      </c>
      <c r="J134" s="709">
        <v>2045.7</v>
      </c>
      <c r="K134" s="709">
        <v>2064.8000000000002</v>
      </c>
    </row>
    <row r="135" spans="1:11">
      <c r="A135" s="708" t="s">
        <v>40</v>
      </c>
      <c r="B135" s="709">
        <v>1379.9</v>
      </c>
      <c r="C135" s="709">
        <v>1378.4</v>
      </c>
      <c r="D135" s="709">
        <v>1445.6</v>
      </c>
      <c r="E135" s="709">
        <v>1508.2</v>
      </c>
      <c r="F135" s="709">
        <v>1550.8</v>
      </c>
      <c r="G135" s="709">
        <v>1506.1</v>
      </c>
      <c r="H135" s="709">
        <v>1431.2</v>
      </c>
      <c r="I135" s="709">
        <v>1386.4</v>
      </c>
      <c r="J135" s="709">
        <v>1377.7</v>
      </c>
      <c r="K135" s="709">
        <v>1371.5</v>
      </c>
    </row>
    <row r="136" spans="1:11">
      <c r="A136" s="708" t="s">
        <v>41</v>
      </c>
      <c r="B136" s="709">
        <v>2026.6</v>
      </c>
      <c r="C136" s="709">
        <v>2038.9</v>
      </c>
      <c r="D136" s="709">
        <v>2065</v>
      </c>
      <c r="E136" s="709">
        <v>2091.5</v>
      </c>
      <c r="F136" s="709">
        <v>2113.6999999999998</v>
      </c>
      <c r="G136" s="709">
        <v>2080.6</v>
      </c>
      <c r="H136" s="709">
        <v>2057.1</v>
      </c>
      <c r="I136" s="709">
        <v>2063.5</v>
      </c>
      <c r="J136" s="709">
        <v>2078.6</v>
      </c>
      <c r="K136" s="709">
        <v>2103.8000000000002</v>
      </c>
    </row>
    <row r="137" spans="1:11">
      <c r="A137" s="708" t="s">
        <v>42</v>
      </c>
      <c r="B137" s="709">
        <v>1266</v>
      </c>
      <c r="C137" s="709">
        <v>1270</v>
      </c>
      <c r="D137" s="709">
        <v>1297.3</v>
      </c>
      <c r="E137" s="709">
        <v>1298.7</v>
      </c>
      <c r="F137" s="709">
        <v>1322.7</v>
      </c>
      <c r="G137" s="709">
        <v>1303</v>
      </c>
      <c r="H137" s="709">
        <v>1275.9000000000001</v>
      </c>
      <c r="I137" s="709">
        <v>1262.3</v>
      </c>
      <c r="J137" s="709">
        <v>1253.8</v>
      </c>
      <c r="K137" s="709">
        <v>1256.9000000000001</v>
      </c>
    </row>
    <row r="138" spans="1:11">
      <c r="A138" s="708" t="s">
        <v>359</v>
      </c>
      <c r="B138" s="709">
        <v>15792.1</v>
      </c>
      <c r="C138" s="709">
        <v>16208.7</v>
      </c>
      <c r="D138" s="709">
        <v>16632.599999999999</v>
      </c>
      <c r="E138" s="709">
        <v>17018.8</v>
      </c>
      <c r="F138" s="709">
        <v>17271.099999999999</v>
      </c>
      <c r="G138" s="709">
        <v>17407</v>
      </c>
      <c r="H138" s="709">
        <v>17591.3</v>
      </c>
      <c r="I138" s="709">
        <v>17707.900000000001</v>
      </c>
      <c r="J138" s="709">
        <v>17808.599999999999</v>
      </c>
      <c r="K138" s="709">
        <v>18056.099999999999</v>
      </c>
    </row>
    <row r="139" spans="1:11">
      <c r="A139" s="708" t="s">
        <v>44</v>
      </c>
      <c r="B139" s="709">
        <v>291.8</v>
      </c>
      <c r="C139" s="709">
        <v>298.60000000000002</v>
      </c>
      <c r="D139" s="709">
        <v>308.7</v>
      </c>
      <c r="E139" s="709">
        <v>308.5</v>
      </c>
      <c r="F139" s="709">
        <v>308.89999999999998</v>
      </c>
      <c r="G139" s="709">
        <v>291.89999999999998</v>
      </c>
      <c r="H139" s="709">
        <v>278.89999999999998</v>
      </c>
      <c r="I139" s="709">
        <v>286.7</v>
      </c>
      <c r="J139" s="709">
        <v>291.3</v>
      </c>
      <c r="K139" s="709">
        <v>291.89999999999998</v>
      </c>
    </row>
    <row r="140" spans="1:11">
      <c r="A140" s="708" t="s">
        <v>70</v>
      </c>
      <c r="B140" s="709">
        <v>763.4</v>
      </c>
      <c r="C140" s="709">
        <v>819.9</v>
      </c>
      <c r="D140" s="709">
        <v>855.2</v>
      </c>
      <c r="E140" s="709">
        <v>910.9</v>
      </c>
      <c r="F140" s="709">
        <v>922.9</v>
      </c>
      <c r="G140" s="709">
        <v>886.3</v>
      </c>
      <c r="H140" s="709">
        <v>860.3</v>
      </c>
      <c r="I140" s="709">
        <v>847.4</v>
      </c>
      <c r="J140" s="709">
        <v>843.8</v>
      </c>
      <c r="K140" s="709">
        <v>850.5</v>
      </c>
    </row>
    <row r="141" spans="1:11">
      <c r="A141" s="708" t="s">
        <v>68</v>
      </c>
      <c r="B141" s="709">
        <v>1666.4</v>
      </c>
      <c r="C141" s="709">
        <v>1689.2</v>
      </c>
      <c r="D141" s="709">
        <v>1743.3</v>
      </c>
      <c r="E141" s="709">
        <v>1763</v>
      </c>
      <c r="F141" s="709">
        <v>1801</v>
      </c>
      <c r="G141" s="709">
        <v>1808.8</v>
      </c>
      <c r="H141" s="709">
        <v>1764.7</v>
      </c>
      <c r="I141" s="709">
        <v>1641.3</v>
      </c>
      <c r="J141" s="709">
        <v>1510.1</v>
      </c>
      <c r="K141" s="709">
        <v>1431.8</v>
      </c>
    </row>
    <row r="142" spans="1:11">
      <c r="A142" s="708" t="s">
        <v>45</v>
      </c>
      <c r="B142" s="709">
        <v>7053.9</v>
      </c>
      <c r="C142" s="709">
        <v>7677.2</v>
      </c>
      <c r="D142" s="709">
        <v>8085.1</v>
      </c>
      <c r="E142" s="709">
        <v>8468.9</v>
      </c>
      <c r="F142" s="709">
        <v>8608.4</v>
      </c>
      <c r="G142" s="709">
        <v>8314.2000000000007</v>
      </c>
      <c r="H142" s="709">
        <v>8236.2000000000007</v>
      </c>
      <c r="I142" s="709">
        <v>8202.9</v>
      </c>
      <c r="J142" s="709">
        <v>7956.6</v>
      </c>
      <c r="K142" s="709">
        <v>7764.7</v>
      </c>
    </row>
    <row r="143" spans="1:11">
      <c r="A143" s="708" t="s">
        <v>46</v>
      </c>
      <c r="B143" s="709">
        <v>11269.5</v>
      </c>
      <c r="C143" s="709">
        <v>11567.6</v>
      </c>
      <c r="D143" s="709">
        <v>11698.5</v>
      </c>
      <c r="E143" s="709">
        <v>11978.5</v>
      </c>
      <c r="F143" s="709">
        <v>12165.1</v>
      </c>
      <c r="G143" s="709">
        <v>12123.2</v>
      </c>
      <c r="H143" s="709">
        <v>12138.7</v>
      </c>
      <c r="I143" s="709">
        <v>12150.6</v>
      </c>
      <c r="J143" s="709">
        <v>12174.9</v>
      </c>
      <c r="K143" s="709">
        <v>12228.9</v>
      </c>
    </row>
    <row r="144" spans="1:11">
      <c r="A144" s="708" t="s">
        <v>96</v>
      </c>
      <c r="B144" s="709">
        <v>673.4</v>
      </c>
      <c r="C144" s="709">
        <v>676.2</v>
      </c>
      <c r="D144" s="709">
        <v>687.3</v>
      </c>
      <c r="E144" s="709">
        <v>692.1</v>
      </c>
      <c r="F144" s="709">
        <v>702.6</v>
      </c>
      <c r="G144" s="709">
        <v>708.4</v>
      </c>
      <c r="H144" s="709">
        <v>686.5</v>
      </c>
      <c r="I144" s="709">
        <v>653.4</v>
      </c>
      <c r="J144" s="709">
        <v>636.1</v>
      </c>
      <c r="K144" s="709">
        <v>690.2</v>
      </c>
    </row>
    <row r="145" spans="1:11">
      <c r="A145" s="708" t="s">
        <v>47</v>
      </c>
      <c r="B145" s="709">
        <v>8696.7999999999993</v>
      </c>
      <c r="C145" s="709">
        <v>8754.2000000000007</v>
      </c>
      <c r="D145" s="709">
        <v>8971.2999999999993</v>
      </c>
      <c r="E145" s="709">
        <v>9083.9</v>
      </c>
      <c r="F145" s="709">
        <v>9256.1</v>
      </c>
      <c r="G145" s="709">
        <v>9150.6</v>
      </c>
      <c r="H145" s="709">
        <v>9149.7000000000007</v>
      </c>
      <c r="I145" s="709">
        <v>9255.9</v>
      </c>
      <c r="J145" s="709">
        <v>9361.9</v>
      </c>
      <c r="K145" s="709">
        <v>9224.7999999999993</v>
      </c>
    </row>
    <row r="146" spans="1:11">
      <c r="A146" s="708" t="s">
        <v>48</v>
      </c>
      <c r="B146" s="709">
        <v>145</v>
      </c>
      <c r="C146" s="709">
        <v>148.4</v>
      </c>
      <c r="D146" s="709">
        <v>154.80000000000001</v>
      </c>
      <c r="E146" s="709">
        <v>166.3</v>
      </c>
      <c r="F146" s="709">
        <v>168.3</v>
      </c>
      <c r="G146" s="709">
        <v>174.9</v>
      </c>
      <c r="H146" s="709">
        <v>183.1</v>
      </c>
      <c r="I146" s="709">
        <v>186.1</v>
      </c>
      <c r="J146" s="709">
        <v>180.8</v>
      </c>
      <c r="K146" s="709">
        <v>172.6</v>
      </c>
    </row>
    <row r="147" spans="1:11">
      <c r="A147" s="708" t="s">
        <v>49</v>
      </c>
      <c r="B147" s="709">
        <v>450.1</v>
      </c>
      <c r="C147" s="709">
        <v>462.4</v>
      </c>
      <c r="D147" s="709">
        <v>485.6</v>
      </c>
      <c r="E147" s="709">
        <v>496.7</v>
      </c>
      <c r="F147" s="709">
        <v>501.2</v>
      </c>
      <c r="G147" s="709">
        <v>456.3</v>
      </c>
      <c r="H147" s="709">
        <v>435.5</v>
      </c>
      <c r="I147" s="709">
        <v>433.6</v>
      </c>
      <c r="J147" s="709">
        <v>434.6</v>
      </c>
      <c r="K147" s="709">
        <v>438.3</v>
      </c>
    </row>
    <row r="148" spans="1:11">
      <c r="A148" s="708" t="s">
        <v>50</v>
      </c>
      <c r="B148" s="709">
        <v>687.1</v>
      </c>
      <c r="C148" s="709">
        <v>693.6</v>
      </c>
      <c r="D148" s="709">
        <v>697.6</v>
      </c>
      <c r="E148" s="709">
        <v>703.2</v>
      </c>
      <c r="F148" s="709">
        <v>694.1</v>
      </c>
      <c r="G148" s="709">
        <v>673.6</v>
      </c>
      <c r="H148" s="709">
        <v>645.6</v>
      </c>
      <c r="I148" s="709">
        <v>635.6</v>
      </c>
      <c r="J148" s="709">
        <v>641.9</v>
      </c>
      <c r="K148" s="709">
        <v>644.20000000000005</v>
      </c>
    </row>
    <row r="149" spans="1:11">
      <c r="A149" s="708" t="s">
        <v>51</v>
      </c>
      <c r="B149" s="709">
        <v>77.2</v>
      </c>
      <c r="C149" s="709">
        <v>80.900000000000006</v>
      </c>
      <c r="D149" s="709">
        <v>84.2</v>
      </c>
      <c r="E149" s="709">
        <v>89.1</v>
      </c>
      <c r="F149" s="709">
        <v>86.6</v>
      </c>
      <c r="G149" s="709">
        <v>92.6</v>
      </c>
      <c r="H149" s="709">
        <v>95.1</v>
      </c>
      <c r="I149" s="709">
        <v>96.7</v>
      </c>
      <c r="J149" s="709">
        <v>103.4</v>
      </c>
      <c r="K149" s="709">
        <v>104.5</v>
      </c>
    </row>
    <row r="150" spans="1:11">
      <c r="A150" s="708" t="s">
        <v>52</v>
      </c>
      <c r="B150" s="709">
        <v>1766.6</v>
      </c>
      <c r="C150" s="709">
        <v>1777.4</v>
      </c>
      <c r="D150" s="709">
        <v>1783.9</v>
      </c>
      <c r="E150" s="709">
        <v>1771.5</v>
      </c>
      <c r="F150" s="709">
        <v>1756.3</v>
      </c>
      <c r="G150" s="709">
        <v>1724.8</v>
      </c>
      <c r="H150" s="709">
        <v>1744.7</v>
      </c>
      <c r="I150" s="709">
        <v>1740</v>
      </c>
      <c r="J150" s="709">
        <v>1782</v>
      </c>
      <c r="K150" s="709">
        <v>1797</v>
      </c>
    </row>
    <row r="151" spans="1:11">
      <c r="A151" s="708" t="s">
        <v>53</v>
      </c>
      <c r="B151" s="709">
        <v>43</v>
      </c>
      <c r="C151" s="709">
        <v>45.7</v>
      </c>
      <c r="D151" s="709">
        <v>46.4</v>
      </c>
      <c r="E151" s="709">
        <v>50</v>
      </c>
      <c r="F151" s="709">
        <v>52.7</v>
      </c>
      <c r="G151" s="709">
        <v>53.5</v>
      </c>
      <c r="H151" s="709">
        <v>55.5</v>
      </c>
      <c r="I151" s="709">
        <v>58.2</v>
      </c>
      <c r="J151" s="709">
        <v>61.7</v>
      </c>
      <c r="K151" s="709">
        <v>65.900000000000006</v>
      </c>
    </row>
    <row r="152" spans="1:11">
      <c r="A152" s="708" t="s">
        <v>54</v>
      </c>
      <c r="B152" s="709">
        <v>3559.1</v>
      </c>
      <c r="C152" s="709">
        <v>3602.5</v>
      </c>
      <c r="D152" s="709">
        <v>3680.7</v>
      </c>
      <c r="E152" s="709">
        <v>3798</v>
      </c>
      <c r="F152" s="709">
        <v>3880</v>
      </c>
      <c r="G152" s="709">
        <v>3903.1</v>
      </c>
      <c r="H152" s="709">
        <v>3801.6</v>
      </c>
      <c r="I152" s="709">
        <v>3828.7</v>
      </c>
      <c r="J152" s="709">
        <v>3853.1</v>
      </c>
      <c r="K152" s="709">
        <v>3832.7</v>
      </c>
    </row>
    <row r="153" spans="1:11">
      <c r="A153" s="708" t="s">
        <v>55</v>
      </c>
      <c r="B153" s="709">
        <v>1647.2</v>
      </c>
      <c r="C153" s="709">
        <v>1716.7</v>
      </c>
      <c r="D153" s="709">
        <v>1763.5</v>
      </c>
      <c r="E153" s="709">
        <v>1795.6</v>
      </c>
      <c r="F153" s="709">
        <v>1842.2</v>
      </c>
      <c r="G153" s="709">
        <v>1864.9</v>
      </c>
      <c r="H153" s="709">
        <v>1869.9</v>
      </c>
      <c r="I153" s="709">
        <v>1887.1</v>
      </c>
      <c r="J153" s="709">
        <v>1914.3</v>
      </c>
      <c r="K153" s="709">
        <v>1922.9</v>
      </c>
    </row>
    <row r="154" spans="1:11">
      <c r="A154" s="708" t="s">
        <v>56</v>
      </c>
      <c r="B154" s="709">
        <v>6077.6</v>
      </c>
      <c r="C154" s="709">
        <v>6191.1</v>
      </c>
      <c r="D154" s="709">
        <v>6411.1</v>
      </c>
      <c r="E154" s="709">
        <v>6738.3</v>
      </c>
      <c r="F154" s="709">
        <v>6984.4</v>
      </c>
      <c r="G154" s="709">
        <v>7051.9</v>
      </c>
      <c r="H154" s="709">
        <v>6814.9</v>
      </c>
      <c r="I154" s="709">
        <v>6816.7</v>
      </c>
      <c r="J154" s="709">
        <v>6842.4</v>
      </c>
      <c r="K154" s="709">
        <v>6827.7</v>
      </c>
    </row>
    <row r="155" spans="1:11">
      <c r="A155" s="708" t="s">
        <v>76</v>
      </c>
      <c r="B155" s="709">
        <v>2198</v>
      </c>
      <c r="C155" s="709">
        <v>2201.1999999999998</v>
      </c>
      <c r="D155" s="709">
        <v>2212.8000000000002</v>
      </c>
      <c r="E155" s="709">
        <v>2216.8000000000002</v>
      </c>
      <c r="F155" s="709">
        <v>2243.3000000000002</v>
      </c>
      <c r="G155" s="709">
        <v>2209</v>
      </c>
      <c r="H155" s="709">
        <v>2186.8000000000002</v>
      </c>
      <c r="I155" s="709">
        <v>2147.4</v>
      </c>
      <c r="J155" s="709">
        <v>2078.8000000000002</v>
      </c>
      <c r="K155" s="709">
        <v>2041.7</v>
      </c>
    </row>
    <row r="156" spans="1:11">
      <c r="A156" s="708" t="s">
        <v>57</v>
      </c>
      <c r="B156" s="709">
        <v>4031.4</v>
      </c>
      <c r="C156" s="709">
        <v>3891.4</v>
      </c>
      <c r="D156" s="709">
        <v>4002.6</v>
      </c>
      <c r="E156" s="709">
        <v>3980</v>
      </c>
      <c r="F156" s="709">
        <v>3957.6</v>
      </c>
      <c r="G156" s="709">
        <v>3915.2</v>
      </c>
      <c r="H156" s="709">
        <v>3906.3</v>
      </c>
      <c r="I156" s="709">
        <v>3900.8</v>
      </c>
      <c r="J156" s="709">
        <v>3933.9</v>
      </c>
      <c r="K156" s="709">
        <v>3921.9</v>
      </c>
    </row>
    <row r="157" spans="1:11">
      <c r="A157" s="708" t="s">
        <v>58</v>
      </c>
      <c r="B157" s="709">
        <v>425.1</v>
      </c>
      <c r="C157" s="709">
        <v>423</v>
      </c>
      <c r="D157" s="709">
        <v>427.1</v>
      </c>
      <c r="E157" s="709">
        <v>432.4</v>
      </c>
      <c r="F157" s="709">
        <v>443.4</v>
      </c>
      <c r="G157" s="709">
        <v>438.6</v>
      </c>
      <c r="H157" s="709">
        <v>432.1</v>
      </c>
      <c r="I157" s="709">
        <v>420.3</v>
      </c>
      <c r="J157" s="709">
        <v>416.3</v>
      </c>
      <c r="K157" s="709">
        <v>403.8</v>
      </c>
    </row>
    <row r="158" spans="1:11">
      <c r="A158" s="708" t="s">
        <v>59</v>
      </c>
      <c r="B158" s="709">
        <v>965.8</v>
      </c>
      <c r="C158" s="709">
        <v>980</v>
      </c>
      <c r="D158" s="709">
        <v>1007.7</v>
      </c>
      <c r="E158" s="709">
        <v>1031.9000000000001</v>
      </c>
      <c r="F158" s="709">
        <v>1066.3</v>
      </c>
      <c r="G158" s="709">
        <v>1036.2</v>
      </c>
      <c r="H158" s="709">
        <v>1028.7</v>
      </c>
      <c r="I158" s="709">
        <v>1018.4</v>
      </c>
      <c r="J158" s="709">
        <v>1020.8</v>
      </c>
      <c r="K158" s="709">
        <v>1029.4000000000001</v>
      </c>
    </row>
    <row r="159" spans="1:11">
      <c r="A159" s="708" t="s">
        <v>60</v>
      </c>
      <c r="B159" s="709">
        <v>1142.4000000000001</v>
      </c>
      <c r="C159" s="709">
        <v>1149.8</v>
      </c>
      <c r="D159" s="709">
        <v>1166.9000000000001</v>
      </c>
      <c r="E159" s="709">
        <v>1191.0999999999999</v>
      </c>
      <c r="F159" s="709">
        <v>1205.8</v>
      </c>
      <c r="G159" s="709">
        <v>1190.5</v>
      </c>
      <c r="H159" s="709">
        <v>1176</v>
      </c>
      <c r="I159" s="709">
        <v>1179.3</v>
      </c>
      <c r="J159" s="709">
        <v>1186.8</v>
      </c>
      <c r="K159" s="709">
        <v>1175.5</v>
      </c>
    </row>
    <row r="160" spans="1:11">
      <c r="A160" s="708" t="s">
        <v>61</v>
      </c>
      <c r="B160" s="709">
        <v>2039.6</v>
      </c>
      <c r="C160" s="709">
        <v>2044</v>
      </c>
      <c r="D160" s="709">
        <v>2072.1</v>
      </c>
      <c r="E160" s="709">
        <v>2120.5</v>
      </c>
      <c r="F160" s="709">
        <v>2137.1</v>
      </c>
      <c r="G160" s="709">
        <v>2100.8000000000002</v>
      </c>
      <c r="H160" s="709">
        <v>2091.6</v>
      </c>
      <c r="I160" s="709">
        <v>2142.9</v>
      </c>
      <c r="J160" s="709">
        <v>2159.6999999999998</v>
      </c>
      <c r="K160" s="709">
        <v>2180.9</v>
      </c>
    </row>
    <row r="161" spans="1:11">
      <c r="A161" s="708" t="s">
        <v>80</v>
      </c>
      <c r="B161" s="709">
        <v>12788.3</v>
      </c>
      <c r="C161" s="709">
        <v>12974</v>
      </c>
      <c r="D161" s="709">
        <v>13087.7</v>
      </c>
      <c r="E161" s="709">
        <v>13136.6</v>
      </c>
      <c r="F161" s="709">
        <v>13275.6</v>
      </c>
      <c r="G161" s="709">
        <v>13281.1</v>
      </c>
      <c r="H161" s="709">
        <v>13262.9</v>
      </c>
      <c r="I161" s="709">
        <v>13315.4</v>
      </c>
      <c r="J161" s="709">
        <v>13417</v>
      </c>
      <c r="K161" s="709">
        <v>13589.8</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C26" sqref="C26"/>
    </sheetView>
  </sheetViews>
  <sheetFormatPr defaultRowHeight="16.5"/>
  <sheetData>
    <row r="1" spans="1:3">
      <c r="A1" s="284"/>
      <c r="B1" s="284" t="s">
        <v>1031</v>
      </c>
    </row>
    <row r="2" spans="1:3">
      <c r="A2" s="284" t="s">
        <v>1006</v>
      </c>
      <c r="B2" s="800">
        <v>0.05</v>
      </c>
      <c r="C2">
        <f>-(B2-$B$28)/$B$29</f>
        <v>1.1957857301330168</v>
      </c>
    </row>
    <row r="3" spans="1:3">
      <c r="A3" s="284" t="s">
        <v>1007</v>
      </c>
      <c r="B3" s="800">
        <v>0.05</v>
      </c>
      <c r="C3" s="284">
        <f t="shared" ref="C3:C27" si="0">-(B3-$B$28)/$B$29</f>
        <v>1.1957857301330168</v>
      </c>
    </row>
    <row r="4" spans="1:3">
      <c r="A4" s="284" t="s">
        <v>1008</v>
      </c>
      <c r="B4" s="800">
        <v>0.06</v>
      </c>
      <c r="C4" s="284">
        <f t="shared" si="0"/>
        <v>1.1070120254358027</v>
      </c>
    </row>
    <row r="5" spans="1:3">
      <c r="A5" s="284" t="s">
        <v>1009</v>
      </c>
      <c r="B5" s="800">
        <v>7.0000000000000007E-2</v>
      </c>
      <c r="C5" s="284">
        <f t="shared" si="0"/>
        <v>1.0182383207385886</v>
      </c>
    </row>
    <row r="6" spans="1:3">
      <c r="A6" s="284" t="s">
        <v>691</v>
      </c>
      <c r="B6" s="800">
        <v>0.08</v>
      </c>
      <c r="C6" s="284">
        <f t="shared" si="0"/>
        <v>0.92946461604137476</v>
      </c>
    </row>
    <row r="7" spans="1:3">
      <c r="A7" s="284" t="s">
        <v>1010</v>
      </c>
      <c r="B7" s="800">
        <v>0.08</v>
      </c>
      <c r="C7" s="284">
        <f t="shared" si="0"/>
        <v>0.92946461604137476</v>
      </c>
    </row>
    <row r="8" spans="1:3">
      <c r="A8" s="284" t="s">
        <v>1011</v>
      </c>
      <c r="B8" s="800">
        <v>0.09</v>
      </c>
      <c r="C8" s="284">
        <f t="shared" si="0"/>
        <v>0.84069091134416085</v>
      </c>
    </row>
    <row r="9" spans="1:3">
      <c r="A9" s="284" t="s">
        <v>1012</v>
      </c>
      <c r="B9" s="800">
        <v>0.1</v>
      </c>
      <c r="C9" s="284">
        <f t="shared" si="0"/>
        <v>0.75191720664694672</v>
      </c>
    </row>
    <row r="10" spans="1:3">
      <c r="A10" s="284" t="s">
        <v>1013</v>
      </c>
      <c r="B10" s="800">
        <v>0.1</v>
      </c>
      <c r="C10" s="284">
        <f t="shared" si="0"/>
        <v>0.75191720664694672</v>
      </c>
    </row>
    <row r="11" spans="1:3">
      <c r="A11" s="284" t="s">
        <v>1014</v>
      </c>
      <c r="B11" s="800">
        <v>0.1</v>
      </c>
      <c r="C11" s="284">
        <f t="shared" si="0"/>
        <v>0.75191720664694672</v>
      </c>
    </row>
    <row r="12" spans="1:3">
      <c r="A12" s="284" t="s">
        <v>1015</v>
      </c>
      <c r="B12" s="800">
        <v>0.11</v>
      </c>
      <c r="C12" s="284">
        <f t="shared" si="0"/>
        <v>0.66314350194973282</v>
      </c>
    </row>
    <row r="13" spans="1:3">
      <c r="A13" s="284" t="s">
        <v>1016</v>
      </c>
      <c r="B13" s="800">
        <v>0.12</v>
      </c>
      <c r="C13" s="284">
        <f t="shared" si="0"/>
        <v>0.57436979725251891</v>
      </c>
    </row>
    <row r="14" spans="1:3">
      <c r="A14" s="284" t="s">
        <v>1017</v>
      </c>
      <c r="B14" s="800">
        <v>0.14000000000000001</v>
      </c>
      <c r="C14" s="284">
        <f t="shared" si="0"/>
        <v>0.39682238785809082</v>
      </c>
    </row>
    <row r="15" spans="1:3">
      <c r="A15" s="284" t="s">
        <v>1018</v>
      </c>
      <c r="B15" s="800">
        <v>0.15</v>
      </c>
      <c r="C15" s="284">
        <f t="shared" si="0"/>
        <v>0.30804868316087702</v>
      </c>
    </row>
    <row r="16" spans="1:3">
      <c r="A16" s="284" t="s">
        <v>1019</v>
      </c>
      <c r="B16" s="800">
        <v>0.18</v>
      </c>
      <c r="C16" s="284">
        <f t="shared" si="0"/>
        <v>4.1727569069235151E-2</v>
      </c>
    </row>
    <row r="17" spans="1:3">
      <c r="A17" s="284" t="s">
        <v>1020</v>
      </c>
      <c r="B17" s="800">
        <v>0.2</v>
      </c>
      <c r="C17" s="284">
        <f t="shared" si="0"/>
        <v>-0.13581984032519293</v>
      </c>
    </row>
    <row r="18" spans="1:3">
      <c r="A18" s="284" t="s">
        <v>1021</v>
      </c>
      <c r="B18" s="800">
        <v>0.22</v>
      </c>
      <c r="C18" s="284">
        <f t="shared" si="0"/>
        <v>-0.31336724971962077</v>
      </c>
    </row>
    <row r="19" spans="1:3">
      <c r="A19" s="284" t="s">
        <v>1022</v>
      </c>
      <c r="B19" s="800">
        <v>0.25</v>
      </c>
      <c r="C19" s="284">
        <f t="shared" si="0"/>
        <v>-0.57968836381126265</v>
      </c>
    </row>
    <row r="20" spans="1:3">
      <c r="A20" s="284" t="s">
        <v>1023</v>
      </c>
      <c r="B20" s="800">
        <v>0.25</v>
      </c>
      <c r="C20" s="284">
        <f t="shared" si="0"/>
        <v>-0.57968836381126265</v>
      </c>
    </row>
    <row r="21" spans="1:3">
      <c r="A21" s="284" t="s">
        <v>1024</v>
      </c>
      <c r="B21" s="800">
        <v>0.31</v>
      </c>
      <c r="C21" s="284">
        <f t="shared" si="0"/>
        <v>-1.1123305919945465</v>
      </c>
    </row>
    <row r="22" spans="1:3">
      <c r="A22" s="284" t="s">
        <v>1025</v>
      </c>
      <c r="B22" s="800">
        <v>0.33</v>
      </c>
      <c r="C22" s="284">
        <f t="shared" si="0"/>
        <v>-1.2898780013889746</v>
      </c>
    </row>
    <row r="23" spans="1:3">
      <c r="A23" s="284" t="s">
        <v>1026</v>
      </c>
      <c r="B23" s="800">
        <v>0.33</v>
      </c>
      <c r="C23" s="284">
        <f t="shared" si="0"/>
        <v>-1.2898780013889746</v>
      </c>
    </row>
    <row r="24" spans="1:3">
      <c r="A24" s="284" t="s">
        <v>1027</v>
      </c>
      <c r="B24" s="800">
        <v>0.34</v>
      </c>
      <c r="C24" s="284">
        <f t="shared" si="0"/>
        <v>-1.3786517060861885</v>
      </c>
    </row>
    <row r="25" spans="1:3">
      <c r="A25" s="284" t="s">
        <v>1028</v>
      </c>
      <c r="B25" s="800">
        <v>0.36</v>
      </c>
      <c r="C25" s="284">
        <f t="shared" si="0"/>
        <v>-1.5561991154806161</v>
      </c>
    </row>
    <row r="26" spans="1:3">
      <c r="A26" s="803" t="s">
        <v>1029</v>
      </c>
      <c r="B26" s="804">
        <v>0.29221150390202971</v>
      </c>
      <c r="C26" s="803">
        <f t="shared" si="0"/>
        <v>-0.95441552203367075</v>
      </c>
    </row>
    <row r="27" spans="1:3">
      <c r="A27" s="73" t="s">
        <v>1030</v>
      </c>
      <c r="B27" s="801">
        <v>0.44</v>
      </c>
      <c r="C27" s="284">
        <f t="shared" si="0"/>
        <v>-2.2663887530583282</v>
      </c>
    </row>
    <row r="28" spans="1:3">
      <c r="B28" s="802">
        <f>AVERAGE(B2:B27)</f>
        <v>0.18470044245777034</v>
      </c>
    </row>
    <row r="29" spans="1:3">
      <c r="B29">
        <f>_xlfn.STDEV.P(B2:B27)</f>
        <v>0.11264596914263775</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13" workbookViewId="0"/>
  </sheetViews>
  <sheetFormatPr defaultRowHeight="16.5"/>
  <sheetData>
    <row r="1" spans="1:15">
      <c r="A1" t="s">
        <v>382</v>
      </c>
    </row>
    <row r="2" spans="1:15">
      <c r="A2" t="s">
        <v>383</v>
      </c>
    </row>
    <row r="3" spans="1:15">
      <c r="A3" t="s">
        <v>384</v>
      </c>
    </row>
    <row r="4" spans="1:15">
      <c r="A4" t="s">
        <v>385</v>
      </c>
      <c r="B4" t="s">
        <v>251</v>
      </c>
      <c r="C4" t="s">
        <v>66</v>
      </c>
      <c r="D4" t="s">
        <v>252</v>
      </c>
      <c r="E4" t="s">
        <v>66</v>
      </c>
      <c r="F4" t="s">
        <v>253</v>
      </c>
      <c r="G4" t="s">
        <v>66</v>
      </c>
      <c r="H4" t="s">
        <v>254</v>
      </c>
      <c r="I4" t="s">
        <v>66</v>
      </c>
      <c r="J4" t="s">
        <v>255</v>
      </c>
      <c r="K4" t="s">
        <v>66</v>
      </c>
      <c r="L4" t="s">
        <v>360</v>
      </c>
      <c r="M4" t="s">
        <v>66</v>
      </c>
      <c r="N4" t="s">
        <v>386</v>
      </c>
      <c r="O4" t="s">
        <v>66</v>
      </c>
    </row>
    <row r="5" spans="1:15">
      <c r="A5" t="s">
        <v>38</v>
      </c>
      <c r="B5">
        <v>26</v>
      </c>
      <c r="C5" t="s">
        <v>66</v>
      </c>
      <c r="D5">
        <v>41</v>
      </c>
      <c r="E5" t="s">
        <v>66</v>
      </c>
      <c r="F5">
        <v>45</v>
      </c>
      <c r="G5" t="s">
        <v>66</v>
      </c>
      <c r="H5">
        <v>47</v>
      </c>
      <c r="I5" t="s">
        <v>66</v>
      </c>
      <c r="J5">
        <v>50</v>
      </c>
      <c r="K5" t="s">
        <v>66</v>
      </c>
      <c r="L5">
        <v>50</v>
      </c>
      <c r="M5">
        <f>(L5-$L$33)/$L$34</f>
        <v>0.36394977939384804</v>
      </c>
      <c r="N5">
        <v>55</v>
      </c>
      <c r="O5" t="s">
        <v>66</v>
      </c>
    </row>
    <row r="6" spans="1:15">
      <c r="A6" t="s">
        <v>40</v>
      </c>
      <c r="B6">
        <v>10</v>
      </c>
      <c r="C6" t="s">
        <v>66</v>
      </c>
      <c r="D6">
        <v>11</v>
      </c>
      <c r="E6" t="s">
        <v>66</v>
      </c>
      <c r="F6">
        <v>24</v>
      </c>
      <c r="G6" t="s">
        <v>66</v>
      </c>
      <c r="H6">
        <v>25</v>
      </c>
      <c r="I6" t="s">
        <v>66</v>
      </c>
      <c r="J6">
        <v>27</v>
      </c>
      <c r="K6" t="s">
        <v>66</v>
      </c>
      <c r="L6">
        <v>23</v>
      </c>
      <c r="M6">
        <f t="shared" ref="M6:M32" si="0">(L6-$L$33)/$L$34</f>
        <v>-1.0918493381815442</v>
      </c>
      <c r="N6">
        <v>21</v>
      </c>
      <c r="O6" t="s">
        <v>66</v>
      </c>
    </row>
    <row r="7" spans="1:15">
      <c r="A7" t="s">
        <v>41</v>
      </c>
      <c r="B7">
        <v>19</v>
      </c>
      <c r="C7" t="s">
        <v>66</v>
      </c>
      <c r="D7">
        <v>26</v>
      </c>
      <c r="E7" t="s">
        <v>66</v>
      </c>
      <c r="F7">
        <v>23</v>
      </c>
      <c r="G7" t="s">
        <v>66</v>
      </c>
      <c r="H7">
        <v>42</v>
      </c>
      <c r="I7" t="s">
        <v>66</v>
      </c>
      <c r="J7">
        <v>30</v>
      </c>
      <c r="K7" t="s">
        <v>66</v>
      </c>
      <c r="L7">
        <v>29</v>
      </c>
      <c r="M7">
        <f t="shared" si="0"/>
        <v>-0.76833842316479029</v>
      </c>
      <c r="N7">
        <v>37</v>
      </c>
      <c r="O7" t="s">
        <v>66</v>
      </c>
    </row>
    <row r="8" spans="1:15">
      <c r="A8" t="s">
        <v>42</v>
      </c>
      <c r="B8">
        <v>49</v>
      </c>
      <c r="C8" t="s">
        <v>66</v>
      </c>
      <c r="D8">
        <v>73</v>
      </c>
      <c r="E8" t="s">
        <v>66</v>
      </c>
      <c r="F8">
        <v>78</v>
      </c>
      <c r="G8" t="s">
        <v>66</v>
      </c>
      <c r="H8">
        <v>81</v>
      </c>
      <c r="I8" t="s">
        <v>66</v>
      </c>
      <c r="J8">
        <v>83</v>
      </c>
      <c r="K8" t="s">
        <v>66</v>
      </c>
      <c r="L8">
        <v>85</v>
      </c>
      <c r="M8">
        <f t="shared" si="0"/>
        <v>2.2510967836582449</v>
      </c>
      <c r="N8">
        <v>84</v>
      </c>
      <c r="O8" t="s">
        <v>66</v>
      </c>
    </row>
    <row r="9" spans="1:15">
      <c r="A9" t="s">
        <v>43</v>
      </c>
      <c r="B9">
        <v>44</v>
      </c>
      <c r="C9" t="s">
        <v>66</v>
      </c>
      <c r="D9">
        <v>48</v>
      </c>
      <c r="E9" t="s">
        <v>66</v>
      </c>
      <c r="F9">
        <v>50</v>
      </c>
      <c r="G9" t="s">
        <v>66</v>
      </c>
      <c r="H9">
        <v>50</v>
      </c>
      <c r="I9" t="s">
        <v>66</v>
      </c>
      <c r="J9">
        <v>51</v>
      </c>
      <c r="K9" t="s">
        <v>66</v>
      </c>
      <c r="L9">
        <v>49</v>
      </c>
      <c r="M9">
        <f t="shared" si="0"/>
        <v>0.31003129355772241</v>
      </c>
      <c r="N9">
        <v>53</v>
      </c>
      <c r="O9" t="s">
        <v>66</v>
      </c>
    </row>
    <row r="10" spans="1:15">
      <c r="A10" t="s">
        <v>44</v>
      </c>
      <c r="B10">
        <v>37</v>
      </c>
      <c r="C10" t="s">
        <v>66</v>
      </c>
      <c r="D10">
        <v>46</v>
      </c>
      <c r="E10" t="s">
        <v>66</v>
      </c>
      <c r="F10">
        <v>50</v>
      </c>
      <c r="G10" t="s">
        <v>66</v>
      </c>
      <c r="H10">
        <v>53</v>
      </c>
      <c r="I10" t="s">
        <v>66</v>
      </c>
      <c r="J10">
        <v>54</v>
      </c>
      <c r="K10" t="s">
        <v>66</v>
      </c>
      <c r="L10">
        <v>48</v>
      </c>
      <c r="M10">
        <f t="shared" si="0"/>
        <v>0.25611280772159678</v>
      </c>
      <c r="N10">
        <v>51</v>
      </c>
      <c r="O10" t="s">
        <v>66</v>
      </c>
    </row>
    <row r="11" spans="1:15">
      <c r="A11" t="s">
        <v>70</v>
      </c>
      <c r="B11">
        <v>34</v>
      </c>
      <c r="C11" t="s">
        <v>66</v>
      </c>
      <c r="D11">
        <v>37</v>
      </c>
      <c r="E11" t="s">
        <v>66</v>
      </c>
      <c r="F11">
        <v>37</v>
      </c>
      <c r="G11" t="s">
        <v>66</v>
      </c>
      <c r="H11">
        <v>44</v>
      </c>
      <c r="I11" t="s">
        <v>66</v>
      </c>
      <c r="J11">
        <v>49</v>
      </c>
      <c r="K11" t="s">
        <v>66</v>
      </c>
      <c r="L11">
        <v>45</v>
      </c>
      <c r="M11">
        <f t="shared" si="0"/>
        <v>9.4357350213219851E-2</v>
      </c>
      <c r="N11">
        <v>51</v>
      </c>
      <c r="O11" t="s">
        <v>66</v>
      </c>
    </row>
    <row r="12" spans="1:15">
      <c r="A12" t="s">
        <v>68</v>
      </c>
      <c r="B12">
        <v>13</v>
      </c>
      <c r="C12" t="s">
        <v>66</v>
      </c>
      <c r="D12">
        <v>14</v>
      </c>
      <c r="E12" t="s">
        <v>66</v>
      </c>
      <c r="F12">
        <v>16</v>
      </c>
      <c r="G12" t="s">
        <v>66</v>
      </c>
      <c r="H12">
        <v>27</v>
      </c>
      <c r="I12" t="s">
        <v>66</v>
      </c>
      <c r="J12">
        <v>34</v>
      </c>
      <c r="K12" t="s">
        <v>66</v>
      </c>
      <c r="L12">
        <v>36</v>
      </c>
      <c r="M12">
        <f t="shared" si="0"/>
        <v>-0.39090902231191083</v>
      </c>
      <c r="N12">
        <v>45</v>
      </c>
      <c r="O12" t="s">
        <v>66</v>
      </c>
    </row>
    <row r="13" spans="1:15">
      <c r="A13" t="s">
        <v>45</v>
      </c>
      <c r="B13">
        <v>31</v>
      </c>
      <c r="C13" t="s">
        <v>66</v>
      </c>
      <c r="D13">
        <v>34</v>
      </c>
      <c r="E13" t="s">
        <v>66</v>
      </c>
      <c r="F13">
        <v>38</v>
      </c>
      <c r="G13" t="s">
        <v>66</v>
      </c>
      <c r="H13">
        <v>38</v>
      </c>
      <c r="I13" t="s">
        <v>66</v>
      </c>
      <c r="J13">
        <v>44</v>
      </c>
      <c r="K13" t="s">
        <v>66</v>
      </c>
      <c r="L13">
        <v>44</v>
      </c>
      <c r="M13">
        <f t="shared" si="0"/>
        <v>4.0438864377094222E-2</v>
      </c>
      <c r="N13">
        <v>49</v>
      </c>
      <c r="O13" t="s">
        <v>66</v>
      </c>
    </row>
    <row r="14" spans="1:15">
      <c r="A14" t="s">
        <v>46</v>
      </c>
      <c r="B14">
        <v>48</v>
      </c>
      <c r="C14" t="s">
        <v>66</v>
      </c>
      <c r="D14">
        <v>47</v>
      </c>
      <c r="E14" t="s">
        <v>66</v>
      </c>
      <c r="F14">
        <v>57</v>
      </c>
      <c r="G14" t="s">
        <v>66</v>
      </c>
      <c r="H14">
        <v>57</v>
      </c>
      <c r="I14" t="s">
        <v>66</v>
      </c>
      <c r="J14">
        <v>61</v>
      </c>
      <c r="K14" t="s">
        <v>66</v>
      </c>
      <c r="L14">
        <v>60</v>
      </c>
      <c r="M14">
        <f t="shared" si="0"/>
        <v>0.90313463775510439</v>
      </c>
      <c r="N14">
        <v>64</v>
      </c>
      <c r="O14" t="s">
        <v>66</v>
      </c>
    </row>
    <row r="15" spans="1:15">
      <c r="A15" t="s">
        <v>96</v>
      </c>
      <c r="B15">
        <v>16</v>
      </c>
      <c r="C15" t="s">
        <v>66</v>
      </c>
      <c r="D15">
        <v>17</v>
      </c>
      <c r="E15" t="s">
        <v>66</v>
      </c>
      <c r="F15">
        <v>19</v>
      </c>
      <c r="G15" t="s">
        <v>66</v>
      </c>
      <c r="H15">
        <v>17</v>
      </c>
      <c r="I15" t="s">
        <v>66</v>
      </c>
      <c r="J15">
        <v>26</v>
      </c>
      <c r="K15" t="s">
        <v>66</v>
      </c>
      <c r="L15">
        <v>25</v>
      </c>
      <c r="M15">
        <f t="shared" si="0"/>
        <v>-0.9840123665092928</v>
      </c>
      <c r="N15">
        <v>32</v>
      </c>
      <c r="O15" t="s">
        <v>66</v>
      </c>
    </row>
    <row r="16" spans="1:15">
      <c r="A16" t="s">
        <v>47</v>
      </c>
      <c r="B16">
        <v>20</v>
      </c>
      <c r="C16" t="s">
        <v>66</v>
      </c>
      <c r="D16">
        <v>21</v>
      </c>
      <c r="E16" t="s">
        <v>66</v>
      </c>
      <c r="F16">
        <v>23</v>
      </c>
      <c r="G16" t="s">
        <v>66</v>
      </c>
      <c r="H16">
        <v>22</v>
      </c>
      <c r="I16" t="s">
        <v>66</v>
      </c>
      <c r="J16">
        <v>19</v>
      </c>
      <c r="K16" t="s">
        <v>66</v>
      </c>
      <c r="L16">
        <v>21</v>
      </c>
      <c r="M16">
        <f t="shared" si="0"/>
        <v>-1.1996863098537953</v>
      </c>
      <c r="N16">
        <v>23</v>
      </c>
      <c r="O16" t="s">
        <v>66</v>
      </c>
    </row>
    <row r="17" spans="1:15">
      <c r="A17" t="s">
        <v>48</v>
      </c>
      <c r="B17">
        <v>18</v>
      </c>
      <c r="C17" t="s">
        <v>66</v>
      </c>
      <c r="D17">
        <v>24</v>
      </c>
      <c r="E17" t="s">
        <v>66</v>
      </c>
      <c r="F17">
        <v>25</v>
      </c>
      <c r="G17" t="s">
        <v>66</v>
      </c>
      <c r="H17">
        <v>29</v>
      </c>
      <c r="I17" t="s">
        <v>66</v>
      </c>
      <c r="J17">
        <v>30</v>
      </c>
      <c r="K17" t="s">
        <v>66</v>
      </c>
      <c r="L17">
        <v>30</v>
      </c>
      <c r="M17">
        <f t="shared" si="0"/>
        <v>-0.7144199373286646</v>
      </c>
      <c r="N17">
        <v>41</v>
      </c>
      <c r="O17" t="s">
        <v>66</v>
      </c>
    </row>
    <row r="18" spans="1:15">
      <c r="A18" t="s">
        <v>49</v>
      </c>
      <c r="B18">
        <v>20</v>
      </c>
      <c r="C18" t="s">
        <v>66</v>
      </c>
      <c r="D18">
        <v>30</v>
      </c>
      <c r="E18" t="s">
        <v>66</v>
      </c>
      <c r="F18">
        <v>40</v>
      </c>
      <c r="G18" t="s">
        <v>66</v>
      </c>
      <c r="H18">
        <v>41</v>
      </c>
      <c r="I18" t="s">
        <v>66</v>
      </c>
      <c r="J18">
        <v>47</v>
      </c>
      <c r="K18" t="s">
        <v>66</v>
      </c>
      <c r="L18">
        <v>35</v>
      </c>
      <c r="M18">
        <f t="shared" si="0"/>
        <v>-0.44482750814803645</v>
      </c>
      <c r="N18">
        <v>54</v>
      </c>
      <c r="O18" t="s">
        <v>66</v>
      </c>
    </row>
    <row r="19" spans="1:15">
      <c r="A19" t="s">
        <v>50</v>
      </c>
      <c r="B19">
        <v>22</v>
      </c>
      <c r="C19" t="s">
        <v>66</v>
      </c>
      <c r="D19">
        <v>22</v>
      </c>
      <c r="E19" t="s">
        <v>66</v>
      </c>
      <c r="F19">
        <v>24</v>
      </c>
      <c r="G19" t="s">
        <v>66</v>
      </c>
      <c r="H19">
        <v>29</v>
      </c>
      <c r="I19" t="s">
        <v>66</v>
      </c>
      <c r="J19">
        <v>36</v>
      </c>
      <c r="K19" t="s">
        <v>66</v>
      </c>
      <c r="L19">
        <v>34</v>
      </c>
      <c r="M19">
        <f t="shared" si="0"/>
        <v>-0.49874599398416208</v>
      </c>
      <c r="N19">
        <v>41</v>
      </c>
      <c r="O19" t="s">
        <v>66</v>
      </c>
    </row>
    <row r="20" spans="1:15">
      <c r="A20" t="s">
        <v>51</v>
      </c>
      <c r="B20">
        <v>60</v>
      </c>
      <c r="C20" t="s">
        <v>66</v>
      </c>
      <c r="D20">
        <v>66</v>
      </c>
      <c r="E20" t="s">
        <v>66</v>
      </c>
      <c r="F20">
        <v>67</v>
      </c>
      <c r="G20" t="s">
        <v>66</v>
      </c>
      <c r="H20">
        <v>60</v>
      </c>
      <c r="I20" t="s">
        <v>66</v>
      </c>
      <c r="J20">
        <v>61</v>
      </c>
      <c r="K20" t="s">
        <v>66</v>
      </c>
      <c r="L20">
        <v>56</v>
      </c>
      <c r="M20">
        <f t="shared" si="0"/>
        <v>0.68746069441060187</v>
      </c>
      <c r="N20">
        <v>67</v>
      </c>
      <c r="O20" t="s">
        <v>66</v>
      </c>
    </row>
    <row r="21" spans="1:15">
      <c r="A21" t="s">
        <v>52</v>
      </c>
      <c r="B21">
        <v>29</v>
      </c>
      <c r="C21" t="s">
        <v>66</v>
      </c>
      <c r="D21">
        <v>31</v>
      </c>
      <c r="E21" t="s">
        <v>66</v>
      </c>
      <c r="F21">
        <v>35</v>
      </c>
      <c r="G21" t="s">
        <v>66</v>
      </c>
      <c r="H21">
        <v>38</v>
      </c>
      <c r="I21" t="s">
        <v>66</v>
      </c>
      <c r="J21">
        <v>42</v>
      </c>
      <c r="K21" t="s">
        <v>66</v>
      </c>
      <c r="L21">
        <v>37</v>
      </c>
      <c r="M21">
        <f t="shared" si="0"/>
        <v>-0.3369905364757852</v>
      </c>
      <c r="N21">
        <v>49</v>
      </c>
      <c r="O21" t="s">
        <v>66</v>
      </c>
    </row>
    <row r="22" spans="1:15">
      <c r="A22" t="s">
        <v>53</v>
      </c>
      <c r="B22">
        <v>25</v>
      </c>
      <c r="C22" t="s">
        <v>66</v>
      </c>
      <c r="D22">
        <v>34</v>
      </c>
      <c r="E22" t="s">
        <v>66</v>
      </c>
      <c r="F22">
        <v>37</v>
      </c>
      <c r="G22" t="s">
        <v>66</v>
      </c>
      <c r="H22">
        <v>37</v>
      </c>
      <c r="I22" t="s">
        <v>66</v>
      </c>
      <c r="J22">
        <v>41</v>
      </c>
      <c r="K22" t="s">
        <v>66</v>
      </c>
      <c r="L22">
        <v>32</v>
      </c>
      <c r="M22">
        <f t="shared" si="0"/>
        <v>-0.60658296565641334</v>
      </c>
      <c r="N22">
        <v>40</v>
      </c>
      <c r="O22" t="s">
        <v>66</v>
      </c>
    </row>
    <row r="23" spans="1:15">
      <c r="A23" t="s">
        <v>54</v>
      </c>
      <c r="B23">
        <v>61</v>
      </c>
      <c r="C23" t="s">
        <v>66</v>
      </c>
      <c r="D23">
        <v>61</v>
      </c>
      <c r="E23" t="s">
        <v>66</v>
      </c>
      <c r="F23">
        <v>64</v>
      </c>
      <c r="G23" t="s">
        <v>66</v>
      </c>
      <c r="H23">
        <v>62</v>
      </c>
      <c r="I23" t="s">
        <v>66</v>
      </c>
      <c r="J23">
        <v>67</v>
      </c>
      <c r="K23" t="s">
        <v>66</v>
      </c>
      <c r="L23">
        <v>79</v>
      </c>
      <c r="M23">
        <f t="shared" si="0"/>
        <v>1.9275858686414913</v>
      </c>
      <c r="N23">
        <v>75</v>
      </c>
      <c r="O23" t="s">
        <v>66</v>
      </c>
    </row>
    <row r="24" spans="1:15">
      <c r="A24" t="s">
        <v>55</v>
      </c>
      <c r="B24">
        <v>51</v>
      </c>
      <c r="C24" t="s">
        <v>66</v>
      </c>
      <c r="D24">
        <v>49</v>
      </c>
      <c r="E24" t="s">
        <v>66</v>
      </c>
      <c r="F24">
        <v>51</v>
      </c>
      <c r="G24" t="s">
        <v>66</v>
      </c>
      <c r="H24">
        <v>51</v>
      </c>
      <c r="I24" t="s">
        <v>66</v>
      </c>
      <c r="J24">
        <v>53</v>
      </c>
      <c r="K24" t="s">
        <v>66</v>
      </c>
      <c r="L24">
        <v>54</v>
      </c>
      <c r="M24">
        <f t="shared" si="0"/>
        <v>0.5796237227383505</v>
      </c>
      <c r="N24">
        <v>59</v>
      </c>
      <c r="O24" t="s">
        <v>66</v>
      </c>
    </row>
    <row r="25" spans="1:15">
      <c r="A25" t="s">
        <v>56</v>
      </c>
      <c r="B25">
        <v>22</v>
      </c>
      <c r="C25" t="s">
        <v>66</v>
      </c>
      <c r="D25">
        <v>25</v>
      </c>
      <c r="E25" t="s">
        <v>66</v>
      </c>
      <c r="F25">
        <v>28</v>
      </c>
      <c r="G25" t="s">
        <v>66</v>
      </c>
      <c r="H25">
        <v>28</v>
      </c>
      <c r="I25" t="s">
        <v>66</v>
      </c>
      <c r="J25">
        <v>32</v>
      </c>
      <c r="K25" t="s">
        <v>66</v>
      </c>
      <c r="L25">
        <v>23</v>
      </c>
      <c r="M25">
        <f t="shared" si="0"/>
        <v>-1.0918493381815442</v>
      </c>
      <c r="N25">
        <v>27</v>
      </c>
      <c r="O25" t="s">
        <v>66</v>
      </c>
    </row>
    <row r="26" spans="1:15">
      <c r="A26" t="s">
        <v>76</v>
      </c>
      <c r="B26">
        <v>19</v>
      </c>
      <c r="C26" t="s">
        <v>66</v>
      </c>
      <c r="D26">
        <v>21</v>
      </c>
      <c r="E26" t="s">
        <v>66</v>
      </c>
      <c r="F26">
        <v>26</v>
      </c>
      <c r="G26" t="s">
        <v>66</v>
      </c>
      <c r="H26">
        <v>37</v>
      </c>
      <c r="I26" t="s">
        <v>66</v>
      </c>
      <c r="J26">
        <v>39</v>
      </c>
      <c r="K26" t="s">
        <v>66</v>
      </c>
      <c r="L26">
        <v>38</v>
      </c>
      <c r="M26">
        <f t="shared" si="0"/>
        <v>-0.28307205063965957</v>
      </c>
      <c r="N26">
        <v>41</v>
      </c>
      <c r="O26" t="s">
        <v>66</v>
      </c>
    </row>
    <row r="27" spans="1:15">
      <c r="A27" t="s">
        <v>57</v>
      </c>
      <c r="B27" s="68" t="s">
        <v>332</v>
      </c>
      <c r="C27" t="s">
        <v>66</v>
      </c>
      <c r="D27">
        <v>7</v>
      </c>
      <c r="E27" t="s">
        <v>66</v>
      </c>
      <c r="F27">
        <v>8</v>
      </c>
      <c r="G27" t="s">
        <v>66</v>
      </c>
      <c r="H27">
        <v>7</v>
      </c>
      <c r="I27" t="s">
        <v>66</v>
      </c>
      <c r="J27">
        <v>31</v>
      </c>
      <c r="K27" t="s">
        <v>66</v>
      </c>
      <c r="L27">
        <v>5</v>
      </c>
      <c r="M27">
        <f t="shared" si="0"/>
        <v>-2.0623820832318054</v>
      </c>
      <c r="N27">
        <v>10</v>
      </c>
      <c r="O27" t="s">
        <v>387</v>
      </c>
    </row>
    <row r="28" spans="1:15">
      <c r="A28" t="s">
        <v>58</v>
      </c>
      <c r="B28">
        <v>35</v>
      </c>
      <c r="C28" t="s">
        <v>66</v>
      </c>
      <c r="D28">
        <v>35</v>
      </c>
      <c r="E28" t="s">
        <v>66</v>
      </c>
      <c r="F28">
        <v>44</v>
      </c>
      <c r="G28" t="s">
        <v>66</v>
      </c>
      <c r="H28">
        <v>46</v>
      </c>
      <c r="I28" t="s">
        <v>66</v>
      </c>
      <c r="J28">
        <v>48</v>
      </c>
      <c r="K28" t="s">
        <v>66</v>
      </c>
      <c r="L28">
        <v>52</v>
      </c>
      <c r="M28">
        <f t="shared" si="0"/>
        <v>0.4717867510660993</v>
      </c>
      <c r="N28">
        <v>53</v>
      </c>
      <c r="O28" t="s">
        <v>66</v>
      </c>
    </row>
    <row r="29" spans="1:15">
      <c r="A29" s="66" t="s">
        <v>59</v>
      </c>
      <c r="B29" s="66">
        <v>40</v>
      </c>
      <c r="C29" s="66" t="s">
        <v>66</v>
      </c>
      <c r="D29" s="66">
        <v>38</v>
      </c>
      <c r="E29" s="66" t="s">
        <v>66</v>
      </c>
      <c r="F29" s="66">
        <v>50</v>
      </c>
      <c r="G29" s="66" t="s">
        <v>66</v>
      </c>
      <c r="H29" s="66">
        <v>48</v>
      </c>
      <c r="I29" s="66" t="s">
        <v>66</v>
      </c>
      <c r="J29" s="66">
        <v>42</v>
      </c>
      <c r="K29" s="66" t="s">
        <v>66</v>
      </c>
      <c r="L29" s="66">
        <v>33</v>
      </c>
      <c r="M29" s="66">
        <f t="shared" si="0"/>
        <v>-0.55266447982028777</v>
      </c>
      <c r="N29" s="66">
        <v>57</v>
      </c>
      <c r="O29" t="s">
        <v>66</v>
      </c>
    </row>
    <row r="30" spans="1:15">
      <c r="A30" t="s">
        <v>60</v>
      </c>
      <c r="B30">
        <v>62</v>
      </c>
      <c r="C30" t="s">
        <v>66</v>
      </c>
      <c r="D30">
        <v>64</v>
      </c>
      <c r="E30" t="s">
        <v>66</v>
      </c>
      <c r="F30">
        <v>68</v>
      </c>
      <c r="G30" t="s">
        <v>66</v>
      </c>
      <c r="H30">
        <v>68</v>
      </c>
      <c r="I30" t="s">
        <v>66</v>
      </c>
      <c r="J30">
        <v>70</v>
      </c>
      <c r="K30" t="s">
        <v>66</v>
      </c>
      <c r="L30">
        <v>69</v>
      </c>
      <c r="M30">
        <f t="shared" si="0"/>
        <v>1.3884010102802351</v>
      </c>
      <c r="N30">
        <v>80</v>
      </c>
      <c r="O30" t="s">
        <v>66</v>
      </c>
    </row>
    <row r="31" spans="1:15">
      <c r="A31" t="s">
        <v>61</v>
      </c>
      <c r="B31">
        <v>59</v>
      </c>
      <c r="C31" t="s">
        <v>66</v>
      </c>
      <c r="D31">
        <v>65</v>
      </c>
      <c r="E31" t="s">
        <v>66</v>
      </c>
      <c r="F31">
        <v>68</v>
      </c>
      <c r="G31" t="s">
        <v>66</v>
      </c>
      <c r="H31">
        <v>74</v>
      </c>
      <c r="I31" t="s">
        <v>66</v>
      </c>
      <c r="J31">
        <v>78</v>
      </c>
      <c r="K31" t="s">
        <v>66</v>
      </c>
      <c r="L31">
        <v>78</v>
      </c>
      <c r="M31">
        <f t="shared" si="0"/>
        <v>1.8736673828053658</v>
      </c>
      <c r="N31">
        <v>81</v>
      </c>
      <c r="O31" t="s">
        <v>66</v>
      </c>
    </row>
    <row r="32" spans="1:15">
      <c r="A32" t="s">
        <v>80</v>
      </c>
      <c r="B32">
        <v>40</v>
      </c>
      <c r="C32" t="s">
        <v>66</v>
      </c>
      <c r="D32">
        <v>48</v>
      </c>
      <c r="E32" t="s">
        <v>66</v>
      </c>
      <c r="F32">
        <v>48</v>
      </c>
      <c r="G32" t="s">
        <v>66</v>
      </c>
      <c r="H32">
        <v>40</v>
      </c>
      <c r="I32" t="s">
        <v>66</v>
      </c>
      <c r="J32">
        <v>43</v>
      </c>
      <c r="K32" t="s">
        <v>66</v>
      </c>
      <c r="L32">
        <v>41</v>
      </c>
      <c r="M32">
        <f t="shared" si="0"/>
        <v>-0.12131659313128268</v>
      </c>
      <c r="N32">
        <v>51</v>
      </c>
      <c r="O32" t="s">
        <v>66</v>
      </c>
    </row>
    <row r="33" spans="1:12">
      <c r="A33" t="s">
        <v>388</v>
      </c>
      <c r="L33">
        <f>AVERAGE(L5:L32)</f>
        <v>43.25</v>
      </c>
    </row>
    <row r="34" spans="1:12">
      <c r="A34" t="s">
        <v>332</v>
      </c>
      <c r="B34" t="s">
        <v>66</v>
      </c>
      <c r="L34">
        <f>_xlfn.STDEV.P(L5:L32)</f>
        <v>18.546514882470891</v>
      </c>
    </row>
    <row r="35" spans="1:12">
      <c r="A35" t="s">
        <v>389</v>
      </c>
      <c r="B35" t="s">
        <v>4</v>
      </c>
    </row>
    <row r="36" spans="1:12">
      <c r="A36" t="s">
        <v>390</v>
      </c>
      <c r="B36" t="s">
        <v>391</v>
      </c>
    </row>
    <row r="37" spans="1:12">
      <c r="A37" t="s">
        <v>392</v>
      </c>
      <c r="B37" t="s">
        <v>393</v>
      </c>
    </row>
    <row r="38" spans="1:12">
      <c r="A38" t="s">
        <v>394</v>
      </c>
      <c r="B38" t="s">
        <v>395</v>
      </c>
    </row>
    <row r="39" spans="1:12">
      <c r="A39" t="s">
        <v>396</v>
      </c>
      <c r="B39" t="s">
        <v>397</v>
      </c>
    </row>
    <row r="40" spans="1:12">
      <c r="A40" t="s">
        <v>398</v>
      </c>
      <c r="B40" t="s">
        <v>399</v>
      </c>
    </row>
    <row r="41" spans="1:12">
      <c r="A41" t="s">
        <v>400</v>
      </c>
      <c r="B41" t="s">
        <v>401</v>
      </c>
    </row>
  </sheetData>
  <pageMargins left="0.7" right="0.7" top="0.75" bottom="0.75" header="0.3" footer="0.3"/>
  <pageSetup paperSize="9" orientation="portrait" horizontalDpi="3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heetViews>
  <sheetFormatPr defaultRowHeight="16.5"/>
  <cols>
    <col min="11" max="11" width="9.140625" style="284"/>
  </cols>
  <sheetData>
    <row r="1" spans="1:12">
      <c r="A1" s="145"/>
      <c r="B1" s="146">
        <v>2004</v>
      </c>
      <c r="C1" s="146">
        <v>2005</v>
      </c>
      <c r="D1" s="146">
        <v>2006</v>
      </c>
      <c r="E1" s="146">
        <v>2007</v>
      </c>
      <c r="F1" s="146">
        <v>2008</v>
      </c>
      <c r="G1" s="146">
        <v>2009</v>
      </c>
      <c r="H1" s="146">
        <v>2010</v>
      </c>
      <c r="I1" s="146">
        <v>2011</v>
      </c>
      <c r="J1" s="146">
        <v>2012</v>
      </c>
      <c r="K1" s="146">
        <v>2013</v>
      </c>
    </row>
    <row r="2" spans="1:12">
      <c r="A2" s="147" t="s">
        <v>55</v>
      </c>
      <c r="B2" s="148">
        <f>'[1]Citacie na vyskumnika 2013'!B2/'[1]Citacie na vyskumnika 2013'!B$30*100</f>
        <v>116.94484691282506</v>
      </c>
      <c r="C2" s="148">
        <f>'[1]Citacie na vyskumnika 2013'!C2/'[1]Citacie na vyskumnika 2013'!C$30*100</f>
        <v>109.83659050064803</v>
      </c>
      <c r="D2" s="148">
        <f>'[1]Citacie na vyskumnika 2013'!D2/'[1]Citacie na vyskumnika 2013'!D$30*100</f>
        <v>107.95494347118651</v>
      </c>
      <c r="E2" s="148">
        <f>'[1]Citacie na vyskumnika 2013'!E2/'[1]Citacie na vyskumnika 2013'!E$30*100</f>
        <v>104.89945517969379</v>
      </c>
      <c r="F2" s="148">
        <f>'[1]Citacie na vyskumnika 2013'!F2/'[1]Citacie na vyskumnika 2013'!F$30*100</f>
        <v>99.315621501591806</v>
      </c>
      <c r="G2" s="148">
        <f>'[1]Citacie na vyskumnika 2013'!G2/'[1]Citacie na vyskumnika 2013'!G$30*100</f>
        <v>101.18918377224186</v>
      </c>
      <c r="H2" s="148">
        <f>'[1]Citacie na vyskumnika 2013'!H2/'[1]Citacie na vyskumnika 2013'!H$30*100</f>
        <v>110.41376442782639</v>
      </c>
      <c r="I2" s="148">
        <f>'[1]Citacie na vyskumnika 2013'!I2/'[1]Citacie na vyskumnika 2013'!I$30*100</f>
        <v>107.15399622506408</v>
      </c>
      <c r="J2" s="148">
        <f>'[1]Citacie na vyskumnika 2013'!J2/'[1]Citacie na vyskumnika 2013'!J$30*100</f>
        <v>107.65478756560243</v>
      </c>
      <c r="K2" s="148">
        <f>'[1]Citacie na vyskumnika 2013'!K2/'[1]Citacie na vyskumnika 2013'!K$30*100</f>
        <v>106.38024186887019</v>
      </c>
      <c r="L2" s="5">
        <f>(K2-$J$30)/$K$31</f>
        <v>9.1601634244302427E-2</v>
      </c>
    </row>
    <row r="3" spans="1:12">
      <c r="A3" s="147" t="s">
        <v>38</v>
      </c>
      <c r="B3" s="148">
        <f>'[1]Citacie na vyskumnika 2013'!B3/'[1]Citacie na vyskumnika 2013'!B$30*100</f>
        <v>138.11168876887254</v>
      </c>
      <c r="C3" s="148">
        <f>'[1]Citacie na vyskumnika 2013'!C3/'[1]Citacie na vyskumnika 2013'!C$30*100</f>
        <v>150.3480034446909</v>
      </c>
      <c r="D3" s="148">
        <f>'[1]Citacie na vyskumnika 2013'!D3/'[1]Citacie na vyskumnika 2013'!D$30*100</f>
        <v>143.29774746277218</v>
      </c>
      <c r="E3" s="148">
        <f>'[1]Citacie na vyskumnika 2013'!E3/'[1]Citacie na vyskumnika 2013'!E$30*100</f>
        <v>141.24847653706729</v>
      </c>
      <c r="F3" s="148">
        <f>'[1]Citacie na vyskumnika 2013'!F3/'[1]Citacie na vyskumnika 2013'!F$30*100</f>
        <v>153.5479339782504</v>
      </c>
      <c r="G3" s="148">
        <f>'[1]Citacie na vyskumnika 2013'!G3/'[1]Citacie na vyskumnika 2013'!G$30*100</f>
        <v>150.88215582628823</v>
      </c>
      <c r="H3" s="148">
        <f>'[1]Citacie na vyskumnika 2013'!H3/'[1]Citacie na vyskumnika 2013'!H$30*100</f>
        <v>142.40920677532642</v>
      </c>
      <c r="I3" s="148">
        <f>'[1]Citacie na vyskumnika 2013'!I3/'[1]Citacie na vyskumnika 2013'!I$30*100</f>
        <v>141.09854128560983</v>
      </c>
      <c r="J3" s="148">
        <f>'[1]Citacie na vyskumnika 2013'!J3/'[1]Citacie na vyskumnika 2013'!J$30*100</f>
        <v>136.53403100206089</v>
      </c>
      <c r="K3" s="148">
        <f>'[1]Citacie na vyskumnika 2013'!K3/'[1]Citacie na vyskumnika 2013'!K$30*100</f>
        <v>140.53119412501303</v>
      </c>
      <c r="L3" s="285">
        <f t="shared" ref="L3:L29" si="0">(K3-$J$30)/$K$31</f>
        <v>0.58190954136691875</v>
      </c>
    </row>
    <row r="4" spans="1:12">
      <c r="A4" s="147" t="s">
        <v>40</v>
      </c>
      <c r="B4" s="148">
        <f>'[1]Citacie na vyskumnika 2013'!B4/'[1]Citacie na vyskumnika 2013'!B$30*100</f>
        <v>29.528267707848883</v>
      </c>
      <c r="C4" s="148">
        <f>'[1]Citacie na vyskumnika 2013'!C4/'[1]Citacie na vyskumnika 2013'!C$30*100</f>
        <v>32.506058271954387</v>
      </c>
      <c r="D4" s="148">
        <f>'[1]Citacie na vyskumnika 2013'!D4/'[1]Citacie na vyskumnika 2013'!D$30*100</f>
        <v>34.699255458598778</v>
      </c>
      <c r="E4" s="148">
        <f>'[1]Citacie na vyskumnika 2013'!E4/'[1]Citacie na vyskumnika 2013'!E$30*100</f>
        <v>31.439947221338137</v>
      </c>
      <c r="F4" s="148">
        <f>'[1]Citacie na vyskumnika 2013'!F4/'[1]Citacie na vyskumnika 2013'!F$30*100</f>
        <v>33.771419894437734</v>
      </c>
      <c r="G4" s="148">
        <f>'[1]Citacie na vyskumnika 2013'!G4/'[1]Citacie na vyskumnika 2013'!G$30*100</f>
        <v>31.444835080542909</v>
      </c>
      <c r="H4" s="148">
        <f>'[1]Citacie na vyskumnika 2013'!H4/'[1]Citacie na vyskumnika 2013'!H$30*100</f>
        <v>31.042210568905972</v>
      </c>
      <c r="I4" s="148">
        <f>'[1]Citacie na vyskumnika 2013'!I4/'[1]Citacie na vyskumnika 2013'!I$30*100</f>
        <v>33.334308174544532</v>
      </c>
      <c r="J4" s="148">
        <f>'[1]Citacie na vyskumnika 2013'!J4/'[1]Citacie na vyskumnika 2013'!J$30*100</f>
        <v>49.544653568782834</v>
      </c>
      <c r="K4" s="148">
        <f>'[1]Citacie na vyskumnika 2013'!K4/'[1]Citacie na vyskumnika 2013'!K$30*100</f>
        <v>35.073122043222057</v>
      </c>
      <c r="L4" s="285">
        <f t="shared" si="0"/>
        <v>-0.93216029258063249</v>
      </c>
    </row>
    <row r="5" spans="1:12">
      <c r="A5" s="147" t="s">
        <v>96</v>
      </c>
      <c r="B5" s="148">
        <f>'[1]Citacie na vyskumnika 2013'!B5/'[1]Citacie na vyskumnika 2013'!B$30*100</f>
        <v>42.293769964477548</v>
      </c>
      <c r="C5" s="148">
        <f>'[1]Citacie na vyskumnika 2013'!C5/'[1]Citacie na vyskumnika 2013'!C$30*100</f>
        <v>59.38113494652201</v>
      </c>
      <c r="D5" s="148">
        <f>'[1]Citacie na vyskumnika 2013'!D5/'[1]Citacie na vyskumnika 2013'!D$30*100</f>
        <v>60.21958536928058</v>
      </c>
      <c r="E5" s="148">
        <f>'[1]Citacie na vyskumnika 2013'!E5/'[1]Citacie na vyskumnika 2013'!E$30*100</f>
        <v>61.955691823439253</v>
      </c>
      <c r="F5" s="148">
        <f>'[1]Citacie na vyskumnika 2013'!F5/'[1]Citacie na vyskumnika 2013'!F$30*100</f>
        <v>61.035838856372273</v>
      </c>
      <c r="G5" s="148">
        <f>'[1]Citacie na vyskumnika 2013'!G5/'[1]Citacie na vyskumnika 2013'!G$30*100</f>
        <v>67.365373961490533</v>
      </c>
      <c r="H5" s="148">
        <f>'[1]Citacie na vyskumnika 2013'!H5/'[1]Citacie na vyskumnika 2013'!H$30*100</f>
        <v>87.435138415294418</v>
      </c>
      <c r="I5" s="148">
        <f>'[1]Citacie na vyskumnika 2013'!I5/'[1]Citacie na vyskumnika 2013'!I$30*100</f>
        <v>89.943674136354659</v>
      </c>
      <c r="J5" s="148">
        <f>'[1]Citacie na vyskumnika 2013'!J5/'[1]Citacie na vyskumnika 2013'!J$30*100</f>
        <v>105.55921971756442</v>
      </c>
      <c r="K5" s="148">
        <f>'[1]Citacie na vyskumnika 2013'!K5/'[1]Citacie na vyskumnika 2013'!K$30*100</f>
        <v>97.695624466347454</v>
      </c>
      <c r="L5" s="285">
        <f t="shared" si="0"/>
        <v>-3.308410074938721E-2</v>
      </c>
    </row>
    <row r="6" spans="1:12">
      <c r="A6" s="147" t="s">
        <v>48</v>
      </c>
      <c r="B6" s="148">
        <f>'[1]Citacie na vyskumnika 2013'!B6/'[1]Citacie na vyskumnika 2013'!B$30*100</f>
        <v>123.92035001898911</v>
      </c>
      <c r="C6" s="148">
        <f>'[1]Citacie na vyskumnika 2013'!C6/'[1]Citacie na vyskumnika 2013'!C$30*100</f>
        <v>101.61647645620846</v>
      </c>
      <c r="D6" s="148">
        <f>'[1]Citacie na vyskumnika 2013'!D6/'[1]Citacie na vyskumnika 2013'!D$30*100</f>
        <v>138.76614393359088</v>
      </c>
      <c r="E6" s="148">
        <f>'[1]Citacie na vyskumnika 2013'!E6/'[1]Citacie na vyskumnika 2013'!E$30*100</f>
        <v>146.13863812190357</v>
      </c>
      <c r="F6" s="148">
        <f>'[1]Citacie na vyskumnika 2013'!F6/'[1]Citacie na vyskumnika 2013'!F$30*100</f>
        <v>167.46581909752985</v>
      </c>
      <c r="G6" s="148">
        <f>'[1]Citacie na vyskumnika 2013'!G6/'[1]Citacie na vyskumnika 2013'!G$30*100</f>
        <v>187.89430063356497</v>
      </c>
      <c r="H6" s="148">
        <f>'[1]Citacie na vyskumnika 2013'!H6/'[1]Citacie na vyskumnika 2013'!H$30*100</f>
        <v>229.31218389622993</v>
      </c>
      <c r="I6" s="148">
        <f>'[1]Citacie na vyskumnika 2013'!I6/'[1]Citacie na vyskumnika 2013'!I$30*100</f>
        <v>254.86147857962078</v>
      </c>
      <c r="J6" s="148">
        <f>'[1]Citacie na vyskumnika 2013'!J6/'[1]Citacie na vyskumnika 2013'!J$30*100</f>
        <v>404.52526054869355</v>
      </c>
      <c r="K6" s="148">
        <f>'[1]Citacie na vyskumnika 2013'!K6/'[1]Citacie na vyskumnika 2013'!K$30*100</f>
        <v>317.48799009085099</v>
      </c>
      <c r="L6" s="285">
        <f t="shared" si="0"/>
        <v>3.1224921766733016</v>
      </c>
    </row>
    <row r="7" spans="1:12">
      <c r="A7" s="147" t="s">
        <v>41</v>
      </c>
      <c r="B7" s="148">
        <f>'[1]Citacie na vyskumnika 2013'!B7/'[1]Citacie na vyskumnika 2013'!B$30*100</f>
        <v>75.308304179728779</v>
      </c>
      <c r="C7" s="148">
        <f>'[1]Citacie na vyskumnika 2013'!C7/'[1]Citacie na vyskumnika 2013'!C$30*100</f>
        <v>57.196948210802255</v>
      </c>
      <c r="D7" s="148">
        <f>'[1]Citacie na vyskumnika 2013'!D7/'[1]Citacie na vyskumnika 2013'!D$30*100</f>
        <v>59.713244333478308</v>
      </c>
      <c r="E7" s="148">
        <f>'[1]Citacie na vyskumnika 2013'!E7/'[1]Citacie na vyskumnika 2013'!E$30*100</f>
        <v>58.004898390443827</v>
      </c>
      <c r="F7" s="148">
        <f>'[1]Citacie na vyskumnika 2013'!F7/'[1]Citacie na vyskumnika 2013'!F$30*100</f>
        <v>59.682382683845489</v>
      </c>
      <c r="G7" s="148">
        <f>'[1]Citacie na vyskumnika 2013'!G7/'[1]Citacie na vyskumnika 2013'!G$30*100</f>
        <v>64.690503252179184</v>
      </c>
      <c r="H7" s="148">
        <f>'[1]Citacie na vyskumnika 2013'!H7/'[1]Citacie na vyskumnika 2013'!H$30*100</f>
        <v>71.665793340338993</v>
      </c>
      <c r="I7" s="148">
        <f>'[1]Citacie na vyskumnika 2013'!I7/'[1]Citacie na vyskumnika 2013'!I$30*100</f>
        <v>70.340718380553696</v>
      </c>
      <c r="J7" s="148">
        <f>'[1]Citacie na vyskumnika 2013'!J7/'[1]Citacie na vyskumnika 2013'!J$30*100</f>
        <v>74.411803990914791</v>
      </c>
      <c r="K7" s="148">
        <f>'[1]Citacie na vyskumnika 2013'!K7/'[1]Citacie na vyskumnika 2013'!K$30*100</f>
        <v>72.30882403034586</v>
      </c>
      <c r="L7" s="285">
        <f t="shared" si="0"/>
        <v>-0.39756439099009405</v>
      </c>
    </row>
    <row r="8" spans="1:12">
      <c r="A8" s="147" t="s">
        <v>42</v>
      </c>
      <c r="B8" s="148">
        <f>'[1]Citacie na vyskumnika 2013'!B8/'[1]Citacie na vyskumnika 2013'!B$30*100</f>
        <v>140.55951446091393</v>
      </c>
      <c r="C8" s="148">
        <f>'[1]Citacie na vyskumnika 2013'!C8/'[1]Citacie na vyskumnika 2013'!C$30*100</f>
        <v>132.29995270976343</v>
      </c>
      <c r="D8" s="148">
        <f>'[1]Citacie na vyskumnika 2013'!D8/'[1]Citacie na vyskumnika 2013'!D$30*100</f>
        <v>134.42537795249808</v>
      </c>
      <c r="E8" s="148">
        <f>'[1]Citacie na vyskumnika 2013'!E8/'[1]Citacie na vyskumnika 2013'!E$30*100</f>
        <v>131.16243951229086</v>
      </c>
      <c r="F8" s="148">
        <f>'[1]Citacie na vyskumnika 2013'!F8/'[1]Citacie na vyskumnika 2013'!F$30*100</f>
        <v>119.0425758402875</v>
      </c>
      <c r="G8" s="148">
        <f>'[1]Citacie na vyskumnika 2013'!G8/'[1]Citacie na vyskumnika 2013'!G$30*100</f>
        <v>118.4530308361561</v>
      </c>
      <c r="H8" s="148">
        <f>'[1]Citacie na vyskumnika 2013'!H8/'[1]Citacie na vyskumnika 2013'!H$30*100</f>
        <v>123.29047175395363</v>
      </c>
      <c r="I8" s="148">
        <f>'[1]Citacie na vyskumnika 2013'!I8/'[1]Citacie na vyskumnika 2013'!I$30*100</f>
        <v>125.89731114933038</v>
      </c>
      <c r="J8" s="148">
        <f>'[1]Citacie na vyskumnika 2013'!J8/'[1]Citacie na vyskumnika 2013'!J$30*100</f>
        <v>130.29321913077462</v>
      </c>
      <c r="K8" s="148">
        <f>'[1]Citacie na vyskumnika 2013'!K8/'[1]Citacie na vyskumnika 2013'!K$30*100</f>
        <v>127.21235717653792</v>
      </c>
      <c r="L8" s="285">
        <f t="shared" si="0"/>
        <v>0.39068995192371159</v>
      </c>
    </row>
    <row r="9" spans="1:12">
      <c r="A9" s="147" t="s">
        <v>44</v>
      </c>
      <c r="B9" s="148">
        <f>'[1]Citacie na vyskumnika 2013'!B9/'[1]Citacie na vyskumnika 2013'!B$30*100</f>
        <v>61.252490583232834</v>
      </c>
      <c r="C9" s="148">
        <f>'[1]Citacie na vyskumnika 2013'!C9/'[1]Citacie na vyskumnika 2013'!C$30*100</f>
        <v>69.767184481078729</v>
      </c>
      <c r="D9" s="148">
        <f>'[1]Citacie na vyskumnika 2013'!D9/'[1]Citacie na vyskumnika 2013'!D$30*100</f>
        <v>62.417331114711082</v>
      </c>
      <c r="E9" s="148">
        <f>'[1]Citacie na vyskumnika 2013'!E9/'[1]Citacie na vyskumnika 2013'!E$30*100</f>
        <v>71.948004691186512</v>
      </c>
      <c r="F9" s="148">
        <f>'[1]Citacie na vyskumnika 2013'!F9/'[1]Citacie na vyskumnika 2013'!F$30*100</f>
        <v>71.09562364306143</v>
      </c>
      <c r="G9" s="148">
        <f>'[1]Citacie na vyskumnika 2013'!G9/'[1]Citacie na vyskumnika 2013'!G$30*100</f>
        <v>72.47509079117691</v>
      </c>
      <c r="H9" s="148">
        <f>'[1]Citacie na vyskumnika 2013'!H9/'[1]Citacie na vyskumnika 2013'!H$30*100</f>
        <v>96.720471703242012</v>
      </c>
      <c r="I9" s="148">
        <f>'[1]Citacie na vyskumnika 2013'!I9/'[1]Citacie na vyskumnika 2013'!I$30*100</f>
        <v>89.092952643884715</v>
      </c>
      <c r="J9" s="148">
        <f>'[1]Citacie na vyskumnika 2013'!J9/'[1]Citacie na vyskumnika 2013'!J$30*100</f>
        <v>120.45688247966464</v>
      </c>
      <c r="K9" s="148">
        <f>'[1]Citacie na vyskumnika 2013'!K9/'[1]Citacie na vyskumnika 2013'!K$30*100</f>
        <v>108.66627684508821</v>
      </c>
      <c r="L9" s="285">
        <f t="shared" si="0"/>
        <v>0.12442241816832739</v>
      </c>
    </row>
    <row r="10" spans="1:12">
      <c r="A10" s="147" t="s">
        <v>60</v>
      </c>
      <c r="B10" s="148">
        <f>'[1]Citacie na vyskumnika 2013'!B10/'[1]Citacie na vyskumnika 2013'!B$30*100</f>
        <v>67.780777921732366</v>
      </c>
      <c r="C10" s="148">
        <f>'[1]Citacie na vyskumnika 2013'!C10/'[1]Citacie na vyskumnika 2013'!C$30*100</f>
        <v>71.315491729958509</v>
      </c>
      <c r="D10" s="148">
        <f>'[1]Citacie na vyskumnika 2013'!D10/'[1]Citacie na vyskumnika 2013'!D$30*100</f>
        <v>71.598333256100986</v>
      </c>
      <c r="E10" s="148">
        <f>'[1]Citacie na vyskumnika 2013'!E10/'[1]Citacie na vyskumnika 2013'!E$30*100</f>
        <v>76.325827580680851</v>
      </c>
      <c r="F10" s="148">
        <f>'[1]Citacie na vyskumnika 2013'!F10/'[1]Citacie na vyskumnika 2013'!F$30*100</f>
        <v>77.250083515576222</v>
      </c>
      <c r="G10" s="148">
        <f>'[1]Citacie na vyskumnika 2013'!G10/'[1]Citacie na vyskumnika 2013'!G$30*100</f>
        <v>74.951451314174633</v>
      </c>
      <c r="H10" s="148">
        <f>'[1]Citacie na vyskumnika 2013'!H10/'[1]Citacie na vyskumnika 2013'!H$30*100</f>
        <v>78.640906282078546</v>
      </c>
      <c r="I10" s="148">
        <f>'[1]Citacie na vyskumnika 2013'!I10/'[1]Citacie na vyskumnika 2013'!I$30*100</f>
        <v>79.998502880255344</v>
      </c>
      <c r="J10" s="148">
        <f>'[1]Citacie na vyskumnika 2013'!J10/'[1]Citacie na vyskumnika 2013'!J$30*100</f>
        <v>80.12377085581322</v>
      </c>
      <c r="K10" s="148">
        <f>'[1]Citacie na vyskumnika 2013'!K10/'[1]Citacie na vyskumnika 2013'!K$30*100</f>
        <v>83.179547155097751</v>
      </c>
      <c r="L10" s="285">
        <f t="shared" si="0"/>
        <v>-0.24149256423018858</v>
      </c>
    </row>
    <row r="11" spans="1:12">
      <c r="A11" s="147" t="s">
        <v>46</v>
      </c>
      <c r="B11" s="148">
        <f>'[1]Citacie na vyskumnika 2013'!B11/'[1]Citacie na vyskumnika 2013'!B$30*100</f>
        <v>79.785633428466639</v>
      </c>
      <c r="C11" s="148">
        <f>'[1]Citacie na vyskumnika 2013'!C11/'[1]Citacie na vyskumnika 2013'!C$30*100</f>
        <v>83.079317842229173</v>
      </c>
      <c r="D11" s="148">
        <f>'[1]Citacie na vyskumnika 2013'!D11/'[1]Citacie na vyskumnika 2013'!D$30*100</f>
        <v>81.404288080898894</v>
      </c>
      <c r="E11" s="148">
        <f>'[1]Citacie na vyskumnika 2013'!E11/'[1]Citacie na vyskumnika 2013'!E$30*100</f>
        <v>78.235933096882491</v>
      </c>
      <c r="F11" s="148">
        <f>'[1]Citacie na vyskumnika 2013'!F11/'[1]Citacie na vyskumnika 2013'!F$30*100</f>
        <v>79.943725090822653</v>
      </c>
      <c r="G11" s="148">
        <f>'[1]Citacie na vyskumnika 2013'!G11/'[1]Citacie na vyskumnika 2013'!G$30*100</f>
        <v>78.396380083806875</v>
      </c>
      <c r="H11" s="148">
        <f>'[1]Citacie na vyskumnika 2013'!H11/'[1]Citacie na vyskumnika 2013'!H$30*100</f>
        <v>76.919782226365299</v>
      </c>
      <c r="I11" s="148">
        <f>'[1]Citacie na vyskumnika 2013'!I11/'[1]Citacie na vyskumnika 2013'!I$30*100</f>
        <v>75.539409187707534</v>
      </c>
      <c r="J11" s="148">
        <f>'[1]Citacie na vyskumnika 2013'!J11/'[1]Citacie na vyskumnika 2013'!J$30*100</f>
        <v>73.982800644097949</v>
      </c>
      <c r="K11" s="148">
        <f>'[1]Citacie na vyskumnika 2013'!K11/'[1]Citacie na vyskumnika 2013'!K$30*100</f>
        <v>73.764645902289203</v>
      </c>
      <c r="L11" s="285">
        <f t="shared" si="0"/>
        <v>-0.37666304189089062</v>
      </c>
    </row>
    <row r="12" spans="1:12">
      <c r="A12" s="147" t="s">
        <v>43</v>
      </c>
      <c r="B12" s="148">
        <f>'[1]Citacie na vyskumnika 2013'!B12/'[1]Citacie na vyskumnika 2013'!B$30*100</f>
        <v>88.27446353058339</v>
      </c>
      <c r="C12" s="148">
        <f>'[1]Citacie na vyskumnika 2013'!C12/'[1]Citacie na vyskumnika 2013'!C$30*100</f>
        <v>91.581136079115737</v>
      </c>
      <c r="D12" s="148">
        <f>'[1]Citacie na vyskumnika 2013'!D12/'[1]Citacie na vyskumnika 2013'!D$30*100</f>
        <v>90.519469163711335</v>
      </c>
      <c r="E12" s="148">
        <f>'[1]Citacie na vyskumnika 2013'!E12/'[1]Citacie na vyskumnika 2013'!E$30*100</f>
        <v>89.984466035670522</v>
      </c>
      <c r="F12" s="148">
        <f>'[1]Citacie na vyskumnika 2013'!F12/'[1]Citacie na vyskumnika 2013'!F$30*100</f>
        <v>87.613163994542077</v>
      </c>
      <c r="G12" s="148">
        <f>'[1]Citacie na vyskumnika 2013'!G12/'[1]Citacie na vyskumnika 2013'!G$30*100</f>
        <v>85.134757214235051</v>
      </c>
      <c r="H12" s="148">
        <f>'[1]Citacie na vyskumnika 2013'!H12/'[1]Citacie na vyskumnika 2013'!H$30*100</f>
        <v>85.264005427723404</v>
      </c>
      <c r="I12" s="148">
        <f>'[1]Citacie na vyskumnika 2013'!I12/'[1]Citacie na vyskumnika 2013'!I$30*100</f>
        <v>83.587788743681841</v>
      </c>
      <c r="J12" s="148">
        <f>'[1]Citacie na vyskumnika 2013'!J12/'[1]Citacie na vyskumnika 2013'!J$30*100</f>
        <v>81.178951845183491</v>
      </c>
      <c r="K12" s="148">
        <f>'[1]Citacie na vyskumnika 2013'!K12/'[1]Citacie na vyskumnika 2013'!K$30*100</f>
        <v>82.262281239127248</v>
      </c>
      <c r="L12" s="285">
        <f t="shared" si="0"/>
        <v>-0.25466182311823354</v>
      </c>
    </row>
    <row r="13" spans="1:12">
      <c r="A13" s="147" t="s">
        <v>68</v>
      </c>
      <c r="B13" s="148">
        <f>'[1]Citacie na vyskumnika 2013'!B13/'[1]Citacie na vyskumnika 2013'!B$30*100</f>
        <v>94.750090963634321</v>
      </c>
      <c r="C13" s="148">
        <f>'[1]Citacie na vyskumnika 2013'!C13/'[1]Citacie na vyskumnika 2013'!C$30*100</f>
        <v>104.59164961196316</v>
      </c>
      <c r="D13" s="148">
        <f>'[1]Citacie na vyskumnika 2013'!D13/'[1]Citacie na vyskumnika 2013'!D$30*100</f>
        <v>121.12447691740988</v>
      </c>
      <c r="E13" s="148">
        <f>'[1]Citacie na vyskumnika 2013'!E13/'[1]Citacie na vyskumnika 2013'!E$30*100</f>
        <v>114.01903150820249</v>
      </c>
      <c r="F13" s="148">
        <f>'[1]Citacie na vyskumnika 2013'!F13/'[1]Citacie na vyskumnika 2013'!F$30*100</f>
        <v>119.94200276053158</v>
      </c>
      <c r="G13" s="148">
        <f>'[1]Citacie na vyskumnika 2013'!G13/'[1]Citacie na vyskumnika 2013'!G$30*100</f>
        <v>120.59723518360789</v>
      </c>
      <c r="H13" s="148">
        <f>'[1]Citacie na vyskumnika 2013'!H13/'[1]Citacie na vyskumnika 2013'!H$30*100</f>
        <v>113.43043411020012</v>
      </c>
      <c r="I13" s="148">
        <f>'[1]Citacie na vyskumnika 2013'!I13/'[1]Citacie na vyskumnika 2013'!I$30*100</f>
        <v>105.86102372569692</v>
      </c>
      <c r="J13" s="148">
        <f>'[1]Citacie na vyskumnika 2013'!J13/'[1]Citacie na vyskumnika 2013'!J$30*100</f>
        <v>116.53168386081778</v>
      </c>
      <c r="K13" s="148">
        <f>'[1]Citacie na vyskumnika 2013'!K13/'[1]Citacie na vyskumnika 2013'!K$30*100</f>
        <v>96.035401057435848</v>
      </c>
      <c r="L13" s="285">
        <f t="shared" si="0"/>
        <v>-5.6920058788683295E-2</v>
      </c>
    </row>
    <row r="14" spans="1:12">
      <c r="A14" s="147" t="s">
        <v>52</v>
      </c>
      <c r="B14" s="148">
        <f>'[1]Citacie na vyskumnika 2013'!B14/'[1]Citacie na vyskumnika 2013'!B$30*100</f>
        <v>81.619464794287339</v>
      </c>
      <c r="C14" s="148">
        <f>'[1]Citacie na vyskumnika 2013'!C14/'[1]Citacie na vyskumnika 2013'!C$30*100</f>
        <v>86.278354448688191</v>
      </c>
      <c r="D14" s="148">
        <f>'[1]Citacie na vyskumnika 2013'!D14/'[1]Citacie na vyskumnika 2013'!D$30*100</f>
        <v>69.612460110024614</v>
      </c>
      <c r="E14" s="148">
        <f>'[1]Citacie na vyskumnika 2013'!E14/'[1]Citacie na vyskumnika 2013'!E$30*100</f>
        <v>74.133578830031496</v>
      </c>
      <c r="F14" s="148">
        <f>'[1]Citacie na vyskumnika 2013'!F14/'[1]Citacie na vyskumnika 2013'!F$30*100</f>
        <v>69.882037594223846</v>
      </c>
      <c r="G14" s="148">
        <f>'[1]Citacie na vyskumnika 2013'!G14/'[1]Citacie na vyskumnika 2013'!G$30*100</f>
        <v>63.458033890309487</v>
      </c>
      <c r="H14" s="148">
        <f>'[1]Citacie na vyskumnika 2013'!H14/'[1]Citacie na vyskumnika 2013'!H$30*100</f>
        <v>60.880590389566734</v>
      </c>
      <c r="I14" s="148">
        <f>'[1]Citacie na vyskumnika 2013'!I14/'[1]Citacie na vyskumnika 2013'!I$30*100</f>
        <v>59.516898163184131</v>
      </c>
      <c r="J14" s="148">
        <f>'[1]Citacie na vyskumnika 2013'!J14/'[1]Citacie na vyskumnika 2013'!J$30*100</f>
        <v>64.24417572153925</v>
      </c>
      <c r="K14" s="148">
        <f>'[1]Citacie na vyskumnika 2013'!K14/'[1]Citacie na vyskumnika 2013'!K$30*100</f>
        <v>56.28167739383062</v>
      </c>
      <c r="L14" s="285">
        <f t="shared" si="0"/>
        <v>-0.62766739560202489</v>
      </c>
    </row>
    <row r="15" spans="1:12">
      <c r="A15" s="147" t="s">
        <v>70</v>
      </c>
      <c r="B15" s="148">
        <f>'[1]Citacie na vyskumnika 2013'!B15/'[1]Citacie na vyskumnika 2013'!B$30*100</f>
        <v>113.08977760583714</v>
      </c>
      <c r="C15" s="148">
        <f>'[1]Citacie na vyskumnika 2013'!C15/'[1]Citacie na vyskumnika 2013'!C$30*100</f>
        <v>118.41591203839444</v>
      </c>
      <c r="D15" s="148">
        <f>'[1]Citacie na vyskumnika 2013'!D15/'[1]Citacie na vyskumnika 2013'!D$30*100</f>
        <v>134.7970399134563</v>
      </c>
      <c r="E15" s="148">
        <f>'[1]Citacie na vyskumnika 2013'!E15/'[1]Citacie na vyskumnika 2013'!E$30*100</f>
        <v>140.78960747955156</v>
      </c>
      <c r="F15" s="148">
        <f>'[1]Citacie na vyskumnika 2013'!F15/'[1]Citacie na vyskumnika 2013'!F$30*100</f>
        <v>133.75126832096569</v>
      </c>
      <c r="G15" s="148">
        <f>'[1]Citacie na vyskumnika 2013'!G15/'[1]Citacie na vyskumnika 2013'!G$30*100</f>
        <v>145.25103948703673</v>
      </c>
      <c r="H15" s="148">
        <f>'[1]Citacie na vyskumnika 2013'!H15/'[1]Citacie na vyskumnika 2013'!H$30*100</f>
        <v>161.97025108245754</v>
      </c>
      <c r="I15" s="148">
        <f>'[1]Citacie na vyskumnika 2013'!I15/'[1]Citacie na vyskumnika 2013'!I$30*100</f>
        <v>151.87654840159087</v>
      </c>
      <c r="J15" s="148">
        <f>'[1]Citacie na vyskumnika 2013'!J15/'[1]Citacie na vyskumnika 2013'!J$30*100</f>
        <v>136.67128730041992</v>
      </c>
      <c r="K15" s="148">
        <f>'[1]Citacie na vyskumnika 2013'!K15/'[1]Citacie na vyskumnika 2013'!K$30*100</f>
        <v>134.31895693506362</v>
      </c>
      <c r="L15" s="285">
        <f t="shared" si="0"/>
        <v>0.4927199635095254</v>
      </c>
    </row>
    <row r="16" spans="1:12">
      <c r="A16" s="147" t="s">
        <v>47</v>
      </c>
      <c r="B16" s="148">
        <f>'[1]Citacie na vyskumnika 2013'!B16/'[1]Citacie na vyskumnika 2013'!B$30*100</f>
        <v>170.06571913505562</v>
      </c>
      <c r="C16" s="148">
        <f>'[1]Citacie na vyskumnika 2013'!C16/'[1]Citacie na vyskumnika 2013'!C$30*100</f>
        <v>157.91842405588451</v>
      </c>
      <c r="D16" s="148">
        <f>'[1]Citacie na vyskumnika 2013'!D16/'[1]Citacie na vyskumnika 2013'!D$30*100</f>
        <v>150.80983852892902</v>
      </c>
      <c r="E16" s="148">
        <f>'[1]Citacie na vyskumnika 2013'!E16/'[1]Citacie na vyskumnika 2013'!E$30*100</f>
        <v>149.69981501823014</v>
      </c>
      <c r="F16" s="148">
        <f>'[1]Citacie na vyskumnika 2013'!F16/'[1]Citacie na vyskumnika 2013'!F$30*100</f>
        <v>155.35938573798754</v>
      </c>
      <c r="G16" s="148">
        <f>'[1]Citacie na vyskumnika 2013'!G16/'[1]Citacie na vyskumnika 2013'!G$30*100</f>
        <v>148.00020053547627</v>
      </c>
      <c r="H16" s="148">
        <f>'[1]Citacie na vyskumnika 2013'!H16/'[1]Citacie na vyskumnika 2013'!H$30*100</f>
        <v>148.69880861045397</v>
      </c>
      <c r="I16" s="148">
        <f>'[1]Citacie na vyskumnika 2013'!I16/'[1]Citacie na vyskumnika 2013'!I$30*100</f>
        <v>146.37673562733843</v>
      </c>
      <c r="J16" s="148">
        <f>'[1]Citacie na vyskumnika 2013'!J16/'[1]Citacie na vyskumnika 2013'!J$30*100</f>
        <v>147.22543183571736</v>
      </c>
      <c r="K16" s="148">
        <f>'[1]Citacie na vyskumnika 2013'!K16/'[1]Citacie na vyskumnika 2013'!K$30*100</f>
        <v>151.97753601718463</v>
      </c>
      <c r="L16" s="285">
        <f t="shared" si="0"/>
        <v>0.746245572036491</v>
      </c>
    </row>
    <row r="17" spans="1:12">
      <c r="A17" s="147" t="s">
        <v>49</v>
      </c>
      <c r="B17" s="148">
        <f>'[1]Citacie na vyskumnika 2013'!B17/'[1]Citacie na vyskumnika 2013'!B$30*100</f>
        <v>20.453764200136899</v>
      </c>
      <c r="C17" s="148">
        <f>'[1]Citacie na vyskumnika 2013'!C17/'[1]Citacie na vyskumnika 2013'!C$30*100</f>
        <v>23.329033662473751</v>
      </c>
      <c r="D17" s="148">
        <f>'[1]Citacie na vyskumnika 2013'!D17/'[1]Citacie na vyskumnika 2013'!D$30*100</f>
        <v>19.584397735582098</v>
      </c>
      <c r="E17" s="148">
        <f>'[1]Citacie na vyskumnika 2013'!E17/'[1]Citacie na vyskumnika 2013'!E$30*100</f>
        <v>13.411529336419061</v>
      </c>
      <c r="F17" s="148">
        <f>'[1]Citacie na vyskumnika 2013'!F17/'[1]Citacie na vyskumnika 2013'!F$30*100</f>
        <v>15.777877450099325</v>
      </c>
      <c r="G17" s="148">
        <f>'[1]Citacie na vyskumnika 2013'!G17/'[1]Citacie na vyskumnika 2013'!G$30*100</f>
        <v>20.372710052182729</v>
      </c>
      <c r="H17" s="148">
        <f>'[1]Citacie na vyskumnika 2013'!H17/'[1]Citacie na vyskumnika 2013'!H$30*100</f>
        <v>25.713019946133802</v>
      </c>
      <c r="I17" s="148">
        <f>'[1]Citacie na vyskumnika 2013'!I17/'[1]Citacie na vyskumnika 2013'!I$30*100</f>
        <v>26.441326532044261</v>
      </c>
      <c r="J17" s="148">
        <f>'[1]Citacie na vyskumnika 2013'!J17/'[1]Citacie na vyskumnika 2013'!J$30*100</f>
        <v>30.259732826031211</v>
      </c>
      <c r="K17" s="148">
        <f>'[1]Citacie na vyskumnika 2013'!K17/'[1]Citacie na vyskumnika 2013'!K$30*100</f>
        <v>39.110984922928623</v>
      </c>
      <c r="L17" s="285">
        <f t="shared" si="0"/>
        <v>-0.87418837768502622</v>
      </c>
    </row>
    <row r="18" spans="1:12">
      <c r="A18" s="147" t="s">
        <v>50</v>
      </c>
      <c r="B18" s="148">
        <f>'[1]Citacie na vyskumnika 2013'!B18/'[1]Citacie na vyskumnika 2013'!B$30*100</f>
        <v>19.997103709390746</v>
      </c>
      <c r="C18" s="148">
        <f>'[1]Citacie na vyskumnika 2013'!C18/'[1]Citacie na vyskumnika 2013'!C$30*100</f>
        <v>21.691375644783857</v>
      </c>
      <c r="D18" s="148">
        <f>'[1]Citacie na vyskumnika 2013'!D18/'[1]Citacie na vyskumnika 2013'!D$30*100</f>
        <v>25.180258267774274</v>
      </c>
      <c r="E18" s="148">
        <f>'[1]Citacie na vyskumnika 2013'!E18/'[1]Citacie na vyskumnika 2013'!E$30*100</f>
        <v>21.850196710935275</v>
      </c>
      <c r="F18" s="148">
        <f>'[1]Citacie na vyskumnika 2013'!F18/'[1]Citacie na vyskumnika 2013'!F$30*100</f>
        <v>28.863765037666582</v>
      </c>
      <c r="G18" s="148">
        <f>'[1]Citacie na vyskumnika 2013'!G18/'[1]Citacie na vyskumnika 2013'!G$30*100</f>
        <v>27.220981757997492</v>
      </c>
      <c r="H18" s="148">
        <f>'[1]Citacie na vyskumnika 2013'!H18/'[1]Citacie na vyskumnika 2013'!H$30*100</f>
        <v>31.95737252826596</v>
      </c>
      <c r="I18" s="148">
        <f>'[1]Citacie na vyskumnika 2013'!I18/'[1]Citacie na vyskumnika 2013'!I$30*100</f>
        <v>37.340430797357335</v>
      </c>
      <c r="J18" s="148">
        <f>'[1]Citacie na vyskumnika 2013'!J18/'[1]Citacie na vyskumnika 2013'!J$30*100</f>
        <v>52.972703104273286</v>
      </c>
      <c r="K18" s="148">
        <f>'[1]Citacie na vyskumnika 2013'!K18/'[1]Citacie na vyskumnika 2013'!K$30*100</f>
        <v>36.450871188542216</v>
      </c>
      <c r="L18" s="285">
        <f t="shared" si="0"/>
        <v>-0.9123798397570837</v>
      </c>
    </row>
    <row r="19" spans="1:12">
      <c r="A19" s="147" t="s">
        <v>51</v>
      </c>
      <c r="B19" s="148">
        <f>'[1]Citacie na vyskumnika 2013'!B19/'[1]Citacie na vyskumnika 2013'!B$30*100</f>
        <v>23.880227382052762</v>
      </c>
      <c r="C19" s="148">
        <f>'[1]Citacie na vyskumnika 2013'!C19/'[1]Citacie na vyskumnika 2013'!C$30*100</f>
        <v>29.558386974276797</v>
      </c>
      <c r="D19" s="148">
        <f>'[1]Citacie na vyskumnika 2013'!D19/'[1]Citacie na vyskumnika 2013'!D$30*100</f>
        <v>35.928777731703292</v>
      </c>
      <c r="E19" s="148">
        <f>'[1]Citacie na vyskumnika 2013'!E19/'[1]Citacie na vyskumnika 2013'!E$30*100</f>
        <v>30.968971068354477</v>
      </c>
      <c r="F19" s="148">
        <f>'[1]Citacie na vyskumnika 2013'!F19/'[1]Citacie na vyskumnika 2013'!F$30*100</f>
        <v>48.444019418183373</v>
      </c>
      <c r="G19" s="148">
        <f>'[1]Citacie na vyskumnika 2013'!G19/'[1]Citacie na vyskumnika 2013'!G$30*100</f>
        <v>64.276499349960574</v>
      </c>
      <c r="H19" s="148">
        <f>'[1]Citacie na vyskumnika 2013'!H19/'[1]Citacie na vyskumnika 2013'!H$30*100</f>
        <v>62.592424130486101</v>
      </c>
      <c r="I19" s="148">
        <f>'[1]Citacie na vyskumnika 2013'!I19/'[1]Citacie na vyskumnika 2013'!I$30*100</f>
        <v>71.720129429778069</v>
      </c>
      <c r="J19" s="148">
        <f>'[1]Citacie na vyskumnika 2013'!J19/'[1]Citacie na vyskumnika 2013'!J$30*100</f>
        <v>71.7541065259703</v>
      </c>
      <c r="K19" s="148">
        <f>'[1]Citacie na vyskumnika 2013'!K19/'[1]Citacie na vyskumnika 2013'!K$30*100</f>
        <v>82.694537621677782</v>
      </c>
      <c r="L19" s="285">
        <f t="shared" si="0"/>
        <v>-0.24845588424194279</v>
      </c>
    </row>
    <row r="20" spans="1:12">
      <c r="A20" s="149" t="s">
        <v>53</v>
      </c>
      <c r="B20" s="148">
        <f>'[1]Citacie na vyskumnika 2013'!B20/'[1]Citacie na vyskumnika 2013'!B$30*100</f>
        <v>24.166739341843112</v>
      </c>
      <c r="C20" s="148">
        <f>'[1]Citacie na vyskumnika 2013'!C20/'[1]Citacie na vyskumnika 2013'!C$30*100</f>
        <v>49.695166472677222</v>
      </c>
      <c r="D20" s="148">
        <f>'[1]Citacie na vyskumnika 2013'!D20/'[1]Citacie na vyskumnika 2013'!D$30*100</f>
        <v>72.367348807191163</v>
      </c>
      <c r="E20" s="148">
        <f>'[1]Citacie na vyskumnika 2013'!E20/'[1]Citacie na vyskumnika 2013'!E$30*100</f>
        <v>64.559446473733402</v>
      </c>
      <c r="F20" s="148">
        <f>'[1]Citacie na vyskumnika 2013'!F20/'[1]Citacie na vyskumnika 2013'!F$30*100</f>
        <v>65.435697483469283</v>
      </c>
      <c r="G20" s="148">
        <f>'[1]Citacie na vyskumnika 2013'!G20/'[1]Citacie na vyskumnika 2013'!G$30*100</f>
        <v>51.054290872457763</v>
      </c>
      <c r="H20" s="148">
        <f>'[1]Citacie na vyskumnika 2013'!H20/'[1]Citacie na vyskumnika 2013'!H$30*100</f>
        <v>56.701119049333606</v>
      </c>
      <c r="I20" s="148">
        <f>'[1]Citacie na vyskumnika 2013'!I20/'[1]Citacie na vyskumnika 2013'!I$30*100</f>
        <v>49.876453031559642</v>
      </c>
      <c r="J20" s="148">
        <f>'[1]Citacie na vyskumnika 2013'!J20/'[1]Citacie na vyskumnika 2013'!J$30*100</f>
        <v>47.258228158582604</v>
      </c>
      <c r="K20" s="148">
        <f>'[1]Citacie na vyskumnika 2013'!K20/'[1]Citacie na vyskumnika 2013'!K$30*100</f>
        <v>67.103839932701476</v>
      </c>
      <c r="L20" s="285">
        <f t="shared" si="0"/>
        <v>-0.47229275699234724</v>
      </c>
    </row>
    <row r="21" spans="1:12">
      <c r="A21" s="147" t="s">
        <v>54</v>
      </c>
      <c r="B21" s="148">
        <f>'[1]Citacie na vyskumnika 2013'!B21/'[1]Citacie na vyskumnika 2013'!B$30*100</f>
        <v>195.88068605089612</v>
      </c>
      <c r="C21" s="148">
        <f>'[1]Citacie na vyskumnika 2013'!C21/'[1]Citacie na vyskumnika 2013'!C$30*100</f>
        <v>208.02465907485498</v>
      </c>
      <c r="D21" s="148">
        <f>'[1]Citacie na vyskumnika 2013'!D21/'[1]Citacie na vyskumnika 2013'!D$30*100</f>
        <v>194.70575932672847</v>
      </c>
      <c r="E21" s="148">
        <f>'[1]Citacie na vyskumnika 2013'!E21/'[1]Citacie na vyskumnika 2013'!E$30*100</f>
        <v>207.45303532368743</v>
      </c>
      <c r="F21" s="148">
        <f>'[1]Citacie na vyskumnika 2013'!F21/'[1]Citacie na vyskumnika 2013'!F$30*100</f>
        <v>215.16010403767277</v>
      </c>
      <c r="G21" s="148">
        <f>'[1]Citacie na vyskumnika 2013'!G21/'[1]Citacie na vyskumnika 2013'!G$30*100</f>
        <v>246.66422372481119</v>
      </c>
      <c r="H21" s="148">
        <f>'[1]Citacie na vyskumnika 2013'!H21/'[1]Citacie na vyskumnika 2013'!H$30*100</f>
        <v>226.54526346754156</v>
      </c>
      <c r="I21" s="148">
        <f>'[1]Citacie na vyskumnika 2013'!I21/'[1]Citacie na vyskumnika 2013'!I$30*100</f>
        <v>205.38912843324971</v>
      </c>
      <c r="J21" s="148">
        <f>'[1]Citacie na vyskumnika 2013'!J21/'[1]Citacie na vyskumnika 2013'!J$30*100</f>
        <v>206.45349735878114</v>
      </c>
      <c r="K21" s="148">
        <f>'[1]Citacie na vyskumnika 2013'!K21/'[1]Citacie na vyskumnika 2013'!K$30*100</f>
        <v>171.6612095380749</v>
      </c>
      <c r="L21" s="285">
        <f t="shared" si="0"/>
        <v>1.0288456206713457</v>
      </c>
    </row>
    <row r="22" spans="1:12">
      <c r="A22" s="147" t="s">
        <v>56</v>
      </c>
      <c r="B22" s="148">
        <f>'[1]Citacie na vyskumnika 2013'!B22/'[1]Citacie na vyskumnika 2013'!B$30*100</f>
        <v>40.917999526553615</v>
      </c>
      <c r="C22" s="148">
        <f>'[1]Citacie na vyskumnika 2013'!C22/'[1]Citacie na vyskumnika 2013'!C$30*100</f>
        <v>45.177421065311364</v>
      </c>
      <c r="D22" s="148">
        <f>'[1]Citacie na vyskumnika 2013'!D22/'[1]Citacie na vyskumnika 2013'!D$30*100</f>
        <v>47.187120995153442</v>
      </c>
      <c r="E22" s="148">
        <f>'[1]Citacie na vyskumnika 2013'!E22/'[1]Citacie na vyskumnika 2013'!E$30*100</f>
        <v>47.411199333392936</v>
      </c>
      <c r="F22" s="148">
        <f>'[1]Citacie na vyskumnika 2013'!F22/'[1]Citacie na vyskumnika 2013'!F$30*100</f>
        <v>47.055239502356812</v>
      </c>
      <c r="G22" s="148">
        <f>'[1]Citacie na vyskumnika 2013'!G22/'[1]Citacie na vyskumnika 2013'!G$30*100</f>
        <v>50.040312410790968</v>
      </c>
      <c r="H22" s="148">
        <f>'[1]Citacie na vyskumnika 2013'!H22/'[1]Citacie na vyskumnika 2013'!H$30*100</f>
        <v>48.298733678649334</v>
      </c>
      <c r="I22" s="148">
        <f>'[1]Citacie na vyskumnika 2013'!I22/'[1]Citacie na vyskumnika 2013'!I$30*100</f>
        <v>54.766375106720609</v>
      </c>
      <c r="J22" s="148">
        <f>'[1]Citacie na vyskumnika 2013'!J22/'[1]Citacie na vyskumnika 2013'!J$30*100</f>
        <v>58.192435702293345</v>
      </c>
      <c r="K22" s="148">
        <f>'[1]Citacie na vyskumnika 2013'!K22/'[1]Citacie na vyskumnika 2013'!K$30*100</f>
        <v>57.923351159782776</v>
      </c>
      <c r="L22" s="285">
        <f t="shared" si="0"/>
        <v>-0.60409775624541451</v>
      </c>
    </row>
    <row r="23" spans="1:12">
      <c r="A23" s="147" t="s">
        <v>76</v>
      </c>
      <c r="B23" s="148">
        <f>'[1]Citacie na vyskumnika 2013'!B23/'[1]Citacie na vyskumnika 2013'!B$30*100</f>
        <v>68.793394670540778</v>
      </c>
      <c r="C23" s="148">
        <f>'[1]Citacie na vyskumnika 2013'!C23/'[1]Citacie na vyskumnika 2013'!C$30*100</f>
        <v>67.819075093626978</v>
      </c>
      <c r="D23" s="148">
        <f>'[1]Citacie na vyskumnika 2013'!D23/'[1]Citacie na vyskumnika 2013'!D$30*100</f>
        <v>73.113245894016387</v>
      </c>
      <c r="E23" s="148">
        <f>'[1]Citacie na vyskumnika 2013'!E23/'[1]Citacie na vyskumnika 2013'!E$30*100</f>
        <v>65.81832125140491</v>
      </c>
      <c r="F23" s="148">
        <f>'[1]Citacie na vyskumnika 2013'!F23/'[1]Citacie na vyskumnika 2013'!F$30*100</f>
        <v>53.800215301575463</v>
      </c>
      <c r="G23" s="148">
        <f>'[1]Citacie na vyskumnika 2013'!G23/'[1]Citacie na vyskumnika 2013'!G$30*100</f>
        <v>53.69985266681303</v>
      </c>
      <c r="H23" s="148">
        <f>'[1]Citacie na vyskumnika 2013'!H23/'[1]Citacie na vyskumnika 2013'!H$30*100</f>
        <v>50.770774281356488</v>
      </c>
      <c r="I23" s="148">
        <f>'[1]Citacie na vyskumnika 2013'!I23/'[1]Citacie na vyskumnika 2013'!I$30*100</f>
        <v>51.519497775037159</v>
      </c>
      <c r="J23" s="148">
        <f>'[1]Citacie na vyskumnika 2013'!J23/'[1]Citacie na vyskumnika 2013'!J$30*100</f>
        <v>58.419685292132264</v>
      </c>
      <c r="K23" s="148">
        <f>'[1]Citacie na vyskumnika 2013'!K23/'[1]Citacie na vyskumnika 2013'!K$30*100</f>
        <v>69.361739914593883</v>
      </c>
      <c r="L23" s="285">
        <f t="shared" si="0"/>
        <v>-0.43987590939435012</v>
      </c>
    </row>
    <row r="24" spans="1:12">
      <c r="A24" s="147" t="s">
        <v>57</v>
      </c>
      <c r="B24" s="148">
        <f>'[1]Citacie na vyskumnika 2013'!B24/'[1]Citacie na vyskumnika 2013'!B$30*100</f>
        <v>16.845154722166328</v>
      </c>
      <c r="C24" s="148">
        <f>'[1]Citacie na vyskumnika 2013'!C24/'[1]Citacie na vyskumnika 2013'!C$30*100</f>
        <v>17.564831655161235</v>
      </c>
      <c r="D24" s="148">
        <f>'[1]Citacie na vyskumnika 2013'!D24/'[1]Citacie na vyskumnika 2013'!D$30*100</f>
        <v>21.615763774239284</v>
      </c>
      <c r="E24" s="148">
        <f>'[1]Citacie na vyskumnika 2013'!E24/'[1]Citacie na vyskumnika 2013'!E$30*100</f>
        <v>28.221711599113693</v>
      </c>
      <c r="F24" s="148">
        <f>'[1]Citacie na vyskumnika 2013'!F24/'[1]Citacie na vyskumnika 2013'!F$30*100</f>
        <v>35.238990473667769</v>
      </c>
      <c r="G24" s="148">
        <f>'[1]Citacie na vyskumnika 2013'!G24/'[1]Citacie na vyskumnika 2013'!G$30*100</f>
        <v>35.485262771867738</v>
      </c>
      <c r="H24" s="148">
        <f>'[1]Citacie na vyskumnika 2013'!H24/'[1]Citacie na vyskumnika 2013'!H$30*100</f>
        <v>42.149570052800023</v>
      </c>
      <c r="I24" s="148">
        <f>'[1]Citacie na vyskumnika 2013'!I24/'[1]Citacie na vyskumnika 2013'!I$30*100</f>
        <v>60.222665340399708</v>
      </c>
      <c r="J24" s="148">
        <f>'[1]Citacie na vyskumnika 2013'!J24/'[1]Citacie na vyskumnika 2013'!J$30*100</f>
        <v>70.561979403819109</v>
      </c>
      <c r="K24" s="148">
        <f>'[1]Citacie na vyskumnika 2013'!K24/'[1]Citacie na vyskumnika 2013'!K$30*100</f>
        <v>68.756444724384238</v>
      </c>
      <c r="L24" s="285">
        <f t="shared" si="0"/>
        <v>-0.44856618003972265</v>
      </c>
    </row>
    <row r="25" spans="1:12">
      <c r="A25" s="669" t="s">
        <v>59</v>
      </c>
      <c r="B25" s="670">
        <f>'[1]Citacie na vyskumnika 2013'!B25/'[1]Citacie na vyskumnika 2013'!B$30*100</f>
        <v>35.678018770133072</v>
      </c>
      <c r="C25" s="670">
        <f>'[1]Citacie na vyskumnika 2013'!C25/'[1]Citacie na vyskumnika 2013'!C$30*100</f>
        <v>39.432393743581535</v>
      </c>
      <c r="D25" s="670">
        <f>'[1]Citacie na vyskumnika 2013'!D25/'[1]Citacie na vyskumnika 2013'!D$30*100</f>
        <v>39.76109009661662</v>
      </c>
      <c r="E25" s="670">
        <f>'[1]Citacie na vyskumnika 2013'!E25/'[1]Citacie na vyskumnika 2013'!E$30*100</f>
        <v>38.088818843520158</v>
      </c>
      <c r="F25" s="670">
        <f>'[1]Citacie na vyskumnika 2013'!F25/'[1]Citacie na vyskumnika 2013'!F$30*100</f>
        <v>40.20138722242082</v>
      </c>
      <c r="G25" s="670">
        <f>'[1]Citacie na vyskumnika 2013'!G25/'[1]Citacie na vyskumnika 2013'!G$30*100</f>
        <v>35.195687369282943</v>
      </c>
      <c r="H25" s="670">
        <f>'[1]Citacie na vyskumnika 2013'!H25/'[1]Citacie na vyskumnika 2013'!H$30*100</f>
        <v>34.15618070829008</v>
      </c>
      <c r="I25" s="670">
        <f>'[1]Citacie na vyskumnika 2013'!I25/'[1]Citacie na vyskumnika 2013'!I$30*100</f>
        <v>36.270631733326084</v>
      </c>
      <c r="J25" s="670">
        <f>'[1]Citacie na vyskumnika 2013'!J25/'[1]Citacie na vyskumnika 2013'!J$30*100</f>
        <v>47.304963519106359</v>
      </c>
      <c r="K25" s="670">
        <f>'[1]Citacie na vyskumnika 2013'!K25/'[1]Citacie na vyskumnika 2013'!K$30*100</f>
        <v>44.770567278764226</v>
      </c>
      <c r="L25" s="285">
        <f t="shared" si="0"/>
        <v>-0.79293330874097645</v>
      </c>
    </row>
    <row r="26" spans="1:12">
      <c r="A26" s="147" t="s">
        <v>58</v>
      </c>
      <c r="B26" s="148">
        <f>'[1]Citacie na vyskumnika 2013'!B26/'[1]Citacie na vyskumnika 2013'!B$30*100</f>
        <v>85.012988441354835</v>
      </c>
      <c r="C26" s="148">
        <f>'[1]Citacie na vyskumnika 2013'!C26/'[1]Citacie na vyskumnika 2013'!C$30*100</f>
        <v>73.448679955756816</v>
      </c>
      <c r="D26" s="148">
        <f>'[1]Citacie na vyskumnika 2013'!D26/'[1]Citacie na vyskumnika 2013'!D$30*100</f>
        <v>87.27949913284229</v>
      </c>
      <c r="E26" s="148">
        <f>'[1]Citacie na vyskumnika 2013'!E26/'[1]Citacie na vyskumnika 2013'!E$30*100</f>
        <v>82.186980083878694</v>
      </c>
      <c r="F26" s="148">
        <f>'[1]Citacie na vyskumnika 2013'!F26/'[1]Citacie na vyskumnika 2013'!F$30*100</f>
        <v>83.667591478539194</v>
      </c>
      <c r="G26" s="148">
        <f>'[1]Citacie na vyskumnika 2013'!G26/'[1]Citacie na vyskumnika 2013'!G$30*100</f>
        <v>88.711201775245243</v>
      </c>
      <c r="H26" s="148">
        <f>'[1]Citacie na vyskumnika 2013'!H26/'[1]Citacie na vyskumnika 2013'!H$30*100</f>
        <v>82.925513323920256</v>
      </c>
      <c r="I26" s="148">
        <f>'[1]Citacie na vyskumnika 2013'!I26/'[1]Citacie na vyskumnika 2013'!I$30*100</f>
        <v>78.549211109282339</v>
      </c>
      <c r="J26" s="148">
        <f>'[1]Citacie na vyskumnika 2013'!J26/'[1]Citacie na vyskumnika 2013'!J$30*100</f>
        <v>90.036461521971319</v>
      </c>
      <c r="K26" s="148">
        <f>'[1]Citacie na vyskumnika 2013'!K26/'[1]Citacie na vyskumnika 2013'!K$30*100</f>
        <v>91.448758994751273</v>
      </c>
      <c r="L26" s="285">
        <f t="shared" si="0"/>
        <v>-0.12277083956950099</v>
      </c>
    </row>
    <row r="27" spans="1:12">
      <c r="A27" s="147" t="s">
        <v>45</v>
      </c>
      <c r="B27" s="148">
        <f>'[1]Citacie na vyskumnika 2013'!B27/'[1]Citacie na vyskumnika 2013'!B$30*100</f>
        <v>83.177311224311651</v>
      </c>
      <c r="C27" s="148">
        <f>'[1]Citacie na vyskumnika 2013'!C27/'[1]Citacie na vyskumnika 2013'!C$30*100</f>
        <v>82.487461765331787</v>
      </c>
      <c r="D27" s="148">
        <f>'[1]Citacie na vyskumnika 2013'!D27/'[1]Citacie na vyskumnika 2013'!D$30*100</f>
        <v>85.250517150429616</v>
      </c>
      <c r="E27" s="148">
        <f>'[1]Citacie na vyskumnika 2013'!E27/'[1]Citacie na vyskumnika 2013'!E$30*100</f>
        <v>84.064828071745268</v>
      </c>
      <c r="F27" s="148">
        <f>'[1]Citacie na vyskumnika 2013'!F27/'[1]Citacie na vyskumnika 2013'!F$30*100</f>
        <v>84.807046060106288</v>
      </c>
      <c r="G27" s="148">
        <f>'[1]Citacie na vyskumnika 2013'!G27/'[1]Citacie na vyskumnika 2013'!G$30*100</f>
        <v>87.478187770215953</v>
      </c>
      <c r="H27" s="148">
        <f>'[1]Citacie na vyskumnika 2013'!H27/'[1]Citacie na vyskumnika 2013'!H$30*100</f>
        <v>91.405930583249287</v>
      </c>
      <c r="I27" s="148">
        <f>'[1]Citacie na vyskumnika 2013'!I27/'[1]Citacie na vyskumnika 2013'!I$30*100</f>
        <v>99.163672029900695</v>
      </c>
      <c r="J27" s="148">
        <f>'[1]Citacie na vyskumnika 2013'!J27/'[1]Citacie na vyskumnika 2013'!J$30*100</f>
        <v>103.75150801895016</v>
      </c>
      <c r="K27" s="148">
        <f>'[1]Citacie na vyskumnika 2013'!K27/'[1]Citacie na vyskumnika 2013'!K$30*100</f>
        <v>106.82388892804211</v>
      </c>
      <c r="L27" s="285">
        <f t="shared" si="0"/>
        <v>9.7971109960592662E-2</v>
      </c>
    </row>
    <row r="28" spans="1:12">
      <c r="A28" s="147" t="s">
        <v>61</v>
      </c>
      <c r="B28" s="148">
        <f>'[1]Citacie na vyskumnika 2013'!B28/'[1]Citacie na vyskumnika 2013'!B$30*100</f>
        <v>127.33946987115998</v>
      </c>
      <c r="C28" s="148">
        <f>'[1]Citacie na vyskumnika 2013'!C28/'[1]Citacie na vyskumnika 2013'!C$30*100</f>
        <v>114.80893485916641</v>
      </c>
      <c r="D28" s="148">
        <f>'[1]Citacie na vyskumnika 2013'!D28/'[1]Citacie na vyskumnika 2013'!D$30*100</f>
        <v>114.44283588471731</v>
      </c>
      <c r="E28" s="148">
        <f>'[1]Citacie na vyskumnika 2013'!E28/'[1]Citacie na vyskumnika 2013'!E$30*100</f>
        <v>138.97368260463281</v>
      </c>
      <c r="F28" s="148">
        <f>'[1]Citacie na vyskumnika 2013'!F28/'[1]Citacie na vyskumnika 2013'!F$30*100</f>
        <v>129.88682363139245</v>
      </c>
      <c r="G28" s="148">
        <f>'[1]Citacie na vyskumnika 2013'!G28/'[1]Citacie na vyskumnika 2013'!G$30*100</f>
        <v>142.67702054263191</v>
      </c>
      <c r="H28" s="148">
        <f>'[1]Citacie na vyskumnika 2013'!H28/'[1]Citacie na vyskumnika 2013'!H$30*100</f>
        <v>138.89286472206894</v>
      </c>
      <c r="I28" s="148">
        <f>'[1]Citacie na vyskumnika 2013'!I28/'[1]Citacie na vyskumnika 2013'!I$30*100</f>
        <v>141.60944066139837</v>
      </c>
      <c r="J28" s="148">
        <f>'[1]Citacie na vyskumnika 2013'!J28/'[1]Citacie na vyskumnika 2013'!J$30*100</f>
        <v>138.64600314360843</v>
      </c>
      <c r="K28" s="148">
        <f>'[1]Citacie na vyskumnika 2013'!K28/'[1]Citacie na vyskumnika 2013'!K$30*100</f>
        <v>116.50090369849298</v>
      </c>
      <c r="L28" s="285">
        <f t="shared" si="0"/>
        <v>0.23690477200631094</v>
      </c>
    </row>
    <row r="29" spans="1:12">
      <c r="A29" s="147" t="s">
        <v>80</v>
      </c>
      <c r="B29" s="148">
        <f>'[1]Citacie na vyskumnika 2013'!B29/'[1]Citacie na vyskumnika 2013'!B$30*100</f>
        <v>118.46129231038876</v>
      </c>
      <c r="C29" s="148">
        <f>'[1]Citacie na vyskumnika 2013'!C29/'[1]Citacie na vyskumnika 2013'!C$30*100</f>
        <v>119.80821537566386</v>
      </c>
      <c r="D29" s="148">
        <f>'[1]Citacie na vyskumnika 2013'!D29/'[1]Citacie na vyskumnika 2013'!D$30*100</f>
        <v>120.69199645083717</v>
      </c>
      <c r="E29" s="148">
        <f>'[1]Citacie na vyskumnika 2013'!E29/'[1]Citacie na vyskumnika 2013'!E$30*100</f>
        <v>122.2302163182591</v>
      </c>
      <c r="F29" s="148">
        <f>'[1]Citacie na vyskumnika 2013'!F29/'[1]Citacie na vyskumnika 2013'!F$30*100</f>
        <v>125.09874223849403</v>
      </c>
      <c r="G29" s="148">
        <f>'[1]Citacie na vyskumnika 2013'!G29/'[1]Citacie na vyskumnika 2013'!G$30*100</f>
        <v>124.0216851952423</v>
      </c>
      <c r="H29" s="148">
        <f>'[1]Citacie na vyskumnika 2013'!H29/'[1]Citacie na vyskumnika 2013'!H$30*100</f>
        <v>123.29767240820375</v>
      </c>
      <c r="I29" s="148">
        <f>'[1]Citacie na vyskumnika 2013'!I29/'[1]Citacie na vyskumnika 2013'!I$30*100</f>
        <v>124.67085164531917</v>
      </c>
      <c r="J29" s="148">
        <f>'[1]Citacie na vyskumnika 2013'!J29/'[1]Citacie na vyskumnika 2013'!J$30*100</f>
        <v>120.93032090385756</v>
      </c>
      <c r="K29" s="148">
        <f>'[1]Citacie na vyskumnika 2013'!K29/'[1]Citacie na vyskumnika 2013'!K$30*100</f>
        <v>125.01633502856812</v>
      </c>
      <c r="L29" s="285">
        <f t="shared" si="0"/>
        <v>0.35916148925332408</v>
      </c>
    </row>
    <row r="30" spans="1:12">
      <c r="A30" s="669" t="s">
        <v>458</v>
      </c>
      <c r="B30" s="670">
        <f>'[1]Citacie na vyskumnika 2013'!B30/'[1]Citacie na vyskumnika 2013'!B$30*100</f>
        <v>100</v>
      </c>
      <c r="C30" s="670">
        <f>'[1]Citacie na vyskumnika 2013'!C30/'[1]Citacie na vyskumnika 2013'!C$30*100</f>
        <v>100</v>
      </c>
      <c r="D30" s="670">
        <f>'[1]Citacie na vyskumnika 2013'!D30/'[1]Citacie na vyskumnika 2013'!D$30*100</f>
        <v>100</v>
      </c>
      <c r="E30" s="670">
        <f>'[1]Citacie na vyskumnika 2013'!E30/'[1]Citacie na vyskumnika 2013'!E$30*100</f>
        <v>100</v>
      </c>
      <c r="F30" s="670">
        <f>'[1]Citacie na vyskumnika 2013'!F30/'[1]Citacie na vyskumnika 2013'!F$30*100</f>
        <v>100</v>
      </c>
      <c r="G30" s="670">
        <f>'[1]Citacie na vyskumnika 2013'!G30/'[1]Citacie na vyskumnika 2013'!G$30*100</f>
        <v>100</v>
      </c>
      <c r="H30" s="670">
        <f>'[1]Citacie na vyskumnika 2013'!H30/'[1]Citacie na vyskumnika 2013'!H$30*100</f>
        <v>100</v>
      </c>
      <c r="I30" s="670">
        <f>'[1]Citacie na vyskumnika 2013'!I30/'[1]Citacie na vyskumnika 2013'!I$30*100</f>
        <v>100</v>
      </c>
      <c r="J30" s="670">
        <f>'[1]Citacie na vyskumnika 2013'!J30/'[1]Citacie na vyskumnika 2013'!J$30*100</f>
        <v>100</v>
      </c>
      <c r="K30" s="670">
        <f>'[1]Citacie na vyskumnika 2013'!K30/'[1]Citacie na vyskumnika 2013'!K$30*100</f>
        <v>100</v>
      </c>
    </row>
    <row r="31" spans="1:12">
      <c r="K31">
        <f>_xlfn.STDEV.P(J2:J29)</f>
        <v>69.652052842791221</v>
      </c>
    </row>
  </sheetData>
  <pageMargins left="0.7" right="0.7" top="0.75" bottom="0.75" header="0.3" footer="0.3"/>
  <pageSetup paperSize="9" orientation="portrait" horizontalDpi="300" verticalDpi="0" copies="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31" workbookViewId="0">
      <selection activeCell="D24" sqref="D24"/>
    </sheetView>
  </sheetViews>
  <sheetFormatPr defaultRowHeight="16.5"/>
  <cols>
    <col min="1" max="1" width="15.28515625" style="284" customWidth="1"/>
    <col min="2" max="4" width="9.140625" style="284" customWidth="1"/>
    <col min="5" max="16384" width="9.140625" style="284"/>
  </cols>
  <sheetData>
    <row r="1" spans="1:6">
      <c r="A1" s="316" t="s">
        <v>603</v>
      </c>
      <c r="B1" s="317"/>
      <c r="C1" s="855" t="s">
        <v>648</v>
      </c>
      <c r="D1" s="856"/>
      <c r="E1" s="864"/>
    </row>
    <row r="2" spans="1:6">
      <c r="A2" s="318" t="s">
        <v>379</v>
      </c>
      <c r="B2" s="319"/>
      <c r="C2" s="915" t="s">
        <v>254</v>
      </c>
      <c r="D2" s="916"/>
      <c r="E2" s="917"/>
    </row>
    <row r="3" spans="1:6" ht="42.75" customHeight="1">
      <c r="A3" s="370" t="s">
        <v>493</v>
      </c>
      <c r="B3" s="371"/>
      <c r="C3" s="918" t="s">
        <v>649</v>
      </c>
      <c r="D3" s="919"/>
      <c r="E3" s="920"/>
    </row>
    <row r="4" spans="1:6" ht="63">
      <c r="A4" s="372"/>
      <c r="B4" s="373"/>
      <c r="C4" s="188" t="s">
        <v>650</v>
      </c>
      <c r="D4" s="915" t="s">
        <v>651</v>
      </c>
      <c r="E4" s="917"/>
    </row>
    <row r="5" spans="1:6" ht="105">
      <c r="A5" s="124"/>
      <c r="B5" s="374"/>
      <c r="C5" s="188" t="s">
        <v>652</v>
      </c>
      <c r="D5" s="188" t="s">
        <v>653</v>
      </c>
      <c r="E5" s="188" t="s">
        <v>654</v>
      </c>
    </row>
    <row r="6" spans="1:6">
      <c r="A6" s="375" t="s">
        <v>65</v>
      </c>
      <c r="B6" s="7" t="s">
        <v>655</v>
      </c>
      <c r="C6" s="108">
        <v>44.9</v>
      </c>
      <c r="D6" s="108">
        <v>46.5</v>
      </c>
      <c r="E6" s="108">
        <v>8.5</v>
      </c>
      <c r="F6" s="376">
        <f>-(E6-$E$38)/$E$39</f>
        <v>0.84208674803559513</v>
      </c>
    </row>
    <row r="7" spans="1:6">
      <c r="A7" s="375" t="s">
        <v>55</v>
      </c>
      <c r="B7" s="7" t="s">
        <v>655</v>
      </c>
      <c r="C7" s="108">
        <v>44.7</v>
      </c>
      <c r="D7" s="108">
        <v>46.9</v>
      </c>
      <c r="E7" s="108">
        <v>8.4</v>
      </c>
      <c r="F7" s="376">
        <f t="shared" ref="F7:F37" si="0">-(E7-$E$38)/$E$39</f>
        <v>0.85986166619993476</v>
      </c>
    </row>
    <row r="8" spans="1:6">
      <c r="A8" s="375" t="s">
        <v>38</v>
      </c>
      <c r="B8" s="7" t="s">
        <v>655</v>
      </c>
      <c r="C8" s="108">
        <v>45.4</v>
      </c>
      <c r="D8" s="108">
        <v>41.5</v>
      </c>
      <c r="E8" s="108">
        <v>13</v>
      </c>
      <c r="F8" s="376">
        <f t="shared" si="0"/>
        <v>4.2215430640307E-2</v>
      </c>
    </row>
    <row r="9" spans="1:6">
      <c r="A9" s="375" t="s">
        <v>67</v>
      </c>
      <c r="B9" s="7" t="s">
        <v>655</v>
      </c>
      <c r="C9" s="108">
        <v>41.5</v>
      </c>
      <c r="D9" s="108">
        <v>45.4</v>
      </c>
      <c r="E9" s="108">
        <v>13.1</v>
      </c>
      <c r="F9" s="376">
        <f t="shared" si="0"/>
        <v>2.4440512475967326E-2</v>
      </c>
    </row>
    <row r="10" spans="1:6">
      <c r="A10" s="375" t="s">
        <v>41</v>
      </c>
      <c r="B10" s="7" t="s">
        <v>655</v>
      </c>
      <c r="C10" s="108">
        <v>44.9</v>
      </c>
      <c r="D10" s="108">
        <v>47.1</v>
      </c>
      <c r="E10" s="108">
        <v>8</v>
      </c>
      <c r="F10" s="376">
        <f t="shared" si="0"/>
        <v>0.93096133885729382</v>
      </c>
    </row>
    <row r="11" spans="1:6">
      <c r="A11" s="375" t="s">
        <v>42</v>
      </c>
      <c r="B11" s="7" t="s">
        <v>655</v>
      </c>
      <c r="C11" s="108">
        <v>56.5</v>
      </c>
      <c r="D11" s="108">
        <v>32.4</v>
      </c>
      <c r="E11" s="108">
        <v>11.2</v>
      </c>
      <c r="F11" s="376">
        <f t="shared" si="0"/>
        <v>0.3621639575984224</v>
      </c>
    </row>
    <row r="12" spans="1:6">
      <c r="A12" s="375" t="s">
        <v>44</v>
      </c>
      <c r="B12" s="7" t="s">
        <v>655</v>
      </c>
      <c r="C12" s="108">
        <v>45.3</v>
      </c>
      <c r="D12" s="108">
        <v>41.6</v>
      </c>
      <c r="E12" s="108">
        <v>13</v>
      </c>
      <c r="F12" s="376">
        <f t="shared" si="0"/>
        <v>4.2215430640307E-2</v>
      </c>
    </row>
    <row r="13" spans="1:6">
      <c r="A13" s="375" t="s">
        <v>60</v>
      </c>
      <c r="B13" s="7" t="s">
        <v>655</v>
      </c>
      <c r="C13" s="108">
        <v>53.7</v>
      </c>
      <c r="D13" s="108">
        <v>35.6</v>
      </c>
      <c r="E13" s="108">
        <v>10.8</v>
      </c>
      <c r="F13" s="376">
        <f t="shared" si="0"/>
        <v>0.43326363025578107</v>
      </c>
    </row>
    <row r="14" spans="1:6">
      <c r="A14" s="375" t="s">
        <v>46</v>
      </c>
      <c r="B14" s="7" t="s">
        <v>655</v>
      </c>
      <c r="C14" s="108">
        <v>44</v>
      </c>
      <c r="D14" s="108">
        <v>41.8</v>
      </c>
      <c r="E14" s="108">
        <v>14.2</v>
      </c>
      <c r="F14" s="376">
        <f t="shared" si="0"/>
        <v>-0.1710835873317697</v>
      </c>
    </row>
    <row r="15" spans="1:6">
      <c r="A15" s="375" t="s">
        <v>43</v>
      </c>
      <c r="B15" s="7" t="s">
        <v>655</v>
      </c>
      <c r="C15" s="108">
        <v>51.4</v>
      </c>
      <c r="D15" s="108">
        <v>39.200000000000003</v>
      </c>
      <c r="E15" s="108">
        <v>9.4</v>
      </c>
      <c r="F15" s="376">
        <f t="shared" si="0"/>
        <v>0.68211248455653739</v>
      </c>
    </row>
    <row r="16" spans="1:6">
      <c r="A16" s="375" t="s">
        <v>68</v>
      </c>
      <c r="B16" s="7" t="s">
        <v>655</v>
      </c>
      <c r="C16" s="108">
        <v>44</v>
      </c>
      <c r="D16" s="108">
        <v>38.1</v>
      </c>
      <c r="E16" s="108">
        <v>17.899999999999999</v>
      </c>
      <c r="F16" s="376">
        <f t="shared" si="0"/>
        <v>-0.8287555594123398</v>
      </c>
    </row>
    <row r="17" spans="1:6">
      <c r="A17" s="375" t="s">
        <v>52</v>
      </c>
      <c r="B17" s="7" t="s">
        <v>655</v>
      </c>
      <c r="C17" s="108">
        <v>47.6</v>
      </c>
      <c r="D17" s="108">
        <v>36.9</v>
      </c>
      <c r="E17" s="108">
        <v>15.5</v>
      </c>
      <c r="F17" s="376">
        <f t="shared" si="0"/>
        <v>-0.4021575234681864</v>
      </c>
    </row>
    <row r="18" spans="1:6">
      <c r="A18" s="375" t="s">
        <v>69</v>
      </c>
      <c r="B18" s="7" t="s">
        <v>655</v>
      </c>
      <c r="C18" s="108">
        <v>57.5</v>
      </c>
      <c r="D18" s="108">
        <v>32.9</v>
      </c>
      <c r="E18" s="108">
        <v>9.6</v>
      </c>
      <c r="F18" s="376">
        <f t="shared" si="0"/>
        <v>0.64656264822785814</v>
      </c>
    </row>
    <row r="19" spans="1:6">
      <c r="A19" s="375" t="s">
        <v>70</v>
      </c>
      <c r="B19" s="7" t="s">
        <v>655</v>
      </c>
      <c r="C19" s="108">
        <v>42.7</v>
      </c>
      <c r="D19" s="108">
        <v>34.299999999999997</v>
      </c>
      <c r="E19" s="108">
        <v>23</v>
      </c>
      <c r="F19" s="376">
        <f t="shared" si="0"/>
        <v>-1.7352763857936666</v>
      </c>
    </row>
    <row r="20" spans="1:6">
      <c r="A20" s="375" t="s">
        <v>84</v>
      </c>
      <c r="B20" s="7" t="s">
        <v>655</v>
      </c>
      <c r="C20" s="108">
        <v>39.700000000000003</v>
      </c>
      <c r="D20" s="108">
        <v>30.6</v>
      </c>
      <c r="E20" s="108">
        <v>29.8</v>
      </c>
      <c r="F20" s="376">
        <f t="shared" si="0"/>
        <v>-2.9439708209687687</v>
      </c>
    </row>
    <row r="21" spans="1:6">
      <c r="A21" s="375" t="s">
        <v>47</v>
      </c>
      <c r="B21" s="7" t="s">
        <v>655</v>
      </c>
      <c r="C21" s="108">
        <v>42.8</v>
      </c>
      <c r="D21" s="108">
        <v>36.9</v>
      </c>
      <c r="E21" s="108">
        <v>20.3</v>
      </c>
      <c r="F21" s="376">
        <f t="shared" si="0"/>
        <v>-1.2553535953564938</v>
      </c>
    </row>
    <row r="22" spans="1:6">
      <c r="A22" s="375" t="s">
        <v>72</v>
      </c>
      <c r="B22" s="7" t="s">
        <v>655</v>
      </c>
      <c r="C22" s="107">
        <v>48.4</v>
      </c>
      <c r="D22" s="107">
        <v>34.299999999999997</v>
      </c>
      <c r="E22" s="107">
        <v>17.399999999999999</v>
      </c>
      <c r="F22" s="376">
        <f t="shared" si="0"/>
        <v>-0.73988096859064112</v>
      </c>
    </row>
    <row r="23" spans="1:6">
      <c r="A23" s="375" t="s">
        <v>51</v>
      </c>
      <c r="B23" s="7" t="s">
        <v>655</v>
      </c>
      <c r="C23" s="107">
        <v>56.6</v>
      </c>
      <c r="D23" s="107">
        <v>39.1</v>
      </c>
      <c r="E23" s="107">
        <v>4.3</v>
      </c>
      <c r="F23" s="376">
        <f t="shared" si="0"/>
        <v>1.5886333109378639</v>
      </c>
    </row>
    <row r="24" spans="1:6">
      <c r="A24" s="375" t="s">
        <v>73</v>
      </c>
      <c r="B24" s="7" t="s">
        <v>655</v>
      </c>
      <c r="C24" s="107">
        <v>34.700000000000003</v>
      </c>
      <c r="D24" s="107">
        <v>54.3</v>
      </c>
      <c r="E24" s="107">
        <v>11</v>
      </c>
      <c r="F24" s="376">
        <f t="shared" si="0"/>
        <v>0.39771379392710171</v>
      </c>
    </row>
    <row r="25" spans="1:6">
      <c r="A25" s="375" t="s">
        <v>54</v>
      </c>
      <c r="B25" s="7" t="s">
        <v>655</v>
      </c>
      <c r="C25" s="107">
        <v>55.5</v>
      </c>
      <c r="D25" s="107">
        <v>38.6</v>
      </c>
      <c r="E25" s="107">
        <v>6</v>
      </c>
      <c r="F25" s="376">
        <f t="shared" si="0"/>
        <v>1.2864597021440884</v>
      </c>
    </row>
    <row r="26" spans="1:6">
      <c r="A26" s="375" t="s">
        <v>74</v>
      </c>
      <c r="B26" s="7" t="s">
        <v>655</v>
      </c>
      <c r="C26" s="107">
        <v>45</v>
      </c>
      <c r="D26" s="107">
        <v>44.6</v>
      </c>
      <c r="E26" s="107">
        <v>10.4</v>
      </c>
      <c r="F26" s="376">
        <f t="shared" si="0"/>
        <v>0.50436330291314013</v>
      </c>
    </row>
    <row r="27" spans="1:6">
      <c r="A27" s="375" t="s">
        <v>75</v>
      </c>
      <c r="B27" s="7" t="s">
        <v>655</v>
      </c>
      <c r="C27" s="107">
        <v>43.1</v>
      </c>
      <c r="D27" s="107">
        <v>49</v>
      </c>
      <c r="E27" s="107">
        <v>7.9</v>
      </c>
      <c r="F27" s="376">
        <f t="shared" si="0"/>
        <v>0.94873625702163344</v>
      </c>
    </row>
    <row r="28" spans="1:6">
      <c r="A28" s="375" t="s">
        <v>56</v>
      </c>
      <c r="B28" s="7" t="s">
        <v>655</v>
      </c>
      <c r="C28" s="107">
        <v>44.9</v>
      </c>
      <c r="D28" s="107">
        <v>42.4</v>
      </c>
      <c r="E28" s="107">
        <v>12.6</v>
      </c>
      <c r="F28" s="376">
        <f t="shared" si="0"/>
        <v>0.113315103297666</v>
      </c>
    </row>
    <row r="29" spans="1:6">
      <c r="A29" s="375" t="s">
        <v>76</v>
      </c>
      <c r="B29" s="7" t="s">
        <v>655</v>
      </c>
      <c r="C29" s="107">
        <v>44.2</v>
      </c>
      <c r="D29" s="107">
        <v>41.5</v>
      </c>
      <c r="E29" s="107">
        <v>14.2</v>
      </c>
      <c r="F29" s="376">
        <f t="shared" si="0"/>
        <v>-0.1710835873317697</v>
      </c>
    </row>
    <row r="30" spans="1:6">
      <c r="A30" s="66" t="s">
        <v>77</v>
      </c>
      <c r="B30" s="127" t="s">
        <v>655</v>
      </c>
      <c r="C30" s="88">
        <v>42.3</v>
      </c>
      <c r="D30" s="88">
        <v>41.3</v>
      </c>
      <c r="E30" s="88">
        <v>16.399999999999999</v>
      </c>
      <c r="F30" s="377">
        <f t="shared" si="0"/>
        <v>-0.56213178694724375</v>
      </c>
    </row>
    <row r="31" spans="1:6">
      <c r="A31" s="375" t="s">
        <v>58</v>
      </c>
      <c r="B31" s="7" t="s">
        <v>655</v>
      </c>
      <c r="C31" s="107">
        <v>56.3</v>
      </c>
      <c r="D31" s="107">
        <v>32.700000000000003</v>
      </c>
      <c r="E31" s="107">
        <v>11</v>
      </c>
      <c r="F31" s="376">
        <f t="shared" si="0"/>
        <v>0.39771379392710171</v>
      </c>
    </row>
    <row r="32" spans="1:6">
      <c r="A32" s="375" t="s">
        <v>45</v>
      </c>
      <c r="B32" s="7" t="s">
        <v>655</v>
      </c>
      <c r="C32" s="107">
        <v>41.6</v>
      </c>
      <c r="D32" s="107">
        <v>34.299999999999997</v>
      </c>
      <c r="E32" s="107">
        <v>24.2</v>
      </c>
      <c r="F32" s="376">
        <f t="shared" si="0"/>
        <v>-1.9485754037657432</v>
      </c>
    </row>
    <row r="33" spans="1:6">
      <c r="A33" s="375" t="s">
        <v>61</v>
      </c>
      <c r="B33" s="7" t="s">
        <v>655</v>
      </c>
      <c r="C33" s="107">
        <v>49.8</v>
      </c>
      <c r="D33" s="107">
        <v>41.7</v>
      </c>
      <c r="E33" s="107">
        <v>8.5</v>
      </c>
      <c r="F33" s="376">
        <f t="shared" si="0"/>
        <v>0.84208674803559513</v>
      </c>
    </row>
    <row r="34" spans="1:6">
      <c r="A34" s="375" t="s">
        <v>78</v>
      </c>
      <c r="B34" s="7" t="s">
        <v>655</v>
      </c>
      <c r="C34" s="107">
        <v>47.9</v>
      </c>
      <c r="D34" s="107">
        <v>44.4</v>
      </c>
      <c r="E34" s="107">
        <v>7.6</v>
      </c>
      <c r="F34" s="376">
        <f t="shared" si="0"/>
        <v>1.0020610115146529</v>
      </c>
    </row>
    <row r="35" spans="1:6">
      <c r="A35" s="375" t="s">
        <v>79</v>
      </c>
      <c r="B35" s="7" t="s">
        <v>655</v>
      </c>
      <c r="C35" s="107">
        <v>33.6</v>
      </c>
      <c r="D35" s="107">
        <v>46.7</v>
      </c>
      <c r="E35" s="107">
        <v>19.600000000000001</v>
      </c>
      <c r="F35" s="376">
        <f t="shared" si="0"/>
        <v>-1.1309291682061158</v>
      </c>
    </row>
    <row r="36" spans="1:6">
      <c r="A36" s="375" t="s">
        <v>80</v>
      </c>
      <c r="B36" s="7" t="s">
        <v>655</v>
      </c>
      <c r="C36" s="107">
        <v>40.299999999999997</v>
      </c>
      <c r="D36" s="107">
        <v>46.5</v>
      </c>
      <c r="E36" s="107">
        <v>13.3</v>
      </c>
      <c r="F36" s="376">
        <f t="shared" si="0"/>
        <v>-1.1109323852712336E-2</v>
      </c>
    </row>
    <row r="37" spans="1:6">
      <c r="A37" s="375" t="s">
        <v>81</v>
      </c>
      <c r="B37" s="7" t="s">
        <v>655</v>
      </c>
      <c r="C37" s="107">
        <v>45.2</v>
      </c>
      <c r="D37" s="107">
        <v>41.3</v>
      </c>
      <c r="E37" s="107">
        <v>13.5</v>
      </c>
      <c r="F37" s="376">
        <f t="shared" si="0"/>
        <v>-4.6659160181391685E-2</v>
      </c>
    </row>
    <row r="38" spans="1:6">
      <c r="A38" s="378" t="s">
        <v>568</v>
      </c>
      <c r="E38" s="134">
        <f>AVERAGE(E6:E37)</f>
        <v>13.237500000000001</v>
      </c>
    </row>
    <row r="39" spans="1:6">
      <c r="E39" s="134">
        <f>STDEV(E6:E37)</f>
        <v>5.6259049451277505</v>
      </c>
    </row>
  </sheetData>
  <mergeCells count="4">
    <mergeCell ref="C1:E1"/>
    <mergeCell ref="C2:E2"/>
    <mergeCell ref="C3:E3"/>
    <mergeCell ref="D4:E4"/>
  </mergeCells>
  <hyperlinks>
    <hyperlink ref="C3" r:id="rId1" display="http://stats.oecd.org/OECDStat_Metadata/ShowMetadata.ashx?Dataset=GENDER_EDU&amp;Coords=[IND].[EDU_13]&amp;ShowOnWeb=true&amp;Lang=en"/>
  </hyperlinks>
  <pageMargins left="0.7" right="0.7" top="0.75" bottom="0.75" header="0.3" footer="0.3"/>
  <pageSetup paperSize="9" orientation="portrait" horizontalDpi="300" verticalDpi="0" copies="0"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8" workbookViewId="0">
      <selection activeCell="A25" sqref="A25:B25"/>
    </sheetView>
  </sheetViews>
  <sheetFormatPr defaultRowHeight="16.5"/>
  <cols>
    <col min="1" max="1" width="17.5703125" customWidth="1"/>
  </cols>
  <sheetData>
    <row r="1" spans="1:5">
      <c r="A1" t="s">
        <v>13</v>
      </c>
      <c r="D1" t="s">
        <v>63</v>
      </c>
    </row>
    <row r="2" spans="1:5">
      <c r="A2" s="834" t="s">
        <v>65</v>
      </c>
      <c r="B2" s="835"/>
      <c r="C2">
        <v>1</v>
      </c>
      <c r="D2" s="54" t="s">
        <v>38</v>
      </c>
      <c r="E2">
        <v>1</v>
      </c>
    </row>
    <row r="3" spans="1:5">
      <c r="A3" s="834" t="s">
        <v>55</v>
      </c>
      <c r="B3" s="835"/>
      <c r="C3">
        <v>1</v>
      </c>
      <c r="D3" s="54" t="s">
        <v>40</v>
      </c>
      <c r="E3">
        <v>1</v>
      </c>
    </row>
    <row r="4" spans="1:5">
      <c r="A4" s="834" t="s">
        <v>38</v>
      </c>
      <c r="B4" s="835"/>
      <c r="C4">
        <v>1</v>
      </c>
      <c r="D4" s="54" t="s">
        <v>41</v>
      </c>
      <c r="E4">
        <v>1</v>
      </c>
    </row>
    <row r="5" spans="1:5">
      <c r="A5" s="834" t="s">
        <v>67</v>
      </c>
      <c r="B5" s="835"/>
      <c r="C5">
        <v>1</v>
      </c>
      <c r="D5" s="54" t="s">
        <v>42</v>
      </c>
      <c r="E5">
        <v>1</v>
      </c>
    </row>
    <row r="6" spans="1:5">
      <c r="A6" s="834" t="s">
        <v>83</v>
      </c>
      <c r="B6" s="835"/>
      <c r="C6">
        <v>1</v>
      </c>
      <c r="D6" s="54" t="s">
        <v>43</v>
      </c>
      <c r="E6">
        <v>1</v>
      </c>
    </row>
    <row r="7" spans="1:5">
      <c r="A7" s="834" t="s">
        <v>41</v>
      </c>
      <c r="B7" s="835"/>
      <c r="C7">
        <v>1</v>
      </c>
      <c r="D7" s="54" t="s">
        <v>44</v>
      </c>
      <c r="E7">
        <v>1</v>
      </c>
    </row>
    <row r="8" spans="1:5">
      <c r="A8" s="834" t="s">
        <v>42</v>
      </c>
      <c r="B8" s="835"/>
      <c r="C8">
        <v>1</v>
      </c>
      <c r="D8" s="54" t="s">
        <v>70</v>
      </c>
      <c r="E8">
        <v>1</v>
      </c>
    </row>
    <row r="9" spans="1:5">
      <c r="A9" s="834" t="s">
        <v>44</v>
      </c>
      <c r="B9" s="835"/>
      <c r="C9">
        <v>1</v>
      </c>
      <c r="D9" s="54" t="s">
        <v>68</v>
      </c>
      <c r="E9">
        <v>1</v>
      </c>
    </row>
    <row r="10" spans="1:5">
      <c r="A10" s="834" t="s">
        <v>60</v>
      </c>
      <c r="B10" s="835"/>
      <c r="C10">
        <v>1</v>
      </c>
      <c r="D10" s="54" t="s">
        <v>45</v>
      </c>
      <c r="E10">
        <v>1</v>
      </c>
    </row>
    <row r="11" spans="1:5">
      <c r="A11" s="834" t="s">
        <v>46</v>
      </c>
      <c r="B11" s="835"/>
      <c r="C11">
        <v>1</v>
      </c>
      <c r="D11" s="54" t="s">
        <v>46</v>
      </c>
      <c r="E11">
        <v>1</v>
      </c>
    </row>
    <row r="12" spans="1:5">
      <c r="A12" s="838" t="s">
        <v>43</v>
      </c>
      <c r="B12" s="839"/>
      <c r="C12">
        <v>1</v>
      </c>
      <c r="D12" s="54" t="s">
        <v>96</v>
      </c>
      <c r="E12">
        <v>1</v>
      </c>
    </row>
    <row r="13" spans="1:5">
      <c r="A13" s="834" t="s">
        <v>68</v>
      </c>
      <c r="B13" s="835"/>
      <c r="C13">
        <v>1</v>
      </c>
      <c r="D13" s="54" t="s">
        <v>47</v>
      </c>
      <c r="E13">
        <v>1</v>
      </c>
    </row>
    <row r="14" spans="1:5">
      <c r="A14" s="834" t="s">
        <v>52</v>
      </c>
      <c r="B14" s="835"/>
      <c r="C14">
        <v>1</v>
      </c>
      <c r="D14" s="54" t="s">
        <v>48</v>
      </c>
      <c r="E14">
        <v>1</v>
      </c>
    </row>
    <row r="15" spans="1:5">
      <c r="A15" s="834" t="s">
        <v>69</v>
      </c>
      <c r="B15" s="835"/>
      <c r="C15">
        <v>1</v>
      </c>
      <c r="D15" s="54" t="s">
        <v>49</v>
      </c>
      <c r="E15">
        <v>1</v>
      </c>
    </row>
    <row r="16" spans="1:5">
      <c r="A16" s="834" t="s">
        <v>70</v>
      </c>
      <c r="B16" s="835"/>
      <c r="C16">
        <v>1</v>
      </c>
      <c r="D16" s="54" t="s">
        <v>50</v>
      </c>
      <c r="E16">
        <v>1</v>
      </c>
    </row>
    <row r="17" spans="1:5">
      <c r="A17" s="838" t="s">
        <v>84</v>
      </c>
      <c r="B17" s="839"/>
      <c r="C17">
        <v>1</v>
      </c>
      <c r="D17" s="54" t="s">
        <v>51</v>
      </c>
      <c r="E17">
        <v>1</v>
      </c>
    </row>
    <row r="18" spans="1:5">
      <c r="A18" s="834" t="s">
        <v>47</v>
      </c>
      <c r="B18" s="835"/>
      <c r="C18">
        <v>1</v>
      </c>
      <c r="D18" s="54" t="s">
        <v>52</v>
      </c>
      <c r="E18">
        <v>1</v>
      </c>
    </row>
    <row r="19" spans="1:5">
      <c r="A19" s="834" t="s">
        <v>71</v>
      </c>
      <c r="B19" s="835"/>
      <c r="C19">
        <v>1</v>
      </c>
      <c r="D19" s="54" t="s">
        <v>53</v>
      </c>
      <c r="E19">
        <v>1</v>
      </c>
    </row>
    <row r="20" spans="1:5">
      <c r="A20" s="834" t="s">
        <v>72</v>
      </c>
      <c r="B20" s="835"/>
      <c r="C20">
        <v>1</v>
      </c>
      <c r="D20" s="54" t="s">
        <v>54</v>
      </c>
      <c r="E20">
        <v>1</v>
      </c>
    </row>
    <row r="21" spans="1:5">
      <c r="A21" s="834" t="s">
        <v>51</v>
      </c>
      <c r="B21" s="835"/>
      <c r="C21">
        <v>1</v>
      </c>
      <c r="D21" s="54" t="s">
        <v>55</v>
      </c>
      <c r="E21">
        <v>1</v>
      </c>
    </row>
    <row r="22" spans="1:5">
      <c r="A22" s="834" t="s">
        <v>73</v>
      </c>
      <c r="B22" s="835"/>
      <c r="C22">
        <v>1</v>
      </c>
      <c r="D22" s="54" t="s">
        <v>56</v>
      </c>
      <c r="E22">
        <v>1</v>
      </c>
    </row>
    <row r="23" spans="1:5">
      <c r="A23" s="834" t="s">
        <v>54</v>
      </c>
      <c r="B23" s="835"/>
      <c r="C23">
        <v>1</v>
      </c>
      <c r="D23" s="54" t="s">
        <v>76</v>
      </c>
      <c r="E23">
        <v>1</v>
      </c>
    </row>
    <row r="24" spans="1:5">
      <c r="A24" s="834" t="s">
        <v>74</v>
      </c>
      <c r="B24" s="835"/>
      <c r="C24">
        <v>1</v>
      </c>
      <c r="D24" s="54" t="s">
        <v>57</v>
      </c>
      <c r="E24">
        <v>1</v>
      </c>
    </row>
    <row r="25" spans="1:5">
      <c r="A25" s="834" t="s">
        <v>75</v>
      </c>
      <c r="B25" s="835"/>
      <c r="C25">
        <v>1</v>
      </c>
      <c r="D25" s="54" t="s">
        <v>58</v>
      </c>
      <c r="E25">
        <v>1</v>
      </c>
    </row>
    <row r="26" spans="1:5">
      <c r="A26" s="834" t="s">
        <v>56</v>
      </c>
      <c r="B26" s="835"/>
      <c r="C26">
        <v>1</v>
      </c>
      <c r="D26" s="55" t="s">
        <v>59</v>
      </c>
      <c r="E26">
        <v>1</v>
      </c>
    </row>
    <row r="27" spans="1:5">
      <c r="A27" s="834" t="s">
        <v>76</v>
      </c>
      <c r="B27" s="835"/>
      <c r="C27">
        <v>1</v>
      </c>
      <c r="D27" s="54" t="s">
        <v>60</v>
      </c>
      <c r="E27">
        <v>1</v>
      </c>
    </row>
    <row r="28" spans="1:5">
      <c r="A28" s="834" t="s">
        <v>59</v>
      </c>
      <c r="B28" s="835"/>
      <c r="C28">
        <v>1</v>
      </c>
      <c r="D28" s="54" t="s">
        <v>61</v>
      </c>
      <c r="E28">
        <v>1</v>
      </c>
    </row>
    <row r="29" spans="1:5">
      <c r="A29" s="834" t="s">
        <v>58</v>
      </c>
      <c r="B29" s="835"/>
      <c r="C29">
        <v>1</v>
      </c>
      <c r="D29" s="54" t="s">
        <v>80</v>
      </c>
      <c r="E29">
        <v>1</v>
      </c>
    </row>
    <row r="30" spans="1:5">
      <c r="A30" s="834" t="s">
        <v>45</v>
      </c>
      <c r="B30" s="835"/>
      <c r="C30">
        <v>1</v>
      </c>
      <c r="E30">
        <v>1</v>
      </c>
    </row>
    <row r="31" spans="1:5">
      <c r="A31" s="834" t="s">
        <v>61</v>
      </c>
      <c r="B31" s="835"/>
      <c r="C31">
        <v>1</v>
      </c>
      <c r="E31">
        <v>1</v>
      </c>
    </row>
    <row r="32" spans="1:5">
      <c r="A32" s="834" t="s">
        <v>78</v>
      </c>
      <c r="B32" s="835"/>
      <c r="C32">
        <v>1</v>
      </c>
      <c r="E32">
        <v>1</v>
      </c>
    </row>
    <row r="33" spans="1:5">
      <c r="A33" s="834" t="s">
        <v>79</v>
      </c>
      <c r="B33" s="835"/>
      <c r="C33">
        <v>1</v>
      </c>
      <c r="E33">
        <v>1</v>
      </c>
    </row>
    <row r="34" spans="1:5">
      <c r="A34" s="834" t="s">
        <v>80</v>
      </c>
      <c r="B34" s="835"/>
      <c r="C34">
        <v>1</v>
      </c>
      <c r="E34">
        <v>1</v>
      </c>
    </row>
    <row r="35" spans="1:5">
      <c r="A35" s="834" t="s">
        <v>124</v>
      </c>
      <c r="B35" s="835"/>
      <c r="C35">
        <v>1</v>
      </c>
      <c r="E35">
        <v>1</v>
      </c>
    </row>
  </sheetData>
  <mergeCells count="34">
    <mergeCell ref="A13:B13"/>
    <mergeCell ref="A2:B2"/>
    <mergeCell ref="A3:B3"/>
    <mergeCell ref="A4:B4"/>
    <mergeCell ref="A5:B5"/>
    <mergeCell ref="A6:B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34:B34"/>
    <mergeCell ref="A35:B35"/>
    <mergeCell ref="A26:B26"/>
    <mergeCell ref="A27:B27"/>
    <mergeCell ref="A28:B28"/>
    <mergeCell ref="A29:B29"/>
    <mergeCell ref="A30:B30"/>
    <mergeCell ref="A31:B31"/>
  </mergeCells>
  <hyperlinks>
    <hyperlink ref="A12" r:id="rId1" tooltip="Click once to display linked information. Click and hold to select this cell." display="http://stats.oecd.org/OECDStat_Metadata/ShowMetadata.ashx?Dataset=BLI2014&amp;Coords=[LOCATION].[DEU]&amp;ShowOnWeb=true&amp;Lang=en"/>
    <hyperlink ref="A17" r:id="rId2" tooltip="Click once to display linked information. Click and hold to select this cell." display="http://stats.oecd.org/OECDStat_Metadata/ShowMetadata.ashx?Dataset=BLI2014&amp;Coords=[LOCATION].[ISR]&amp;ShowOnWeb=true&amp;Lang=en"/>
  </hyperlinks>
  <pageMargins left="0.7" right="0.7" top="0.75" bottom="0.75" header="0.3" footer="0.3"/>
  <pageSetup paperSize="9" orientation="portrait" horizontalDpi="300" verticalDpi="0" copies="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topLeftCell="A40" workbookViewId="0">
      <selection activeCell="U68" activeCellId="1" sqref="U55 U68:U69"/>
    </sheetView>
  </sheetViews>
  <sheetFormatPr defaultRowHeight="16.5"/>
  <cols>
    <col min="1" max="1" width="46.28515625" style="8" customWidth="1"/>
    <col min="2" max="2" width="10.140625" style="8" customWidth="1"/>
    <col min="3" max="8" width="9.140625" style="8"/>
    <col min="9" max="9" width="11.42578125" bestFit="1" customWidth="1"/>
    <col min="10" max="16384" width="9.140625" style="8"/>
  </cols>
  <sheetData>
    <row r="1" spans="1:25">
      <c r="A1"/>
      <c r="B1"/>
      <c r="C1" s="9" t="s">
        <v>13</v>
      </c>
      <c r="D1" s="827">
        <v>2012</v>
      </c>
      <c r="E1" s="828"/>
      <c r="F1" s="828"/>
      <c r="G1" s="829"/>
      <c r="H1" s="6"/>
      <c r="J1" s="827">
        <v>2009</v>
      </c>
      <c r="K1" s="828"/>
      <c r="L1" s="828"/>
      <c r="M1" s="829"/>
      <c r="N1" s="827">
        <v>2006</v>
      </c>
      <c r="O1" s="828"/>
      <c r="P1" s="828"/>
      <c r="Q1" s="829"/>
      <c r="R1" s="827">
        <v>2003</v>
      </c>
      <c r="S1" s="828"/>
      <c r="T1" s="828"/>
      <c r="U1" s="829"/>
      <c r="V1" s="827">
        <v>2000</v>
      </c>
      <c r="W1" s="828"/>
      <c r="X1" s="828"/>
      <c r="Y1" s="829"/>
    </row>
    <row r="2" spans="1:25" ht="16.5" customHeight="1">
      <c r="A2" s="4"/>
      <c r="B2" s="4"/>
      <c r="C2" s="10" t="s">
        <v>85</v>
      </c>
      <c r="D2" s="11" t="s">
        <v>86</v>
      </c>
      <c r="E2" s="12" t="s">
        <v>87</v>
      </c>
      <c r="F2" s="12" t="s">
        <v>88</v>
      </c>
      <c r="G2" s="13" t="s">
        <v>89</v>
      </c>
      <c r="H2" s="71"/>
      <c r="J2" s="11" t="s">
        <v>86</v>
      </c>
      <c r="K2" s="12" t="s">
        <v>87</v>
      </c>
      <c r="L2" s="12" t="s">
        <v>88</v>
      </c>
      <c r="M2" s="13" t="s">
        <v>89</v>
      </c>
      <c r="N2" s="11" t="s">
        <v>86</v>
      </c>
      <c r="O2" s="12" t="s">
        <v>87</v>
      </c>
      <c r="P2" s="12" t="s">
        <v>88</v>
      </c>
      <c r="Q2" s="13" t="s">
        <v>89</v>
      </c>
      <c r="R2" s="11" t="s">
        <v>86</v>
      </c>
      <c r="S2" s="12" t="s">
        <v>87</v>
      </c>
      <c r="T2" s="12" t="s">
        <v>88</v>
      </c>
      <c r="U2" s="13" t="s">
        <v>89</v>
      </c>
      <c r="V2" s="11" t="s">
        <v>86</v>
      </c>
      <c r="W2" s="12" t="s">
        <v>87</v>
      </c>
      <c r="X2" s="12" t="s">
        <v>88</v>
      </c>
      <c r="Y2" s="13" t="s">
        <v>89</v>
      </c>
    </row>
    <row r="3" spans="1:25" ht="16.5" customHeight="1">
      <c r="A3" s="14" t="s">
        <v>90</v>
      </c>
      <c r="B3" s="14"/>
      <c r="C3" s="15"/>
      <c r="D3" s="16">
        <v>394</v>
      </c>
      <c r="E3" s="17">
        <v>394</v>
      </c>
      <c r="F3" s="17">
        <v>397</v>
      </c>
      <c r="G3" s="18">
        <f>AVERAGE(D3:F3)</f>
        <v>395</v>
      </c>
      <c r="H3" s="72" t="str">
        <f t="shared" ref="H3:H34" si="0">IF(C3="OECD",G3," ")</f>
        <v xml:space="preserve"> </v>
      </c>
      <c r="I3" t="e">
        <f>(H3-$H$70)/$H$71</f>
        <v>#VALUE!</v>
      </c>
      <c r="J3" s="16">
        <v>384.81661979438275</v>
      </c>
      <c r="K3" s="17">
        <v>377.46103209343232</v>
      </c>
      <c r="L3" s="17">
        <v>390.69575203706137</v>
      </c>
      <c r="M3" s="18">
        <f>AVERAGE(J3:L3)</f>
        <v>384.32446797495885</v>
      </c>
      <c r="N3" s="16"/>
      <c r="O3" s="17"/>
      <c r="P3" s="17"/>
      <c r="Q3" s="18" t="e">
        <f>AVERAGE(N3:P3)</f>
        <v>#DIV/0!</v>
      </c>
      <c r="R3" s="16"/>
      <c r="S3" s="17"/>
      <c r="T3" s="17"/>
      <c r="U3" s="18" t="e">
        <f>AVERAGE(R3:T3)</f>
        <v>#DIV/0!</v>
      </c>
      <c r="V3" s="16"/>
      <c r="W3" s="17"/>
      <c r="X3" s="17"/>
      <c r="Y3" s="18"/>
    </row>
    <row r="4" spans="1:25" ht="16.5" customHeight="1">
      <c r="A4" s="19" t="s">
        <v>91</v>
      </c>
      <c r="B4" s="19"/>
      <c r="C4" s="20"/>
      <c r="D4" s="21">
        <v>388</v>
      </c>
      <c r="E4" s="17">
        <v>396</v>
      </c>
      <c r="F4" s="17">
        <v>406</v>
      </c>
      <c r="G4" s="18">
        <f t="shared" ref="G4:G62" si="1">AVERAGE(D4:F4)</f>
        <v>396.66666666666669</v>
      </c>
      <c r="H4" s="72" t="str">
        <f t="shared" si="0"/>
        <v xml:space="preserve"> </v>
      </c>
      <c r="I4" t="e">
        <f t="shared" ref="I4:I67" si="2">(H4-$H$70)/$H$71</f>
        <v>#VALUE!</v>
      </c>
      <c r="J4" s="21">
        <v>398.26087512159899</v>
      </c>
      <c r="K4" s="17">
        <v>388.06809317485647</v>
      </c>
      <c r="L4" s="17">
        <v>400.83856969057854</v>
      </c>
      <c r="M4" s="18">
        <f t="shared" ref="M4:M11" si="3">AVERAGE(J4:L4)</f>
        <v>395.72251266234463</v>
      </c>
      <c r="N4" s="21">
        <v>373.72377160281673</v>
      </c>
      <c r="O4" s="17">
        <v>381.25391174459565</v>
      </c>
      <c r="P4" s="17">
        <v>391</v>
      </c>
      <c r="Q4" s="18">
        <f t="shared" ref="Q4:Q11" si="4">AVERAGE(N4:P4)</f>
        <v>381.99256111580416</v>
      </c>
      <c r="R4" s="21"/>
      <c r="S4" s="17"/>
      <c r="T4" s="17"/>
      <c r="U4" s="18" t="e">
        <f t="shared" ref="U4:U11" si="5">AVERAGE(R4:T4)</f>
        <v>#DIV/0!</v>
      </c>
      <c r="V4" s="21">
        <v>418</v>
      </c>
      <c r="W4" s="17">
        <v>388</v>
      </c>
      <c r="X4" s="17">
        <v>396</v>
      </c>
      <c r="Y4" s="18">
        <f t="shared" ref="Y4:Y10" si="6">AVERAGE(V4:X4)</f>
        <v>400.66666666666669</v>
      </c>
    </row>
    <row r="5" spans="1:25" ht="16.5" customHeight="1">
      <c r="A5" s="19" t="s">
        <v>65</v>
      </c>
      <c r="B5" s="19"/>
      <c r="C5" s="20" t="s">
        <v>13</v>
      </c>
      <c r="D5" s="16">
        <v>504</v>
      </c>
      <c r="E5" s="17">
        <v>512</v>
      </c>
      <c r="F5" s="17">
        <v>521</v>
      </c>
      <c r="G5" s="18">
        <f t="shared" si="1"/>
        <v>512.33333333333337</v>
      </c>
      <c r="H5" s="72">
        <f t="shared" si="0"/>
        <v>512.33333333333337</v>
      </c>
      <c r="I5">
        <f t="shared" si="2"/>
        <v>0.57747567943859113</v>
      </c>
      <c r="J5" s="16">
        <v>514.90065635699557</v>
      </c>
      <c r="K5" s="17">
        <v>514.34045296918043</v>
      </c>
      <c r="L5" s="17">
        <v>527.27054299891574</v>
      </c>
      <c r="M5" s="18">
        <f t="shared" si="3"/>
        <v>518.83721744169725</v>
      </c>
      <c r="N5" s="16">
        <v>512.89329135655703</v>
      </c>
      <c r="O5" s="17">
        <v>519.90774865900698</v>
      </c>
      <c r="P5" s="17">
        <v>527</v>
      </c>
      <c r="Q5" s="18">
        <f t="shared" si="4"/>
        <v>519.93368000518797</v>
      </c>
      <c r="R5" s="16">
        <v>525.42700664999995</v>
      </c>
      <c r="S5" s="17">
        <v>524.26600425000004</v>
      </c>
      <c r="T5" s="17">
        <v>525.05449900999997</v>
      </c>
      <c r="U5" s="18">
        <f t="shared" si="5"/>
        <v>524.91583663666665</v>
      </c>
      <c r="V5" s="16">
        <v>528.28</v>
      </c>
      <c r="W5" s="17">
        <v>533.32000000000005</v>
      </c>
      <c r="X5" s="17">
        <v>527.5</v>
      </c>
      <c r="Y5" s="18">
        <f t="shared" si="6"/>
        <v>529.69999999999993</v>
      </c>
    </row>
    <row r="6" spans="1:25" ht="16.5" customHeight="1">
      <c r="A6" s="19" t="s">
        <v>55</v>
      </c>
      <c r="B6" s="19"/>
      <c r="C6" s="20" t="s">
        <v>13</v>
      </c>
      <c r="D6" s="16">
        <v>506</v>
      </c>
      <c r="E6" s="17">
        <v>490</v>
      </c>
      <c r="F6" s="17">
        <v>506</v>
      </c>
      <c r="G6" s="18">
        <f t="shared" si="1"/>
        <v>500.66666666666669</v>
      </c>
      <c r="H6" s="72">
        <f t="shared" si="0"/>
        <v>500.66666666666669</v>
      </c>
      <c r="I6">
        <f t="shared" si="2"/>
        <v>0.13268858653767182</v>
      </c>
      <c r="J6" s="16">
        <v>470.28363888990214</v>
      </c>
      <c r="K6" s="17">
        <v>495.90863792393048</v>
      </c>
      <c r="L6" s="17">
        <v>494.3276559926436</v>
      </c>
      <c r="M6" s="18">
        <f t="shared" si="3"/>
        <v>486.8399776021588</v>
      </c>
      <c r="N6" s="16">
        <v>490.193977266589</v>
      </c>
      <c r="O6" s="17">
        <v>505.48359845986266</v>
      </c>
      <c r="P6" s="17">
        <v>511</v>
      </c>
      <c r="Q6" s="18">
        <f t="shared" si="4"/>
        <v>502.22585857548393</v>
      </c>
      <c r="R6" s="16">
        <v>490.69324044000001</v>
      </c>
      <c r="S6" s="17">
        <v>505.61098328999998</v>
      </c>
      <c r="T6" s="17">
        <v>490.98460351</v>
      </c>
      <c r="U6" s="18">
        <f t="shared" si="5"/>
        <v>495.76294241333335</v>
      </c>
      <c r="V6" s="16">
        <v>507.13</v>
      </c>
      <c r="W6" s="17">
        <v>514.97</v>
      </c>
      <c r="X6" s="17">
        <v>518.64</v>
      </c>
      <c r="Y6" s="18">
        <f t="shared" si="6"/>
        <v>513.58000000000004</v>
      </c>
    </row>
    <row r="7" spans="1:25" ht="16.5" customHeight="1">
      <c r="A7" s="19" t="s">
        <v>38</v>
      </c>
      <c r="B7" s="19"/>
      <c r="C7" s="20" t="s">
        <v>13</v>
      </c>
      <c r="D7" s="16">
        <v>515</v>
      </c>
      <c r="E7" s="17">
        <v>509</v>
      </c>
      <c r="F7" s="17">
        <v>505</v>
      </c>
      <c r="G7" s="18">
        <f t="shared" si="1"/>
        <v>509.66666666666669</v>
      </c>
      <c r="H7" s="72">
        <f t="shared" si="0"/>
        <v>509.66666666666669</v>
      </c>
      <c r="I7">
        <f t="shared" si="2"/>
        <v>0.47581005820409472</v>
      </c>
      <c r="J7" s="16">
        <v>505.94576623754801</v>
      </c>
      <c r="K7" s="17">
        <v>515.27224729981822</v>
      </c>
      <c r="L7" s="17">
        <v>506.57549048038209</v>
      </c>
      <c r="M7" s="18">
        <f t="shared" si="3"/>
        <v>509.26450133924942</v>
      </c>
      <c r="N7" s="16">
        <v>500.9005947246784</v>
      </c>
      <c r="O7" s="17">
        <v>520.34897259235743</v>
      </c>
      <c r="P7" s="17">
        <v>510</v>
      </c>
      <c r="Q7" s="18">
        <f t="shared" si="4"/>
        <v>510.41652243901194</v>
      </c>
      <c r="R7" s="16">
        <v>506.98732941999998</v>
      </c>
      <c r="S7" s="17">
        <v>529.28641111000002</v>
      </c>
      <c r="T7" s="17">
        <v>508.82898225000002</v>
      </c>
      <c r="U7" s="18">
        <f t="shared" si="5"/>
        <v>515.03424092666671</v>
      </c>
      <c r="V7" s="16">
        <v>507.13</v>
      </c>
      <c r="W7" s="17">
        <v>519.6</v>
      </c>
      <c r="X7" s="17">
        <v>495.74</v>
      </c>
      <c r="Y7" s="18">
        <f t="shared" si="6"/>
        <v>507.49</v>
      </c>
    </row>
    <row r="8" spans="1:25" ht="16.5" customHeight="1">
      <c r="A8" s="19" t="s">
        <v>93</v>
      </c>
      <c r="B8" s="19"/>
      <c r="C8" s="20"/>
      <c r="D8" s="16">
        <v>391</v>
      </c>
      <c r="E8" s="17">
        <v>410</v>
      </c>
      <c r="F8" s="17">
        <v>405</v>
      </c>
      <c r="G8" s="18">
        <f t="shared" si="1"/>
        <v>402</v>
      </c>
      <c r="H8" s="72" t="str">
        <f t="shared" si="0"/>
        <v xml:space="preserve"> </v>
      </c>
      <c r="I8" t="e">
        <f t="shared" si="2"/>
        <v>#VALUE!</v>
      </c>
      <c r="J8" s="16">
        <v>411.75491579528097</v>
      </c>
      <c r="K8" s="17">
        <v>385.8141237508579</v>
      </c>
      <c r="L8" s="17">
        <v>405.40395771117221</v>
      </c>
      <c r="M8" s="18">
        <f t="shared" si="3"/>
        <v>400.99099908577028</v>
      </c>
      <c r="N8" s="16">
        <v>392.8851125238902</v>
      </c>
      <c r="O8" s="17">
        <v>369.51504670832401</v>
      </c>
      <c r="P8" s="17">
        <v>390</v>
      </c>
      <c r="Q8" s="18">
        <f t="shared" si="4"/>
        <v>384.13338641073807</v>
      </c>
      <c r="R8" s="16">
        <v>402.79628396999999</v>
      </c>
      <c r="S8" s="17">
        <v>356.01579097000001</v>
      </c>
      <c r="T8" s="17">
        <v>389.61963651000002</v>
      </c>
      <c r="U8" s="18">
        <f t="shared" si="5"/>
        <v>382.81057048333332</v>
      </c>
      <c r="V8" s="16">
        <v>396.03</v>
      </c>
      <c r="W8" s="17">
        <v>333.89</v>
      </c>
      <c r="X8" s="17">
        <v>375.17</v>
      </c>
      <c r="Y8" s="18">
        <f t="shared" si="6"/>
        <v>368.36333333333329</v>
      </c>
    </row>
    <row r="9" spans="1:25" ht="16.5" customHeight="1">
      <c r="A9" s="19" t="s">
        <v>40</v>
      </c>
      <c r="B9" s="19"/>
      <c r="C9" s="20"/>
      <c r="D9" s="16">
        <v>439</v>
      </c>
      <c r="E9" s="17">
        <v>436</v>
      </c>
      <c r="F9" s="17">
        <v>446</v>
      </c>
      <c r="G9" s="18">
        <f t="shared" si="1"/>
        <v>440.33333333333331</v>
      </c>
      <c r="H9" s="72" t="str">
        <f t="shared" si="0"/>
        <v xml:space="preserve"> </v>
      </c>
      <c r="I9" t="e">
        <f t="shared" si="2"/>
        <v>#VALUE!</v>
      </c>
      <c r="J9" s="16">
        <v>429.08104253769261</v>
      </c>
      <c r="K9" s="17">
        <v>428.06611563455209</v>
      </c>
      <c r="L9" s="17">
        <v>439.29416234640564</v>
      </c>
      <c r="M9" s="18">
        <f t="shared" si="3"/>
        <v>432.14710683955008</v>
      </c>
      <c r="N9" s="16">
        <v>401.9349801675188</v>
      </c>
      <c r="O9" s="17">
        <v>413.4491712698877</v>
      </c>
      <c r="P9" s="17">
        <v>434</v>
      </c>
      <c r="Q9" s="18">
        <f t="shared" si="4"/>
        <v>416.4613838124688</v>
      </c>
      <c r="R9" s="16"/>
      <c r="S9" s="17"/>
      <c r="T9" s="17"/>
      <c r="U9" s="18" t="e">
        <f t="shared" si="5"/>
        <v>#DIV/0!</v>
      </c>
      <c r="V9" s="16">
        <v>430</v>
      </c>
      <c r="W9" s="17">
        <v>430</v>
      </c>
      <c r="X9" s="17">
        <v>448</v>
      </c>
      <c r="Y9" s="18">
        <f t="shared" si="6"/>
        <v>436</v>
      </c>
    </row>
    <row r="10" spans="1:25" ht="16.5" customHeight="1">
      <c r="A10" s="19" t="s">
        <v>67</v>
      </c>
      <c r="B10" s="19"/>
      <c r="C10" s="20" t="s">
        <v>13</v>
      </c>
      <c r="D10" s="16">
        <v>518</v>
      </c>
      <c r="E10" s="17">
        <v>523</v>
      </c>
      <c r="F10" s="17">
        <v>525</v>
      </c>
      <c r="G10" s="18">
        <f t="shared" si="1"/>
        <v>522</v>
      </c>
      <c r="H10" s="72">
        <f t="shared" si="0"/>
        <v>522</v>
      </c>
      <c r="I10">
        <f t="shared" si="2"/>
        <v>0.94601355641363638</v>
      </c>
      <c r="J10" s="16">
        <v>524.24184496604403</v>
      </c>
      <c r="K10" s="17">
        <v>526.80514728468586</v>
      </c>
      <c r="L10" s="17">
        <v>528.70496241216051</v>
      </c>
      <c r="M10" s="18">
        <f t="shared" si="3"/>
        <v>526.58398488763021</v>
      </c>
      <c r="N10" s="16">
        <v>527.0112953303302</v>
      </c>
      <c r="O10" s="17">
        <v>527.00717888668783</v>
      </c>
      <c r="P10" s="17">
        <v>534</v>
      </c>
      <c r="Q10" s="18">
        <f t="shared" si="4"/>
        <v>529.33949140567267</v>
      </c>
      <c r="R10" s="16">
        <v>527.91361168000003</v>
      </c>
      <c r="S10" s="17">
        <v>532.48673608000001</v>
      </c>
      <c r="T10" s="17">
        <v>518.74516355000003</v>
      </c>
      <c r="U10" s="18">
        <f t="shared" si="5"/>
        <v>526.3818371033334</v>
      </c>
      <c r="V10" s="16">
        <v>534.30999999999995</v>
      </c>
      <c r="W10" s="17">
        <v>533</v>
      </c>
      <c r="X10" s="17">
        <v>529.36</v>
      </c>
      <c r="Y10" s="18">
        <f t="shared" si="6"/>
        <v>532.22333333333336</v>
      </c>
    </row>
    <row r="11" spans="1:25" ht="16.5" customHeight="1">
      <c r="A11" s="19" t="s">
        <v>94</v>
      </c>
      <c r="B11" s="19"/>
      <c r="C11" s="20"/>
      <c r="D11" s="16">
        <v>376</v>
      </c>
      <c r="E11" s="17">
        <v>403</v>
      </c>
      <c r="F11" s="17">
        <v>399</v>
      </c>
      <c r="G11" s="18">
        <f t="shared" si="1"/>
        <v>392.66666666666669</v>
      </c>
      <c r="H11" s="72" t="str">
        <f t="shared" si="0"/>
        <v xml:space="preserve"> </v>
      </c>
      <c r="I11" t="e">
        <f t="shared" si="2"/>
        <v>#VALUE!</v>
      </c>
      <c r="J11" s="16">
        <v>413.18150052002756</v>
      </c>
      <c r="K11" s="17">
        <v>380.84825740838892</v>
      </c>
      <c r="L11" s="17">
        <v>401.75011107684713</v>
      </c>
      <c r="M11" s="18">
        <f t="shared" si="3"/>
        <v>398.59328966842122</v>
      </c>
      <c r="N11" s="16">
        <v>385.3080382146178</v>
      </c>
      <c r="O11" s="17">
        <v>369.97851294341342</v>
      </c>
      <c r="P11" s="17">
        <v>388</v>
      </c>
      <c r="Q11" s="18">
        <f t="shared" si="4"/>
        <v>381.09551705267705</v>
      </c>
      <c r="R11" s="16"/>
      <c r="S11" s="17"/>
      <c r="T11" s="17"/>
      <c r="U11" s="18" t="e">
        <f t="shared" si="5"/>
        <v>#DIV/0!</v>
      </c>
      <c r="V11" s="16"/>
      <c r="W11" s="17"/>
      <c r="X11" s="17"/>
      <c r="Y11" s="18"/>
    </row>
    <row r="12" spans="1:25" ht="16.5" customHeight="1">
      <c r="A12" s="19" t="s">
        <v>95</v>
      </c>
      <c r="B12" s="19"/>
      <c r="C12" s="22"/>
      <c r="D12" s="23">
        <v>407</v>
      </c>
      <c r="E12" s="3">
        <v>441</v>
      </c>
      <c r="F12" s="3">
        <v>429</v>
      </c>
      <c r="G12" s="18">
        <f t="shared" si="1"/>
        <v>425.66666666666669</v>
      </c>
      <c r="H12" s="72" t="str">
        <f t="shared" si="0"/>
        <v xml:space="preserve"> </v>
      </c>
      <c r="I12" t="e">
        <f t="shared" si="2"/>
        <v>#VALUE!</v>
      </c>
      <c r="J12" s="23"/>
      <c r="K12" s="3"/>
      <c r="L12" s="3"/>
      <c r="M12" s="24"/>
      <c r="N12" s="23"/>
      <c r="O12" s="3"/>
      <c r="P12" s="3"/>
      <c r="Q12" s="24"/>
      <c r="R12" s="23"/>
      <c r="S12" s="3"/>
      <c r="T12" s="3"/>
      <c r="U12" s="24"/>
      <c r="V12" s="23"/>
      <c r="W12" s="3"/>
      <c r="X12" s="3"/>
      <c r="Y12" s="24"/>
    </row>
    <row r="13" spans="1:25" ht="16.5" customHeight="1">
      <c r="A13" s="19" t="s">
        <v>96</v>
      </c>
      <c r="B13" s="19"/>
      <c r="C13" s="20"/>
      <c r="D13" s="16">
        <v>471</v>
      </c>
      <c r="E13" s="17">
        <v>485</v>
      </c>
      <c r="F13" s="17">
        <v>491</v>
      </c>
      <c r="G13" s="18">
        <f t="shared" si="1"/>
        <v>482.33333333333331</v>
      </c>
      <c r="H13" s="72" t="str">
        <f t="shared" si="0"/>
        <v xml:space="preserve"> </v>
      </c>
      <c r="I13" t="e">
        <f t="shared" si="2"/>
        <v>#VALUE!</v>
      </c>
      <c r="J13" s="16">
        <v>475.74890513508137</v>
      </c>
      <c r="K13" s="17">
        <v>459.93892193781085</v>
      </c>
      <c r="L13" s="17">
        <v>486.363425007996</v>
      </c>
      <c r="M13" s="18">
        <f>AVERAGE(J13:L13)</f>
        <v>474.01708402696272</v>
      </c>
      <c r="N13" s="16">
        <v>477.36423796524866</v>
      </c>
      <c r="O13" s="17">
        <v>467.24671423225521</v>
      </c>
      <c r="P13" s="17">
        <v>493</v>
      </c>
      <c r="Q13" s="18">
        <f>AVERAGE(N13:P13)</f>
        <v>479.20365073250127</v>
      </c>
      <c r="R13" s="16"/>
      <c r="S13" s="17"/>
      <c r="T13" s="17"/>
      <c r="U13" s="18" t="e">
        <f>AVERAGE(R13:T13)</f>
        <v>#DIV/0!</v>
      </c>
      <c r="V13" s="16"/>
      <c r="W13" s="17"/>
      <c r="X13" s="17"/>
      <c r="Y13" s="18"/>
    </row>
    <row r="14" spans="1:25" ht="16.5" customHeight="1">
      <c r="A14" s="19" t="s">
        <v>48</v>
      </c>
      <c r="B14" s="19"/>
      <c r="C14" s="22"/>
      <c r="D14" s="23">
        <v>440</v>
      </c>
      <c r="E14" s="3">
        <v>449</v>
      </c>
      <c r="F14" s="3">
        <v>438</v>
      </c>
      <c r="G14" s="18">
        <f t="shared" si="1"/>
        <v>442.33333333333331</v>
      </c>
      <c r="H14" s="72" t="str">
        <f t="shared" si="0"/>
        <v xml:space="preserve"> </v>
      </c>
      <c r="I14" t="e">
        <f t="shared" si="2"/>
        <v>#VALUE!</v>
      </c>
      <c r="J14" s="23"/>
      <c r="K14" s="3"/>
      <c r="L14" s="3"/>
      <c r="M14" s="24"/>
      <c r="N14" s="23"/>
      <c r="O14" s="3"/>
      <c r="P14" s="3"/>
      <c r="Q14" s="24"/>
      <c r="R14" s="23"/>
      <c r="S14" s="3"/>
      <c r="T14" s="3"/>
      <c r="U14" s="24"/>
      <c r="V14" s="23"/>
      <c r="W14" s="3"/>
      <c r="X14" s="3"/>
      <c r="Y14" s="24"/>
    </row>
    <row r="15" spans="1:25" ht="16.5" customHeight="1">
      <c r="A15" s="19" t="s">
        <v>41</v>
      </c>
      <c r="B15" s="19"/>
      <c r="C15" s="20" t="s">
        <v>13</v>
      </c>
      <c r="D15" s="16">
        <v>499</v>
      </c>
      <c r="E15" s="17">
        <v>493</v>
      </c>
      <c r="F15" s="17">
        <v>508</v>
      </c>
      <c r="G15" s="18">
        <f t="shared" si="1"/>
        <v>500</v>
      </c>
      <c r="H15" s="72">
        <f t="shared" si="0"/>
        <v>500</v>
      </c>
      <c r="I15">
        <f t="shared" si="2"/>
        <v>0.10727218122904718</v>
      </c>
      <c r="J15" s="16">
        <v>478.1867338502372</v>
      </c>
      <c r="K15" s="17">
        <v>492.81410086937387</v>
      </c>
      <c r="L15" s="17">
        <v>500.49711851776431</v>
      </c>
      <c r="M15" s="18">
        <f t="shared" ref="M15:M39" si="7">AVERAGE(J15:L15)</f>
        <v>490.49931774579181</v>
      </c>
      <c r="N15" s="16">
        <v>482.71516209508923</v>
      </c>
      <c r="O15" s="17">
        <v>509.8593591476872</v>
      </c>
      <c r="P15" s="17">
        <v>513</v>
      </c>
      <c r="Q15" s="18">
        <f t="shared" ref="Q15:Q39" si="8">AVERAGE(N15:P15)</f>
        <v>501.85817374759216</v>
      </c>
      <c r="R15" s="16">
        <v>488.54228438000001</v>
      </c>
      <c r="S15" s="17">
        <v>516.45500016000005</v>
      </c>
      <c r="T15" s="17">
        <v>523.25372949999996</v>
      </c>
      <c r="U15" s="18">
        <f t="shared" ref="U15:U39" si="9">AVERAGE(R15:T15)</f>
        <v>509.41700467999999</v>
      </c>
      <c r="V15" s="16">
        <v>491.58</v>
      </c>
      <c r="W15" s="17">
        <v>497.58</v>
      </c>
      <c r="X15" s="17">
        <v>511.41</v>
      </c>
      <c r="Y15" s="18">
        <f>AVERAGE(V15:X15)</f>
        <v>500.19</v>
      </c>
    </row>
    <row r="16" spans="1:25" ht="16.5" customHeight="1">
      <c r="A16" s="19" t="s">
        <v>42</v>
      </c>
      <c r="B16" s="19"/>
      <c r="C16" s="20" t="s">
        <v>13</v>
      </c>
      <c r="D16" s="16">
        <v>500</v>
      </c>
      <c r="E16" s="17">
        <v>496</v>
      </c>
      <c r="F16" s="17">
        <v>498</v>
      </c>
      <c r="G16" s="18">
        <f t="shared" si="1"/>
        <v>498</v>
      </c>
      <c r="H16" s="72">
        <f t="shared" si="0"/>
        <v>498</v>
      </c>
      <c r="I16">
        <f t="shared" si="2"/>
        <v>3.1022965303175436E-2</v>
      </c>
      <c r="J16" s="16">
        <v>494.91617934893139</v>
      </c>
      <c r="K16" s="17">
        <v>503.27812853168541</v>
      </c>
      <c r="L16" s="17">
        <v>499.33697104379951</v>
      </c>
      <c r="M16" s="18">
        <f t="shared" si="7"/>
        <v>499.17709297480542</v>
      </c>
      <c r="N16" s="16">
        <v>494.4829806933144</v>
      </c>
      <c r="O16" s="17">
        <v>513.02595000310964</v>
      </c>
      <c r="P16" s="17">
        <v>496</v>
      </c>
      <c r="Q16" s="18">
        <f t="shared" si="8"/>
        <v>501.1696435654747</v>
      </c>
      <c r="R16" s="16">
        <v>492.32337925000002</v>
      </c>
      <c r="S16" s="17">
        <v>514.28767517999995</v>
      </c>
      <c r="T16" s="17">
        <v>475.22267052000001</v>
      </c>
      <c r="U16" s="18">
        <f t="shared" si="9"/>
        <v>493.94457498333333</v>
      </c>
      <c r="V16" s="16">
        <v>496.87</v>
      </c>
      <c r="W16" s="17">
        <v>514.48</v>
      </c>
      <c r="X16" s="17">
        <v>481.01</v>
      </c>
      <c r="Y16" s="18">
        <f>AVERAGE(V16:X16)</f>
        <v>497.45333333333338</v>
      </c>
    </row>
    <row r="17" spans="1:25" ht="16.5" customHeight="1">
      <c r="A17" s="19" t="s">
        <v>44</v>
      </c>
      <c r="B17" s="19"/>
      <c r="C17" s="20" t="s">
        <v>13</v>
      </c>
      <c r="D17" s="16">
        <v>521</v>
      </c>
      <c r="E17" s="17">
        <v>516</v>
      </c>
      <c r="F17" s="17">
        <v>541</v>
      </c>
      <c r="G17" s="18">
        <f t="shared" si="1"/>
        <v>526</v>
      </c>
      <c r="H17" s="72">
        <f t="shared" si="0"/>
        <v>526</v>
      </c>
      <c r="I17">
        <f t="shared" si="2"/>
        <v>1.09851198826538</v>
      </c>
      <c r="J17" s="16">
        <v>500.96182565514562</v>
      </c>
      <c r="K17" s="17">
        <v>512.10416008477182</v>
      </c>
      <c r="L17" s="17">
        <v>527.83173838029472</v>
      </c>
      <c r="M17" s="18">
        <f t="shared" si="7"/>
        <v>513.63257470673739</v>
      </c>
      <c r="N17" s="16">
        <v>500.74976173258398</v>
      </c>
      <c r="O17" s="17">
        <v>514.5754620323986</v>
      </c>
      <c r="P17" s="17">
        <v>531</v>
      </c>
      <c r="Q17" s="18">
        <f t="shared" si="8"/>
        <v>515.44174125499421</v>
      </c>
      <c r="R17" s="16"/>
      <c r="S17" s="17"/>
      <c r="T17" s="17"/>
      <c r="U17" s="18" t="e">
        <f t="shared" si="9"/>
        <v>#DIV/0!</v>
      </c>
      <c r="V17" s="16"/>
      <c r="W17" s="17"/>
      <c r="X17" s="17"/>
      <c r="Y17" s="18"/>
    </row>
    <row r="18" spans="1:25" ht="16.5" customHeight="1">
      <c r="A18" s="19" t="s">
        <v>60</v>
      </c>
      <c r="B18" s="19"/>
      <c r="C18" s="20" t="s">
        <v>13</v>
      </c>
      <c r="D18" s="16">
        <v>519</v>
      </c>
      <c r="E18" s="17">
        <v>524</v>
      </c>
      <c r="F18" s="17">
        <v>545</v>
      </c>
      <c r="G18" s="18">
        <f t="shared" si="1"/>
        <v>529.33333333333337</v>
      </c>
      <c r="H18" s="72">
        <f t="shared" si="0"/>
        <v>529.33333333333337</v>
      </c>
      <c r="I18">
        <f t="shared" si="2"/>
        <v>1.2255940148085009</v>
      </c>
      <c r="J18" s="16">
        <v>535.87797531406613</v>
      </c>
      <c r="K18" s="17">
        <v>540.5043245709835</v>
      </c>
      <c r="L18" s="17">
        <v>554.07954491325211</v>
      </c>
      <c r="M18" s="18">
        <f t="shared" si="7"/>
        <v>543.48728159943391</v>
      </c>
      <c r="N18" s="16">
        <v>546.86828135949077</v>
      </c>
      <c r="O18" s="17">
        <v>548.35839509919344</v>
      </c>
      <c r="P18" s="17">
        <v>563</v>
      </c>
      <c r="Q18" s="18">
        <f t="shared" si="8"/>
        <v>552.74222548622811</v>
      </c>
      <c r="R18" s="16">
        <v>543.46254326999997</v>
      </c>
      <c r="S18" s="17">
        <v>544.28918696999995</v>
      </c>
      <c r="T18" s="17">
        <v>548.22500161000005</v>
      </c>
      <c r="U18" s="18">
        <f t="shared" si="9"/>
        <v>545.32557728333325</v>
      </c>
      <c r="V18" s="16">
        <v>546.47</v>
      </c>
      <c r="W18" s="17">
        <v>536.16</v>
      </c>
      <c r="X18" s="17">
        <v>537.74</v>
      </c>
      <c r="Y18" s="18">
        <f t="shared" ref="Y18:Y24" si="10">AVERAGE(V18:X18)</f>
        <v>540.12333333333333</v>
      </c>
    </row>
    <row r="19" spans="1:25" ht="16.5" customHeight="1">
      <c r="A19" s="19" t="s">
        <v>46</v>
      </c>
      <c r="B19" s="19"/>
      <c r="C19" s="20" t="s">
        <v>13</v>
      </c>
      <c r="D19" s="16">
        <v>495</v>
      </c>
      <c r="E19" s="17">
        <v>505</v>
      </c>
      <c r="F19" s="17">
        <v>499</v>
      </c>
      <c r="G19" s="18">
        <f t="shared" si="1"/>
        <v>499.66666666666669</v>
      </c>
      <c r="H19" s="72">
        <f t="shared" si="0"/>
        <v>499.66666666666669</v>
      </c>
      <c r="I19">
        <f>(H19-$H$70)/$H$71</f>
        <v>9.4563978574735946E-2</v>
      </c>
      <c r="J19" s="16">
        <v>495.61658059572545</v>
      </c>
      <c r="K19" s="17">
        <v>496.78230234248821</v>
      </c>
      <c r="L19" s="17">
        <v>498.22690147078475</v>
      </c>
      <c r="M19" s="18">
        <f t="shared" si="7"/>
        <v>496.87526146966616</v>
      </c>
      <c r="N19" s="16">
        <v>487.70624718724162</v>
      </c>
      <c r="O19" s="17">
        <v>495.53833264451458</v>
      </c>
      <c r="P19" s="17">
        <v>495</v>
      </c>
      <c r="Q19" s="18">
        <f t="shared" si="8"/>
        <v>492.74819327725208</v>
      </c>
      <c r="R19" s="16">
        <v>496.18878489000002</v>
      </c>
      <c r="S19" s="17">
        <v>510.79947353</v>
      </c>
      <c r="T19" s="17">
        <v>511.22545747999999</v>
      </c>
      <c r="U19" s="18">
        <f t="shared" si="9"/>
        <v>506.07123863333328</v>
      </c>
      <c r="V19" s="16">
        <v>504.74</v>
      </c>
      <c r="W19" s="17">
        <v>517.15</v>
      </c>
      <c r="X19" s="17">
        <v>500.49</v>
      </c>
      <c r="Y19" s="18">
        <f t="shared" si="10"/>
        <v>507.46000000000004</v>
      </c>
    </row>
    <row r="20" spans="1:25" ht="16.5" customHeight="1">
      <c r="A20" s="19" t="s">
        <v>43</v>
      </c>
      <c r="B20" s="19"/>
      <c r="C20" s="20" t="s">
        <v>13</v>
      </c>
      <c r="D20" s="16">
        <v>514</v>
      </c>
      <c r="E20" s="17">
        <v>508</v>
      </c>
      <c r="F20" s="17">
        <v>524</v>
      </c>
      <c r="G20" s="18">
        <f t="shared" si="1"/>
        <v>515.33333333333337</v>
      </c>
      <c r="H20" s="72">
        <f t="shared" si="0"/>
        <v>515.33333333333337</v>
      </c>
      <c r="I20">
        <f t="shared" si="2"/>
        <v>0.6918495033273987</v>
      </c>
      <c r="J20" s="16">
        <v>497.30505383873071</v>
      </c>
      <c r="K20" s="17">
        <v>512.7776353220421</v>
      </c>
      <c r="L20" s="17">
        <v>520.40537287494078</v>
      </c>
      <c r="M20" s="18">
        <f t="shared" si="7"/>
        <v>510.16268734523783</v>
      </c>
      <c r="N20" s="16">
        <v>494.94441787944118</v>
      </c>
      <c r="O20" s="17">
        <v>503.79085868168573</v>
      </c>
      <c r="P20" s="17">
        <v>516</v>
      </c>
      <c r="Q20" s="18">
        <f t="shared" si="8"/>
        <v>504.91175885370899</v>
      </c>
      <c r="R20" s="16">
        <v>491.35799852000002</v>
      </c>
      <c r="S20" s="17">
        <v>502.98553213999998</v>
      </c>
      <c r="T20" s="17">
        <v>502.33647629000001</v>
      </c>
      <c r="U20" s="18">
        <f t="shared" si="9"/>
        <v>498.89333564999998</v>
      </c>
      <c r="V20" s="16">
        <v>483.99</v>
      </c>
      <c r="W20" s="17">
        <v>489.8</v>
      </c>
      <c r="X20" s="17">
        <v>487.11</v>
      </c>
      <c r="Y20" s="18">
        <f t="shared" si="10"/>
        <v>486.9666666666667</v>
      </c>
    </row>
    <row r="21" spans="1:25" ht="16.5" customHeight="1">
      <c r="A21" s="19" t="s">
        <v>68</v>
      </c>
      <c r="B21" s="19"/>
      <c r="C21" s="20" t="s">
        <v>13</v>
      </c>
      <c r="D21" s="16">
        <v>453</v>
      </c>
      <c r="E21" s="17">
        <v>477</v>
      </c>
      <c r="F21" s="17">
        <v>467</v>
      </c>
      <c r="G21" s="18">
        <f t="shared" si="1"/>
        <v>465.66666666666669</v>
      </c>
      <c r="H21" s="72">
        <f t="shared" si="0"/>
        <v>465.66666666666669</v>
      </c>
      <c r="I21">
        <f t="shared" si="2"/>
        <v>-1.2016726921650838</v>
      </c>
      <c r="J21" s="16">
        <v>482.77622956029927</v>
      </c>
      <c r="K21" s="17">
        <v>466.09638327944879</v>
      </c>
      <c r="L21" s="17">
        <v>470.11576790885266</v>
      </c>
      <c r="M21" s="18">
        <f t="shared" si="7"/>
        <v>472.99612691620024</v>
      </c>
      <c r="N21" s="16">
        <v>459.71118445505454</v>
      </c>
      <c r="O21" s="17">
        <v>459.20198674500239</v>
      </c>
      <c r="P21" s="17">
        <v>473</v>
      </c>
      <c r="Q21" s="18">
        <f t="shared" si="8"/>
        <v>463.97105706668566</v>
      </c>
      <c r="R21" s="16">
        <v>472.2668764</v>
      </c>
      <c r="S21" s="17">
        <v>444.91186269999997</v>
      </c>
      <c r="T21" s="17">
        <v>481.02226503000003</v>
      </c>
      <c r="U21" s="18">
        <f t="shared" si="9"/>
        <v>466.06700137666667</v>
      </c>
      <c r="V21" s="16">
        <v>473.8</v>
      </c>
      <c r="W21" s="17">
        <v>446.89</v>
      </c>
      <c r="X21" s="17">
        <v>460.55</v>
      </c>
      <c r="Y21" s="18">
        <f t="shared" si="10"/>
        <v>460.41333333333336</v>
      </c>
    </row>
    <row r="22" spans="1:25" ht="16.5" customHeight="1">
      <c r="A22" s="19" t="s">
        <v>97</v>
      </c>
      <c r="B22" s="19"/>
      <c r="C22" s="20"/>
      <c r="D22" s="16">
        <v>561</v>
      </c>
      <c r="E22" s="17">
        <v>545</v>
      </c>
      <c r="F22" s="17">
        <v>555</v>
      </c>
      <c r="G22" s="18">
        <f t="shared" si="1"/>
        <v>553.66666666666663</v>
      </c>
      <c r="H22" s="72" t="str">
        <f t="shared" si="0"/>
        <v xml:space="preserve"> </v>
      </c>
      <c r="I22" t="e">
        <f t="shared" si="2"/>
        <v>#VALUE!</v>
      </c>
      <c r="J22" s="16">
        <v>533.15127029543896</v>
      </c>
      <c r="K22" s="17">
        <v>554.52752101567808</v>
      </c>
      <c r="L22" s="17">
        <v>549.02868591150695</v>
      </c>
      <c r="M22" s="18">
        <f t="shared" si="7"/>
        <v>545.56915907420796</v>
      </c>
      <c r="N22" s="16">
        <v>536.06556613330542</v>
      </c>
      <c r="O22" s="17">
        <v>547.46067972578919</v>
      </c>
      <c r="P22" s="17">
        <v>542</v>
      </c>
      <c r="Q22" s="18">
        <f t="shared" si="8"/>
        <v>541.84208195303154</v>
      </c>
      <c r="R22" s="16">
        <v>509.53515027999998</v>
      </c>
      <c r="S22" s="17">
        <v>550.38324053999997</v>
      </c>
      <c r="T22" s="17">
        <v>539.49751706999996</v>
      </c>
      <c r="U22" s="18">
        <f t="shared" si="9"/>
        <v>533.13863596333329</v>
      </c>
      <c r="V22" s="16">
        <v>525</v>
      </c>
      <c r="W22" s="17">
        <v>560</v>
      </c>
      <c r="X22" s="17">
        <v>541</v>
      </c>
      <c r="Y22" s="18">
        <f t="shared" si="10"/>
        <v>542</v>
      </c>
    </row>
    <row r="23" spans="1:25" ht="16.5" customHeight="1">
      <c r="A23" s="19" t="s">
        <v>52</v>
      </c>
      <c r="B23" s="19"/>
      <c r="C23" s="20" t="s">
        <v>13</v>
      </c>
      <c r="D23" s="16">
        <v>477</v>
      </c>
      <c r="E23" s="17">
        <v>488</v>
      </c>
      <c r="F23" s="17">
        <v>494</v>
      </c>
      <c r="G23" s="18">
        <f t="shared" si="1"/>
        <v>486.33333333333331</v>
      </c>
      <c r="H23" s="72">
        <f t="shared" si="0"/>
        <v>486.33333333333331</v>
      </c>
      <c r="I23">
        <f t="shared" si="2"/>
        <v>-0.41376412759774384</v>
      </c>
      <c r="J23" s="16">
        <v>494.1787355097299</v>
      </c>
      <c r="K23" s="17">
        <v>490.17000558487189</v>
      </c>
      <c r="L23" s="17">
        <v>502.64273941689169</v>
      </c>
      <c r="M23" s="18">
        <f t="shared" si="7"/>
        <v>495.66382683716455</v>
      </c>
      <c r="N23" s="16">
        <v>482.37451734959137</v>
      </c>
      <c r="O23" s="17">
        <v>490.93738337675262</v>
      </c>
      <c r="P23" s="17">
        <v>504</v>
      </c>
      <c r="Q23" s="18">
        <f t="shared" si="8"/>
        <v>492.43730024211465</v>
      </c>
      <c r="R23" s="16">
        <v>481.86969442999998</v>
      </c>
      <c r="S23" s="17">
        <v>490.01239237999999</v>
      </c>
      <c r="T23" s="17">
        <v>503.27886546000002</v>
      </c>
      <c r="U23" s="18">
        <f t="shared" si="9"/>
        <v>491.72031742333337</v>
      </c>
      <c r="V23" s="16">
        <v>479.97</v>
      </c>
      <c r="W23" s="17">
        <v>488.04</v>
      </c>
      <c r="X23" s="17">
        <v>496.08</v>
      </c>
      <c r="Y23" s="18">
        <f t="shared" si="10"/>
        <v>488.03</v>
      </c>
    </row>
    <row r="24" spans="1:25" ht="16.5" customHeight="1">
      <c r="A24" s="19" t="s">
        <v>83</v>
      </c>
      <c r="B24" s="19"/>
      <c r="C24" s="20" t="s">
        <v>13</v>
      </c>
      <c r="D24" s="16">
        <v>423</v>
      </c>
      <c r="E24" s="17">
        <v>441</v>
      </c>
      <c r="F24" s="17">
        <v>445</v>
      </c>
      <c r="G24" s="18">
        <f t="shared" si="1"/>
        <v>436.33333333333331</v>
      </c>
      <c r="H24" s="72">
        <f t="shared" si="0"/>
        <v>436.33333333333331</v>
      </c>
      <c r="I24">
        <f t="shared" si="2"/>
        <v>-2.3199945257445376</v>
      </c>
      <c r="J24" s="16">
        <v>449.36960196833354</v>
      </c>
      <c r="K24" s="17">
        <v>421.060482162239</v>
      </c>
      <c r="L24" s="17">
        <v>447.46735420012311</v>
      </c>
      <c r="M24" s="18">
        <f t="shared" si="7"/>
        <v>439.2991461102319</v>
      </c>
      <c r="N24" s="16">
        <v>442.09134593858698</v>
      </c>
      <c r="O24" s="17">
        <v>411.35033889843049</v>
      </c>
      <c r="P24" s="17">
        <v>438</v>
      </c>
      <c r="Q24" s="18">
        <f t="shared" si="8"/>
        <v>430.48056161233916</v>
      </c>
      <c r="R24" s="16"/>
      <c r="S24" s="17"/>
      <c r="T24" s="17"/>
      <c r="U24" s="18" t="e">
        <f t="shared" si="9"/>
        <v>#DIV/0!</v>
      </c>
      <c r="V24" s="16">
        <v>410</v>
      </c>
      <c r="W24" s="17">
        <v>384</v>
      </c>
      <c r="X24" s="17">
        <v>415</v>
      </c>
      <c r="Y24" s="18">
        <f t="shared" si="10"/>
        <v>403</v>
      </c>
    </row>
    <row r="25" spans="1:25" ht="16.5" customHeight="1">
      <c r="A25" s="19" t="s">
        <v>98</v>
      </c>
      <c r="B25" s="19"/>
      <c r="C25" s="20"/>
      <c r="D25" s="16">
        <v>560</v>
      </c>
      <c r="E25" s="17">
        <v>523</v>
      </c>
      <c r="F25" s="17">
        <v>523</v>
      </c>
      <c r="G25" s="18">
        <f t="shared" si="1"/>
        <v>535.33333333333337</v>
      </c>
      <c r="H25" s="72" t="str">
        <f t="shared" si="0"/>
        <v xml:space="preserve"> </v>
      </c>
      <c r="I25" t="e">
        <f t="shared" si="2"/>
        <v>#VALUE!</v>
      </c>
      <c r="J25" s="16">
        <v>495.24047903381472</v>
      </c>
      <c r="K25" s="17">
        <v>543.18238954186529</v>
      </c>
      <c r="L25" s="17">
        <v>520.41975759568834</v>
      </c>
      <c r="M25" s="18">
        <f t="shared" si="7"/>
        <v>519.61420872378949</v>
      </c>
      <c r="N25" s="16">
        <v>496.23542269209503</v>
      </c>
      <c r="O25" s="17">
        <v>549.35726501798661</v>
      </c>
      <c r="P25" s="17">
        <v>532</v>
      </c>
      <c r="Q25" s="18">
        <f t="shared" si="8"/>
        <v>525.86422923669386</v>
      </c>
      <c r="R25" s="16"/>
      <c r="S25" s="17"/>
      <c r="T25" s="17"/>
      <c r="U25" s="18" t="e">
        <f t="shared" si="9"/>
        <v>#DIV/0!</v>
      </c>
      <c r="V25" s="16"/>
      <c r="W25" s="17"/>
      <c r="X25" s="17"/>
      <c r="Y25" s="18"/>
    </row>
    <row r="26" spans="1:25" ht="16.5" customHeight="1">
      <c r="A26" s="19" t="s">
        <v>69</v>
      </c>
      <c r="B26" s="19"/>
      <c r="C26" s="20" t="s">
        <v>13</v>
      </c>
      <c r="D26" s="16">
        <v>493</v>
      </c>
      <c r="E26" s="17">
        <v>483</v>
      </c>
      <c r="F26" s="17">
        <v>478</v>
      </c>
      <c r="G26" s="18">
        <f t="shared" si="1"/>
        <v>484.66666666666669</v>
      </c>
      <c r="H26" s="72">
        <f t="shared" si="0"/>
        <v>484.66666666666669</v>
      </c>
      <c r="I26">
        <f t="shared" si="2"/>
        <v>-0.47730514086930215</v>
      </c>
      <c r="J26" s="16">
        <v>500.28339223573795</v>
      </c>
      <c r="K26" s="17">
        <v>506.66912226038329</v>
      </c>
      <c r="L26" s="17">
        <v>495.59846380718216</v>
      </c>
      <c r="M26" s="18">
        <f t="shared" si="7"/>
        <v>500.85032610110119</v>
      </c>
      <c r="N26" s="16">
        <v>484.44527152966958</v>
      </c>
      <c r="O26" s="17">
        <v>505.5448284104844</v>
      </c>
      <c r="P26" s="17">
        <v>491</v>
      </c>
      <c r="Q26" s="18">
        <f t="shared" si="8"/>
        <v>493.66336664671798</v>
      </c>
      <c r="R26" s="16">
        <v>491.74696007</v>
      </c>
      <c r="S26" s="17">
        <v>515.10865002000003</v>
      </c>
      <c r="T26" s="17">
        <v>494.74524952000002</v>
      </c>
      <c r="U26" s="18">
        <f t="shared" si="9"/>
        <v>500.53361987</v>
      </c>
      <c r="V26" s="16">
        <v>506.93</v>
      </c>
      <c r="W26" s="17">
        <v>514.42999999999995</v>
      </c>
      <c r="X26" s="17">
        <v>495.91</v>
      </c>
      <c r="Y26" s="18">
        <f t="shared" ref="Y26:Y31" si="11">AVERAGE(V26:X26)</f>
        <v>505.75666666666666</v>
      </c>
    </row>
    <row r="27" spans="1:25" ht="16.5" customHeight="1">
      <c r="A27" s="19" t="s">
        <v>99</v>
      </c>
      <c r="B27" s="19"/>
      <c r="C27" s="20"/>
      <c r="D27" s="16">
        <v>375</v>
      </c>
      <c r="E27" s="17">
        <v>396</v>
      </c>
      <c r="F27" s="17">
        <v>382</v>
      </c>
      <c r="G27" s="18">
        <f t="shared" si="1"/>
        <v>384.33333333333331</v>
      </c>
      <c r="H27" s="72" t="str">
        <f t="shared" si="0"/>
        <v xml:space="preserve"> </v>
      </c>
      <c r="I27" t="e">
        <f t="shared" si="2"/>
        <v>#VALUE!</v>
      </c>
      <c r="J27" s="16">
        <v>401.70519062158439</v>
      </c>
      <c r="K27" s="17">
        <v>371.30091497499302</v>
      </c>
      <c r="L27" s="17">
        <v>382.56943960539627</v>
      </c>
      <c r="M27" s="18">
        <f t="shared" si="7"/>
        <v>385.19184840065788</v>
      </c>
      <c r="N27" s="16">
        <v>392.9328299300447</v>
      </c>
      <c r="O27" s="17">
        <v>391.00680815572792</v>
      </c>
      <c r="P27" s="17">
        <v>393</v>
      </c>
      <c r="Q27" s="18">
        <f t="shared" si="8"/>
        <v>392.31321269525756</v>
      </c>
      <c r="R27" s="16">
        <v>381.59036213000002</v>
      </c>
      <c r="S27" s="17">
        <v>360.15883201999998</v>
      </c>
      <c r="T27" s="17">
        <v>395.04239001000002</v>
      </c>
      <c r="U27" s="18">
        <f t="shared" si="9"/>
        <v>378.93052805333332</v>
      </c>
      <c r="V27" s="16">
        <v>371</v>
      </c>
      <c r="W27" s="17">
        <v>367</v>
      </c>
      <c r="X27" s="17">
        <v>393</v>
      </c>
      <c r="Y27" s="18">
        <f t="shared" si="11"/>
        <v>377</v>
      </c>
    </row>
    <row r="28" spans="1:25" ht="16.5" customHeight="1">
      <c r="A28" s="19" t="s">
        <v>70</v>
      </c>
      <c r="B28" s="19"/>
      <c r="C28" s="20" t="s">
        <v>13</v>
      </c>
      <c r="D28" s="16">
        <v>501</v>
      </c>
      <c r="E28" s="17">
        <v>523</v>
      </c>
      <c r="F28" s="17">
        <v>522</v>
      </c>
      <c r="G28" s="18">
        <f t="shared" si="1"/>
        <v>515.33333333333337</v>
      </c>
      <c r="H28" s="72">
        <f t="shared" si="0"/>
        <v>515.33333333333337</v>
      </c>
      <c r="I28">
        <f t="shared" si="2"/>
        <v>0.6918495033273987</v>
      </c>
      <c r="J28" s="16">
        <v>495.63909369902387</v>
      </c>
      <c r="K28" s="17">
        <v>487.13635783366556</v>
      </c>
      <c r="L28" s="17">
        <v>507.98416172953995</v>
      </c>
      <c r="M28" s="18">
        <f t="shared" si="7"/>
        <v>496.91987108740977</v>
      </c>
      <c r="N28" s="16">
        <v>517.31323814404675</v>
      </c>
      <c r="O28" s="17">
        <v>501.47177144855522</v>
      </c>
      <c r="P28" s="17">
        <v>508</v>
      </c>
      <c r="Q28" s="18">
        <f t="shared" si="8"/>
        <v>508.92833653086728</v>
      </c>
      <c r="R28" s="16">
        <v>515.48007670000004</v>
      </c>
      <c r="S28" s="17">
        <v>502.83731927999997</v>
      </c>
      <c r="T28" s="17">
        <v>505.39083952999999</v>
      </c>
      <c r="U28" s="18">
        <f t="shared" si="9"/>
        <v>507.90274517000006</v>
      </c>
      <c r="V28" s="16">
        <v>526.66999999999996</v>
      </c>
      <c r="W28" s="17">
        <v>502.91</v>
      </c>
      <c r="X28" s="17">
        <v>513.37</v>
      </c>
      <c r="Y28" s="18">
        <f t="shared" si="11"/>
        <v>514.31666666666661</v>
      </c>
    </row>
    <row r="29" spans="1:25" ht="16.5" customHeight="1">
      <c r="A29" s="19" t="s">
        <v>84</v>
      </c>
      <c r="B29" s="19"/>
      <c r="C29" s="20" t="s">
        <v>13</v>
      </c>
      <c r="D29" s="16">
        <v>466</v>
      </c>
      <c r="E29" s="17">
        <v>486</v>
      </c>
      <c r="F29" s="17">
        <v>470</v>
      </c>
      <c r="G29" s="18">
        <f t="shared" si="1"/>
        <v>474</v>
      </c>
      <c r="H29" s="72">
        <f t="shared" si="0"/>
        <v>474</v>
      </c>
      <c r="I29">
        <f t="shared" si="2"/>
        <v>-0.88396762580728561</v>
      </c>
      <c r="J29" s="16">
        <v>473.9899307812592</v>
      </c>
      <c r="K29" s="17">
        <v>446.86375351389063</v>
      </c>
      <c r="L29" s="17">
        <v>454.85096066353515</v>
      </c>
      <c r="M29" s="18">
        <f t="shared" si="7"/>
        <v>458.56821498622838</v>
      </c>
      <c r="N29" s="16">
        <v>438.67227578152318</v>
      </c>
      <c r="O29" s="17">
        <v>441.85872790398054</v>
      </c>
      <c r="P29" s="17">
        <v>454</v>
      </c>
      <c r="Q29" s="18">
        <f t="shared" si="8"/>
        <v>444.84366789516793</v>
      </c>
      <c r="R29" s="16"/>
      <c r="S29" s="17"/>
      <c r="T29" s="17"/>
      <c r="U29" s="18" t="e">
        <f t="shared" si="9"/>
        <v>#DIV/0!</v>
      </c>
      <c r="V29" s="16">
        <v>452</v>
      </c>
      <c r="W29" s="17">
        <v>433</v>
      </c>
      <c r="X29" s="17">
        <v>434</v>
      </c>
      <c r="Y29" s="18">
        <f t="shared" si="11"/>
        <v>439.66666666666669</v>
      </c>
    </row>
    <row r="30" spans="1:25" ht="16.5" customHeight="1">
      <c r="A30" s="19" t="s">
        <v>47</v>
      </c>
      <c r="B30" s="19"/>
      <c r="C30" s="20" t="s">
        <v>13</v>
      </c>
      <c r="D30" s="16">
        <v>485</v>
      </c>
      <c r="E30" s="17">
        <v>490</v>
      </c>
      <c r="F30" s="17">
        <v>494</v>
      </c>
      <c r="G30" s="18">
        <f t="shared" si="1"/>
        <v>489.66666666666669</v>
      </c>
      <c r="H30" s="72">
        <f t="shared" si="0"/>
        <v>489.66666666666669</v>
      </c>
      <c r="I30">
        <f t="shared" si="2"/>
        <v>-0.28668210105462277</v>
      </c>
      <c r="J30" s="16">
        <v>486.05109151177129</v>
      </c>
      <c r="K30" s="17">
        <v>482.90848050520981</v>
      </c>
      <c r="L30" s="17">
        <v>488.83132856029158</v>
      </c>
      <c r="M30" s="18">
        <f t="shared" si="7"/>
        <v>485.93030019242423</v>
      </c>
      <c r="N30" s="16">
        <v>468.52310860203318</v>
      </c>
      <c r="O30" s="17">
        <v>461.68872074879982</v>
      </c>
      <c r="P30" s="17">
        <v>475</v>
      </c>
      <c r="Q30" s="18">
        <f t="shared" si="8"/>
        <v>468.40394311694428</v>
      </c>
      <c r="R30" s="16">
        <v>475.66158082999999</v>
      </c>
      <c r="S30" s="17">
        <v>465.66421008999998</v>
      </c>
      <c r="T30" s="17">
        <v>486.45421371999998</v>
      </c>
      <c r="U30" s="18">
        <f t="shared" si="9"/>
        <v>475.92666821333324</v>
      </c>
      <c r="V30" s="16">
        <v>487.47</v>
      </c>
      <c r="W30" s="17">
        <v>457.35</v>
      </c>
      <c r="X30" s="17">
        <v>477.6</v>
      </c>
      <c r="Y30" s="18">
        <f t="shared" si="11"/>
        <v>474.14000000000004</v>
      </c>
    </row>
    <row r="31" spans="1:25" ht="16.5" customHeight="1">
      <c r="A31" s="19" t="s">
        <v>71</v>
      </c>
      <c r="B31" s="19"/>
      <c r="C31" s="20" t="s">
        <v>13</v>
      </c>
      <c r="D31" s="16">
        <v>536</v>
      </c>
      <c r="E31" s="17">
        <v>538</v>
      </c>
      <c r="F31" s="17">
        <v>547</v>
      </c>
      <c r="G31" s="18">
        <f t="shared" si="1"/>
        <v>540.33333333333337</v>
      </c>
      <c r="H31" s="72">
        <f t="shared" si="0"/>
        <v>540.33333333333337</v>
      </c>
      <c r="I31">
        <f t="shared" si="2"/>
        <v>1.6449647024007956</v>
      </c>
      <c r="J31" s="16">
        <v>519.85772944639621</v>
      </c>
      <c r="K31" s="17">
        <v>528.99309479722638</v>
      </c>
      <c r="L31" s="17">
        <v>539.4310038990867</v>
      </c>
      <c r="M31" s="18">
        <f t="shared" si="7"/>
        <v>529.42727604756976</v>
      </c>
      <c r="N31" s="16">
        <v>497.95706867496699</v>
      </c>
      <c r="O31" s="17">
        <v>523.10251494300041</v>
      </c>
      <c r="P31" s="17">
        <v>531</v>
      </c>
      <c r="Q31" s="18">
        <f t="shared" si="8"/>
        <v>517.35319453932243</v>
      </c>
      <c r="R31" s="16">
        <v>498.10520584</v>
      </c>
      <c r="S31" s="17">
        <v>534.13650156999995</v>
      </c>
      <c r="T31" s="17">
        <v>547.63823435999996</v>
      </c>
      <c r="U31" s="18">
        <f t="shared" si="9"/>
        <v>526.62664725666662</v>
      </c>
      <c r="V31" s="16">
        <v>522.23</v>
      </c>
      <c r="W31" s="17">
        <v>556.61</v>
      </c>
      <c r="X31" s="17">
        <v>550.4</v>
      </c>
      <c r="Y31" s="18">
        <f t="shared" si="11"/>
        <v>543.08000000000004</v>
      </c>
    </row>
    <row r="32" spans="1:25" ht="16.5" customHeight="1">
      <c r="A32" s="19" t="s">
        <v>100</v>
      </c>
      <c r="B32" s="19"/>
      <c r="C32" s="20"/>
      <c r="D32" s="16">
        <v>386</v>
      </c>
      <c r="E32" s="17">
        <v>399</v>
      </c>
      <c r="F32" s="17">
        <v>409</v>
      </c>
      <c r="G32" s="18">
        <f t="shared" si="1"/>
        <v>398</v>
      </c>
      <c r="H32" s="72" t="str">
        <f t="shared" si="0"/>
        <v xml:space="preserve"> </v>
      </c>
      <c r="I32" t="e">
        <f t="shared" si="2"/>
        <v>#VALUE!</v>
      </c>
      <c r="J32" s="16">
        <v>405.00930943861965</v>
      </c>
      <c r="K32" s="17">
        <v>386.66379916622566</v>
      </c>
      <c r="L32" s="17">
        <v>415.38775404966327</v>
      </c>
      <c r="M32" s="18">
        <f t="shared" si="7"/>
        <v>402.35362088483618</v>
      </c>
      <c r="N32" s="16">
        <v>400.58123781780762</v>
      </c>
      <c r="O32" s="17">
        <v>384.03605174387138</v>
      </c>
      <c r="P32" s="17">
        <v>422</v>
      </c>
      <c r="Q32" s="18">
        <f t="shared" si="8"/>
        <v>402.2057631872263</v>
      </c>
      <c r="R32" s="16"/>
      <c r="S32" s="17"/>
      <c r="T32" s="17"/>
      <c r="U32" s="18" t="e">
        <f t="shared" si="9"/>
        <v>#DIV/0!</v>
      </c>
      <c r="V32" s="16"/>
      <c r="W32" s="17"/>
      <c r="X32" s="17"/>
      <c r="Y32" s="18"/>
    </row>
    <row r="33" spans="1:25" ht="16.5" customHeight="1">
      <c r="A33" s="19" t="s">
        <v>101</v>
      </c>
      <c r="B33" s="19"/>
      <c r="C33" s="20"/>
      <c r="D33" s="16">
        <v>432</v>
      </c>
      <c r="E33" s="17">
        <v>393</v>
      </c>
      <c r="F33" s="17">
        <v>425</v>
      </c>
      <c r="G33" s="18">
        <f t="shared" si="1"/>
        <v>416.66666666666669</v>
      </c>
      <c r="H33" s="72" t="str">
        <f t="shared" si="0"/>
        <v xml:space="preserve"> </v>
      </c>
      <c r="I33" t="e">
        <f t="shared" si="2"/>
        <v>#VALUE!</v>
      </c>
      <c r="J33" s="16">
        <v>390.4100613965112</v>
      </c>
      <c r="K33" s="17">
        <v>404.88467564961655</v>
      </c>
      <c r="L33" s="17">
        <v>400.37613740347967</v>
      </c>
      <c r="M33" s="18">
        <f t="shared" si="7"/>
        <v>398.5569581498691</v>
      </c>
      <c r="N33" s="16"/>
      <c r="O33" s="17"/>
      <c r="P33" s="17"/>
      <c r="Q33" s="18" t="e">
        <f t="shared" si="8"/>
        <v>#DIV/0!</v>
      </c>
      <c r="R33" s="16"/>
      <c r="S33" s="17"/>
      <c r="T33" s="17"/>
      <c r="U33" s="18" t="e">
        <f t="shared" si="9"/>
        <v>#DIV/0!</v>
      </c>
      <c r="V33" s="16"/>
      <c r="W33" s="17"/>
      <c r="X33" s="17"/>
      <c r="Y33" s="18"/>
    </row>
    <row r="34" spans="1:25" ht="16.5" customHeight="1">
      <c r="A34" s="19" t="s">
        <v>72</v>
      </c>
      <c r="B34" s="19"/>
      <c r="C34" s="20" t="s">
        <v>13</v>
      </c>
      <c r="D34" s="16">
        <v>554</v>
      </c>
      <c r="E34" s="17">
        <v>536</v>
      </c>
      <c r="F34" s="17">
        <v>538</v>
      </c>
      <c r="G34" s="18">
        <f t="shared" si="1"/>
        <v>542.66666666666663</v>
      </c>
      <c r="H34" s="72">
        <f t="shared" si="0"/>
        <v>542.66666666666663</v>
      </c>
      <c r="I34">
        <f t="shared" si="2"/>
        <v>1.7339221209809763</v>
      </c>
      <c r="J34" s="16">
        <v>539.26748929303938</v>
      </c>
      <c r="K34" s="17">
        <v>546.22849753492051</v>
      </c>
      <c r="L34" s="17">
        <v>537.9861800011854</v>
      </c>
      <c r="M34" s="18">
        <f t="shared" si="7"/>
        <v>541.16072227638176</v>
      </c>
      <c r="N34" s="16">
        <v>556.02191022625425</v>
      </c>
      <c r="O34" s="17">
        <v>547.45847869132024</v>
      </c>
      <c r="P34" s="17">
        <v>522</v>
      </c>
      <c r="Q34" s="18">
        <f t="shared" si="8"/>
        <v>541.82679630585824</v>
      </c>
      <c r="R34" s="16">
        <v>534.09126443000002</v>
      </c>
      <c r="S34" s="17">
        <v>542.22736944999997</v>
      </c>
      <c r="T34" s="17">
        <v>538.42510636999998</v>
      </c>
      <c r="U34" s="18">
        <f t="shared" si="9"/>
        <v>538.24791341666662</v>
      </c>
      <c r="V34" s="16">
        <v>524.75</v>
      </c>
      <c r="W34" s="17">
        <v>546.84</v>
      </c>
      <c r="X34" s="17">
        <v>552.12</v>
      </c>
      <c r="Y34" s="18">
        <f>AVERAGE(V34:X34)</f>
        <v>541.23666666666668</v>
      </c>
    </row>
    <row r="35" spans="1:25">
      <c r="A35" s="19" t="s">
        <v>49</v>
      </c>
      <c r="B35" s="19"/>
      <c r="C35" s="20"/>
      <c r="D35" s="16">
        <v>491</v>
      </c>
      <c r="E35" s="17">
        <v>489</v>
      </c>
      <c r="F35" s="17">
        <v>502</v>
      </c>
      <c r="G35" s="18">
        <f t="shared" si="1"/>
        <v>494</v>
      </c>
      <c r="H35" s="72" t="str">
        <f t="shared" ref="H35:H66" si="12">IF(C35="OECD",G35," ")</f>
        <v xml:space="preserve"> </v>
      </c>
      <c r="I35" t="e">
        <f t="shared" si="2"/>
        <v>#VALUE!</v>
      </c>
      <c r="J35" s="16">
        <v>483.96016290575824</v>
      </c>
      <c r="K35" s="17">
        <v>481.95380886739406</v>
      </c>
      <c r="L35" s="17">
        <v>493.87891441489109</v>
      </c>
      <c r="M35" s="18">
        <f t="shared" si="7"/>
        <v>486.59762872934783</v>
      </c>
      <c r="N35" s="16">
        <v>479.4918354254782</v>
      </c>
      <c r="O35" s="17">
        <v>486.16608393609619</v>
      </c>
      <c r="P35" s="17">
        <v>490</v>
      </c>
      <c r="Q35" s="18">
        <f t="shared" si="8"/>
        <v>485.21930645385811</v>
      </c>
      <c r="R35" s="16">
        <v>490.56253369000001</v>
      </c>
      <c r="S35" s="17">
        <v>483.37494853999999</v>
      </c>
      <c r="T35" s="17">
        <v>489.12491713999998</v>
      </c>
      <c r="U35" s="18">
        <f t="shared" si="9"/>
        <v>487.6874664566667</v>
      </c>
      <c r="V35" s="16">
        <v>458.07</v>
      </c>
      <c r="W35" s="17">
        <v>462.81</v>
      </c>
      <c r="X35" s="17">
        <v>460.06</v>
      </c>
      <c r="Y35" s="18">
        <f>AVERAGE(V35:X35)</f>
        <v>460.31333333333333</v>
      </c>
    </row>
    <row r="36" spans="1:25">
      <c r="A36" s="19" t="s">
        <v>103</v>
      </c>
      <c r="B36" s="19"/>
      <c r="C36" s="20"/>
      <c r="D36" s="16">
        <v>535</v>
      </c>
      <c r="E36" s="17">
        <v>516</v>
      </c>
      <c r="F36" s="17">
        <v>525</v>
      </c>
      <c r="G36" s="18">
        <f t="shared" si="1"/>
        <v>525.33333333333337</v>
      </c>
      <c r="H36" s="72" t="str">
        <f t="shared" si="12"/>
        <v xml:space="preserve"> </v>
      </c>
      <c r="I36" t="e">
        <f t="shared" si="2"/>
        <v>#VALUE!</v>
      </c>
      <c r="J36" s="16">
        <v>499.32223319026053</v>
      </c>
      <c r="K36" s="17">
        <v>536.04817206787811</v>
      </c>
      <c r="L36" s="17">
        <v>519.91401751987758</v>
      </c>
      <c r="M36" s="18">
        <f t="shared" si="7"/>
        <v>518.42814092600531</v>
      </c>
      <c r="N36" s="16">
        <v>510.43778210316998</v>
      </c>
      <c r="O36" s="17">
        <v>524.96742622961938</v>
      </c>
      <c r="P36" s="17">
        <v>522</v>
      </c>
      <c r="Q36" s="18">
        <f t="shared" si="8"/>
        <v>519.13506944426308</v>
      </c>
      <c r="R36" s="16">
        <v>525.07501021999997</v>
      </c>
      <c r="S36" s="17">
        <v>535.79542231000005</v>
      </c>
      <c r="T36" s="17">
        <v>525.1754095</v>
      </c>
      <c r="U36" s="18">
        <f t="shared" si="9"/>
        <v>528.68194734333338</v>
      </c>
      <c r="V36" s="16">
        <v>482.59</v>
      </c>
      <c r="W36" s="17">
        <v>514.04999999999995</v>
      </c>
      <c r="X36" s="17">
        <v>476.1</v>
      </c>
      <c r="Y36" s="18">
        <f>AVERAGE(V36:X36)</f>
        <v>490.91333333333324</v>
      </c>
    </row>
    <row r="37" spans="1:25">
      <c r="A37" s="19" t="s">
        <v>50</v>
      </c>
      <c r="B37" s="19"/>
      <c r="C37" s="20"/>
      <c r="D37" s="16">
        <v>479</v>
      </c>
      <c r="E37" s="17">
        <v>477</v>
      </c>
      <c r="F37" s="17">
        <v>496</v>
      </c>
      <c r="G37" s="18">
        <f t="shared" si="1"/>
        <v>484</v>
      </c>
      <c r="H37" s="72" t="str">
        <f t="shared" si="12"/>
        <v xml:space="preserve"> </v>
      </c>
      <c r="I37" t="e">
        <f t="shared" si="2"/>
        <v>#VALUE!</v>
      </c>
      <c r="J37" s="16">
        <v>468.44273940830146</v>
      </c>
      <c r="K37" s="17">
        <v>476.60233046538269</v>
      </c>
      <c r="L37" s="17">
        <v>491.40979185148888</v>
      </c>
      <c r="M37" s="18">
        <f t="shared" si="7"/>
        <v>478.81828724172436</v>
      </c>
      <c r="N37" s="16">
        <v>470.07075550144299</v>
      </c>
      <c r="O37" s="17">
        <v>486.42133527802298</v>
      </c>
      <c r="P37" s="17">
        <v>488</v>
      </c>
      <c r="Q37" s="18">
        <f t="shared" si="8"/>
        <v>481.49736359315534</v>
      </c>
      <c r="R37" s="16"/>
      <c r="S37" s="17"/>
      <c r="T37" s="17"/>
      <c r="U37" s="18" t="e">
        <f t="shared" si="9"/>
        <v>#DIV/0!</v>
      </c>
      <c r="V37" s="16"/>
      <c r="W37" s="17"/>
      <c r="X37" s="17"/>
      <c r="Y37" s="18"/>
    </row>
    <row r="38" spans="1:25">
      <c r="A38" s="19" t="s">
        <v>51</v>
      </c>
      <c r="B38" s="19"/>
      <c r="C38" s="20" t="s">
        <v>13</v>
      </c>
      <c r="D38" s="16">
        <v>490</v>
      </c>
      <c r="E38" s="17">
        <v>488</v>
      </c>
      <c r="F38" s="17">
        <v>491</v>
      </c>
      <c r="G38" s="18">
        <f t="shared" si="1"/>
        <v>489.66666666666669</v>
      </c>
      <c r="H38" s="72">
        <f t="shared" si="12"/>
        <v>489.66666666666669</v>
      </c>
      <c r="I38">
        <f t="shared" si="2"/>
        <v>-0.28668210105462277</v>
      </c>
      <c r="J38" s="16">
        <v>472.17308614340783</v>
      </c>
      <c r="K38" s="17">
        <v>489.06707154728235</v>
      </c>
      <c r="L38" s="17">
        <v>483.92812235307082</v>
      </c>
      <c r="M38" s="18">
        <f t="shared" si="7"/>
        <v>481.72276001458704</v>
      </c>
      <c r="N38" s="16">
        <v>479.36654123847518</v>
      </c>
      <c r="O38" s="17">
        <v>490.00184061422061</v>
      </c>
      <c r="P38" s="17">
        <v>486</v>
      </c>
      <c r="Q38" s="18">
        <f t="shared" si="8"/>
        <v>485.1227939508986</v>
      </c>
      <c r="R38" s="16">
        <v>479.42258356000002</v>
      </c>
      <c r="S38" s="17">
        <v>493.20855664999999</v>
      </c>
      <c r="T38" s="17">
        <v>482.76399701000003</v>
      </c>
      <c r="U38" s="18">
        <f t="shared" si="9"/>
        <v>485.13171240666662</v>
      </c>
      <c r="V38" s="16">
        <v>441.25</v>
      </c>
      <c r="W38" s="17">
        <v>445.66</v>
      </c>
      <c r="X38" s="17">
        <v>443.07</v>
      </c>
      <c r="Y38" s="18">
        <f>AVERAGE(V38:X38)</f>
        <v>443.32666666666665</v>
      </c>
    </row>
    <row r="39" spans="1:25">
      <c r="A39" s="19" t="s">
        <v>104</v>
      </c>
      <c r="B39" s="19"/>
      <c r="C39" s="20"/>
      <c r="D39" s="16">
        <v>538</v>
      </c>
      <c r="E39" s="17">
        <v>509</v>
      </c>
      <c r="F39" s="17">
        <v>521</v>
      </c>
      <c r="G39" s="18">
        <f t="shared" si="1"/>
        <v>522.66666666666663</v>
      </c>
      <c r="H39" s="72" t="str">
        <f t="shared" si="12"/>
        <v xml:space="preserve"> </v>
      </c>
      <c r="I39" t="e">
        <f t="shared" si="2"/>
        <v>#VALUE!</v>
      </c>
      <c r="J39" s="16">
        <v>486.63528874771464</v>
      </c>
      <c r="K39" s="17">
        <v>525.28296828499742</v>
      </c>
      <c r="L39" s="17">
        <v>511.0695206792472</v>
      </c>
      <c r="M39" s="18">
        <f t="shared" si="7"/>
        <v>507.66259257065309</v>
      </c>
      <c r="N39" s="16">
        <v>492.28781421460747</v>
      </c>
      <c r="O39" s="17">
        <v>525.00250889454423</v>
      </c>
      <c r="P39" s="17">
        <v>511</v>
      </c>
      <c r="Q39" s="18">
        <f t="shared" si="8"/>
        <v>509.43010770305062</v>
      </c>
      <c r="R39" s="16">
        <v>497.64007554</v>
      </c>
      <c r="S39" s="17">
        <v>527.27028125000004</v>
      </c>
      <c r="T39" s="17">
        <v>524.68368816999998</v>
      </c>
      <c r="U39" s="18">
        <f t="shared" si="9"/>
        <v>516.53134832000012</v>
      </c>
      <c r="V39" s="16"/>
      <c r="W39" s="17"/>
      <c r="X39" s="17"/>
      <c r="Y39" s="18"/>
    </row>
    <row r="40" spans="1:25">
      <c r="A40" t="s">
        <v>105</v>
      </c>
      <c r="B40"/>
      <c r="C40" s="22"/>
      <c r="D40" s="23">
        <v>421</v>
      </c>
      <c r="E40" s="3">
        <v>398</v>
      </c>
      <c r="F40" s="3">
        <v>420</v>
      </c>
      <c r="G40" s="18">
        <f t="shared" si="1"/>
        <v>413</v>
      </c>
      <c r="H40" s="72" t="str">
        <f t="shared" si="12"/>
        <v xml:space="preserve"> </v>
      </c>
      <c r="I40" t="e">
        <f t="shared" si="2"/>
        <v>#VALUE!</v>
      </c>
      <c r="J40" s="23"/>
      <c r="K40" s="3"/>
      <c r="L40" s="3"/>
      <c r="M40" s="24"/>
      <c r="N40" s="23"/>
      <c r="O40" s="3"/>
      <c r="P40" s="3"/>
      <c r="Q40" s="24"/>
      <c r="R40" s="23"/>
      <c r="S40" s="3"/>
      <c r="T40" s="3"/>
      <c r="U40" s="24"/>
      <c r="V40" s="23"/>
      <c r="W40" s="3"/>
      <c r="X40" s="3"/>
      <c r="Y40" s="24"/>
    </row>
    <row r="41" spans="1:25">
      <c r="A41" s="19" t="s">
        <v>73</v>
      </c>
      <c r="B41" s="19"/>
      <c r="C41" s="20" t="s">
        <v>13</v>
      </c>
      <c r="D41" s="16">
        <v>413</v>
      </c>
      <c r="E41" s="17">
        <v>424</v>
      </c>
      <c r="F41" s="17">
        <v>415</v>
      </c>
      <c r="G41" s="18">
        <f t="shared" si="1"/>
        <v>417.33333333333331</v>
      </c>
      <c r="H41" s="72">
        <f t="shared" si="12"/>
        <v>417.33333333333331</v>
      </c>
      <c r="I41">
        <f t="shared" si="2"/>
        <v>-3.044362077040319</v>
      </c>
      <c r="J41" s="16">
        <v>425.26530952012109</v>
      </c>
      <c r="K41" s="17">
        <v>418.50909403043352</v>
      </c>
      <c r="L41" s="17">
        <v>415.90867481774205</v>
      </c>
      <c r="M41" s="18">
        <f t="shared" ref="M41:M52" si="13">AVERAGE(J41:L41)</f>
        <v>419.89435945609893</v>
      </c>
      <c r="N41" s="16">
        <v>410.49645463558301</v>
      </c>
      <c r="O41" s="17">
        <v>405.6546401286281</v>
      </c>
      <c r="P41" s="17">
        <v>410</v>
      </c>
      <c r="Q41" s="18">
        <f t="shared" ref="Q41:Q52" si="14">AVERAGE(N41:P41)</f>
        <v>408.71703158807037</v>
      </c>
      <c r="R41" s="16">
        <v>399.72192747000003</v>
      </c>
      <c r="S41" s="17">
        <v>385.21833946999999</v>
      </c>
      <c r="T41" s="17">
        <v>404.89616731000001</v>
      </c>
      <c r="U41" s="18">
        <f t="shared" ref="U41:U52" si="15">AVERAGE(R41:T41)</f>
        <v>396.61214474999997</v>
      </c>
      <c r="V41" s="16">
        <v>421.96</v>
      </c>
      <c r="W41" s="17">
        <v>387.29</v>
      </c>
      <c r="X41" s="17">
        <v>421.54</v>
      </c>
      <c r="Y41" s="18">
        <f>AVERAGE(V41:X41)</f>
        <v>410.26333333333332</v>
      </c>
    </row>
    <row r="42" spans="1:25">
      <c r="A42" s="19" t="s">
        <v>106</v>
      </c>
      <c r="B42" s="19"/>
      <c r="C42" s="20"/>
      <c r="D42" s="16">
        <v>410</v>
      </c>
      <c r="E42" s="17">
        <v>422</v>
      </c>
      <c r="F42" s="17">
        <v>410</v>
      </c>
      <c r="G42" s="18">
        <f t="shared" si="1"/>
        <v>414</v>
      </c>
      <c r="H42" s="72" t="str">
        <f t="shared" si="12"/>
        <v xml:space="preserve"> </v>
      </c>
      <c r="I42" t="e">
        <f t="shared" si="2"/>
        <v>#VALUE!</v>
      </c>
      <c r="J42" s="16">
        <v>407.54784613431696</v>
      </c>
      <c r="K42" s="17">
        <v>402.51541474202293</v>
      </c>
      <c r="L42" s="17">
        <v>401.2775693212796</v>
      </c>
      <c r="M42" s="18">
        <f t="shared" si="13"/>
        <v>403.78027673253979</v>
      </c>
      <c r="N42" s="16">
        <v>391.97544777483301</v>
      </c>
      <c r="O42" s="17">
        <v>399.30768841623183</v>
      </c>
      <c r="P42" s="17">
        <v>412</v>
      </c>
      <c r="Q42" s="18">
        <f t="shared" si="14"/>
        <v>401.09437873035495</v>
      </c>
      <c r="R42" s="16"/>
      <c r="S42" s="17"/>
      <c r="T42" s="17"/>
      <c r="U42" s="18" t="e">
        <f t="shared" si="15"/>
        <v>#DIV/0!</v>
      </c>
      <c r="V42" s="16"/>
      <c r="W42" s="17"/>
      <c r="X42" s="17"/>
      <c r="Y42" s="18"/>
    </row>
    <row r="43" spans="1:25">
      <c r="A43" s="19" t="s">
        <v>54</v>
      </c>
      <c r="B43" s="19"/>
      <c r="C43" s="20" t="s">
        <v>13</v>
      </c>
      <c r="D43" s="16">
        <v>523</v>
      </c>
      <c r="E43" s="17">
        <v>511</v>
      </c>
      <c r="F43" s="17">
        <v>522</v>
      </c>
      <c r="G43" s="18">
        <f t="shared" si="1"/>
        <v>518.66666666666663</v>
      </c>
      <c r="H43" s="72">
        <f t="shared" si="12"/>
        <v>518.66666666666663</v>
      </c>
      <c r="I43">
        <f t="shared" si="2"/>
        <v>0.81893152987051543</v>
      </c>
      <c r="J43" s="16">
        <v>508.40371326388004</v>
      </c>
      <c r="K43" s="17">
        <v>525.83568392090342</v>
      </c>
      <c r="L43" s="17">
        <v>522.21815113643788</v>
      </c>
      <c r="M43" s="18">
        <f t="shared" si="13"/>
        <v>518.81918277374041</v>
      </c>
      <c r="N43" s="16">
        <v>506.74697063490959</v>
      </c>
      <c r="O43" s="17">
        <v>530.65404630586522</v>
      </c>
      <c r="P43" s="17">
        <v>525</v>
      </c>
      <c r="Q43" s="18">
        <f t="shared" si="14"/>
        <v>520.80033898025829</v>
      </c>
      <c r="R43" s="16">
        <v>513.11897042999999</v>
      </c>
      <c r="S43" s="17">
        <v>537.82327599999996</v>
      </c>
      <c r="T43" s="17">
        <v>524.36870636000003</v>
      </c>
      <c r="U43" s="18">
        <f t="shared" si="15"/>
        <v>525.10365093000007</v>
      </c>
      <c r="V43" s="16"/>
      <c r="W43" s="17"/>
      <c r="X43" s="17"/>
      <c r="Y43" s="18"/>
    </row>
    <row r="44" spans="1:25">
      <c r="A44" s="19" t="s">
        <v>74</v>
      </c>
      <c r="B44" s="19"/>
      <c r="C44" s="20" t="s">
        <v>13</v>
      </c>
      <c r="D44" s="16">
        <v>500</v>
      </c>
      <c r="E44" s="17">
        <v>512</v>
      </c>
      <c r="F44" s="17">
        <v>516</v>
      </c>
      <c r="G44" s="18">
        <f t="shared" si="1"/>
        <v>509.33333333333331</v>
      </c>
      <c r="H44" s="72">
        <f t="shared" si="12"/>
        <v>509.33333333333331</v>
      </c>
      <c r="I44">
        <f t="shared" si="2"/>
        <v>0.46310185554978128</v>
      </c>
      <c r="J44" s="16">
        <v>520.87999825858356</v>
      </c>
      <c r="K44" s="17">
        <v>519.30086976875555</v>
      </c>
      <c r="L44" s="17">
        <v>532.00687981519604</v>
      </c>
      <c r="M44" s="18">
        <f t="shared" si="13"/>
        <v>524.06258261417838</v>
      </c>
      <c r="N44" s="16">
        <v>521.03264466705537</v>
      </c>
      <c r="O44" s="17">
        <v>521.98884881081403</v>
      </c>
      <c r="P44" s="17">
        <v>530</v>
      </c>
      <c r="Q44" s="18">
        <f t="shared" si="14"/>
        <v>524.3404978259565</v>
      </c>
      <c r="R44" s="16">
        <v>521.55151001000002</v>
      </c>
      <c r="S44" s="17">
        <v>523.48658470999999</v>
      </c>
      <c r="T44" s="17">
        <v>520.90427469999997</v>
      </c>
      <c r="U44" s="18">
        <f t="shared" si="15"/>
        <v>521.98078980666662</v>
      </c>
      <c r="V44" s="16">
        <v>528.79999999999995</v>
      </c>
      <c r="W44" s="17">
        <v>536.87</v>
      </c>
      <c r="X44" s="17">
        <v>527.69000000000005</v>
      </c>
      <c r="Y44" s="18">
        <f>AVERAGE(V44:X44)</f>
        <v>531.12</v>
      </c>
    </row>
    <row r="45" spans="1:25">
      <c r="A45" s="19" t="s">
        <v>75</v>
      </c>
      <c r="B45" s="19"/>
      <c r="C45" s="20" t="s">
        <v>13</v>
      </c>
      <c r="D45" s="16">
        <v>489</v>
      </c>
      <c r="E45" s="17">
        <v>504</v>
      </c>
      <c r="F45" s="17">
        <v>495</v>
      </c>
      <c r="G45" s="18">
        <f t="shared" si="1"/>
        <v>496</v>
      </c>
      <c r="H45" s="72">
        <f t="shared" si="12"/>
        <v>496</v>
      </c>
      <c r="I45">
        <f t="shared" si="2"/>
        <v>-4.5226250622696314E-2</v>
      </c>
      <c r="J45" s="16">
        <v>503.23002859052701</v>
      </c>
      <c r="K45" s="17">
        <v>497.95570743685113</v>
      </c>
      <c r="L45" s="17">
        <v>499.87567448154169</v>
      </c>
      <c r="M45" s="18">
        <f t="shared" si="13"/>
        <v>500.35380350297328</v>
      </c>
      <c r="N45" s="16">
        <v>484.29256273256237</v>
      </c>
      <c r="O45" s="17">
        <v>489.84635350099359</v>
      </c>
      <c r="P45" s="17">
        <v>487</v>
      </c>
      <c r="Q45" s="18">
        <f t="shared" si="14"/>
        <v>487.0463054111853</v>
      </c>
      <c r="R45" s="16">
        <v>499.74023383000002</v>
      </c>
      <c r="S45" s="17">
        <v>495.18539048999997</v>
      </c>
      <c r="T45" s="17">
        <v>484.1812491</v>
      </c>
      <c r="U45" s="18">
        <f t="shared" si="15"/>
        <v>493.03562447333337</v>
      </c>
      <c r="V45" s="16">
        <v>505.28</v>
      </c>
      <c r="W45" s="17">
        <v>499.42</v>
      </c>
      <c r="X45" s="17">
        <v>500.34</v>
      </c>
      <c r="Y45" s="18">
        <f>AVERAGE(V45:X45)</f>
        <v>501.68</v>
      </c>
    </row>
    <row r="46" spans="1:25">
      <c r="A46" s="19" t="s">
        <v>108</v>
      </c>
      <c r="B46" s="19"/>
      <c r="C46" s="20"/>
      <c r="D46" s="16">
        <v>368</v>
      </c>
      <c r="E46" s="17">
        <v>384</v>
      </c>
      <c r="F46" s="17">
        <v>373</v>
      </c>
      <c r="G46" s="18">
        <f t="shared" si="1"/>
        <v>375</v>
      </c>
      <c r="H46" s="72" t="str">
        <f t="shared" si="12"/>
        <v xml:space="preserve"> </v>
      </c>
      <c r="I46" t="e">
        <f t="shared" si="2"/>
        <v>#VALUE!</v>
      </c>
      <c r="J46" s="16">
        <v>369.69574897008681</v>
      </c>
      <c r="K46" s="17">
        <v>365.10727126820518</v>
      </c>
      <c r="L46" s="17"/>
      <c r="M46" s="18">
        <f t="shared" si="13"/>
        <v>367.401510119146</v>
      </c>
      <c r="N46" s="16"/>
      <c r="O46" s="17"/>
      <c r="P46" s="17"/>
      <c r="Q46" s="18" t="e">
        <f t="shared" si="14"/>
        <v>#DIV/0!</v>
      </c>
      <c r="R46" s="16"/>
      <c r="S46" s="17"/>
      <c r="T46" s="17"/>
      <c r="U46" s="18" t="e">
        <f t="shared" si="15"/>
        <v>#DIV/0!</v>
      </c>
      <c r="V46" s="16"/>
      <c r="W46" s="17"/>
      <c r="X46" s="17"/>
      <c r="Y46" s="18"/>
    </row>
    <row r="47" spans="1:25">
      <c r="A47" s="19" t="s">
        <v>56</v>
      </c>
      <c r="B47" s="19"/>
      <c r="C47" s="20" t="s">
        <v>13</v>
      </c>
      <c r="D47" s="16">
        <v>518</v>
      </c>
      <c r="E47" s="17">
        <v>518</v>
      </c>
      <c r="F47" s="17">
        <v>526</v>
      </c>
      <c r="G47" s="18">
        <f t="shared" si="1"/>
        <v>520.66666666666663</v>
      </c>
      <c r="H47" s="72">
        <f t="shared" si="12"/>
        <v>520.66666666666663</v>
      </c>
      <c r="I47">
        <f t="shared" si="2"/>
        <v>0.89518074579638718</v>
      </c>
      <c r="J47" s="16">
        <v>500.47846843732179</v>
      </c>
      <c r="K47" s="17">
        <v>494.80289620338738</v>
      </c>
      <c r="L47" s="17">
        <v>508.06829427054288</v>
      </c>
      <c r="M47" s="18">
        <f t="shared" si="13"/>
        <v>501.11655297041733</v>
      </c>
      <c r="N47" s="16">
        <v>507.63952688482482</v>
      </c>
      <c r="O47" s="17">
        <v>495.42849732687898</v>
      </c>
      <c r="P47" s="17">
        <v>498</v>
      </c>
      <c r="Q47" s="18">
        <f t="shared" si="14"/>
        <v>500.3560080705679</v>
      </c>
      <c r="R47" s="16">
        <v>496.60526590000001</v>
      </c>
      <c r="S47" s="17">
        <v>490.23877607999998</v>
      </c>
      <c r="T47" s="17">
        <v>497.78012699999999</v>
      </c>
      <c r="U47" s="18">
        <f t="shared" si="15"/>
        <v>494.87472299333331</v>
      </c>
      <c r="V47" s="16">
        <v>479.12</v>
      </c>
      <c r="W47" s="17">
        <v>470.11</v>
      </c>
      <c r="X47" s="17">
        <v>483.12</v>
      </c>
      <c r="Y47" s="18">
        <f>AVERAGE(V47:X47)</f>
        <v>477.45</v>
      </c>
    </row>
    <row r="48" spans="1:25">
      <c r="A48" s="19" t="s">
        <v>76</v>
      </c>
      <c r="B48" s="19"/>
      <c r="C48" s="20" t="s">
        <v>13</v>
      </c>
      <c r="D48" s="16">
        <v>487</v>
      </c>
      <c r="E48" s="17">
        <v>488</v>
      </c>
      <c r="F48" s="17">
        <v>489</v>
      </c>
      <c r="G48" s="18">
        <f t="shared" si="1"/>
        <v>488</v>
      </c>
      <c r="H48" s="72">
        <f t="shared" si="12"/>
        <v>488</v>
      </c>
      <c r="I48">
        <f t="shared" si="2"/>
        <v>-0.3502231143261833</v>
      </c>
      <c r="J48" s="16">
        <v>489.33490350263253</v>
      </c>
      <c r="K48" s="17">
        <v>486.88831364052368</v>
      </c>
      <c r="L48" s="17">
        <v>492.94998847508862</v>
      </c>
      <c r="M48" s="18">
        <f t="shared" si="13"/>
        <v>489.72440187274833</v>
      </c>
      <c r="N48" s="16">
        <v>472.30430481466561</v>
      </c>
      <c r="O48" s="17">
        <v>466.1609858423808</v>
      </c>
      <c r="P48" s="17">
        <v>474</v>
      </c>
      <c r="Q48" s="18">
        <f t="shared" si="14"/>
        <v>470.82176355234878</v>
      </c>
      <c r="R48" s="16">
        <v>477.56864554999999</v>
      </c>
      <c r="S48" s="17">
        <v>466.01669470000002</v>
      </c>
      <c r="T48" s="17">
        <v>467.73512134999999</v>
      </c>
      <c r="U48" s="18">
        <f t="shared" si="15"/>
        <v>470.44015386666661</v>
      </c>
      <c r="V48" s="16">
        <v>470.15</v>
      </c>
      <c r="W48" s="17">
        <v>453.74</v>
      </c>
      <c r="X48" s="17">
        <v>459</v>
      </c>
      <c r="Y48" s="18">
        <f>AVERAGE(V48:X48)</f>
        <v>460.96333333333331</v>
      </c>
    </row>
    <row r="49" spans="1:25">
      <c r="A49" s="19" t="s">
        <v>109</v>
      </c>
      <c r="B49" s="19"/>
      <c r="C49" s="20"/>
      <c r="D49" s="16">
        <v>376</v>
      </c>
      <c r="E49" s="17">
        <v>388</v>
      </c>
      <c r="F49" s="17">
        <v>384</v>
      </c>
      <c r="G49" s="18">
        <f t="shared" si="1"/>
        <v>382.66666666666669</v>
      </c>
      <c r="H49" s="72" t="str">
        <f t="shared" si="12"/>
        <v xml:space="preserve"> </v>
      </c>
      <c r="I49" t="e">
        <f t="shared" si="2"/>
        <v>#VALUE!</v>
      </c>
      <c r="J49" s="16">
        <v>371.71639184740206</v>
      </c>
      <c r="K49" s="17">
        <v>368.11280640548875</v>
      </c>
      <c r="L49" s="17">
        <v>379.44724444452834</v>
      </c>
      <c r="M49" s="18">
        <f t="shared" si="13"/>
        <v>373.09214756580633</v>
      </c>
      <c r="N49" s="16">
        <v>312.21345558244519</v>
      </c>
      <c r="O49" s="17">
        <v>317.95565198168919</v>
      </c>
      <c r="P49" s="17">
        <v>349</v>
      </c>
      <c r="Q49" s="18">
        <f t="shared" si="14"/>
        <v>326.38970252137813</v>
      </c>
      <c r="R49" s="16"/>
      <c r="S49" s="17"/>
      <c r="T49" s="17"/>
      <c r="U49" s="18" t="e">
        <f t="shared" si="15"/>
        <v>#DIV/0!</v>
      </c>
      <c r="V49" s="16"/>
      <c r="W49" s="17"/>
      <c r="X49" s="17"/>
      <c r="Y49" s="18"/>
    </row>
    <row r="50" spans="1:25">
      <c r="A50" s="19" t="s">
        <v>57</v>
      </c>
      <c r="B50" s="19"/>
      <c r="C50" s="20"/>
      <c r="D50" s="16">
        <v>445</v>
      </c>
      <c r="E50" s="17">
        <v>438</v>
      </c>
      <c r="F50" s="17">
        <v>439</v>
      </c>
      <c r="G50" s="18">
        <f t="shared" si="1"/>
        <v>440.66666666666669</v>
      </c>
      <c r="H50" s="72" t="str">
        <f t="shared" si="12"/>
        <v xml:space="preserve"> </v>
      </c>
      <c r="I50" t="e">
        <f t="shared" si="2"/>
        <v>#VALUE!</v>
      </c>
      <c r="J50" s="16">
        <v>424.45830750107734</v>
      </c>
      <c r="K50" s="17">
        <v>427.07918837440104</v>
      </c>
      <c r="L50" s="17">
        <v>428.17889907865839</v>
      </c>
      <c r="M50" s="18">
        <f t="shared" si="13"/>
        <v>426.57213165137892</v>
      </c>
      <c r="N50" s="16">
        <v>395.93173685626755</v>
      </c>
      <c r="O50" s="17">
        <v>414.79595082434878</v>
      </c>
      <c r="P50" s="17">
        <v>418</v>
      </c>
      <c r="Q50" s="18">
        <f t="shared" si="14"/>
        <v>409.57589589353876</v>
      </c>
      <c r="R50" s="16"/>
      <c r="S50" s="17"/>
      <c r="T50" s="17"/>
      <c r="U50" s="18" t="e">
        <f t="shared" si="15"/>
        <v>#DIV/0!</v>
      </c>
      <c r="V50" s="16"/>
      <c r="W50" s="17"/>
      <c r="X50" s="17"/>
      <c r="Y50" s="18"/>
    </row>
    <row r="51" spans="1:25">
      <c r="A51" s="19" t="s">
        <v>110</v>
      </c>
      <c r="B51" s="19"/>
      <c r="C51" s="20"/>
      <c r="D51" s="16">
        <v>482</v>
      </c>
      <c r="E51" s="17">
        <v>475</v>
      </c>
      <c r="F51" s="17">
        <v>486</v>
      </c>
      <c r="G51" s="18">
        <f t="shared" si="1"/>
        <v>481</v>
      </c>
      <c r="H51" s="72" t="str">
        <f t="shared" si="12"/>
        <v xml:space="preserve"> </v>
      </c>
      <c r="I51" t="e">
        <f t="shared" si="2"/>
        <v>#VALUE!</v>
      </c>
      <c r="J51" s="16">
        <v>459.39595879673226</v>
      </c>
      <c r="K51" s="17">
        <v>467.81220067583234</v>
      </c>
      <c r="L51" s="17">
        <v>478.29750256903333</v>
      </c>
      <c r="M51" s="18">
        <f t="shared" si="13"/>
        <v>468.50188734719933</v>
      </c>
      <c r="N51" s="16">
        <v>439.85574291849701</v>
      </c>
      <c r="O51" s="17">
        <v>475.67907550302158</v>
      </c>
      <c r="P51" s="17">
        <v>479</v>
      </c>
      <c r="Q51" s="18">
        <f t="shared" si="14"/>
        <v>464.84493947383953</v>
      </c>
      <c r="R51" s="16">
        <v>442.19683014999998</v>
      </c>
      <c r="S51" s="17">
        <v>468.40665402000002</v>
      </c>
      <c r="T51" s="17">
        <v>489.28612702999999</v>
      </c>
      <c r="U51" s="18">
        <f t="shared" si="15"/>
        <v>466.62987040000002</v>
      </c>
      <c r="V51" s="16">
        <v>461.76</v>
      </c>
      <c r="W51" s="17">
        <v>478.33</v>
      </c>
      <c r="X51" s="17">
        <v>460.31</v>
      </c>
      <c r="Y51" s="18">
        <f>AVERAGE(V51:X51)</f>
        <v>466.79999999999995</v>
      </c>
    </row>
    <row r="52" spans="1:25">
      <c r="A52" s="19" t="s">
        <v>111</v>
      </c>
      <c r="B52" s="19"/>
      <c r="C52" s="20"/>
      <c r="D52" s="16">
        <v>449</v>
      </c>
      <c r="E52" s="17">
        <v>446</v>
      </c>
      <c r="F52" s="17">
        <v>445</v>
      </c>
      <c r="G52" s="18">
        <f t="shared" si="1"/>
        <v>446.66666666666669</v>
      </c>
      <c r="H52" s="72" t="str">
        <f t="shared" si="12"/>
        <v xml:space="preserve"> </v>
      </c>
      <c r="I52" t="e">
        <f t="shared" si="2"/>
        <v>#VALUE!</v>
      </c>
      <c r="J52" s="16">
        <v>442.0166955571849</v>
      </c>
      <c r="K52" s="17">
        <v>442.38188550599915</v>
      </c>
      <c r="L52" s="17">
        <v>442.78578763711221</v>
      </c>
      <c r="M52" s="18">
        <f t="shared" si="13"/>
        <v>442.39478956676544</v>
      </c>
      <c r="N52" s="16">
        <v>401.02750743879432</v>
      </c>
      <c r="O52" s="17">
        <v>435.37533226697639</v>
      </c>
      <c r="P52" s="17">
        <v>436</v>
      </c>
      <c r="Q52" s="18">
        <f t="shared" si="14"/>
        <v>424.13427990192355</v>
      </c>
      <c r="R52" s="16">
        <v>411.73742872999998</v>
      </c>
      <c r="S52" s="17">
        <v>436.87128300000001</v>
      </c>
      <c r="T52" s="17">
        <v>436.37369565</v>
      </c>
      <c r="U52" s="18">
        <f t="shared" si="15"/>
        <v>428.3274691266667</v>
      </c>
      <c r="V52" s="16"/>
      <c r="W52" s="17"/>
      <c r="X52" s="17"/>
      <c r="Y52" s="18"/>
    </row>
    <row r="53" spans="1:25">
      <c r="A53" s="19" t="s">
        <v>112</v>
      </c>
      <c r="B53" s="19"/>
      <c r="C53" s="20"/>
      <c r="D53" s="16">
        <v>613</v>
      </c>
      <c r="E53" s="17">
        <v>570</v>
      </c>
      <c r="F53" s="17">
        <v>580</v>
      </c>
      <c r="G53" s="18">
        <f t="shared" si="1"/>
        <v>587.66666666666663</v>
      </c>
      <c r="H53" s="72" t="str">
        <f t="shared" si="12"/>
        <v xml:space="preserve"> </v>
      </c>
      <c r="I53" t="e">
        <f t="shared" si="2"/>
        <v>#VALUE!</v>
      </c>
      <c r="J53" s="16"/>
      <c r="K53" s="17"/>
      <c r="L53" s="17"/>
      <c r="M53" s="18"/>
      <c r="N53" s="16"/>
      <c r="O53" s="17"/>
      <c r="P53" s="17"/>
      <c r="Q53" s="18"/>
      <c r="R53" s="16"/>
      <c r="S53" s="17"/>
      <c r="T53" s="17"/>
      <c r="U53" s="18"/>
      <c r="V53" s="16"/>
      <c r="W53" s="17"/>
      <c r="X53" s="17"/>
      <c r="Y53" s="18"/>
    </row>
    <row r="54" spans="1:25">
      <c r="A54" s="19" t="s">
        <v>113</v>
      </c>
      <c r="B54" s="19"/>
      <c r="C54" s="20"/>
      <c r="D54" s="16">
        <v>573</v>
      </c>
      <c r="E54" s="17">
        <v>542</v>
      </c>
      <c r="F54" s="17">
        <v>551</v>
      </c>
      <c r="G54" s="18">
        <f t="shared" si="1"/>
        <v>555.33333333333337</v>
      </c>
      <c r="H54" s="72" t="str">
        <f t="shared" si="12"/>
        <v xml:space="preserve"> </v>
      </c>
      <c r="I54" t="e">
        <f t="shared" si="2"/>
        <v>#VALUE!</v>
      </c>
      <c r="J54" s="16">
        <v>525.89652389679725</v>
      </c>
      <c r="K54" s="17">
        <v>562.01873525422081</v>
      </c>
      <c r="L54" s="17">
        <v>541.69551154747671</v>
      </c>
      <c r="M54" s="18">
        <f t="shared" ref="M54:M62" si="16">AVERAGE(J54:L54)</f>
        <v>543.20359023283163</v>
      </c>
      <c r="N54" s="16"/>
      <c r="O54" s="17"/>
      <c r="P54" s="17"/>
      <c r="Q54" s="18" t="e">
        <f t="shared" ref="Q54:Q62" si="17">AVERAGE(N54:P54)</f>
        <v>#DIV/0!</v>
      </c>
      <c r="R54" s="16"/>
      <c r="S54" s="17"/>
      <c r="T54" s="17"/>
      <c r="U54" s="18" t="e">
        <f t="shared" ref="U54:U62" si="18">AVERAGE(R54:T54)</f>
        <v>#DIV/0!</v>
      </c>
      <c r="V54" s="16"/>
      <c r="W54" s="17"/>
      <c r="X54" s="17"/>
      <c r="Y54" s="18"/>
    </row>
    <row r="55" spans="1:25">
      <c r="A55" s="25" t="s">
        <v>77</v>
      </c>
      <c r="B55" s="25"/>
      <c r="C55" s="26" t="s">
        <v>13</v>
      </c>
      <c r="D55" s="27">
        <v>482</v>
      </c>
      <c r="E55" s="28">
        <v>463</v>
      </c>
      <c r="F55" s="28">
        <v>471</v>
      </c>
      <c r="G55" s="29">
        <f t="shared" si="1"/>
        <v>472</v>
      </c>
      <c r="H55" s="72">
        <f t="shared" si="12"/>
        <v>472</v>
      </c>
      <c r="I55">
        <f t="shared" si="2"/>
        <v>-0.96021684173315736</v>
      </c>
      <c r="J55" s="27">
        <v>477.44333961363134</v>
      </c>
      <c r="K55" s="28">
        <v>496.68339455624965</v>
      </c>
      <c r="L55" s="28">
        <v>490.26589253400653</v>
      </c>
      <c r="M55" s="29">
        <f t="shared" si="16"/>
        <v>488.13087556796251</v>
      </c>
      <c r="N55" s="27">
        <v>466.34976858004813</v>
      </c>
      <c r="O55" s="28">
        <v>492.1062376950826</v>
      </c>
      <c r="P55" s="28">
        <v>488</v>
      </c>
      <c r="Q55" s="29">
        <f t="shared" si="17"/>
        <v>482.15200209171024</v>
      </c>
      <c r="R55" s="27">
        <v>469.1590334</v>
      </c>
      <c r="S55" s="28">
        <v>498.18345599000003</v>
      </c>
      <c r="T55" s="28">
        <v>494.85838344000001</v>
      </c>
      <c r="U55" s="29">
        <f t="shared" si="18"/>
        <v>487.4002909433334</v>
      </c>
      <c r="V55" s="27"/>
      <c r="W55" s="28"/>
      <c r="X55" s="28"/>
      <c r="Y55" s="29"/>
    </row>
    <row r="56" spans="1:25">
      <c r="A56" s="19" t="s">
        <v>58</v>
      </c>
      <c r="B56" s="19"/>
      <c r="C56" s="20" t="s">
        <v>13</v>
      </c>
      <c r="D56" s="16">
        <v>501</v>
      </c>
      <c r="E56" s="17">
        <v>481</v>
      </c>
      <c r="F56" s="17">
        <v>514</v>
      </c>
      <c r="G56" s="18">
        <f t="shared" si="1"/>
        <v>498.66666666666669</v>
      </c>
      <c r="H56" s="72">
        <f t="shared" si="12"/>
        <v>498.66666666666669</v>
      </c>
      <c r="I56">
        <f t="shared" si="2"/>
        <v>5.6439370611800072E-2</v>
      </c>
      <c r="J56" s="16">
        <v>483.08199136139018</v>
      </c>
      <c r="K56" s="17">
        <v>501.47230511027794</v>
      </c>
      <c r="L56" s="17">
        <v>511.759364525264</v>
      </c>
      <c r="M56" s="18">
        <f t="shared" si="16"/>
        <v>498.77122033231063</v>
      </c>
      <c r="N56" s="16">
        <v>494.40903654378639</v>
      </c>
      <c r="O56" s="17">
        <v>504.45596388863902</v>
      </c>
      <c r="P56" s="17">
        <v>519</v>
      </c>
      <c r="Q56" s="18">
        <f t="shared" si="17"/>
        <v>505.95500014414182</v>
      </c>
      <c r="R56" s="16"/>
      <c r="S56" s="17"/>
      <c r="T56" s="17"/>
      <c r="U56" s="18" t="e">
        <f t="shared" si="18"/>
        <v>#DIV/0!</v>
      </c>
      <c r="V56" s="16"/>
      <c r="W56" s="17"/>
      <c r="X56" s="17"/>
      <c r="Y56" s="18"/>
    </row>
    <row r="57" spans="1:25">
      <c r="A57" s="19" t="s">
        <v>45</v>
      </c>
      <c r="B57" s="19"/>
      <c r="C57" s="20" t="s">
        <v>13</v>
      </c>
      <c r="D57" s="16">
        <v>484</v>
      </c>
      <c r="E57" s="17">
        <v>488</v>
      </c>
      <c r="F57" s="17">
        <v>496</v>
      </c>
      <c r="G57" s="18">
        <f t="shared" si="1"/>
        <v>489.33333333333331</v>
      </c>
      <c r="H57" s="72">
        <f t="shared" si="12"/>
        <v>489.33333333333331</v>
      </c>
      <c r="I57">
        <f t="shared" si="2"/>
        <v>-0.29939030370893621</v>
      </c>
      <c r="J57" s="16">
        <v>481.04233971331115</v>
      </c>
      <c r="K57" s="17">
        <v>483.49315451854926</v>
      </c>
      <c r="L57" s="17">
        <v>488.2546330571646</v>
      </c>
      <c r="M57" s="18">
        <f t="shared" si="16"/>
        <v>484.2633757630083</v>
      </c>
      <c r="N57" s="16">
        <v>460.83011209711862</v>
      </c>
      <c r="O57" s="17">
        <v>479.95750744294878</v>
      </c>
      <c r="P57" s="17">
        <v>488</v>
      </c>
      <c r="Q57" s="18">
        <f t="shared" si="17"/>
        <v>476.26253984668915</v>
      </c>
      <c r="R57" s="16">
        <v>480.53799047000001</v>
      </c>
      <c r="S57" s="17">
        <v>485.10805641000002</v>
      </c>
      <c r="T57" s="17">
        <v>487.09256947</v>
      </c>
      <c r="U57" s="18">
        <f t="shared" si="18"/>
        <v>484.24620544999999</v>
      </c>
      <c r="V57" s="16">
        <v>492.55</v>
      </c>
      <c r="W57" s="17">
        <v>476.31</v>
      </c>
      <c r="X57" s="17">
        <v>490.94</v>
      </c>
      <c r="Y57" s="18">
        <f>AVERAGE(V57:X57)</f>
        <v>486.59999999999997</v>
      </c>
    </row>
    <row r="58" spans="1:25">
      <c r="A58" s="19" t="s">
        <v>61</v>
      </c>
      <c r="B58" s="19"/>
      <c r="C58" s="20" t="s">
        <v>13</v>
      </c>
      <c r="D58" s="16">
        <v>478</v>
      </c>
      <c r="E58" s="17">
        <v>483</v>
      </c>
      <c r="F58" s="17">
        <v>485</v>
      </c>
      <c r="G58" s="18">
        <f t="shared" si="1"/>
        <v>482</v>
      </c>
      <c r="H58" s="72">
        <f t="shared" si="12"/>
        <v>482</v>
      </c>
      <c r="I58">
        <f t="shared" si="2"/>
        <v>-0.57897076210379861</v>
      </c>
      <c r="J58" s="16">
        <v>497.4494430880448</v>
      </c>
      <c r="K58" s="17">
        <v>494.23818876804415</v>
      </c>
      <c r="L58" s="17">
        <v>495.10588553464578</v>
      </c>
      <c r="M58" s="18">
        <f t="shared" si="16"/>
        <v>495.59783913024489</v>
      </c>
      <c r="N58" s="16">
        <v>507.31288007681258</v>
      </c>
      <c r="O58" s="17">
        <v>502.35639878418618</v>
      </c>
      <c r="P58" s="17">
        <v>503</v>
      </c>
      <c r="Q58" s="18">
        <f t="shared" si="17"/>
        <v>504.22309295366625</v>
      </c>
      <c r="R58" s="16">
        <v>514.26741267</v>
      </c>
      <c r="S58" s="17">
        <v>509.04644872</v>
      </c>
      <c r="T58" s="17">
        <v>506.12409744000001</v>
      </c>
      <c r="U58" s="18">
        <f t="shared" si="18"/>
        <v>509.81265294333338</v>
      </c>
      <c r="V58" s="16">
        <v>516.33000000000004</v>
      </c>
      <c r="W58" s="17">
        <v>509.77</v>
      </c>
      <c r="X58" s="17">
        <v>512.13</v>
      </c>
      <c r="Y58" s="18">
        <f>AVERAGE(V58:X58)</f>
        <v>512.74333333333334</v>
      </c>
    </row>
    <row r="59" spans="1:25">
      <c r="A59" s="19" t="s">
        <v>78</v>
      </c>
      <c r="B59" s="19"/>
      <c r="C59" s="20" t="s">
        <v>13</v>
      </c>
      <c r="D59" s="16">
        <v>531</v>
      </c>
      <c r="E59" s="17">
        <v>509</v>
      </c>
      <c r="F59" s="17">
        <v>515</v>
      </c>
      <c r="G59" s="18">
        <f t="shared" si="1"/>
        <v>518.33333333333337</v>
      </c>
      <c r="H59" s="72">
        <f t="shared" si="12"/>
        <v>518.33333333333337</v>
      </c>
      <c r="I59">
        <f t="shared" si="2"/>
        <v>0.80622332721620638</v>
      </c>
      <c r="J59" s="16">
        <v>500.50023587046655</v>
      </c>
      <c r="K59" s="17">
        <v>533.96068151007762</v>
      </c>
      <c r="L59" s="17">
        <v>516.5675176813279</v>
      </c>
      <c r="M59" s="18">
        <f t="shared" si="16"/>
        <v>517.00947835395743</v>
      </c>
      <c r="N59" s="16">
        <v>499.27778347181578</v>
      </c>
      <c r="O59" s="17">
        <v>529.65614704785776</v>
      </c>
      <c r="P59" s="17">
        <v>512</v>
      </c>
      <c r="Q59" s="18">
        <f t="shared" si="17"/>
        <v>513.64464350655783</v>
      </c>
      <c r="R59" s="16">
        <v>499.12139818000003</v>
      </c>
      <c r="S59" s="17">
        <v>526.55314792000001</v>
      </c>
      <c r="T59" s="17">
        <v>512.97553413000003</v>
      </c>
      <c r="U59" s="18">
        <f t="shared" si="18"/>
        <v>512.88336007666669</v>
      </c>
      <c r="V59" s="16">
        <v>494.37</v>
      </c>
      <c r="W59" s="17">
        <v>529.34</v>
      </c>
      <c r="X59" s="17">
        <v>495.67</v>
      </c>
      <c r="Y59" s="18">
        <f>AVERAGE(V59:X59)</f>
        <v>506.46000000000004</v>
      </c>
    </row>
    <row r="60" spans="1:25">
      <c r="A60" s="19" t="s">
        <v>114</v>
      </c>
      <c r="B60" s="19"/>
      <c r="C60" s="20"/>
      <c r="D60" s="16">
        <v>427</v>
      </c>
      <c r="E60" s="17">
        <v>441</v>
      </c>
      <c r="F60" s="17">
        <v>444</v>
      </c>
      <c r="G60" s="18">
        <f t="shared" si="1"/>
        <v>437.33333333333331</v>
      </c>
      <c r="H60" s="72" t="str">
        <f t="shared" si="12"/>
        <v xml:space="preserve"> </v>
      </c>
      <c r="I60" t="e">
        <f t="shared" si="2"/>
        <v>#VALUE!</v>
      </c>
      <c r="J60" s="16">
        <v>421.37440663433961</v>
      </c>
      <c r="K60" s="17">
        <v>418.58395326524806</v>
      </c>
      <c r="L60" s="17">
        <v>425.29628889984195</v>
      </c>
      <c r="M60" s="18">
        <f t="shared" si="16"/>
        <v>421.75154959980983</v>
      </c>
      <c r="N60" s="16">
        <v>416.75176467500199</v>
      </c>
      <c r="O60" s="17">
        <v>417.07261430727272</v>
      </c>
      <c r="P60" s="17">
        <v>421</v>
      </c>
      <c r="Q60" s="18">
        <f t="shared" si="17"/>
        <v>418.27479299409157</v>
      </c>
      <c r="R60" s="16">
        <v>419.91482907</v>
      </c>
      <c r="S60" s="17">
        <v>416.97796032000002</v>
      </c>
      <c r="T60" s="17">
        <v>429.06037812</v>
      </c>
      <c r="U60" s="18">
        <f t="shared" si="18"/>
        <v>421.98438916999999</v>
      </c>
      <c r="V60" s="16">
        <v>431</v>
      </c>
      <c r="W60" s="17">
        <v>432</v>
      </c>
      <c r="X60" s="17">
        <v>436</v>
      </c>
      <c r="Y60" s="18">
        <f>AVERAGE(V60:X60)</f>
        <v>433</v>
      </c>
    </row>
    <row r="61" spans="1:25">
      <c r="A61" s="19" t="s">
        <v>116</v>
      </c>
      <c r="B61" s="19"/>
      <c r="C61" s="20"/>
      <c r="D61" s="16">
        <v>388</v>
      </c>
      <c r="E61" s="17">
        <v>404</v>
      </c>
      <c r="F61" s="17">
        <v>398</v>
      </c>
      <c r="G61" s="18">
        <f t="shared" si="1"/>
        <v>396.66666666666669</v>
      </c>
      <c r="H61" s="72" t="str">
        <f t="shared" si="12"/>
        <v xml:space="preserve"> </v>
      </c>
      <c r="I61" t="e">
        <f t="shared" si="2"/>
        <v>#VALUE!</v>
      </c>
      <c r="J61" s="16">
        <v>403.63266405692434</v>
      </c>
      <c r="K61" s="17">
        <v>371.4835105214529</v>
      </c>
      <c r="L61" s="17">
        <v>400.66149891427767</v>
      </c>
      <c r="M61" s="18">
        <f t="shared" si="16"/>
        <v>391.92589116421829</v>
      </c>
      <c r="N61" s="16">
        <v>380.3368304323543</v>
      </c>
      <c r="O61" s="17">
        <v>365.47937495692514</v>
      </c>
      <c r="P61" s="17">
        <v>386</v>
      </c>
      <c r="Q61" s="18">
        <f t="shared" si="17"/>
        <v>377.27206846309315</v>
      </c>
      <c r="R61" s="16">
        <v>374.62240456000001</v>
      </c>
      <c r="S61" s="17">
        <v>358.73322223000002</v>
      </c>
      <c r="T61" s="17">
        <v>384.67942192999999</v>
      </c>
      <c r="U61" s="18">
        <f t="shared" si="18"/>
        <v>372.67834957333338</v>
      </c>
      <c r="V61" s="16"/>
      <c r="W61" s="17"/>
      <c r="X61" s="17"/>
      <c r="Y61" s="18"/>
    </row>
    <row r="62" spans="1:25">
      <c r="A62" s="19" t="s">
        <v>79</v>
      </c>
      <c r="B62" s="19"/>
      <c r="C62" s="20" t="s">
        <v>13</v>
      </c>
      <c r="D62" s="16">
        <v>448</v>
      </c>
      <c r="E62" s="17">
        <v>475</v>
      </c>
      <c r="F62" s="17">
        <v>463</v>
      </c>
      <c r="G62" s="18">
        <f t="shared" si="1"/>
        <v>462</v>
      </c>
      <c r="H62" s="72">
        <f t="shared" si="12"/>
        <v>462</v>
      </c>
      <c r="I62">
        <f t="shared" si="2"/>
        <v>-1.341462921362516</v>
      </c>
      <c r="J62" s="16">
        <v>464.19437853376513</v>
      </c>
      <c r="K62" s="17">
        <v>445.4513482544582</v>
      </c>
      <c r="L62" s="17">
        <v>453.90969768589309</v>
      </c>
      <c r="M62" s="18">
        <f t="shared" si="16"/>
        <v>454.51847482470549</v>
      </c>
      <c r="N62" s="16">
        <v>447.14113270702302</v>
      </c>
      <c r="O62" s="17">
        <v>423.94119013933522</v>
      </c>
      <c r="P62" s="17">
        <v>424</v>
      </c>
      <c r="Q62" s="18">
        <f t="shared" si="17"/>
        <v>431.69410761545277</v>
      </c>
      <c r="R62" s="16">
        <v>440.97098875</v>
      </c>
      <c r="S62" s="17">
        <v>423.41941000000003</v>
      </c>
      <c r="T62" s="17">
        <v>434.22338305</v>
      </c>
      <c r="U62" s="18">
        <f t="shared" si="18"/>
        <v>432.87126059999997</v>
      </c>
      <c r="V62" s="16"/>
      <c r="W62" s="17"/>
      <c r="X62" s="17"/>
      <c r="Y62" s="18"/>
    </row>
    <row r="63" spans="1:25">
      <c r="A63" s="19" t="s">
        <v>117</v>
      </c>
      <c r="B63" s="19"/>
      <c r="C63" s="20"/>
      <c r="D63" s="16">
        <v>434</v>
      </c>
      <c r="E63" s="17">
        <v>442</v>
      </c>
      <c r="F63" s="17">
        <v>448</v>
      </c>
      <c r="G63" s="18">
        <f t="shared" ref="G63:G69" si="19">AVERAGE(D63:F63)</f>
        <v>441.33333333333331</v>
      </c>
      <c r="H63" s="72" t="str">
        <f t="shared" si="12"/>
        <v xml:space="preserve"> </v>
      </c>
      <c r="I63" t="e">
        <f t="shared" si="2"/>
        <v>#VALUE!</v>
      </c>
      <c r="J63" s="16"/>
      <c r="K63" s="17"/>
      <c r="L63" s="17"/>
      <c r="M63" s="18"/>
      <c r="N63" s="16"/>
      <c r="O63" s="17"/>
      <c r="P63" s="17"/>
      <c r="Q63" s="18"/>
      <c r="R63" s="16"/>
      <c r="S63" s="17"/>
      <c r="T63" s="17"/>
      <c r="U63" s="18"/>
      <c r="V63" s="16"/>
      <c r="W63" s="17"/>
      <c r="X63" s="17"/>
      <c r="Y63" s="18"/>
    </row>
    <row r="64" spans="1:25">
      <c r="A64" s="19" t="s">
        <v>80</v>
      </c>
      <c r="B64" s="19"/>
      <c r="C64" s="20" t="s">
        <v>13</v>
      </c>
      <c r="D64" s="16">
        <v>494</v>
      </c>
      <c r="E64" s="17">
        <v>499</v>
      </c>
      <c r="F64" s="17">
        <v>514</v>
      </c>
      <c r="G64" s="18">
        <f t="shared" si="19"/>
        <v>502.33333333333331</v>
      </c>
      <c r="H64" s="72">
        <f t="shared" si="12"/>
        <v>502.33333333333331</v>
      </c>
      <c r="I64">
        <f t="shared" si="2"/>
        <v>0.19622959980923016</v>
      </c>
      <c r="J64" s="16">
        <v>494.18202866054497</v>
      </c>
      <c r="K64" s="17">
        <v>492.41408030095556</v>
      </c>
      <c r="L64" s="17">
        <v>513.71024305953483</v>
      </c>
      <c r="M64" s="18">
        <f>AVERAGE(J64:L64)</f>
        <v>500.1021173403451</v>
      </c>
      <c r="N64" s="16">
        <v>495.08350965163481</v>
      </c>
      <c r="O64" s="17">
        <v>495.44415883346159</v>
      </c>
      <c r="P64" s="17">
        <v>515</v>
      </c>
      <c r="Q64" s="18">
        <f>AVERAGE(N64:P64)</f>
        <v>501.84255616169884</v>
      </c>
      <c r="R64" s="16"/>
      <c r="S64" s="17"/>
      <c r="T64" s="17"/>
      <c r="U64" s="18" t="e">
        <f>AVERAGE(R64:T64)</f>
        <v>#DIV/0!</v>
      </c>
      <c r="V64" s="16">
        <v>523.44000000000005</v>
      </c>
      <c r="W64" s="17">
        <v>529.20000000000005</v>
      </c>
      <c r="X64" s="17">
        <v>532.02</v>
      </c>
      <c r="Y64" s="18">
        <f>AVERAGE(V64:X64)</f>
        <v>528.22</v>
      </c>
    </row>
    <row r="65" spans="1:25">
      <c r="A65" s="19" t="s">
        <v>81</v>
      </c>
      <c r="B65" s="19"/>
      <c r="C65" s="20" t="s">
        <v>13</v>
      </c>
      <c r="D65" s="16">
        <v>481</v>
      </c>
      <c r="E65" s="17">
        <v>498</v>
      </c>
      <c r="F65" s="17">
        <v>497</v>
      </c>
      <c r="G65" s="18">
        <f t="shared" si="19"/>
        <v>492</v>
      </c>
      <c r="H65" s="72">
        <f t="shared" si="12"/>
        <v>492</v>
      </c>
      <c r="I65">
        <f t="shared" si="2"/>
        <v>-0.19772468247443981</v>
      </c>
      <c r="J65" s="16">
        <v>499.82681345983576</v>
      </c>
      <c r="K65" s="17">
        <v>487.39652566461717</v>
      </c>
      <c r="L65" s="17">
        <v>502.00229211871647</v>
      </c>
      <c r="M65" s="18">
        <f>AVERAGE(J65:L65)</f>
        <v>496.40854374772312</v>
      </c>
      <c r="N65" s="16" t="s">
        <v>118</v>
      </c>
      <c r="O65" s="17">
        <v>474.35215750016238</v>
      </c>
      <c r="P65" s="17">
        <v>489</v>
      </c>
      <c r="Q65" s="18">
        <f>AVERAGE(N65:P65)</f>
        <v>481.67607875008116</v>
      </c>
      <c r="R65" s="16">
        <v>495.18241195000002</v>
      </c>
      <c r="S65" s="17">
        <v>482.88503846999998</v>
      </c>
      <c r="T65" s="17">
        <v>491.26346275999998</v>
      </c>
      <c r="U65" s="18">
        <f>AVERAGE(R65:T65)</f>
        <v>489.77697105999999</v>
      </c>
      <c r="V65" s="16">
        <v>504.42</v>
      </c>
      <c r="W65" s="17">
        <v>493.15</v>
      </c>
      <c r="X65" s="17">
        <v>499.46</v>
      </c>
      <c r="Y65" s="18">
        <f>AVERAGE(V65:X65)</f>
        <v>499.01</v>
      </c>
    </row>
    <row r="66" spans="1:25">
      <c r="A66" s="19" t="s">
        <v>119</v>
      </c>
      <c r="B66" s="19"/>
      <c r="C66" s="20"/>
      <c r="D66" s="16">
        <v>409</v>
      </c>
      <c r="E66" s="17">
        <v>411</v>
      </c>
      <c r="F66" s="17">
        <v>416</v>
      </c>
      <c r="G66" s="18">
        <f t="shared" si="19"/>
        <v>412</v>
      </c>
      <c r="H66" s="72" t="str">
        <f t="shared" si="12"/>
        <v xml:space="preserve"> </v>
      </c>
      <c r="I66" t="e">
        <f t="shared" si="2"/>
        <v>#VALUE!</v>
      </c>
      <c r="J66" s="16">
        <v>425.81335282126463</v>
      </c>
      <c r="K66" s="17">
        <v>426.72380120616725</v>
      </c>
      <c r="L66" s="17">
        <v>427.21429287476548</v>
      </c>
      <c r="M66" s="18">
        <f>AVERAGE(J66:L66)</f>
        <v>426.58381563406579</v>
      </c>
      <c r="N66" s="16">
        <v>412.51673269791632</v>
      </c>
      <c r="O66" s="17">
        <v>426.79904085014965</v>
      </c>
      <c r="P66" s="17">
        <v>428</v>
      </c>
      <c r="Q66" s="18">
        <f>AVERAGE(N66:P66)</f>
        <v>422.43859118268864</v>
      </c>
      <c r="R66" s="16">
        <v>434.14975808999998</v>
      </c>
      <c r="S66" s="17">
        <v>422.19987928</v>
      </c>
      <c r="T66" s="17">
        <v>438.37301269</v>
      </c>
      <c r="U66" s="18">
        <f>AVERAGE(R66:T66)</f>
        <v>431.57421668666666</v>
      </c>
      <c r="V66" s="16"/>
      <c r="W66" s="17"/>
      <c r="X66" s="17"/>
      <c r="Y66" s="18"/>
    </row>
    <row r="67" spans="1:25">
      <c r="A67" s="19" t="s">
        <v>120</v>
      </c>
      <c r="B67" s="19"/>
      <c r="C67" s="20"/>
      <c r="D67" s="16">
        <v>511</v>
      </c>
      <c r="E67" s="17">
        <v>508</v>
      </c>
      <c r="F67" s="17">
        <v>528</v>
      </c>
      <c r="G67" s="18">
        <f t="shared" si="19"/>
        <v>515.66666666666663</v>
      </c>
      <c r="H67" s="72" t="str">
        <f t="shared" ref="H67:H68" si="20">IF(C67="OECD",G67," ")</f>
        <v xml:space="preserve"> </v>
      </c>
      <c r="I67" t="e">
        <f t="shared" si="2"/>
        <v>#VALUE!</v>
      </c>
      <c r="J67" s="16"/>
      <c r="K67" s="17"/>
      <c r="L67" s="17"/>
      <c r="M67" s="18"/>
      <c r="N67" s="16"/>
      <c r="O67" s="17"/>
      <c r="P67" s="17"/>
      <c r="Q67" s="18"/>
      <c r="R67" s="16"/>
      <c r="S67" s="17"/>
      <c r="T67" s="17"/>
      <c r="U67" s="18"/>
      <c r="V67" s="16"/>
      <c r="W67" s="17"/>
      <c r="X67" s="17"/>
      <c r="Y67" s="18"/>
    </row>
    <row r="68" spans="1:25">
      <c r="A68" s="30" t="s">
        <v>13</v>
      </c>
      <c r="B68" s="30"/>
      <c r="C68" s="31"/>
      <c r="D68" s="32">
        <v>494</v>
      </c>
      <c r="E68" s="33">
        <v>496</v>
      </c>
      <c r="F68" s="33">
        <v>501</v>
      </c>
      <c r="G68" s="34">
        <f t="shared" si="19"/>
        <v>497</v>
      </c>
      <c r="H68" s="72" t="str">
        <f t="shared" si="20"/>
        <v xml:space="preserve"> </v>
      </c>
      <c r="I68" t="e">
        <f>(H68-$H$70)/$H$71</f>
        <v>#VALUE!</v>
      </c>
      <c r="J68" s="32">
        <v>493</v>
      </c>
      <c r="K68" s="33">
        <v>496</v>
      </c>
      <c r="L68" s="33">
        <v>501</v>
      </c>
      <c r="M68" s="34">
        <f t="shared" ref="M68:M69" si="21">AVERAGE(J68:L68)</f>
        <v>496.66666666666669</v>
      </c>
      <c r="N68" s="32">
        <v>491.7909220367888</v>
      </c>
      <c r="O68" s="33">
        <v>497.67583628369454</v>
      </c>
      <c r="P68" s="33">
        <v>500</v>
      </c>
      <c r="Q68" s="34">
        <f t="shared" ref="Q68:Q69" si="22">AVERAGE(N68:P68)</f>
        <v>496.48891944016106</v>
      </c>
      <c r="R68" s="32">
        <v>494.20296522000001</v>
      </c>
      <c r="S68" s="33">
        <v>499.99825118000001</v>
      </c>
      <c r="T68" s="33">
        <v>499.61185883000002</v>
      </c>
      <c r="U68" s="34">
        <f t="shared" ref="U68" si="23">AVERAGE(R68:T68)</f>
        <v>497.93769174333335</v>
      </c>
      <c r="V68" s="32">
        <v>500</v>
      </c>
      <c r="W68" s="33">
        <v>500</v>
      </c>
      <c r="X68" s="33">
        <v>500</v>
      </c>
      <c r="Y68" s="34">
        <f t="shared" ref="Y68" si="24">AVERAGE(V68:X68)</f>
        <v>500</v>
      </c>
    </row>
    <row r="69" spans="1:25">
      <c r="A69" s="35" t="s">
        <v>121</v>
      </c>
      <c r="B69" s="35"/>
      <c r="C69" s="36"/>
      <c r="D69" s="37">
        <f>AVERAGE(D23,D15,D47)</f>
        <v>498</v>
      </c>
      <c r="E69" s="38">
        <f>AVERAGE(E23,E15,E47)</f>
        <v>499.66666666666669</v>
      </c>
      <c r="F69" s="38">
        <f>AVERAGE(F23,F15,F47)</f>
        <v>509.33333333333331</v>
      </c>
      <c r="G69" s="39">
        <f t="shared" si="19"/>
        <v>502.33333333333331</v>
      </c>
      <c r="H69" s="38"/>
      <c r="I69">
        <f>(H69-$H$70)/$H$71</f>
        <v>-18.955031800238888</v>
      </c>
      <c r="J69" s="37">
        <f>AVERAGE(J47,J23,J15)</f>
        <v>490.94797926576297</v>
      </c>
      <c r="K69" s="38">
        <f>AVERAGE(K47,K23,K15)</f>
        <v>492.5956675525444</v>
      </c>
      <c r="L69" s="38">
        <f>AVERAGE(L47,L23,L15)</f>
        <v>503.73605073506633</v>
      </c>
      <c r="M69" s="39">
        <f t="shared" si="21"/>
        <v>495.75989918445794</v>
      </c>
      <c r="N69" s="37">
        <v>490.90973544316847</v>
      </c>
      <c r="O69" s="38">
        <v>498.74174661710623</v>
      </c>
      <c r="P69" s="38">
        <v>505</v>
      </c>
      <c r="Q69" s="39">
        <f t="shared" si="22"/>
        <v>498.21716068675823</v>
      </c>
      <c r="R69" s="37">
        <v>489.00574823666665</v>
      </c>
      <c r="S69" s="38">
        <v>498.90205620666666</v>
      </c>
      <c r="T69" s="38">
        <v>508.10424065333336</v>
      </c>
      <c r="U69" s="39">
        <f>AVERAGE(R69:T69)</f>
        <v>498.67068169888893</v>
      </c>
      <c r="V69" s="37">
        <v>483.55666666666667</v>
      </c>
      <c r="W69" s="38">
        <v>485.24333333333334</v>
      </c>
      <c r="X69" s="38">
        <v>496.87000000000006</v>
      </c>
      <c r="Y69" s="39">
        <f>AVERAGE(Y15,Y23,Y47)</f>
        <v>488.55666666666667</v>
      </c>
    </row>
    <row r="70" spans="1:25">
      <c r="H70" s="104">
        <f>AVERAGE(H3:H67)</f>
        <v>497.18627450980387</v>
      </c>
    </row>
    <row r="71" spans="1:25">
      <c r="H71" s="8">
        <f>_xlfn.STDEV.P(H3:H67)</f>
        <v>26.229777915937753</v>
      </c>
    </row>
  </sheetData>
  <mergeCells count="5">
    <mergeCell ref="D1:G1"/>
    <mergeCell ref="J1:M1"/>
    <mergeCell ref="N1:Q1"/>
    <mergeCell ref="R1:U1"/>
    <mergeCell ref="V1:Y1"/>
  </mergeCells>
  <pageMargins left="0.7" right="0.7" top="0.75" bottom="0.75" header="0.3" footer="0.3"/>
  <pageSetup paperSize="9" orientation="portrait" horizontalDpi="300" verticalDpi="0"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9"/>
  <sheetViews>
    <sheetView workbookViewId="0">
      <selection sqref="A1:D1"/>
    </sheetView>
  </sheetViews>
  <sheetFormatPr defaultRowHeight="16.5"/>
  <cols>
    <col min="1" max="1" width="34.85546875" customWidth="1"/>
    <col min="2" max="4" width="19.28515625" style="48" customWidth="1"/>
    <col min="5" max="9" width="14" style="48" customWidth="1"/>
    <col min="10" max="259" width="12.5703125" customWidth="1"/>
    <col min="260" max="260" width="34.85546875" customWidth="1"/>
    <col min="261" max="263" width="19.28515625" customWidth="1"/>
    <col min="264" max="515" width="12.5703125" customWidth="1"/>
    <col min="516" max="516" width="34.85546875" customWidth="1"/>
    <col min="517" max="519" width="19.28515625" customWidth="1"/>
    <col min="520" max="771" width="12.5703125" customWidth="1"/>
    <col min="772" max="772" width="34.85546875" customWidth="1"/>
    <col min="773" max="775" width="19.28515625" customWidth="1"/>
    <col min="776" max="1027" width="12.5703125" customWidth="1"/>
    <col min="1028" max="1028" width="34.85546875" customWidth="1"/>
    <col min="1029" max="1031" width="19.28515625" customWidth="1"/>
    <col min="1032" max="1283" width="12.5703125" customWidth="1"/>
    <col min="1284" max="1284" width="34.85546875" customWidth="1"/>
    <col min="1285" max="1287" width="19.28515625" customWidth="1"/>
    <col min="1288" max="1539" width="12.5703125" customWidth="1"/>
    <col min="1540" max="1540" width="34.85546875" customWidth="1"/>
    <col min="1541" max="1543" width="19.28515625" customWidth="1"/>
    <col min="1544" max="1795" width="12.5703125" customWidth="1"/>
    <col min="1796" max="1796" width="34.85546875" customWidth="1"/>
    <col min="1797" max="1799" width="19.28515625" customWidth="1"/>
    <col min="1800" max="2051" width="12.5703125" customWidth="1"/>
    <col min="2052" max="2052" width="34.85546875" customWidth="1"/>
    <col min="2053" max="2055" width="19.28515625" customWidth="1"/>
    <col min="2056" max="2307" width="12.5703125" customWidth="1"/>
    <col min="2308" max="2308" width="34.85546875" customWidth="1"/>
    <col min="2309" max="2311" width="19.28515625" customWidth="1"/>
    <col min="2312" max="2563" width="12.5703125" customWidth="1"/>
    <col min="2564" max="2564" width="34.85546875" customWidth="1"/>
    <col min="2565" max="2567" width="19.28515625" customWidth="1"/>
    <col min="2568" max="2819" width="12.5703125" customWidth="1"/>
    <col min="2820" max="2820" width="34.85546875" customWidth="1"/>
    <col min="2821" max="2823" width="19.28515625" customWidth="1"/>
    <col min="2824" max="3075" width="12.5703125" customWidth="1"/>
    <col min="3076" max="3076" width="34.85546875" customWidth="1"/>
    <col min="3077" max="3079" width="19.28515625" customWidth="1"/>
    <col min="3080" max="3331" width="12.5703125" customWidth="1"/>
    <col min="3332" max="3332" width="34.85546875" customWidth="1"/>
    <col min="3333" max="3335" width="19.28515625" customWidth="1"/>
    <col min="3336" max="3587" width="12.5703125" customWidth="1"/>
    <col min="3588" max="3588" width="34.85546875" customWidth="1"/>
    <col min="3589" max="3591" width="19.28515625" customWidth="1"/>
    <col min="3592" max="3843" width="12.5703125" customWidth="1"/>
    <col min="3844" max="3844" width="34.85546875" customWidth="1"/>
    <col min="3845" max="3847" width="19.28515625" customWidth="1"/>
    <col min="3848" max="4099" width="12.5703125" customWidth="1"/>
    <col min="4100" max="4100" width="34.85546875" customWidth="1"/>
    <col min="4101" max="4103" width="19.28515625" customWidth="1"/>
    <col min="4104" max="4355" width="12.5703125" customWidth="1"/>
    <col min="4356" max="4356" width="34.85546875" customWidth="1"/>
    <col min="4357" max="4359" width="19.28515625" customWidth="1"/>
    <col min="4360" max="4611" width="12.5703125" customWidth="1"/>
    <col min="4612" max="4612" width="34.85546875" customWidth="1"/>
    <col min="4613" max="4615" width="19.28515625" customWidth="1"/>
    <col min="4616" max="4867" width="12.5703125" customWidth="1"/>
    <col min="4868" max="4868" width="34.85546875" customWidth="1"/>
    <col min="4869" max="4871" width="19.28515625" customWidth="1"/>
    <col min="4872" max="5123" width="12.5703125" customWidth="1"/>
    <col min="5124" max="5124" width="34.85546875" customWidth="1"/>
    <col min="5125" max="5127" width="19.28515625" customWidth="1"/>
    <col min="5128" max="5379" width="12.5703125" customWidth="1"/>
    <col min="5380" max="5380" width="34.85546875" customWidth="1"/>
    <col min="5381" max="5383" width="19.28515625" customWidth="1"/>
    <col min="5384" max="5635" width="12.5703125" customWidth="1"/>
    <col min="5636" max="5636" width="34.85546875" customWidth="1"/>
    <col min="5637" max="5639" width="19.28515625" customWidth="1"/>
    <col min="5640" max="5891" width="12.5703125" customWidth="1"/>
    <col min="5892" max="5892" width="34.85546875" customWidth="1"/>
    <col min="5893" max="5895" width="19.28515625" customWidth="1"/>
    <col min="5896" max="6147" width="12.5703125" customWidth="1"/>
    <col min="6148" max="6148" width="34.85546875" customWidth="1"/>
    <col min="6149" max="6151" width="19.28515625" customWidth="1"/>
    <col min="6152" max="6403" width="12.5703125" customWidth="1"/>
    <col min="6404" max="6404" width="34.85546875" customWidth="1"/>
    <col min="6405" max="6407" width="19.28515625" customWidth="1"/>
    <col min="6408" max="6659" width="12.5703125" customWidth="1"/>
    <col min="6660" max="6660" width="34.85546875" customWidth="1"/>
    <col min="6661" max="6663" width="19.28515625" customWidth="1"/>
    <col min="6664" max="6915" width="12.5703125" customWidth="1"/>
    <col min="6916" max="6916" width="34.85546875" customWidth="1"/>
    <col min="6917" max="6919" width="19.28515625" customWidth="1"/>
    <col min="6920" max="7171" width="12.5703125" customWidth="1"/>
    <col min="7172" max="7172" width="34.85546875" customWidth="1"/>
    <col min="7173" max="7175" width="19.28515625" customWidth="1"/>
    <col min="7176" max="7427" width="12.5703125" customWidth="1"/>
    <col min="7428" max="7428" width="34.85546875" customWidth="1"/>
    <col min="7429" max="7431" width="19.28515625" customWidth="1"/>
    <col min="7432" max="7683" width="12.5703125" customWidth="1"/>
    <col min="7684" max="7684" width="34.85546875" customWidth="1"/>
    <col min="7685" max="7687" width="19.28515625" customWidth="1"/>
    <col min="7688" max="7939" width="12.5703125" customWidth="1"/>
    <col min="7940" max="7940" width="34.85546875" customWidth="1"/>
    <col min="7941" max="7943" width="19.28515625" customWidth="1"/>
    <col min="7944" max="8195" width="12.5703125" customWidth="1"/>
    <col min="8196" max="8196" width="34.85546875" customWidth="1"/>
    <col min="8197" max="8199" width="19.28515625" customWidth="1"/>
    <col min="8200" max="8451" width="12.5703125" customWidth="1"/>
    <col min="8452" max="8452" width="34.85546875" customWidth="1"/>
    <col min="8453" max="8455" width="19.28515625" customWidth="1"/>
    <col min="8456" max="8707" width="12.5703125" customWidth="1"/>
    <col min="8708" max="8708" width="34.85546875" customWidth="1"/>
    <col min="8709" max="8711" width="19.28515625" customWidth="1"/>
    <col min="8712" max="8963" width="12.5703125" customWidth="1"/>
    <col min="8964" max="8964" width="34.85546875" customWidth="1"/>
    <col min="8965" max="8967" width="19.28515625" customWidth="1"/>
    <col min="8968" max="9219" width="12.5703125" customWidth="1"/>
    <col min="9220" max="9220" width="34.85546875" customWidth="1"/>
    <col min="9221" max="9223" width="19.28515625" customWidth="1"/>
    <col min="9224" max="9475" width="12.5703125" customWidth="1"/>
    <col min="9476" max="9476" width="34.85546875" customWidth="1"/>
    <col min="9477" max="9479" width="19.28515625" customWidth="1"/>
    <col min="9480" max="9731" width="12.5703125" customWidth="1"/>
    <col min="9732" max="9732" width="34.85546875" customWidth="1"/>
    <col min="9733" max="9735" width="19.28515625" customWidth="1"/>
    <col min="9736" max="9987" width="12.5703125" customWidth="1"/>
    <col min="9988" max="9988" width="34.85546875" customWidth="1"/>
    <col min="9989" max="9991" width="19.28515625" customWidth="1"/>
    <col min="9992" max="10243" width="12.5703125" customWidth="1"/>
    <col min="10244" max="10244" width="34.85546875" customWidth="1"/>
    <col min="10245" max="10247" width="19.28515625" customWidth="1"/>
    <col min="10248" max="10499" width="12.5703125" customWidth="1"/>
    <col min="10500" max="10500" width="34.85546875" customWidth="1"/>
    <col min="10501" max="10503" width="19.28515625" customWidth="1"/>
    <col min="10504" max="10755" width="12.5703125" customWidth="1"/>
    <col min="10756" max="10756" width="34.85546875" customWidth="1"/>
    <col min="10757" max="10759" width="19.28515625" customWidth="1"/>
    <col min="10760" max="11011" width="12.5703125" customWidth="1"/>
    <col min="11012" max="11012" width="34.85546875" customWidth="1"/>
    <col min="11013" max="11015" width="19.28515625" customWidth="1"/>
    <col min="11016" max="11267" width="12.5703125" customWidth="1"/>
    <col min="11268" max="11268" width="34.85546875" customWidth="1"/>
    <col min="11269" max="11271" width="19.28515625" customWidth="1"/>
    <col min="11272" max="11523" width="12.5703125" customWidth="1"/>
    <col min="11524" max="11524" width="34.85546875" customWidth="1"/>
    <col min="11525" max="11527" width="19.28515625" customWidth="1"/>
    <col min="11528" max="11779" width="12.5703125" customWidth="1"/>
    <col min="11780" max="11780" width="34.85546875" customWidth="1"/>
    <col min="11781" max="11783" width="19.28515625" customWidth="1"/>
    <col min="11784" max="12035" width="12.5703125" customWidth="1"/>
    <col min="12036" max="12036" width="34.85546875" customWidth="1"/>
    <col min="12037" max="12039" width="19.28515625" customWidth="1"/>
    <col min="12040" max="12291" width="12.5703125" customWidth="1"/>
    <col min="12292" max="12292" width="34.85546875" customWidth="1"/>
    <col min="12293" max="12295" width="19.28515625" customWidth="1"/>
    <col min="12296" max="12547" width="12.5703125" customWidth="1"/>
    <col min="12548" max="12548" width="34.85546875" customWidth="1"/>
    <col min="12549" max="12551" width="19.28515625" customWidth="1"/>
    <col min="12552" max="12803" width="12.5703125" customWidth="1"/>
    <col min="12804" max="12804" width="34.85546875" customWidth="1"/>
    <col min="12805" max="12807" width="19.28515625" customWidth="1"/>
    <col min="12808" max="13059" width="12.5703125" customWidth="1"/>
    <col min="13060" max="13060" width="34.85546875" customWidth="1"/>
    <col min="13061" max="13063" width="19.28515625" customWidth="1"/>
    <col min="13064" max="13315" width="12.5703125" customWidth="1"/>
    <col min="13316" max="13316" width="34.85546875" customWidth="1"/>
    <col min="13317" max="13319" width="19.28515625" customWidth="1"/>
    <col min="13320" max="13571" width="12.5703125" customWidth="1"/>
    <col min="13572" max="13572" width="34.85546875" customWidth="1"/>
    <col min="13573" max="13575" width="19.28515625" customWidth="1"/>
    <col min="13576" max="13827" width="12.5703125" customWidth="1"/>
    <col min="13828" max="13828" width="34.85546875" customWidth="1"/>
    <col min="13829" max="13831" width="19.28515625" customWidth="1"/>
    <col min="13832" max="14083" width="12.5703125" customWidth="1"/>
    <col min="14084" max="14084" width="34.85546875" customWidth="1"/>
    <col min="14085" max="14087" width="19.28515625" customWidth="1"/>
    <col min="14088" max="14339" width="12.5703125" customWidth="1"/>
    <col min="14340" max="14340" width="34.85546875" customWidth="1"/>
    <col min="14341" max="14343" width="19.28515625" customWidth="1"/>
    <col min="14344" max="14595" width="12.5703125" customWidth="1"/>
    <col min="14596" max="14596" width="34.85546875" customWidth="1"/>
    <col min="14597" max="14599" width="19.28515625" customWidth="1"/>
    <col min="14600" max="14851" width="12.5703125" customWidth="1"/>
    <col min="14852" max="14852" width="34.85546875" customWidth="1"/>
    <col min="14853" max="14855" width="19.28515625" customWidth="1"/>
    <col min="14856" max="15107" width="12.5703125" customWidth="1"/>
    <col min="15108" max="15108" width="34.85546875" customWidth="1"/>
    <col min="15109" max="15111" width="19.28515625" customWidth="1"/>
    <col min="15112" max="15363" width="12.5703125" customWidth="1"/>
    <col min="15364" max="15364" width="34.85546875" customWidth="1"/>
    <col min="15365" max="15367" width="19.28515625" customWidth="1"/>
    <col min="15368" max="15619" width="12.5703125" customWidth="1"/>
    <col min="15620" max="15620" width="34.85546875" customWidth="1"/>
    <col min="15621" max="15623" width="19.28515625" customWidth="1"/>
    <col min="15624" max="15875" width="12.5703125" customWidth="1"/>
    <col min="15876" max="15876" width="34.85546875" customWidth="1"/>
    <col min="15877" max="15879" width="19.28515625" customWidth="1"/>
    <col min="15880" max="16131" width="12.5703125" customWidth="1"/>
    <col min="16132" max="16132" width="34.85546875" customWidth="1"/>
    <col min="16133" max="16135" width="19.28515625" customWidth="1"/>
    <col min="16136" max="16384" width="12.5703125" customWidth="1"/>
  </cols>
  <sheetData>
    <row r="1" spans="1:10" ht="30.95" customHeight="1">
      <c r="A1" s="830" t="s">
        <v>263</v>
      </c>
      <c r="B1" s="830"/>
      <c r="C1" s="830"/>
      <c r="D1" s="830"/>
      <c r="E1" s="56"/>
      <c r="F1" s="56"/>
      <c r="G1" s="56"/>
      <c r="H1" s="56"/>
      <c r="I1" s="56"/>
    </row>
    <row r="2" spans="1:10" ht="30" customHeight="1">
      <c r="A2" s="831" t="s">
        <v>264</v>
      </c>
      <c r="B2" s="831"/>
      <c r="C2" s="831"/>
      <c r="D2" s="831"/>
      <c r="E2" s="57"/>
      <c r="F2" s="57"/>
      <c r="G2" s="57"/>
      <c r="H2" s="57"/>
      <c r="I2" s="57"/>
    </row>
    <row r="3" spans="1:10">
      <c r="A3" s="49" t="s">
        <v>265</v>
      </c>
      <c r="B3" s="50"/>
      <c r="C3" s="50"/>
      <c r="D3" s="50"/>
      <c r="E3" s="50"/>
      <c r="F3" s="50"/>
      <c r="G3" s="50"/>
      <c r="H3" s="50"/>
      <c r="I3" s="50"/>
    </row>
    <row r="4" spans="1:10">
      <c r="A4" s="49"/>
      <c r="B4" s="50"/>
      <c r="C4" s="50"/>
      <c r="D4" s="50"/>
      <c r="E4" s="50"/>
      <c r="F4" s="50"/>
      <c r="G4" s="50"/>
      <c r="H4" s="50"/>
      <c r="I4" s="50"/>
    </row>
    <row r="5" spans="1:10" s="53" customFormat="1" ht="15.75">
      <c r="A5" s="58" t="s">
        <v>122</v>
      </c>
      <c r="B5" s="59">
        <v>1990</v>
      </c>
      <c r="C5" s="59">
        <v>2000</v>
      </c>
      <c r="D5" s="59">
        <v>2010</v>
      </c>
      <c r="E5" s="59" t="s">
        <v>13</v>
      </c>
      <c r="F5" s="59" t="s">
        <v>327</v>
      </c>
      <c r="G5" s="60" t="s">
        <v>326</v>
      </c>
      <c r="H5" s="59" t="s">
        <v>63</v>
      </c>
      <c r="I5" s="59" t="s">
        <v>63</v>
      </c>
      <c r="J5" s="60" t="s">
        <v>326</v>
      </c>
    </row>
    <row r="6" spans="1:10">
      <c r="A6" s="61" t="s">
        <v>233</v>
      </c>
      <c r="B6" s="62">
        <v>98</v>
      </c>
      <c r="C6" s="62">
        <v>91</v>
      </c>
      <c r="D6" s="62">
        <v>85</v>
      </c>
      <c r="E6" s="62" t="str">
        <f>IFERROR(VLOOKUP(A6,'EU-OECD'!$A$2:$C$35,3,FALSE)," ")</f>
        <v xml:space="preserve"> </v>
      </c>
      <c r="F6" s="62" t="str">
        <f>IF(E6=1,D6," ")</f>
        <v xml:space="preserve"> </v>
      </c>
      <c r="G6" s="62" t="str">
        <f>IFERROR((F6-$F$238)/$F$239*(-1)," ")</f>
        <v xml:space="preserve"> </v>
      </c>
      <c r="H6" s="62" t="str">
        <f>IFERROR(VLOOKUP(A6,'EU-OECD'!$D$2:$E$29,2,FALSE)," ")</f>
        <v xml:space="preserve"> </v>
      </c>
      <c r="I6" s="62" t="str">
        <f t="shared" ref="I6:I37" si="0">IF(H6=1,D6," ")</f>
        <v xml:space="preserve"> </v>
      </c>
      <c r="J6" s="62" t="str">
        <f t="shared" ref="J6:J17" si="1">IFERROR((I6-$I$238)/$I$239*(-1)," ")</f>
        <v xml:space="preserve"> </v>
      </c>
    </row>
    <row r="7" spans="1:10">
      <c r="A7" s="61" t="s">
        <v>90</v>
      </c>
      <c r="B7" s="62">
        <v>64</v>
      </c>
      <c r="C7" s="62">
        <v>50</v>
      </c>
      <c r="D7" s="62">
        <v>39</v>
      </c>
      <c r="E7" s="62" t="str">
        <f>IFERROR(VLOOKUP(A7,'EU-OECD'!$A$2:$C$35,3,FALSE)," ")</f>
        <v xml:space="preserve"> </v>
      </c>
      <c r="F7" s="62" t="str">
        <f t="shared" ref="F7:F70" si="2">IF(E7=1,D7," ")</f>
        <v xml:space="preserve"> </v>
      </c>
      <c r="G7" s="62" t="str">
        <f t="shared" ref="G7:G70" si="3">IFERROR((F7-$F$238)/$F$239*(-1)," ")</f>
        <v xml:space="preserve"> </v>
      </c>
      <c r="H7" s="62" t="str">
        <f>IFERROR(VLOOKUP(A7,'EU-OECD'!$D$2:$E$29,2,FALSE)," ")</f>
        <v xml:space="preserve"> </v>
      </c>
      <c r="I7" s="62" t="str">
        <f t="shared" si="0"/>
        <v xml:space="preserve"> </v>
      </c>
      <c r="J7" s="62" t="str">
        <f t="shared" si="1"/>
        <v xml:space="preserve"> </v>
      </c>
    </row>
    <row r="8" spans="1:10">
      <c r="A8" s="61" t="s">
        <v>156</v>
      </c>
      <c r="B8" s="62">
        <v>14</v>
      </c>
      <c r="C8" s="62">
        <v>5</v>
      </c>
      <c r="D8" s="62">
        <v>0</v>
      </c>
      <c r="E8" s="62" t="str">
        <f>IFERROR(VLOOKUP(A8,'EU-OECD'!$A$2:$C$35,3,FALSE)," ")</f>
        <v xml:space="preserve"> </v>
      </c>
      <c r="F8" s="62" t="str">
        <f t="shared" si="2"/>
        <v xml:space="preserve"> </v>
      </c>
      <c r="G8" s="62" t="str">
        <f t="shared" si="3"/>
        <v xml:space="preserve"> </v>
      </c>
      <c r="H8" s="62" t="str">
        <f>IFERROR(VLOOKUP(A8,'EU-OECD'!$D$2:$E$29,2,FALSE)," ")</f>
        <v xml:space="preserve"> </v>
      </c>
      <c r="I8" s="62" t="str">
        <f t="shared" si="0"/>
        <v xml:space="preserve"> </v>
      </c>
      <c r="J8" s="62" t="str">
        <f t="shared" si="1"/>
        <v xml:space="preserve"> </v>
      </c>
    </row>
    <row r="9" spans="1:10">
      <c r="A9" s="61" t="s">
        <v>266</v>
      </c>
      <c r="B9" s="62" t="s">
        <v>267</v>
      </c>
      <c r="C9" s="62" t="s">
        <v>267</v>
      </c>
      <c r="D9" s="62" t="s">
        <v>267</v>
      </c>
      <c r="E9" s="62" t="str">
        <f>IFERROR(VLOOKUP(A9,'EU-OECD'!$A$2:$C$35,3,FALSE)," ")</f>
        <v xml:space="preserve"> </v>
      </c>
      <c r="F9" s="62" t="str">
        <f t="shared" si="2"/>
        <v xml:space="preserve"> </v>
      </c>
      <c r="G9" s="62" t="str">
        <f t="shared" si="3"/>
        <v xml:space="preserve"> </v>
      </c>
      <c r="H9" s="62" t="str">
        <f>IFERROR(VLOOKUP(A9,'EU-OECD'!$D$2:$E$29,2,FALSE)," ")</f>
        <v xml:space="preserve"> </v>
      </c>
      <c r="I9" s="62" t="str">
        <f t="shared" si="0"/>
        <v xml:space="preserve"> </v>
      </c>
      <c r="J9" s="62" t="str">
        <f t="shared" si="1"/>
        <v xml:space="preserve"> </v>
      </c>
    </row>
    <row r="10" spans="1:10">
      <c r="A10" s="61" t="s">
        <v>268</v>
      </c>
      <c r="B10" s="62">
        <v>5</v>
      </c>
      <c r="C10" s="62">
        <v>5</v>
      </c>
      <c r="D10" s="62">
        <v>5</v>
      </c>
      <c r="E10" s="62" t="str">
        <f>IFERROR(VLOOKUP(A10,'EU-OECD'!$A$2:$C$35,3,FALSE)," ")</f>
        <v xml:space="preserve"> </v>
      </c>
      <c r="F10" s="62" t="str">
        <f t="shared" si="2"/>
        <v xml:space="preserve"> </v>
      </c>
      <c r="G10" s="62" t="str">
        <f t="shared" si="3"/>
        <v xml:space="preserve"> </v>
      </c>
      <c r="H10" s="62" t="str">
        <f>IFERROR(VLOOKUP(A10,'EU-OECD'!$D$2:$E$29,2,FALSE)," ")</f>
        <v xml:space="preserve"> </v>
      </c>
      <c r="I10" s="62" t="str">
        <f t="shared" si="0"/>
        <v xml:space="preserve"> </v>
      </c>
      <c r="J10" s="62" t="str">
        <f t="shared" si="1"/>
        <v xml:space="preserve"> </v>
      </c>
    </row>
    <row r="11" spans="1:10">
      <c r="A11" s="61" t="s">
        <v>219</v>
      </c>
      <c r="B11" s="62">
        <v>98</v>
      </c>
      <c r="C11" s="62">
        <v>84</v>
      </c>
      <c r="D11" s="62">
        <v>55</v>
      </c>
      <c r="E11" s="62" t="str">
        <f>IFERROR(VLOOKUP(A11,'EU-OECD'!$A$2:$C$35,3,FALSE)," ")</f>
        <v xml:space="preserve"> </v>
      </c>
      <c r="F11" s="62" t="str">
        <f t="shared" si="2"/>
        <v xml:space="preserve"> </v>
      </c>
      <c r="G11" s="62" t="str">
        <f t="shared" si="3"/>
        <v xml:space="preserve"> </v>
      </c>
      <c r="H11" s="62" t="str">
        <f>IFERROR(VLOOKUP(A11,'EU-OECD'!$D$2:$E$29,2,FALSE)," ")</f>
        <v xml:space="preserve"> </v>
      </c>
      <c r="I11" s="62" t="str">
        <f t="shared" si="0"/>
        <v xml:space="preserve"> </v>
      </c>
      <c r="J11" s="62" t="str">
        <f t="shared" si="1"/>
        <v xml:space="preserve"> </v>
      </c>
    </row>
    <row r="12" spans="1:10">
      <c r="A12" s="61" t="s">
        <v>269</v>
      </c>
      <c r="B12" s="62" t="s">
        <v>267</v>
      </c>
      <c r="C12" s="62" t="s">
        <v>267</v>
      </c>
      <c r="D12" s="62" t="s">
        <v>267</v>
      </c>
      <c r="E12" s="62" t="str">
        <f>IFERROR(VLOOKUP(A12,'EU-OECD'!$A$2:$C$35,3,FALSE)," ")</f>
        <v xml:space="preserve"> </v>
      </c>
      <c r="F12" s="62" t="str">
        <f t="shared" si="2"/>
        <v xml:space="preserve"> </v>
      </c>
      <c r="G12" s="62" t="str">
        <f t="shared" si="3"/>
        <v xml:space="preserve"> </v>
      </c>
      <c r="H12" s="62" t="str">
        <f>IFERROR(VLOOKUP(A12,'EU-OECD'!$D$2:$E$29,2,FALSE)," ")</f>
        <v xml:space="preserve"> </v>
      </c>
      <c r="I12" s="62" t="str">
        <f t="shared" si="0"/>
        <v xml:space="preserve"> </v>
      </c>
      <c r="J12" s="62" t="str">
        <f t="shared" si="1"/>
        <v xml:space="preserve"> </v>
      </c>
    </row>
    <row r="13" spans="1:10">
      <c r="A13" s="61" t="s">
        <v>159</v>
      </c>
      <c r="B13" s="62">
        <v>14</v>
      </c>
      <c r="C13" s="62">
        <v>5</v>
      </c>
      <c r="D13" s="62">
        <v>0</v>
      </c>
      <c r="E13" s="62" t="str">
        <f>IFERROR(VLOOKUP(A13,'EU-OECD'!$A$2:$C$35,3,FALSE)," ")</f>
        <v xml:space="preserve"> </v>
      </c>
      <c r="F13" s="62" t="str">
        <f t="shared" si="2"/>
        <v xml:space="preserve"> </v>
      </c>
      <c r="G13" s="62" t="str">
        <f t="shared" si="3"/>
        <v xml:space="preserve"> </v>
      </c>
      <c r="H13" s="62" t="str">
        <f>IFERROR(VLOOKUP(A13,'EU-OECD'!$D$2:$E$29,2,FALSE)," ")</f>
        <v xml:space="preserve"> </v>
      </c>
      <c r="I13" s="62" t="str">
        <f t="shared" si="0"/>
        <v xml:space="preserve"> </v>
      </c>
      <c r="J13" s="62" t="str">
        <f t="shared" si="1"/>
        <v xml:space="preserve"> </v>
      </c>
    </row>
    <row r="14" spans="1:10">
      <c r="A14" s="61" t="s">
        <v>91</v>
      </c>
      <c r="B14" s="62">
        <v>17</v>
      </c>
      <c r="C14" s="62">
        <v>6</v>
      </c>
      <c r="D14" s="62">
        <v>0</v>
      </c>
      <c r="E14" s="62" t="str">
        <f>IFERROR(VLOOKUP(A14,'EU-OECD'!$A$2:$C$35,3,FALSE)," ")</f>
        <v xml:space="preserve"> </v>
      </c>
      <c r="F14" s="62" t="str">
        <f t="shared" si="2"/>
        <v xml:space="preserve"> </v>
      </c>
      <c r="G14" s="62" t="str">
        <f t="shared" si="3"/>
        <v xml:space="preserve"> </v>
      </c>
      <c r="H14" s="62" t="str">
        <f>IFERROR(VLOOKUP(A14,'EU-OECD'!$D$2:$E$29,2,FALSE)," ")</f>
        <v xml:space="preserve"> </v>
      </c>
      <c r="I14" s="62" t="str">
        <f t="shared" si="0"/>
        <v xml:space="preserve"> </v>
      </c>
      <c r="J14" s="62" t="str">
        <f t="shared" si="1"/>
        <v xml:space="preserve"> </v>
      </c>
    </row>
    <row r="15" spans="1:10">
      <c r="A15" s="61" t="s">
        <v>130</v>
      </c>
      <c r="B15" s="62">
        <v>85</v>
      </c>
      <c r="C15" s="62">
        <v>50</v>
      </c>
      <c r="D15" s="62">
        <v>19</v>
      </c>
      <c r="E15" s="62" t="str">
        <f>IFERROR(VLOOKUP(A15,'EU-OECD'!$A$2:$C$35,3,FALSE)," ")</f>
        <v xml:space="preserve"> </v>
      </c>
      <c r="F15" s="62" t="str">
        <f t="shared" si="2"/>
        <v xml:space="preserve"> </v>
      </c>
      <c r="G15" s="62" t="str">
        <f t="shared" si="3"/>
        <v xml:space="preserve"> </v>
      </c>
      <c r="H15" s="62" t="str">
        <f>IFERROR(VLOOKUP(A15,'EU-OECD'!$D$2:$E$29,2,FALSE)," ")</f>
        <v xml:space="preserve"> </v>
      </c>
      <c r="I15" s="62" t="str">
        <f t="shared" si="0"/>
        <v xml:space="preserve"> </v>
      </c>
      <c r="J15" s="62" t="str">
        <f t="shared" si="1"/>
        <v xml:space="preserve"> </v>
      </c>
    </row>
    <row r="16" spans="1:10">
      <c r="A16" s="61" t="s">
        <v>270</v>
      </c>
      <c r="B16" s="62" t="s">
        <v>267</v>
      </c>
      <c r="C16" s="62" t="s">
        <v>267</v>
      </c>
      <c r="D16" s="62" t="s">
        <v>267</v>
      </c>
      <c r="E16" s="62" t="str">
        <f>IFERROR(VLOOKUP(A16,'EU-OECD'!$A$2:$C$35,3,FALSE)," ")</f>
        <v xml:space="preserve"> </v>
      </c>
      <c r="F16" s="62" t="str">
        <f t="shared" si="2"/>
        <v xml:space="preserve"> </v>
      </c>
      <c r="G16" s="62" t="str">
        <f t="shared" si="3"/>
        <v xml:space="preserve"> </v>
      </c>
      <c r="H16" s="62" t="str">
        <f>IFERROR(VLOOKUP(A16,'EU-OECD'!$D$2:$E$29,2,FALSE)," ")</f>
        <v xml:space="preserve"> </v>
      </c>
      <c r="I16" s="62" t="str">
        <f t="shared" si="0"/>
        <v xml:space="preserve"> </v>
      </c>
      <c r="J16" s="62" t="str">
        <f t="shared" si="1"/>
        <v xml:space="preserve"> </v>
      </c>
    </row>
    <row r="17" spans="1:10">
      <c r="A17" s="61" t="s">
        <v>65</v>
      </c>
      <c r="B17" s="62">
        <v>5</v>
      </c>
      <c r="C17" s="62">
        <v>5</v>
      </c>
      <c r="D17" s="62">
        <v>5</v>
      </c>
      <c r="E17" s="62">
        <f>IFERROR(VLOOKUP(A17,'EU-OECD'!$A$2:$C$35,3,FALSE)," ")</f>
        <v>1</v>
      </c>
      <c r="F17" s="62">
        <f t="shared" si="2"/>
        <v>5</v>
      </c>
      <c r="G17" s="62">
        <f t="shared" si="3"/>
        <v>-2.4021742966180464E-2</v>
      </c>
      <c r="H17" s="62" t="str">
        <f>IFERROR(VLOOKUP(A17,'EU-OECD'!$D$2:$E$29,2,FALSE)," ")</f>
        <v xml:space="preserve"> </v>
      </c>
      <c r="I17" s="62" t="str">
        <f t="shared" si="0"/>
        <v xml:space="preserve"> </v>
      </c>
      <c r="J17" s="62" t="str">
        <f t="shared" si="1"/>
        <v xml:space="preserve"> </v>
      </c>
    </row>
    <row r="18" spans="1:10">
      <c r="A18" s="61" t="s">
        <v>55</v>
      </c>
      <c r="B18" s="62">
        <v>5</v>
      </c>
      <c r="C18" s="62">
        <v>5</v>
      </c>
      <c r="D18" s="62">
        <v>5</v>
      </c>
      <c r="E18" s="62">
        <f>IFERROR(VLOOKUP(A18,'EU-OECD'!$A$2:$C$35,3,FALSE)," ")</f>
        <v>1</v>
      </c>
      <c r="F18" s="62">
        <f t="shared" si="2"/>
        <v>5</v>
      </c>
      <c r="G18" s="62">
        <f t="shared" si="3"/>
        <v>-2.4021742966180464E-2</v>
      </c>
      <c r="H18" s="62">
        <f>IFERROR(VLOOKUP(A18,'EU-OECD'!$D$2:$E$29,2,FALSE)," ")</f>
        <v>1</v>
      </c>
      <c r="I18" s="62">
        <f t="shared" si="0"/>
        <v>5</v>
      </c>
      <c r="J18" s="62">
        <f>IFERROR((I18-$I$238)/$I$239*(-1)," ")</f>
        <v>0.16735680074376041</v>
      </c>
    </row>
    <row r="19" spans="1:10">
      <c r="A19" s="61" t="s">
        <v>92</v>
      </c>
      <c r="B19" s="62">
        <v>52</v>
      </c>
      <c r="C19" s="62">
        <v>28</v>
      </c>
      <c r="D19" s="62">
        <v>7</v>
      </c>
      <c r="E19" s="62" t="str">
        <f>IFERROR(VLOOKUP(A19,'EU-OECD'!$A$2:$C$35,3,FALSE)," ")</f>
        <v xml:space="preserve"> </v>
      </c>
      <c r="F19" s="62" t="str">
        <f t="shared" si="2"/>
        <v xml:space="preserve"> </v>
      </c>
      <c r="G19" s="62" t="str">
        <f t="shared" si="3"/>
        <v xml:space="preserve"> </v>
      </c>
      <c r="H19" s="62" t="str">
        <f>IFERROR(VLOOKUP(A19,'EU-OECD'!$D$2:$E$29,2,FALSE)," ")</f>
        <v xml:space="preserve"> </v>
      </c>
      <c r="I19" s="62" t="str">
        <f t="shared" si="0"/>
        <v xml:space="preserve"> </v>
      </c>
      <c r="J19" s="62" t="str">
        <f t="shared" ref="J19:J82" si="4">IFERROR((I19-$I$238)/$I$239*(-1)," ")</f>
        <v xml:space="preserve"> </v>
      </c>
    </row>
    <row r="20" spans="1:10">
      <c r="A20" s="61" t="s">
        <v>168</v>
      </c>
      <c r="B20" s="62">
        <v>5</v>
      </c>
      <c r="C20" s="62">
        <v>5</v>
      </c>
      <c r="D20" s="62">
        <v>5</v>
      </c>
      <c r="E20" s="62" t="str">
        <f>IFERROR(VLOOKUP(A20,'EU-OECD'!$A$2:$C$35,3,FALSE)," ")</f>
        <v xml:space="preserve"> </v>
      </c>
      <c r="F20" s="62" t="str">
        <f t="shared" si="2"/>
        <v xml:space="preserve"> </v>
      </c>
      <c r="G20" s="62" t="str">
        <f t="shared" si="3"/>
        <v xml:space="preserve"> </v>
      </c>
      <c r="H20" s="62" t="str">
        <f>IFERROR(VLOOKUP(A20,'EU-OECD'!$D$2:$E$29,2,FALSE)," ")</f>
        <v xml:space="preserve"> </v>
      </c>
      <c r="I20" s="62" t="str">
        <f t="shared" si="0"/>
        <v xml:space="preserve"> </v>
      </c>
      <c r="J20" s="62" t="str">
        <f t="shared" si="4"/>
        <v xml:space="preserve"> </v>
      </c>
    </row>
    <row r="21" spans="1:10">
      <c r="A21" s="61" t="s">
        <v>149</v>
      </c>
      <c r="B21" s="62">
        <v>5</v>
      </c>
      <c r="C21" s="62">
        <v>5</v>
      </c>
      <c r="D21" s="62">
        <v>5</v>
      </c>
      <c r="E21" s="62" t="str">
        <f>IFERROR(VLOOKUP(A21,'EU-OECD'!$A$2:$C$35,3,FALSE)," ")</f>
        <v xml:space="preserve"> </v>
      </c>
      <c r="F21" s="62" t="str">
        <f t="shared" si="2"/>
        <v xml:space="preserve"> </v>
      </c>
      <c r="G21" s="62" t="str">
        <f t="shared" si="3"/>
        <v xml:space="preserve"> </v>
      </c>
      <c r="H21" s="62" t="str">
        <f>IFERROR(VLOOKUP(A21,'EU-OECD'!$D$2:$E$29,2,FALSE)," ")</f>
        <v xml:space="preserve"> </v>
      </c>
      <c r="I21" s="62" t="str">
        <f t="shared" si="0"/>
        <v xml:space="preserve"> </v>
      </c>
      <c r="J21" s="62" t="str">
        <f t="shared" si="4"/>
        <v xml:space="preserve"> </v>
      </c>
    </row>
    <row r="22" spans="1:10">
      <c r="A22" s="61" t="s">
        <v>228</v>
      </c>
      <c r="B22" s="62">
        <v>91</v>
      </c>
      <c r="C22" s="62">
        <v>89</v>
      </c>
      <c r="D22" s="62">
        <v>91</v>
      </c>
      <c r="E22" s="62" t="str">
        <f>IFERROR(VLOOKUP(A22,'EU-OECD'!$A$2:$C$35,3,FALSE)," ")</f>
        <v xml:space="preserve"> </v>
      </c>
      <c r="F22" s="62" t="str">
        <f t="shared" si="2"/>
        <v xml:space="preserve"> </v>
      </c>
      <c r="G22" s="62" t="str">
        <f t="shared" si="3"/>
        <v xml:space="preserve"> </v>
      </c>
      <c r="H22" s="62" t="str">
        <f>IFERROR(VLOOKUP(A22,'EU-OECD'!$D$2:$E$29,2,FALSE)," ")</f>
        <v xml:space="preserve"> </v>
      </c>
      <c r="I22" s="62" t="str">
        <f t="shared" si="0"/>
        <v xml:space="preserve"> </v>
      </c>
      <c r="J22" s="62" t="str">
        <f t="shared" si="4"/>
        <v xml:space="preserve"> </v>
      </c>
    </row>
    <row r="23" spans="1:10">
      <c r="A23" s="61" t="s">
        <v>171</v>
      </c>
      <c r="B23" s="62">
        <v>3</v>
      </c>
      <c r="C23" s="62">
        <v>0</v>
      </c>
      <c r="D23" s="62">
        <v>0</v>
      </c>
      <c r="E23" s="62" t="str">
        <f>IFERROR(VLOOKUP(A23,'EU-OECD'!$A$2:$C$35,3,FALSE)," ")</f>
        <v xml:space="preserve"> </v>
      </c>
      <c r="F23" s="62" t="str">
        <f t="shared" si="2"/>
        <v xml:space="preserve"> </v>
      </c>
      <c r="G23" s="62" t="str">
        <f t="shared" si="3"/>
        <v xml:space="preserve"> </v>
      </c>
      <c r="H23" s="62" t="str">
        <f>IFERROR(VLOOKUP(A23,'EU-OECD'!$D$2:$E$29,2,FALSE)," ")</f>
        <v xml:space="preserve"> </v>
      </c>
      <c r="I23" s="62" t="str">
        <f t="shared" si="0"/>
        <v xml:space="preserve"> </v>
      </c>
      <c r="J23" s="62" t="str">
        <f t="shared" si="4"/>
        <v xml:space="preserve"> </v>
      </c>
    </row>
    <row r="24" spans="1:10">
      <c r="A24" s="61" t="s">
        <v>123</v>
      </c>
      <c r="B24" s="62">
        <v>19</v>
      </c>
      <c r="C24" s="62">
        <v>8</v>
      </c>
      <c r="D24" s="62">
        <v>0</v>
      </c>
      <c r="E24" s="62" t="str">
        <f>IFERROR(VLOOKUP(A24,'EU-OECD'!$A$2:$C$35,3,FALSE)," ")</f>
        <v xml:space="preserve"> </v>
      </c>
      <c r="F24" s="62" t="str">
        <f t="shared" si="2"/>
        <v xml:space="preserve"> </v>
      </c>
      <c r="G24" s="62" t="str">
        <f t="shared" si="3"/>
        <v xml:space="preserve"> </v>
      </c>
      <c r="H24" s="62" t="str">
        <f>IFERROR(VLOOKUP(A24,'EU-OECD'!$D$2:$E$29,2,FALSE)," ")</f>
        <v xml:space="preserve"> </v>
      </c>
      <c r="I24" s="62" t="str">
        <f t="shared" si="0"/>
        <v xml:space="preserve"> </v>
      </c>
      <c r="J24" s="62" t="str">
        <f t="shared" si="4"/>
        <v xml:space="preserve"> </v>
      </c>
    </row>
    <row r="25" spans="1:10">
      <c r="A25" s="61" t="s">
        <v>38</v>
      </c>
      <c r="B25" s="62">
        <v>5</v>
      </c>
      <c r="C25" s="62">
        <v>5</v>
      </c>
      <c r="D25" s="62">
        <v>5</v>
      </c>
      <c r="E25" s="62">
        <f>IFERROR(VLOOKUP(A25,'EU-OECD'!$A$2:$C$35,3,FALSE)," ")</f>
        <v>1</v>
      </c>
      <c r="F25" s="62">
        <f t="shared" si="2"/>
        <v>5</v>
      </c>
      <c r="G25" s="62">
        <f t="shared" si="3"/>
        <v>-2.4021742966180464E-2</v>
      </c>
      <c r="H25" s="62">
        <f>IFERROR(VLOOKUP(A25,'EU-OECD'!$D$2:$E$29,2,FALSE)," ")</f>
        <v>1</v>
      </c>
      <c r="I25" s="62">
        <f t="shared" si="0"/>
        <v>5</v>
      </c>
      <c r="J25" s="62">
        <f t="shared" si="4"/>
        <v>0.16735680074376041</v>
      </c>
    </row>
    <row r="26" spans="1:10">
      <c r="A26" s="61" t="s">
        <v>152</v>
      </c>
      <c r="B26" s="62">
        <v>29</v>
      </c>
      <c r="C26" s="62">
        <v>19</v>
      </c>
      <c r="D26" s="62">
        <v>12</v>
      </c>
      <c r="E26" s="62" t="str">
        <f>IFERROR(VLOOKUP(A26,'EU-OECD'!$A$2:$C$35,3,FALSE)," ")</f>
        <v xml:space="preserve"> </v>
      </c>
      <c r="F26" s="62" t="str">
        <f t="shared" si="2"/>
        <v xml:space="preserve"> </v>
      </c>
      <c r="G26" s="62" t="str">
        <f t="shared" si="3"/>
        <v xml:space="preserve"> </v>
      </c>
      <c r="H26" s="62" t="str">
        <f>IFERROR(VLOOKUP(A26,'EU-OECD'!$D$2:$E$29,2,FALSE)," ")</f>
        <v xml:space="preserve"> </v>
      </c>
      <c r="I26" s="62" t="str">
        <f t="shared" si="0"/>
        <v xml:space="preserve"> </v>
      </c>
      <c r="J26" s="62" t="str">
        <f t="shared" si="4"/>
        <v xml:space="preserve"> </v>
      </c>
    </row>
    <row r="27" spans="1:10">
      <c r="A27" s="61" t="s">
        <v>209</v>
      </c>
      <c r="B27" s="62">
        <v>98</v>
      </c>
      <c r="C27" s="62">
        <v>94</v>
      </c>
      <c r="D27" s="62">
        <v>91</v>
      </c>
      <c r="E27" s="62" t="str">
        <f>IFERROR(VLOOKUP(A27,'EU-OECD'!$A$2:$C$35,3,FALSE)," ")</f>
        <v xml:space="preserve"> </v>
      </c>
      <c r="F27" s="62" t="str">
        <f t="shared" si="2"/>
        <v xml:space="preserve"> </v>
      </c>
      <c r="G27" s="62" t="str">
        <f t="shared" si="3"/>
        <v xml:space="preserve"> </v>
      </c>
      <c r="H27" s="62" t="str">
        <f>IFERROR(VLOOKUP(A27,'EU-OECD'!$D$2:$E$29,2,FALSE)," ")</f>
        <v xml:space="preserve"> </v>
      </c>
      <c r="I27" s="62" t="str">
        <f t="shared" si="0"/>
        <v xml:space="preserve"> </v>
      </c>
      <c r="J27" s="62" t="str">
        <f t="shared" si="4"/>
        <v xml:space="preserve"> </v>
      </c>
    </row>
    <row r="28" spans="1:10">
      <c r="A28" s="61" t="s">
        <v>271</v>
      </c>
      <c r="B28" s="62" t="s">
        <v>267</v>
      </c>
      <c r="C28" s="62" t="s">
        <v>267</v>
      </c>
      <c r="D28" s="62" t="s">
        <v>267</v>
      </c>
      <c r="E28" s="62" t="str">
        <f>IFERROR(VLOOKUP(A28,'EU-OECD'!$A$2:$C$35,3,FALSE)," ")</f>
        <v xml:space="preserve"> </v>
      </c>
      <c r="F28" s="62" t="str">
        <f t="shared" si="2"/>
        <v xml:space="preserve"> </v>
      </c>
      <c r="G28" s="62" t="str">
        <f t="shared" si="3"/>
        <v xml:space="preserve"> </v>
      </c>
      <c r="H28" s="62" t="str">
        <f>IFERROR(VLOOKUP(A28,'EU-OECD'!$D$2:$E$29,2,FALSE)," ")</f>
        <v xml:space="preserve"> </v>
      </c>
      <c r="I28" s="62" t="str">
        <f t="shared" si="0"/>
        <v xml:space="preserve"> </v>
      </c>
      <c r="J28" s="62" t="str">
        <f t="shared" si="4"/>
        <v xml:space="preserve"> </v>
      </c>
    </row>
    <row r="29" spans="1:10">
      <c r="A29" s="61" t="s">
        <v>166</v>
      </c>
      <c r="B29" s="62">
        <v>78</v>
      </c>
      <c r="C29" s="62">
        <v>58</v>
      </c>
      <c r="D29" s="62">
        <v>40</v>
      </c>
      <c r="E29" s="62" t="str">
        <f>IFERROR(VLOOKUP(A29,'EU-OECD'!$A$2:$C$35,3,FALSE)," ")</f>
        <v xml:space="preserve"> </v>
      </c>
      <c r="F29" s="62" t="str">
        <f t="shared" si="2"/>
        <v xml:space="preserve"> </v>
      </c>
      <c r="G29" s="62" t="str">
        <f t="shared" si="3"/>
        <v xml:space="preserve"> </v>
      </c>
      <c r="H29" s="62" t="str">
        <f>IFERROR(VLOOKUP(A29,'EU-OECD'!$D$2:$E$29,2,FALSE)," ")</f>
        <v xml:space="preserve"> </v>
      </c>
      <c r="I29" s="62" t="str">
        <f t="shared" si="0"/>
        <v xml:space="preserve"> </v>
      </c>
      <c r="J29" s="62" t="str">
        <f t="shared" si="4"/>
        <v xml:space="preserve"> </v>
      </c>
    </row>
    <row r="30" spans="1:10">
      <c r="A30" s="61" t="s">
        <v>151</v>
      </c>
      <c r="B30" s="62">
        <v>45</v>
      </c>
      <c r="C30" s="62">
        <v>36</v>
      </c>
      <c r="D30" s="62">
        <v>29</v>
      </c>
      <c r="E30" s="62" t="str">
        <f>IFERROR(VLOOKUP(A30,'EU-OECD'!$A$2:$C$35,3,FALSE)," ")</f>
        <v xml:space="preserve"> </v>
      </c>
      <c r="F30" s="62" t="str">
        <f t="shared" si="2"/>
        <v xml:space="preserve"> </v>
      </c>
      <c r="G30" s="62" t="str">
        <f t="shared" si="3"/>
        <v xml:space="preserve"> </v>
      </c>
      <c r="H30" s="62" t="str">
        <f>IFERROR(VLOOKUP(A30,'EU-OECD'!$D$2:$E$29,2,FALSE)," ")</f>
        <v xml:space="preserve"> </v>
      </c>
      <c r="I30" s="62" t="str">
        <f t="shared" si="0"/>
        <v xml:space="preserve"> </v>
      </c>
      <c r="J30" s="62" t="str">
        <f t="shared" si="4"/>
        <v xml:space="preserve"> </v>
      </c>
    </row>
    <row r="31" spans="1:10">
      <c r="A31" s="61" t="s">
        <v>170</v>
      </c>
      <c r="B31" s="62">
        <v>58</v>
      </c>
      <c r="C31" s="62">
        <v>50</v>
      </c>
      <c r="D31" s="62">
        <v>45</v>
      </c>
      <c r="E31" s="62" t="str">
        <f>IFERROR(VLOOKUP(A31,'EU-OECD'!$A$2:$C$35,3,FALSE)," ")</f>
        <v xml:space="preserve"> </v>
      </c>
      <c r="F31" s="62" t="str">
        <f t="shared" si="2"/>
        <v xml:space="preserve"> </v>
      </c>
      <c r="G31" s="62" t="str">
        <f t="shared" si="3"/>
        <v xml:space="preserve"> </v>
      </c>
      <c r="H31" s="62" t="str">
        <f>IFERROR(VLOOKUP(A31,'EU-OECD'!$D$2:$E$29,2,FALSE)," ")</f>
        <v xml:space="preserve"> </v>
      </c>
      <c r="I31" s="62" t="str">
        <f t="shared" si="0"/>
        <v xml:space="preserve"> </v>
      </c>
      <c r="J31" s="62" t="str">
        <f t="shared" si="4"/>
        <v xml:space="preserve"> </v>
      </c>
    </row>
    <row r="32" spans="1:10">
      <c r="A32" s="61" t="s">
        <v>163</v>
      </c>
      <c r="B32" s="62">
        <v>65</v>
      </c>
      <c r="C32" s="62">
        <v>50</v>
      </c>
      <c r="D32" s="62">
        <v>37</v>
      </c>
      <c r="E32" s="62" t="str">
        <f>IFERROR(VLOOKUP(A32,'EU-OECD'!$A$2:$C$35,3,FALSE)," ")</f>
        <v xml:space="preserve"> </v>
      </c>
      <c r="F32" s="62" t="str">
        <f t="shared" si="2"/>
        <v xml:space="preserve"> </v>
      </c>
      <c r="G32" s="62" t="str">
        <f t="shared" si="3"/>
        <v xml:space="preserve"> </v>
      </c>
      <c r="H32" s="62" t="str">
        <f>IFERROR(VLOOKUP(A32,'EU-OECD'!$D$2:$E$29,2,FALSE)," ")</f>
        <v xml:space="preserve"> </v>
      </c>
      <c r="I32" s="62" t="str">
        <f t="shared" si="0"/>
        <v xml:space="preserve"> </v>
      </c>
      <c r="J32" s="62" t="str">
        <f t="shared" si="4"/>
        <v xml:space="preserve"> </v>
      </c>
    </row>
    <row r="33" spans="1:10">
      <c r="A33" s="61" t="s">
        <v>93</v>
      </c>
      <c r="B33" s="62">
        <v>19</v>
      </c>
      <c r="C33" s="62">
        <v>11</v>
      </c>
      <c r="D33" s="62">
        <v>6</v>
      </c>
      <c r="E33" s="62" t="str">
        <f>IFERROR(VLOOKUP(A33,'EU-OECD'!$A$2:$C$35,3,FALSE)," ")</f>
        <v xml:space="preserve"> </v>
      </c>
      <c r="F33" s="62" t="str">
        <f t="shared" si="2"/>
        <v xml:space="preserve"> </v>
      </c>
      <c r="G33" s="62" t="str">
        <f t="shared" si="3"/>
        <v xml:space="preserve"> </v>
      </c>
      <c r="H33" s="62" t="str">
        <f>IFERROR(VLOOKUP(A33,'EU-OECD'!$D$2:$E$29,2,FALSE)," ")</f>
        <v xml:space="preserve"> </v>
      </c>
      <c r="I33" s="62" t="str">
        <f t="shared" si="0"/>
        <v xml:space="preserve"> </v>
      </c>
      <c r="J33" s="62" t="str">
        <f t="shared" si="4"/>
        <v xml:space="preserve"> </v>
      </c>
    </row>
    <row r="34" spans="1:10">
      <c r="A34" s="61" t="s">
        <v>272</v>
      </c>
      <c r="B34" s="62" t="s">
        <v>267</v>
      </c>
      <c r="C34" s="62" t="s">
        <v>267</v>
      </c>
      <c r="D34" s="62" t="s">
        <v>267</v>
      </c>
      <c r="E34" s="62" t="str">
        <f>IFERROR(VLOOKUP(A34,'EU-OECD'!$A$2:$C$35,3,FALSE)," ")</f>
        <v xml:space="preserve"> </v>
      </c>
      <c r="F34" s="62" t="str">
        <f t="shared" si="2"/>
        <v xml:space="preserve"> </v>
      </c>
      <c r="G34" s="62" t="str">
        <f t="shared" si="3"/>
        <v xml:space="preserve"> </v>
      </c>
      <c r="H34" s="62" t="str">
        <f>IFERROR(VLOOKUP(A34,'EU-OECD'!$D$2:$E$29,2,FALSE)," ")</f>
        <v xml:space="preserve"> </v>
      </c>
      <c r="I34" s="62" t="str">
        <f t="shared" si="0"/>
        <v xml:space="preserve"> </v>
      </c>
      <c r="J34" s="62" t="str">
        <f t="shared" si="4"/>
        <v xml:space="preserve"> </v>
      </c>
    </row>
    <row r="35" spans="1:10">
      <c r="A35" s="61" t="s">
        <v>126</v>
      </c>
      <c r="B35" s="62">
        <v>5</v>
      </c>
      <c r="C35" s="62">
        <v>5</v>
      </c>
      <c r="D35" s="62">
        <v>5</v>
      </c>
      <c r="E35" s="62" t="str">
        <f>IFERROR(VLOOKUP(A35,'EU-OECD'!$A$2:$C$35,3,FALSE)," ")</f>
        <v xml:space="preserve"> </v>
      </c>
      <c r="F35" s="62" t="str">
        <f t="shared" si="2"/>
        <v xml:space="preserve"> </v>
      </c>
      <c r="G35" s="62" t="str">
        <f t="shared" si="3"/>
        <v xml:space="preserve"> </v>
      </c>
      <c r="H35" s="62" t="str">
        <f>IFERROR(VLOOKUP(A35,'EU-OECD'!$D$2:$E$29,2,FALSE)," ")</f>
        <v xml:space="preserve"> </v>
      </c>
      <c r="I35" s="62" t="str">
        <f t="shared" si="0"/>
        <v xml:space="preserve"> </v>
      </c>
      <c r="J35" s="62" t="str">
        <f t="shared" si="4"/>
        <v xml:space="preserve"> </v>
      </c>
    </row>
    <row r="36" spans="1:10">
      <c r="A36" s="61" t="s">
        <v>40</v>
      </c>
      <c r="B36" s="62">
        <v>23</v>
      </c>
      <c r="C36" s="62">
        <v>13</v>
      </c>
      <c r="D36" s="62">
        <v>7</v>
      </c>
      <c r="E36" s="62" t="str">
        <f>IFERROR(VLOOKUP(A36,'EU-OECD'!$A$2:$C$35,3,FALSE)," ")</f>
        <v xml:space="preserve"> </v>
      </c>
      <c r="F36" s="62" t="str">
        <f t="shared" si="2"/>
        <v xml:space="preserve"> </v>
      </c>
      <c r="G36" s="62" t="str">
        <f t="shared" si="3"/>
        <v xml:space="preserve"> </v>
      </c>
      <c r="H36" s="62">
        <f>IFERROR(VLOOKUP(A36,'EU-OECD'!$D$2:$E$29,2,FALSE)," ")</f>
        <v>1</v>
      </c>
      <c r="I36" s="62">
        <f t="shared" si="0"/>
        <v>7</v>
      </c>
      <c r="J36" s="62">
        <f t="shared" si="4"/>
        <v>-0.50207040223128119</v>
      </c>
    </row>
    <row r="37" spans="1:10">
      <c r="A37" s="61" t="s">
        <v>186</v>
      </c>
      <c r="B37" s="62">
        <v>98</v>
      </c>
      <c r="C37" s="62">
        <v>98</v>
      </c>
      <c r="D37" s="62">
        <v>92</v>
      </c>
      <c r="E37" s="62" t="str">
        <f>IFERROR(VLOOKUP(A37,'EU-OECD'!$A$2:$C$35,3,FALSE)," ")</f>
        <v xml:space="preserve"> </v>
      </c>
      <c r="F37" s="62" t="str">
        <f t="shared" si="2"/>
        <v xml:space="preserve"> </v>
      </c>
      <c r="G37" s="62" t="str">
        <f t="shared" si="3"/>
        <v xml:space="preserve"> </v>
      </c>
      <c r="H37" s="62" t="str">
        <f>IFERROR(VLOOKUP(A37,'EU-OECD'!$D$2:$E$29,2,FALSE)," ")</f>
        <v xml:space="preserve"> </v>
      </c>
      <c r="I37" s="62" t="str">
        <f t="shared" si="0"/>
        <v xml:space="preserve"> </v>
      </c>
      <c r="J37" s="62" t="str">
        <f t="shared" si="4"/>
        <v xml:space="preserve"> </v>
      </c>
    </row>
    <row r="38" spans="1:10">
      <c r="A38" s="61" t="s">
        <v>226</v>
      </c>
      <c r="B38" s="62">
        <v>98</v>
      </c>
      <c r="C38" s="62">
        <v>98</v>
      </c>
      <c r="D38" s="62">
        <v>96</v>
      </c>
      <c r="E38" s="62" t="str">
        <f>IFERROR(VLOOKUP(A38,'EU-OECD'!$A$2:$C$35,3,FALSE)," ")</f>
        <v xml:space="preserve"> </v>
      </c>
      <c r="F38" s="62" t="str">
        <f t="shared" si="2"/>
        <v xml:space="preserve"> </v>
      </c>
      <c r="G38" s="62" t="str">
        <f t="shared" si="3"/>
        <v xml:space="preserve"> </v>
      </c>
      <c r="H38" s="62" t="str">
        <f>IFERROR(VLOOKUP(A38,'EU-OECD'!$D$2:$E$29,2,FALSE)," ")</f>
        <v xml:space="preserve"> </v>
      </c>
      <c r="I38" s="62" t="str">
        <f t="shared" ref="I38:I69" si="5">IF(H38=1,D38," ")</f>
        <v xml:space="preserve"> </v>
      </c>
      <c r="J38" s="62" t="str">
        <f t="shared" si="4"/>
        <v xml:space="preserve"> </v>
      </c>
    </row>
    <row r="39" spans="1:10">
      <c r="A39" s="61" t="s">
        <v>204</v>
      </c>
      <c r="B39" s="62">
        <v>98</v>
      </c>
      <c r="C39" s="62">
        <v>94</v>
      </c>
      <c r="D39" s="62">
        <v>89</v>
      </c>
      <c r="E39" s="62" t="str">
        <f>IFERROR(VLOOKUP(A39,'EU-OECD'!$A$2:$C$35,3,FALSE)," ")</f>
        <v xml:space="preserve"> </v>
      </c>
      <c r="F39" s="62" t="str">
        <f t="shared" si="2"/>
        <v xml:space="preserve"> </v>
      </c>
      <c r="G39" s="62" t="str">
        <f t="shared" si="3"/>
        <v xml:space="preserve"> </v>
      </c>
      <c r="H39" s="62" t="str">
        <f>IFERROR(VLOOKUP(A39,'EU-OECD'!$D$2:$E$29,2,FALSE)," ")</f>
        <v xml:space="preserve"> </v>
      </c>
      <c r="I39" s="62" t="str">
        <f t="shared" si="5"/>
        <v xml:space="preserve"> </v>
      </c>
      <c r="J39" s="62" t="str">
        <f t="shared" si="4"/>
        <v xml:space="preserve"> </v>
      </c>
    </row>
    <row r="40" spans="1:10">
      <c r="A40" s="61" t="s">
        <v>200</v>
      </c>
      <c r="B40" s="62">
        <v>94</v>
      </c>
      <c r="C40" s="62">
        <v>83</v>
      </c>
      <c r="D40" s="62">
        <v>75</v>
      </c>
      <c r="E40" s="62" t="str">
        <f>IFERROR(VLOOKUP(A40,'EU-OECD'!$A$2:$C$35,3,FALSE)," ")</f>
        <v xml:space="preserve"> </v>
      </c>
      <c r="F40" s="62" t="str">
        <f t="shared" si="2"/>
        <v xml:space="preserve"> </v>
      </c>
      <c r="G40" s="62" t="str">
        <f t="shared" si="3"/>
        <v xml:space="preserve"> </v>
      </c>
      <c r="H40" s="62" t="str">
        <f>IFERROR(VLOOKUP(A40,'EU-OECD'!$D$2:$E$29,2,FALSE)," ")</f>
        <v xml:space="preserve"> </v>
      </c>
      <c r="I40" s="62" t="str">
        <f t="shared" si="5"/>
        <v xml:space="preserve"> </v>
      </c>
      <c r="J40" s="62" t="str">
        <f t="shared" si="4"/>
        <v xml:space="preserve"> </v>
      </c>
    </row>
    <row r="41" spans="1:10">
      <c r="A41" s="61" t="s">
        <v>67</v>
      </c>
      <c r="B41" s="62">
        <v>5</v>
      </c>
      <c r="C41" s="62">
        <v>5</v>
      </c>
      <c r="D41" s="62">
        <v>5</v>
      </c>
      <c r="E41" s="62">
        <f>IFERROR(VLOOKUP(A41,'EU-OECD'!$A$2:$C$35,3,FALSE)," ")</f>
        <v>1</v>
      </c>
      <c r="F41" s="62">
        <f t="shared" si="2"/>
        <v>5</v>
      </c>
      <c r="G41" s="62">
        <f t="shared" si="3"/>
        <v>-2.4021742966180464E-2</v>
      </c>
      <c r="H41" s="62" t="str">
        <f>IFERROR(VLOOKUP(A41,'EU-OECD'!$D$2:$E$29,2,FALSE)," ")</f>
        <v xml:space="preserve"> </v>
      </c>
      <c r="I41" s="62" t="str">
        <f t="shared" si="5"/>
        <v xml:space="preserve"> </v>
      </c>
      <c r="J41" s="62" t="str">
        <f t="shared" si="4"/>
        <v xml:space="preserve"> </v>
      </c>
    </row>
    <row r="42" spans="1:10">
      <c r="A42" s="61" t="s">
        <v>174</v>
      </c>
      <c r="B42" s="62">
        <v>49</v>
      </c>
      <c r="C42" s="62">
        <v>39</v>
      </c>
      <c r="D42" s="62">
        <v>32</v>
      </c>
      <c r="E42" s="62" t="str">
        <f>IFERROR(VLOOKUP(A42,'EU-OECD'!$A$2:$C$35,3,FALSE)," ")</f>
        <v xml:space="preserve"> </v>
      </c>
      <c r="F42" s="62" t="str">
        <f t="shared" si="2"/>
        <v xml:space="preserve"> </v>
      </c>
      <c r="G42" s="62" t="str">
        <f t="shared" si="3"/>
        <v xml:space="preserve"> </v>
      </c>
      <c r="H42" s="62" t="str">
        <f>IFERROR(VLOOKUP(A42,'EU-OECD'!$D$2:$E$29,2,FALSE)," ")</f>
        <v xml:space="preserve"> </v>
      </c>
      <c r="I42" s="62" t="str">
        <f t="shared" si="5"/>
        <v xml:space="preserve"> </v>
      </c>
      <c r="J42" s="62" t="str">
        <f t="shared" si="4"/>
        <v xml:space="preserve"> </v>
      </c>
    </row>
    <row r="43" spans="1:10">
      <c r="A43" s="61" t="s">
        <v>273</v>
      </c>
      <c r="B43" s="62" t="s">
        <v>267</v>
      </c>
      <c r="C43" s="62" t="s">
        <v>267</v>
      </c>
      <c r="D43" s="62" t="s">
        <v>267</v>
      </c>
      <c r="E43" s="62" t="str">
        <f>IFERROR(VLOOKUP(A43,'EU-OECD'!$A$2:$C$35,3,FALSE)," ")</f>
        <v xml:space="preserve"> </v>
      </c>
      <c r="F43" s="62" t="str">
        <f t="shared" si="2"/>
        <v xml:space="preserve"> </v>
      </c>
      <c r="G43" s="62" t="str">
        <f t="shared" si="3"/>
        <v xml:space="preserve"> </v>
      </c>
      <c r="H43" s="62" t="str">
        <f>IFERROR(VLOOKUP(A43,'EU-OECD'!$D$2:$E$29,2,FALSE)," ")</f>
        <v xml:space="preserve"> </v>
      </c>
      <c r="I43" s="62" t="str">
        <f t="shared" si="5"/>
        <v xml:space="preserve"> </v>
      </c>
      <c r="J43" s="62" t="str">
        <f t="shared" si="4"/>
        <v xml:space="preserve"> </v>
      </c>
    </row>
    <row r="44" spans="1:10">
      <c r="A44" s="61" t="s">
        <v>180</v>
      </c>
      <c r="B44" s="62">
        <v>98</v>
      </c>
      <c r="C44" s="62">
        <v>98</v>
      </c>
      <c r="D44" s="62">
        <v>96</v>
      </c>
      <c r="E44" s="62" t="str">
        <f>IFERROR(VLOOKUP(A44,'EU-OECD'!$A$2:$C$35,3,FALSE)," ")</f>
        <v xml:space="preserve"> </v>
      </c>
      <c r="F44" s="62" t="str">
        <f t="shared" si="2"/>
        <v xml:space="preserve"> </v>
      </c>
      <c r="G44" s="62" t="str">
        <f t="shared" si="3"/>
        <v xml:space="preserve"> </v>
      </c>
      <c r="H44" s="62" t="str">
        <f>IFERROR(VLOOKUP(A44,'EU-OECD'!$D$2:$E$29,2,FALSE)," ")</f>
        <v xml:space="preserve"> </v>
      </c>
      <c r="I44" s="62" t="str">
        <f t="shared" si="5"/>
        <v xml:space="preserve"> </v>
      </c>
      <c r="J44" s="62" t="str">
        <f t="shared" si="4"/>
        <v xml:space="preserve"> </v>
      </c>
    </row>
    <row r="45" spans="1:10">
      <c r="A45" s="61" t="s">
        <v>215</v>
      </c>
      <c r="B45" s="62">
        <v>98</v>
      </c>
      <c r="C45" s="62">
        <v>96</v>
      </c>
      <c r="D45" s="62">
        <v>88</v>
      </c>
      <c r="E45" s="62" t="str">
        <f>IFERROR(VLOOKUP(A45,'EU-OECD'!$A$2:$C$35,3,FALSE)," ")</f>
        <v xml:space="preserve"> </v>
      </c>
      <c r="F45" s="62" t="str">
        <f t="shared" si="2"/>
        <v xml:space="preserve"> </v>
      </c>
      <c r="G45" s="62" t="str">
        <f t="shared" si="3"/>
        <v xml:space="preserve"> </v>
      </c>
      <c r="H45" s="62" t="str">
        <f>IFERROR(VLOOKUP(A45,'EU-OECD'!$D$2:$E$29,2,FALSE)," ")</f>
        <v xml:space="preserve"> </v>
      </c>
      <c r="I45" s="62" t="str">
        <f t="shared" si="5"/>
        <v xml:space="preserve"> </v>
      </c>
      <c r="J45" s="62" t="str">
        <f t="shared" si="4"/>
        <v xml:space="preserve"> </v>
      </c>
    </row>
    <row r="46" spans="1:10">
      <c r="A46" s="61" t="s">
        <v>83</v>
      </c>
      <c r="B46" s="62">
        <v>24</v>
      </c>
      <c r="C46" s="62">
        <v>14</v>
      </c>
      <c r="D46" s="62">
        <v>6</v>
      </c>
      <c r="E46" s="62">
        <f>IFERROR(VLOOKUP(A46,'EU-OECD'!$A$2:$C$35,3,FALSE)," ")</f>
        <v>1</v>
      </c>
      <c r="F46" s="62">
        <f t="shared" si="2"/>
        <v>6</v>
      </c>
      <c r="G46" s="62">
        <f t="shared" si="3"/>
        <v>-0.43239137339124983</v>
      </c>
      <c r="H46" s="62" t="str">
        <f>IFERROR(VLOOKUP(A46,'EU-OECD'!$D$2:$E$29,2,FALSE)," ")</f>
        <v xml:space="preserve"> </v>
      </c>
      <c r="I46" s="62" t="str">
        <f t="shared" si="5"/>
        <v xml:space="preserve"> </v>
      </c>
      <c r="J46" s="62" t="str">
        <f t="shared" si="4"/>
        <v xml:space="preserve"> </v>
      </c>
    </row>
    <row r="47" spans="1:10">
      <c r="A47" s="61" t="s">
        <v>179</v>
      </c>
      <c r="B47" s="62">
        <v>64</v>
      </c>
      <c r="C47" s="62">
        <v>53</v>
      </c>
      <c r="D47" s="62">
        <v>46</v>
      </c>
      <c r="E47" s="62" t="str">
        <f>IFERROR(VLOOKUP(A47,'EU-OECD'!$A$2:$C$35,3,FALSE)," ")</f>
        <v xml:space="preserve"> </v>
      </c>
      <c r="F47" s="62" t="str">
        <f t="shared" si="2"/>
        <v xml:space="preserve"> </v>
      </c>
      <c r="G47" s="62" t="str">
        <f t="shared" si="3"/>
        <v xml:space="preserve"> </v>
      </c>
      <c r="H47" s="62" t="str">
        <f>IFERROR(VLOOKUP(A47,'EU-OECD'!$D$2:$E$29,2,FALSE)," ")</f>
        <v xml:space="preserve"> </v>
      </c>
      <c r="I47" s="62" t="str">
        <f t="shared" si="5"/>
        <v xml:space="preserve"> </v>
      </c>
      <c r="J47" s="62" t="str">
        <f t="shared" si="4"/>
        <v xml:space="preserve"> </v>
      </c>
    </row>
    <row r="48" spans="1:10">
      <c r="A48" s="61" t="s">
        <v>94</v>
      </c>
      <c r="B48" s="62">
        <v>26</v>
      </c>
      <c r="C48" s="62">
        <v>19</v>
      </c>
      <c r="D48" s="62">
        <v>14</v>
      </c>
      <c r="E48" s="62" t="str">
        <f>IFERROR(VLOOKUP(A48,'EU-OECD'!$A$2:$C$35,3,FALSE)," ")</f>
        <v xml:space="preserve"> </v>
      </c>
      <c r="F48" s="62" t="str">
        <f t="shared" si="2"/>
        <v xml:space="preserve"> </v>
      </c>
      <c r="G48" s="62" t="str">
        <f t="shared" si="3"/>
        <v xml:space="preserve"> </v>
      </c>
      <c r="H48" s="62" t="str">
        <f>IFERROR(VLOOKUP(A48,'EU-OECD'!$D$2:$E$29,2,FALSE)," ")</f>
        <v xml:space="preserve"> </v>
      </c>
      <c r="I48" s="62" t="str">
        <f t="shared" si="5"/>
        <v xml:space="preserve"> </v>
      </c>
      <c r="J48" s="62" t="str">
        <f t="shared" si="4"/>
        <v xml:space="preserve"> </v>
      </c>
    </row>
    <row r="49" spans="1:10">
      <c r="A49" s="61" t="s">
        <v>212</v>
      </c>
      <c r="B49" s="62">
        <v>89</v>
      </c>
      <c r="C49" s="62">
        <v>79</v>
      </c>
      <c r="D49" s="62">
        <v>71</v>
      </c>
      <c r="E49" s="62" t="str">
        <f>IFERROR(VLOOKUP(A49,'EU-OECD'!$A$2:$C$35,3,FALSE)," ")</f>
        <v xml:space="preserve"> </v>
      </c>
      <c r="F49" s="62" t="str">
        <f t="shared" si="2"/>
        <v xml:space="preserve"> </v>
      </c>
      <c r="G49" s="62" t="str">
        <f t="shared" si="3"/>
        <v xml:space="preserve"> </v>
      </c>
      <c r="H49" s="62" t="str">
        <f>IFERROR(VLOOKUP(A49,'EU-OECD'!$D$2:$E$29,2,FALSE)," ")</f>
        <v xml:space="preserve"> </v>
      </c>
      <c r="I49" s="62" t="str">
        <f t="shared" si="5"/>
        <v xml:space="preserve"> </v>
      </c>
      <c r="J49" s="62" t="str">
        <f t="shared" si="4"/>
        <v xml:space="preserve"> </v>
      </c>
    </row>
    <row r="50" spans="1:10">
      <c r="A50" s="61" t="s">
        <v>190</v>
      </c>
      <c r="B50" s="62">
        <v>97</v>
      </c>
      <c r="C50" s="62">
        <v>86</v>
      </c>
      <c r="D50" s="62">
        <v>77</v>
      </c>
      <c r="E50" s="62" t="str">
        <f>IFERROR(VLOOKUP(A50,'EU-OECD'!$A$2:$C$35,3,FALSE)," ")</f>
        <v xml:space="preserve"> </v>
      </c>
      <c r="F50" s="62" t="str">
        <f t="shared" si="2"/>
        <v xml:space="preserve"> </v>
      </c>
      <c r="G50" s="62" t="str">
        <f t="shared" si="3"/>
        <v xml:space="preserve"> </v>
      </c>
      <c r="H50" s="62" t="str">
        <f>IFERROR(VLOOKUP(A50,'EU-OECD'!$D$2:$E$29,2,FALSE)," ")</f>
        <v xml:space="preserve"> </v>
      </c>
      <c r="I50" s="62" t="str">
        <f t="shared" si="5"/>
        <v xml:space="preserve"> </v>
      </c>
      <c r="J50" s="62" t="str">
        <f t="shared" si="4"/>
        <v xml:space="preserve"> </v>
      </c>
    </row>
    <row r="51" spans="1:10">
      <c r="A51" s="61" t="s">
        <v>274</v>
      </c>
      <c r="B51" s="62">
        <v>23</v>
      </c>
      <c r="C51" s="62">
        <v>12</v>
      </c>
      <c r="D51" s="62">
        <v>4</v>
      </c>
      <c r="E51" s="62" t="str">
        <f>IFERROR(VLOOKUP(A51,'EU-OECD'!$A$2:$C$35,3,FALSE)," ")</f>
        <v xml:space="preserve"> </v>
      </c>
      <c r="F51" s="62" t="str">
        <f t="shared" si="2"/>
        <v xml:space="preserve"> </v>
      </c>
      <c r="G51" s="62" t="str">
        <f t="shared" si="3"/>
        <v xml:space="preserve"> </v>
      </c>
      <c r="H51" s="62" t="str">
        <f>IFERROR(VLOOKUP(A51,'EU-OECD'!$D$2:$E$29,2,FALSE)," ")</f>
        <v xml:space="preserve"> </v>
      </c>
      <c r="I51" s="62" t="str">
        <f t="shared" si="5"/>
        <v xml:space="preserve"> </v>
      </c>
      <c r="J51" s="62" t="str">
        <f t="shared" si="4"/>
        <v xml:space="preserve"> </v>
      </c>
    </row>
    <row r="52" spans="1:10">
      <c r="A52" s="61" t="s">
        <v>95</v>
      </c>
      <c r="B52" s="62">
        <v>23</v>
      </c>
      <c r="C52" s="62">
        <v>13</v>
      </c>
      <c r="D52" s="62">
        <v>6</v>
      </c>
      <c r="E52" s="62" t="str">
        <f>IFERROR(VLOOKUP(A52,'EU-OECD'!$A$2:$C$35,3,FALSE)," ")</f>
        <v xml:space="preserve"> </v>
      </c>
      <c r="F52" s="62" t="str">
        <f t="shared" si="2"/>
        <v xml:space="preserve"> </v>
      </c>
      <c r="G52" s="62" t="str">
        <f t="shared" si="3"/>
        <v xml:space="preserve"> </v>
      </c>
      <c r="H52" s="62" t="str">
        <f>IFERROR(VLOOKUP(A52,'EU-OECD'!$D$2:$E$29,2,FALSE)," ")</f>
        <v xml:space="preserve"> </v>
      </c>
      <c r="I52" s="62" t="str">
        <f t="shared" si="5"/>
        <v xml:space="preserve"> </v>
      </c>
      <c r="J52" s="62" t="str">
        <f t="shared" si="4"/>
        <v xml:space="preserve"> </v>
      </c>
    </row>
    <row r="53" spans="1:10">
      <c r="A53" s="61" t="s">
        <v>189</v>
      </c>
      <c r="B53" s="62">
        <v>87</v>
      </c>
      <c r="C53" s="62">
        <v>81</v>
      </c>
      <c r="D53" s="62">
        <v>78</v>
      </c>
      <c r="E53" s="62" t="str">
        <f>IFERROR(VLOOKUP(A53,'EU-OECD'!$A$2:$C$35,3,FALSE)," ")</f>
        <v xml:space="preserve"> </v>
      </c>
      <c r="F53" s="62" t="str">
        <f t="shared" si="2"/>
        <v xml:space="preserve"> </v>
      </c>
      <c r="G53" s="62" t="str">
        <f t="shared" si="3"/>
        <v xml:space="preserve"> </v>
      </c>
      <c r="H53" s="62" t="str">
        <f>IFERROR(VLOOKUP(A53,'EU-OECD'!$D$2:$E$29,2,FALSE)," ")</f>
        <v xml:space="preserve"> </v>
      </c>
      <c r="I53" s="62" t="str">
        <f t="shared" si="5"/>
        <v xml:space="preserve"> </v>
      </c>
      <c r="J53" s="62" t="str">
        <f t="shared" si="4"/>
        <v xml:space="preserve"> </v>
      </c>
    </row>
    <row r="54" spans="1:10">
      <c r="A54" s="61" t="s">
        <v>96</v>
      </c>
      <c r="B54" s="62">
        <v>27</v>
      </c>
      <c r="C54" s="62">
        <v>16</v>
      </c>
      <c r="D54" s="62">
        <v>8</v>
      </c>
      <c r="E54" s="62" t="str">
        <f>IFERROR(VLOOKUP(A54,'EU-OECD'!$A$2:$C$35,3,FALSE)," ")</f>
        <v xml:space="preserve"> </v>
      </c>
      <c r="F54" s="62" t="str">
        <f t="shared" si="2"/>
        <v xml:space="preserve"> </v>
      </c>
      <c r="G54" s="62" t="str">
        <f t="shared" si="3"/>
        <v xml:space="preserve"> </v>
      </c>
      <c r="H54" s="62">
        <f>IFERROR(VLOOKUP(A54,'EU-OECD'!$D$2:$E$29,2,FALSE)," ")</f>
        <v>1</v>
      </c>
      <c r="I54" s="62">
        <f t="shared" si="5"/>
        <v>8</v>
      </c>
      <c r="J54" s="62">
        <f t="shared" si="4"/>
        <v>-0.83678400371880202</v>
      </c>
    </row>
    <row r="55" spans="1:10">
      <c r="A55" s="61" t="s">
        <v>138</v>
      </c>
      <c r="B55" s="62">
        <v>7</v>
      </c>
      <c r="C55" s="62">
        <v>6</v>
      </c>
      <c r="D55" s="62">
        <v>9</v>
      </c>
      <c r="E55" s="62" t="str">
        <f>IFERROR(VLOOKUP(A55,'EU-OECD'!$A$2:$C$35,3,FALSE)," ")</f>
        <v xml:space="preserve"> </v>
      </c>
      <c r="F55" s="62" t="str">
        <f t="shared" si="2"/>
        <v xml:space="preserve"> </v>
      </c>
      <c r="G55" s="62" t="str">
        <f t="shared" si="3"/>
        <v xml:space="preserve"> </v>
      </c>
      <c r="H55" s="62" t="str">
        <f>IFERROR(VLOOKUP(A55,'EU-OECD'!$D$2:$E$29,2,FALSE)," ")</f>
        <v xml:space="preserve"> </v>
      </c>
      <c r="I55" s="62" t="str">
        <f t="shared" si="5"/>
        <v xml:space="preserve"> </v>
      </c>
      <c r="J55" s="62" t="str">
        <f t="shared" si="4"/>
        <v xml:space="preserve"> </v>
      </c>
    </row>
    <row r="56" spans="1:10">
      <c r="A56" s="61" t="s">
        <v>48</v>
      </c>
      <c r="B56" s="62">
        <v>5</v>
      </c>
      <c r="C56" s="62">
        <v>5</v>
      </c>
      <c r="D56" s="62">
        <v>5</v>
      </c>
      <c r="E56" s="62" t="str">
        <f>IFERROR(VLOOKUP(A56,'EU-OECD'!$A$2:$C$35,3,FALSE)," ")</f>
        <v xml:space="preserve"> </v>
      </c>
      <c r="F56" s="62" t="str">
        <f t="shared" si="2"/>
        <v xml:space="preserve"> </v>
      </c>
      <c r="G56" s="62" t="str">
        <f t="shared" si="3"/>
        <v xml:space="preserve"> </v>
      </c>
      <c r="H56" s="62">
        <f>IFERROR(VLOOKUP(A56,'EU-OECD'!$D$2:$E$29,2,FALSE)," ")</f>
        <v>1</v>
      </c>
      <c r="I56" s="62">
        <f t="shared" si="5"/>
        <v>5</v>
      </c>
      <c r="J56" s="62">
        <f t="shared" si="4"/>
        <v>0.16735680074376041</v>
      </c>
    </row>
    <row r="57" spans="1:10">
      <c r="A57" s="61" t="s">
        <v>41</v>
      </c>
      <c r="B57" s="62">
        <v>18</v>
      </c>
      <c r="C57" s="62">
        <v>6</v>
      </c>
      <c r="D57" s="62">
        <v>0</v>
      </c>
      <c r="E57" s="62">
        <f>IFERROR(VLOOKUP(A57,'EU-OECD'!$A$2:$C$35,3,FALSE)," ")</f>
        <v>1</v>
      </c>
      <c r="F57" s="62">
        <f t="shared" si="2"/>
        <v>0</v>
      </c>
      <c r="G57" s="62">
        <f t="shared" si="3"/>
        <v>2.0178264091591664</v>
      </c>
      <c r="H57" s="62">
        <f>IFERROR(VLOOKUP(A57,'EU-OECD'!$D$2:$E$29,2,FALSE)," ")</f>
        <v>1</v>
      </c>
      <c r="I57" s="62">
        <f t="shared" si="5"/>
        <v>0</v>
      </c>
      <c r="J57" s="62">
        <f t="shared" si="4"/>
        <v>1.8409248081813645</v>
      </c>
    </row>
    <row r="58" spans="1:10">
      <c r="A58" s="61" t="s">
        <v>229</v>
      </c>
      <c r="B58" s="62">
        <v>98</v>
      </c>
      <c r="C58" s="62">
        <v>98</v>
      </c>
      <c r="D58" s="62">
        <v>93</v>
      </c>
      <c r="E58" s="62" t="str">
        <f>IFERROR(VLOOKUP(A58,'EU-OECD'!$A$2:$C$35,3,FALSE)," ")</f>
        <v xml:space="preserve"> </v>
      </c>
      <c r="F58" s="62" t="str">
        <f t="shared" si="2"/>
        <v xml:space="preserve"> </v>
      </c>
      <c r="G58" s="62" t="str">
        <f t="shared" si="3"/>
        <v xml:space="preserve"> </v>
      </c>
      <c r="H58" s="62" t="str">
        <f>IFERROR(VLOOKUP(A58,'EU-OECD'!$D$2:$E$29,2,FALSE)," ")</f>
        <v xml:space="preserve"> </v>
      </c>
      <c r="I58" s="62" t="str">
        <f t="shared" si="5"/>
        <v xml:space="preserve"> </v>
      </c>
      <c r="J58" s="62" t="str">
        <f t="shared" si="4"/>
        <v xml:space="preserve"> </v>
      </c>
    </row>
    <row r="59" spans="1:10">
      <c r="A59" s="61" t="s">
        <v>42</v>
      </c>
      <c r="B59" s="62">
        <v>5</v>
      </c>
      <c r="C59" s="62">
        <v>5</v>
      </c>
      <c r="D59" s="62">
        <v>5</v>
      </c>
      <c r="E59" s="62">
        <f>IFERROR(VLOOKUP(A59,'EU-OECD'!$A$2:$C$35,3,FALSE)," ")</f>
        <v>1</v>
      </c>
      <c r="F59" s="62">
        <f t="shared" si="2"/>
        <v>5</v>
      </c>
      <c r="G59" s="62">
        <f t="shared" si="3"/>
        <v>-2.4021742966180464E-2</v>
      </c>
      <c r="H59" s="62">
        <f>IFERROR(VLOOKUP(A59,'EU-OECD'!$D$2:$E$29,2,FALSE)," ")</f>
        <v>1</v>
      </c>
      <c r="I59" s="62">
        <f t="shared" si="5"/>
        <v>5</v>
      </c>
      <c r="J59" s="62">
        <f t="shared" si="4"/>
        <v>0.16735680074376041</v>
      </c>
    </row>
    <row r="60" spans="1:10">
      <c r="A60" s="61" t="s">
        <v>220</v>
      </c>
      <c r="B60" s="62">
        <v>16</v>
      </c>
      <c r="C60" s="62">
        <v>13</v>
      </c>
      <c r="D60" s="62">
        <v>13</v>
      </c>
      <c r="E60" s="62" t="str">
        <f>IFERROR(VLOOKUP(A60,'EU-OECD'!$A$2:$C$35,3,FALSE)," ")</f>
        <v xml:space="preserve"> </v>
      </c>
      <c r="F60" s="62" t="str">
        <f t="shared" si="2"/>
        <v xml:space="preserve"> </v>
      </c>
      <c r="G60" s="62" t="str">
        <f t="shared" si="3"/>
        <v xml:space="preserve"> </v>
      </c>
      <c r="H60" s="62" t="str">
        <f>IFERROR(VLOOKUP(A60,'EU-OECD'!$D$2:$E$29,2,FALSE)," ")</f>
        <v xml:space="preserve"> </v>
      </c>
      <c r="I60" s="62" t="str">
        <f t="shared" si="5"/>
        <v xml:space="preserve"> </v>
      </c>
      <c r="J60" s="62" t="str">
        <f t="shared" si="4"/>
        <v xml:space="preserve"> </v>
      </c>
    </row>
    <row r="61" spans="1:10">
      <c r="A61" s="61" t="s">
        <v>165</v>
      </c>
      <c r="B61" s="62">
        <v>42</v>
      </c>
      <c r="C61" s="62">
        <v>20</v>
      </c>
      <c r="D61" s="62">
        <v>1</v>
      </c>
      <c r="E61" s="62" t="str">
        <f>IFERROR(VLOOKUP(A61,'EU-OECD'!$A$2:$C$35,3,FALSE)," ")</f>
        <v xml:space="preserve"> </v>
      </c>
      <c r="F61" s="62" t="str">
        <f t="shared" si="2"/>
        <v xml:space="preserve"> </v>
      </c>
      <c r="G61" s="62" t="str">
        <f t="shared" si="3"/>
        <v xml:space="preserve"> </v>
      </c>
      <c r="H61" s="62" t="str">
        <f>IFERROR(VLOOKUP(A61,'EU-OECD'!$D$2:$E$29,2,FALSE)," ")</f>
        <v xml:space="preserve"> </v>
      </c>
      <c r="I61" s="62" t="str">
        <f t="shared" si="5"/>
        <v xml:space="preserve"> </v>
      </c>
      <c r="J61" s="62" t="str">
        <f t="shared" si="4"/>
        <v xml:space="preserve"> </v>
      </c>
    </row>
    <row r="62" spans="1:10">
      <c r="A62" s="61" t="s">
        <v>145</v>
      </c>
      <c r="B62" s="62">
        <v>37</v>
      </c>
      <c r="C62" s="62">
        <v>20</v>
      </c>
      <c r="D62" s="62">
        <v>7</v>
      </c>
      <c r="E62" s="62" t="str">
        <f>IFERROR(VLOOKUP(A62,'EU-OECD'!$A$2:$C$35,3,FALSE)," ")</f>
        <v xml:space="preserve"> </v>
      </c>
      <c r="F62" s="62" t="str">
        <f t="shared" si="2"/>
        <v xml:space="preserve"> </v>
      </c>
      <c r="G62" s="62" t="str">
        <f t="shared" si="3"/>
        <v xml:space="preserve"> </v>
      </c>
      <c r="H62" s="62" t="str">
        <f>IFERROR(VLOOKUP(A62,'EU-OECD'!$D$2:$E$29,2,FALSE)," ")</f>
        <v xml:space="preserve"> </v>
      </c>
      <c r="I62" s="62" t="str">
        <f t="shared" si="5"/>
        <v xml:space="preserve"> </v>
      </c>
      <c r="J62" s="62" t="str">
        <f t="shared" si="4"/>
        <v xml:space="preserve"> </v>
      </c>
    </row>
    <row r="63" spans="1:10">
      <c r="A63" s="61" t="s">
        <v>132</v>
      </c>
      <c r="B63" s="62">
        <v>27</v>
      </c>
      <c r="C63" s="62">
        <v>13</v>
      </c>
      <c r="D63" s="62">
        <v>2</v>
      </c>
      <c r="E63" s="62" t="str">
        <f>IFERROR(VLOOKUP(A63,'EU-OECD'!$A$2:$C$35,3,FALSE)," ")</f>
        <v xml:space="preserve"> </v>
      </c>
      <c r="F63" s="62" t="str">
        <f t="shared" si="2"/>
        <v xml:space="preserve"> </v>
      </c>
      <c r="G63" s="62" t="str">
        <f t="shared" si="3"/>
        <v xml:space="preserve"> </v>
      </c>
      <c r="H63" s="62" t="str">
        <f>IFERROR(VLOOKUP(A63,'EU-OECD'!$D$2:$E$29,2,FALSE)," ")</f>
        <v xml:space="preserve"> </v>
      </c>
      <c r="I63" s="62" t="str">
        <f t="shared" si="5"/>
        <v xml:space="preserve"> </v>
      </c>
      <c r="J63" s="62" t="str">
        <f t="shared" si="4"/>
        <v xml:space="preserve"> </v>
      </c>
    </row>
    <row r="64" spans="1:10">
      <c r="A64" s="61" t="s">
        <v>131</v>
      </c>
      <c r="B64" s="62">
        <v>7</v>
      </c>
      <c r="C64" s="62">
        <v>1</v>
      </c>
      <c r="D64" s="62">
        <v>0</v>
      </c>
      <c r="E64" s="62" t="str">
        <f>IFERROR(VLOOKUP(A64,'EU-OECD'!$A$2:$C$35,3,FALSE)," ")</f>
        <v xml:space="preserve"> </v>
      </c>
      <c r="F64" s="62" t="str">
        <f t="shared" si="2"/>
        <v xml:space="preserve"> </v>
      </c>
      <c r="G64" s="62" t="str">
        <f t="shared" si="3"/>
        <v xml:space="preserve"> </v>
      </c>
      <c r="H64" s="62" t="str">
        <f>IFERROR(VLOOKUP(A64,'EU-OECD'!$D$2:$E$29,2,FALSE)," ")</f>
        <v xml:space="preserve"> </v>
      </c>
      <c r="I64" s="62" t="str">
        <f t="shared" si="5"/>
        <v xml:space="preserve"> </v>
      </c>
      <c r="J64" s="62" t="str">
        <f t="shared" si="4"/>
        <v xml:space="preserve"> </v>
      </c>
    </row>
    <row r="65" spans="1:10">
      <c r="A65" s="61" t="s">
        <v>176</v>
      </c>
      <c r="B65" s="62">
        <v>50</v>
      </c>
      <c r="C65" s="62">
        <v>35</v>
      </c>
      <c r="D65" s="62">
        <v>22</v>
      </c>
      <c r="E65" s="62" t="str">
        <f>IFERROR(VLOOKUP(A65,'EU-OECD'!$A$2:$C$35,3,FALSE)," ")</f>
        <v xml:space="preserve"> </v>
      </c>
      <c r="F65" s="62" t="str">
        <f t="shared" si="2"/>
        <v xml:space="preserve"> </v>
      </c>
      <c r="G65" s="62" t="str">
        <f t="shared" si="3"/>
        <v xml:space="preserve"> </v>
      </c>
      <c r="H65" s="62" t="str">
        <f>IFERROR(VLOOKUP(A65,'EU-OECD'!$D$2:$E$29,2,FALSE)," ")</f>
        <v xml:space="preserve"> </v>
      </c>
      <c r="I65" s="62" t="str">
        <f t="shared" si="5"/>
        <v xml:space="preserve"> </v>
      </c>
      <c r="J65" s="62" t="str">
        <f t="shared" si="4"/>
        <v xml:space="preserve"> </v>
      </c>
    </row>
    <row r="66" spans="1:10">
      <c r="A66" s="61" t="s">
        <v>184</v>
      </c>
      <c r="B66" s="62">
        <v>82</v>
      </c>
      <c r="C66" s="62">
        <v>79</v>
      </c>
      <c r="D66" s="62">
        <v>77</v>
      </c>
      <c r="E66" s="62" t="str">
        <f>IFERROR(VLOOKUP(A66,'EU-OECD'!$A$2:$C$35,3,FALSE)," ")</f>
        <v xml:space="preserve"> </v>
      </c>
      <c r="F66" s="62" t="str">
        <f t="shared" si="2"/>
        <v xml:space="preserve"> </v>
      </c>
      <c r="G66" s="62" t="str">
        <f t="shared" si="3"/>
        <v xml:space="preserve"> </v>
      </c>
      <c r="H66" s="62" t="str">
        <f>IFERROR(VLOOKUP(A66,'EU-OECD'!$D$2:$E$29,2,FALSE)," ")</f>
        <v xml:space="preserve"> </v>
      </c>
      <c r="I66" s="62" t="str">
        <f t="shared" si="5"/>
        <v xml:space="preserve"> </v>
      </c>
      <c r="J66" s="62" t="str">
        <f t="shared" si="4"/>
        <v xml:space="preserve"> </v>
      </c>
    </row>
    <row r="67" spans="1:10">
      <c r="A67" s="61" t="s">
        <v>227</v>
      </c>
      <c r="B67" s="62">
        <v>86</v>
      </c>
      <c r="C67" s="62">
        <v>72</v>
      </c>
      <c r="D67" s="62">
        <v>60</v>
      </c>
      <c r="E67" s="62" t="str">
        <f>IFERROR(VLOOKUP(A67,'EU-OECD'!$A$2:$C$35,3,FALSE)," ")</f>
        <v xml:space="preserve"> </v>
      </c>
      <c r="F67" s="62" t="str">
        <f t="shared" si="2"/>
        <v xml:space="preserve"> </v>
      </c>
      <c r="G67" s="62" t="str">
        <f t="shared" si="3"/>
        <v xml:space="preserve"> </v>
      </c>
      <c r="H67" s="62" t="str">
        <f>IFERROR(VLOOKUP(A67,'EU-OECD'!$D$2:$E$29,2,FALSE)," ")</f>
        <v xml:space="preserve"> </v>
      </c>
      <c r="I67" s="62" t="str">
        <f t="shared" si="5"/>
        <v xml:space="preserve"> </v>
      </c>
      <c r="J67" s="62" t="str">
        <f t="shared" si="4"/>
        <v xml:space="preserve"> </v>
      </c>
    </row>
    <row r="68" spans="1:10">
      <c r="A68" s="61" t="s">
        <v>44</v>
      </c>
      <c r="B68" s="62">
        <v>28</v>
      </c>
      <c r="C68" s="62">
        <v>18</v>
      </c>
      <c r="D68" s="62">
        <v>11</v>
      </c>
      <c r="E68" s="62">
        <f>IFERROR(VLOOKUP(A68,'EU-OECD'!$A$2:$C$35,3,FALSE)," ")</f>
        <v>1</v>
      </c>
      <c r="F68" s="62">
        <f t="shared" si="2"/>
        <v>11</v>
      </c>
      <c r="G68" s="62">
        <f t="shared" si="3"/>
        <v>-2.4742395255165968</v>
      </c>
      <c r="H68" s="62">
        <f>IFERROR(VLOOKUP(A68,'EU-OECD'!$D$2:$E$29,2,FALSE)," ")</f>
        <v>1</v>
      </c>
      <c r="I68" s="62">
        <f t="shared" si="5"/>
        <v>11</v>
      </c>
      <c r="J68" s="62">
        <f t="shared" si="4"/>
        <v>-1.8409248081813645</v>
      </c>
    </row>
    <row r="69" spans="1:10">
      <c r="A69" s="61" t="s">
        <v>191</v>
      </c>
      <c r="B69" s="62">
        <v>93</v>
      </c>
      <c r="C69" s="62">
        <v>94</v>
      </c>
      <c r="D69" s="62">
        <v>98</v>
      </c>
      <c r="E69" s="62" t="str">
        <f>IFERROR(VLOOKUP(A69,'EU-OECD'!$A$2:$C$35,3,FALSE)," ")</f>
        <v xml:space="preserve"> </v>
      </c>
      <c r="F69" s="62" t="str">
        <f t="shared" si="2"/>
        <v xml:space="preserve"> </v>
      </c>
      <c r="G69" s="62" t="str">
        <f t="shared" si="3"/>
        <v xml:space="preserve"> </v>
      </c>
      <c r="H69" s="62" t="str">
        <f>IFERROR(VLOOKUP(A69,'EU-OECD'!$D$2:$E$29,2,FALSE)," ")</f>
        <v xml:space="preserve"> </v>
      </c>
      <c r="I69" s="62" t="str">
        <f t="shared" si="5"/>
        <v xml:space="preserve"> </v>
      </c>
      <c r="J69" s="62" t="str">
        <f t="shared" si="4"/>
        <v xml:space="preserve"> </v>
      </c>
    </row>
    <row r="70" spans="1:10">
      <c r="A70" s="61" t="s">
        <v>275</v>
      </c>
      <c r="B70" s="62" t="s">
        <v>267</v>
      </c>
      <c r="C70" s="62" t="s">
        <v>267</v>
      </c>
      <c r="D70" s="62" t="s">
        <v>267</v>
      </c>
      <c r="E70" s="62" t="str">
        <f>IFERROR(VLOOKUP(A70,'EU-OECD'!$A$2:$C$35,3,FALSE)," ")</f>
        <v xml:space="preserve"> </v>
      </c>
      <c r="F70" s="62" t="str">
        <f t="shared" si="2"/>
        <v xml:space="preserve"> </v>
      </c>
      <c r="G70" s="62" t="str">
        <f t="shared" si="3"/>
        <v xml:space="preserve"> </v>
      </c>
      <c r="H70" s="62" t="str">
        <f>IFERROR(VLOOKUP(A70,'EU-OECD'!$D$2:$E$29,2,FALSE)," ")</f>
        <v xml:space="preserve"> </v>
      </c>
      <c r="I70" s="62" t="str">
        <f t="shared" ref="I70" si="6">IF(H70=1,D70," ")</f>
        <v xml:space="preserve"> </v>
      </c>
      <c r="J70" s="62" t="str">
        <f t="shared" si="4"/>
        <v xml:space="preserve"> </v>
      </c>
    </row>
    <row r="71" spans="1:10">
      <c r="A71" s="61" t="s">
        <v>276</v>
      </c>
      <c r="B71" s="62" t="s">
        <v>267</v>
      </c>
      <c r="C71" s="62" t="s">
        <v>267</v>
      </c>
      <c r="D71" s="62" t="s">
        <v>267</v>
      </c>
      <c r="E71" s="62" t="str">
        <f>IFERROR(VLOOKUP(A71,'EU-OECD'!$A$2:$C$35,3,FALSE)," ")</f>
        <v xml:space="preserve"> </v>
      </c>
      <c r="F71" s="62" t="str">
        <f t="shared" ref="F71:F134" si="7">IF(E71=1,D71," ")</f>
        <v xml:space="preserve"> </v>
      </c>
      <c r="G71" s="62" t="str">
        <f t="shared" ref="G71:G134" si="8">IFERROR((F71-$F$238)/$F$239*(-1)," ")</f>
        <v xml:space="preserve"> </v>
      </c>
      <c r="H71" s="62" t="str">
        <f>IFERROR(VLOOKUP(A71,'EU-OECD'!$D$2:$E$29,2,FALSE)," ")</f>
        <v xml:space="preserve"> </v>
      </c>
      <c r="I71" s="62" t="str">
        <f t="shared" ref="I71:I134" si="9">IF(H71=1,D71," ")</f>
        <v xml:space="preserve"> </v>
      </c>
      <c r="J71" s="62" t="str">
        <f t="shared" si="4"/>
        <v xml:space="preserve"> </v>
      </c>
    </row>
    <row r="72" spans="1:10">
      <c r="A72" s="61" t="s">
        <v>146</v>
      </c>
      <c r="B72" s="62">
        <v>55</v>
      </c>
      <c r="C72" s="62">
        <v>44</v>
      </c>
      <c r="D72" s="62">
        <v>37</v>
      </c>
      <c r="E72" s="62" t="str">
        <f>IFERROR(VLOOKUP(A72,'EU-OECD'!$A$2:$C$35,3,FALSE)," ")</f>
        <v xml:space="preserve"> </v>
      </c>
      <c r="F72" s="62" t="str">
        <f t="shared" si="7"/>
        <v xml:space="preserve"> </v>
      </c>
      <c r="G72" s="62" t="str">
        <f t="shared" si="8"/>
        <v xml:space="preserve"> </v>
      </c>
      <c r="H72" s="62" t="str">
        <f>IFERROR(VLOOKUP(A72,'EU-OECD'!$D$2:$E$29,2,FALSE)," ")</f>
        <v xml:space="preserve"> </v>
      </c>
      <c r="I72" s="62" t="str">
        <f t="shared" si="9"/>
        <v xml:space="preserve"> </v>
      </c>
      <c r="J72" s="62" t="str">
        <f t="shared" si="4"/>
        <v xml:space="preserve"> </v>
      </c>
    </row>
    <row r="73" spans="1:10">
      <c r="A73" s="61" t="s">
        <v>60</v>
      </c>
      <c r="B73" s="62">
        <v>5</v>
      </c>
      <c r="C73" s="62">
        <v>5</v>
      </c>
      <c r="D73" s="62">
        <v>5</v>
      </c>
      <c r="E73" s="62">
        <f>IFERROR(VLOOKUP(A73,'EU-OECD'!$A$2:$C$35,3,FALSE)," ")</f>
        <v>1</v>
      </c>
      <c r="F73" s="62">
        <f t="shared" si="7"/>
        <v>5</v>
      </c>
      <c r="G73" s="62">
        <f t="shared" si="8"/>
        <v>-2.4021742966180464E-2</v>
      </c>
      <c r="H73" s="62">
        <f>IFERROR(VLOOKUP(A73,'EU-OECD'!$D$2:$E$29,2,FALSE)," ")</f>
        <v>1</v>
      </c>
      <c r="I73" s="62">
        <f t="shared" si="9"/>
        <v>5</v>
      </c>
      <c r="J73" s="62">
        <f t="shared" si="4"/>
        <v>0.16735680074376041</v>
      </c>
    </row>
    <row r="74" spans="1:10">
      <c r="A74" s="61" t="s">
        <v>46</v>
      </c>
      <c r="B74" s="62">
        <v>5</v>
      </c>
      <c r="C74" s="62">
        <v>5</v>
      </c>
      <c r="D74" s="62">
        <v>5</v>
      </c>
      <c r="E74" s="62">
        <f>IFERROR(VLOOKUP(A74,'EU-OECD'!$A$2:$C$35,3,FALSE)," ")</f>
        <v>1</v>
      </c>
      <c r="F74" s="62">
        <f t="shared" si="7"/>
        <v>5</v>
      </c>
      <c r="G74" s="62">
        <f t="shared" si="8"/>
        <v>-2.4021742966180464E-2</v>
      </c>
      <c r="H74" s="62">
        <f>IFERROR(VLOOKUP(A74,'EU-OECD'!$D$2:$E$29,2,FALSE)," ")</f>
        <v>1</v>
      </c>
      <c r="I74" s="62">
        <f t="shared" si="9"/>
        <v>5</v>
      </c>
      <c r="J74" s="62">
        <f t="shared" si="4"/>
        <v>0.16735680074376041</v>
      </c>
    </row>
    <row r="75" spans="1:10">
      <c r="A75" s="61" t="s">
        <v>277</v>
      </c>
      <c r="B75" s="62" t="s">
        <v>267</v>
      </c>
      <c r="C75" s="62" t="s">
        <v>267</v>
      </c>
      <c r="D75" s="62" t="s">
        <v>267</v>
      </c>
      <c r="E75" s="62" t="str">
        <f>IFERROR(VLOOKUP(A75,'EU-OECD'!$A$2:$C$35,3,FALSE)," ")</f>
        <v xml:space="preserve"> </v>
      </c>
      <c r="F75" s="62" t="str">
        <f t="shared" si="7"/>
        <v xml:space="preserve"> </v>
      </c>
      <c r="G75" s="62" t="str">
        <f t="shared" si="8"/>
        <v xml:space="preserve"> </v>
      </c>
      <c r="H75" s="62" t="str">
        <f>IFERROR(VLOOKUP(A75,'EU-OECD'!$D$2:$E$29,2,FALSE)," ")</f>
        <v xml:space="preserve"> </v>
      </c>
      <c r="I75" s="62" t="str">
        <f t="shared" si="9"/>
        <v xml:space="preserve"> </v>
      </c>
      <c r="J75" s="62" t="str">
        <f t="shared" si="4"/>
        <v xml:space="preserve"> </v>
      </c>
    </row>
    <row r="76" spans="1:10">
      <c r="A76" s="61" t="s">
        <v>278</v>
      </c>
      <c r="B76" s="62" t="s">
        <v>267</v>
      </c>
      <c r="C76" s="62" t="s">
        <v>267</v>
      </c>
      <c r="D76" s="62" t="s">
        <v>267</v>
      </c>
      <c r="E76" s="62" t="str">
        <f>IFERROR(VLOOKUP(A76,'EU-OECD'!$A$2:$C$35,3,FALSE)," ")</f>
        <v xml:space="preserve"> </v>
      </c>
      <c r="F76" s="62" t="str">
        <f t="shared" si="7"/>
        <v xml:space="preserve"> </v>
      </c>
      <c r="G76" s="62" t="str">
        <f t="shared" si="8"/>
        <v xml:space="preserve"> </v>
      </c>
      <c r="H76" s="62" t="str">
        <f>IFERROR(VLOOKUP(A76,'EU-OECD'!$D$2:$E$29,2,FALSE)," ")</f>
        <v xml:space="preserve"> </v>
      </c>
      <c r="I76" s="62" t="str">
        <f t="shared" si="9"/>
        <v xml:space="preserve"> </v>
      </c>
      <c r="J76" s="62" t="str">
        <f t="shared" si="4"/>
        <v xml:space="preserve"> </v>
      </c>
    </row>
    <row r="77" spans="1:10">
      <c r="A77" s="61" t="s">
        <v>167</v>
      </c>
      <c r="B77" s="62">
        <v>50</v>
      </c>
      <c r="C77" s="62">
        <v>36</v>
      </c>
      <c r="D77" s="62">
        <v>26</v>
      </c>
      <c r="E77" s="62" t="str">
        <f>IFERROR(VLOOKUP(A77,'EU-OECD'!$A$2:$C$35,3,FALSE)," ")</f>
        <v xml:space="preserve"> </v>
      </c>
      <c r="F77" s="62" t="str">
        <f t="shared" si="7"/>
        <v xml:space="preserve"> </v>
      </c>
      <c r="G77" s="62" t="str">
        <f t="shared" si="8"/>
        <v xml:space="preserve"> </v>
      </c>
      <c r="H77" s="62" t="str">
        <f>IFERROR(VLOOKUP(A77,'EU-OECD'!$D$2:$E$29,2,FALSE)," ")</f>
        <v xml:space="preserve"> </v>
      </c>
      <c r="I77" s="62" t="str">
        <f t="shared" si="9"/>
        <v xml:space="preserve"> </v>
      </c>
      <c r="J77" s="62" t="str">
        <f t="shared" si="4"/>
        <v xml:space="preserve"> </v>
      </c>
    </row>
    <row r="78" spans="1:10">
      <c r="A78" s="61" t="s">
        <v>218</v>
      </c>
      <c r="B78" s="62">
        <v>98</v>
      </c>
      <c r="C78" s="62">
        <v>96</v>
      </c>
      <c r="D78" s="62">
        <v>91</v>
      </c>
      <c r="E78" s="62" t="str">
        <f>IFERROR(VLOOKUP(A78,'EU-OECD'!$A$2:$C$35,3,FALSE)," ")</f>
        <v xml:space="preserve"> </v>
      </c>
      <c r="F78" s="62" t="str">
        <f t="shared" si="7"/>
        <v xml:space="preserve"> </v>
      </c>
      <c r="G78" s="62" t="str">
        <f t="shared" si="8"/>
        <v xml:space="preserve"> </v>
      </c>
      <c r="H78" s="62" t="str">
        <f>IFERROR(VLOOKUP(A78,'EU-OECD'!$D$2:$E$29,2,FALSE)," ")</f>
        <v xml:space="preserve"> </v>
      </c>
      <c r="I78" s="62" t="str">
        <f t="shared" si="9"/>
        <v xml:space="preserve"> </v>
      </c>
      <c r="J78" s="62" t="str">
        <f t="shared" si="4"/>
        <v xml:space="preserve"> </v>
      </c>
    </row>
    <row r="79" spans="1:10">
      <c r="A79" s="61" t="s">
        <v>164</v>
      </c>
      <c r="B79" s="62">
        <v>55</v>
      </c>
      <c r="C79" s="62">
        <v>49</v>
      </c>
      <c r="D79" s="62">
        <v>46</v>
      </c>
      <c r="E79" s="62" t="str">
        <f>IFERROR(VLOOKUP(A79,'EU-OECD'!$A$2:$C$35,3,FALSE)," ")</f>
        <v xml:space="preserve"> </v>
      </c>
      <c r="F79" s="62" t="str">
        <f t="shared" si="7"/>
        <v xml:space="preserve"> </v>
      </c>
      <c r="G79" s="62" t="str">
        <f t="shared" si="8"/>
        <v xml:space="preserve"> </v>
      </c>
      <c r="H79" s="62" t="str">
        <f>IFERROR(VLOOKUP(A79,'EU-OECD'!$D$2:$E$29,2,FALSE)," ")</f>
        <v xml:space="preserve"> </v>
      </c>
      <c r="I79" s="62" t="str">
        <f t="shared" si="9"/>
        <v xml:space="preserve"> </v>
      </c>
      <c r="J79" s="62" t="str">
        <f t="shared" si="4"/>
        <v xml:space="preserve"> </v>
      </c>
    </row>
    <row r="80" spans="1:10">
      <c r="A80" s="61" t="s">
        <v>43</v>
      </c>
      <c r="B80" s="62">
        <v>5</v>
      </c>
      <c r="C80" s="62">
        <v>5</v>
      </c>
      <c r="D80" s="62">
        <v>5</v>
      </c>
      <c r="E80" s="62">
        <f>IFERROR(VLOOKUP(A80,'EU-OECD'!$A$2:$C$35,3,FALSE)," ")</f>
        <v>1</v>
      </c>
      <c r="F80" s="62">
        <f t="shared" si="7"/>
        <v>5</v>
      </c>
      <c r="G80" s="62">
        <f t="shared" si="8"/>
        <v>-2.4021742966180464E-2</v>
      </c>
      <c r="H80" s="62">
        <f>IFERROR(VLOOKUP(A80,'EU-OECD'!$D$2:$E$29,2,FALSE)," ")</f>
        <v>1</v>
      </c>
      <c r="I80" s="62">
        <f t="shared" si="9"/>
        <v>5</v>
      </c>
      <c r="J80" s="62">
        <f t="shared" si="4"/>
        <v>0.16735680074376041</v>
      </c>
    </row>
    <row r="81" spans="1:10">
      <c r="A81" s="61" t="s">
        <v>210</v>
      </c>
      <c r="B81" s="62">
        <v>98</v>
      </c>
      <c r="C81" s="62">
        <v>91</v>
      </c>
      <c r="D81" s="62">
        <v>84</v>
      </c>
      <c r="E81" s="62" t="str">
        <f>IFERROR(VLOOKUP(A81,'EU-OECD'!$A$2:$C$35,3,FALSE)," ")</f>
        <v xml:space="preserve"> </v>
      </c>
      <c r="F81" s="62" t="str">
        <f t="shared" si="7"/>
        <v xml:space="preserve"> </v>
      </c>
      <c r="G81" s="62" t="str">
        <f t="shared" si="8"/>
        <v xml:space="preserve"> </v>
      </c>
      <c r="H81" s="62" t="str">
        <f>IFERROR(VLOOKUP(A81,'EU-OECD'!$D$2:$E$29,2,FALSE)," ")</f>
        <v xml:space="preserve"> </v>
      </c>
      <c r="I81" s="62" t="str">
        <f t="shared" si="9"/>
        <v xml:space="preserve"> </v>
      </c>
      <c r="J81" s="62" t="str">
        <f t="shared" si="4"/>
        <v xml:space="preserve"> </v>
      </c>
    </row>
    <row r="82" spans="1:10">
      <c r="A82" s="61" t="s">
        <v>279</v>
      </c>
      <c r="B82" s="62" t="s">
        <v>267</v>
      </c>
      <c r="C82" s="62" t="s">
        <v>267</v>
      </c>
      <c r="D82" s="62" t="s">
        <v>267</v>
      </c>
      <c r="E82" s="62" t="str">
        <f>IFERROR(VLOOKUP(A82,'EU-OECD'!$A$2:$C$35,3,FALSE)," ")</f>
        <v xml:space="preserve"> </v>
      </c>
      <c r="F82" s="62" t="str">
        <f t="shared" si="7"/>
        <v xml:space="preserve"> </v>
      </c>
      <c r="G82" s="62" t="str">
        <f t="shared" si="8"/>
        <v xml:space="preserve"> </v>
      </c>
      <c r="H82" s="62" t="str">
        <f>IFERROR(VLOOKUP(A82,'EU-OECD'!$D$2:$E$29,2,FALSE)," ")</f>
        <v xml:space="preserve"> </v>
      </c>
      <c r="I82" s="62" t="str">
        <f t="shared" si="9"/>
        <v xml:space="preserve"> </v>
      </c>
      <c r="J82" s="62" t="str">
        <f t="shared" si="4"/>
        <v xml:space="preserve"> </v>
      </c>
    </row>
    <row r="83" spans="1:10">
      <c r="A83" s="61" t="s">
        <v>68</v>
      </c>
      <c r="B83" s="62">
        <v>5</v>
      </c>
      <c r="C83" s="62">
        <v>5</v>
      </c>
      <c r="D83" s="62">
        <v>5</v>
      </c>
      <c r="E83" s="62">
        <f>IFERROR(VLOOKUP(A83,'EU-OECD'!$A$2:$C$35,3,FALSE)," ")</f>
        <v>1</v>
      </c>
      <c r="F83" s="62">
        <f t="shared" si="7"/>
        <v>5</v>
      </c>
      <c r="G83" s="62">
        <f t="shared" si="8"/>
        <v>-2.4021742966180464E-2</v>
      </c>
      <c r="H83" s="62">
        <f>IFERROR(VLOOKUP(A83,'EU-OECD'!$D$2:$E$29,2,FALSE)," ")</f>
        <v>1</v>
      </c>
      <c r="I83" s="62">
        <f t="shared" si="9"/>
        <v>5</v>
      </c>
      <c r="J83" s="62">
        <f t="shared" ref="J83:J146" si="10">IFERROR((I83-$I$238)/$I$239*(-1)," ")</f>
        <v>0.16735680074376041</v>
      </c>
    </row>
    <row r="84" spans="1:10">
      <c r="A84" s="61" t="s">
        <v>280</v>
      </c>
      <c r="B84" s="62" t="s">
        <v>267</v>
      </c>
      <c r="C84" s="62" t="s">
        <v>267</v>
      </c>
      <c r="D84" s="62" t="s">
        <v>267</v>
      </c>
      <c r="E84" s="62" t="str">
        <f>IFERROR(VLOOKUP(A84,'EU-OECD'!$A$2:$C$35,3,FALSE)," ")</f>
        <v xml:space="preserve"> </v>
      </c>
      <c r="F84" s="62" t="str">
        <f t="shared" si="7"/>
        <v xml:space="preserve"> </v>
      </c>
      <c r="G84" s="62" t="str">
        <f t="shared" si="8"/>
        <v xml:space="preserve"> </v>
      </c>
      <c r="H84" s="62" t="str">
        <f>IFERROR(VLOOKUP(A84,'EU-OECD'!$D$2:$E$29,2,FALSE)," ")</f>
        <v xml:space="preserve"> </v>
      </c>
      <c r="I84" s="62" t="str">
        <f t="shared" si="9"/>
        <v xml:space="preserve"> </v>
      </c>
      <c r="J84" s="62" t="str">
        <f t="shared" si="10"/>
        <v xml:space="preserve"> </v>
      </c>
    </row>
    <row r="85" spans="1:10">
      <c r="A85" s="61" t="s">
        <v>206</v>
      </c>
      <c r="B85" s="62">
        <v>31</v>
      </c>
      <c r="C85" s="62">
        <v>11</v>
      </c>
      <c r="D85" s="62">
        <v>0</v>
      </c>
      <c r="E85" s="62" t="str">
        <f>IFERROR(VLOOKUP(A85,'EU-OECD'!$A$2:$C$35,3,FALSE)," ")</f>
        <v xml:space="preserve"> </v>
      </c>
      <c r="F85" s="62" t="str">
        <f t="shared" si="7"/>
        <v xml:space="preserve"> </v>
      </c>
      <c r="G85" s="62" t="str">
        <f t="shared" si="8"/>
        <v xml:space="preserve"> </v>
      </c>
      <c r="H85" s="62" t="str">
        <f>IFERROR(VLOOKUP(A85,'EU-OECD'!$D$2:$E$29,2,FALSE)," ")</f>
        <v xml:space="preserve"> </v>
      </c>
      <c r="I85" s="62" t="str">
        <f t="shared" si="9"/>
        <v xml:space="preserve"> </v>
      </c>
      <c r="J85" s="62" t="str">
        <f t="shared" si="10"/>
        <v xml:space="preserve"> </v>
      </c>
    </row>
    <row r="86" spans="1:10">
      <c r="A86" s="61" t="s">
        <v>281</v>
      </c>
      <c r="B86" s="62" t="s">
        <v>267</v>
      </c>
      <c r="C86" s="62" t="s">
        <v>267</v>
      </c>
      <c r="D86" s="62" t="s">
        <v>267</v>
      </c>
      <c r="E86" s="62" t="str">
        <f>IFERROR(VLOOKUP(A86,'EU-OECD'!$A$2:$C$35,3,FALSE)," ")</f>
        <v xml:space="preserve"> </v>
      </c>
      <c r="F86" s="62" t="str">
        <f t="shared" si="7"/>
        <v xml:space="preserve"> </v>
      </c>
      <c r="G86" s="62" t="str">
        <f t="shared" si="8"/>
        <v xml:space="preserve"> </v>
      </c>
      <c r="H86" s="62" t="str">
        <f>IFERROR(VLOOKUP(A86,'EU-OECD'!$D$2:$E$29,2,FALSE)," ")</f>
        <v xml:space="preserve"> </v>
      </c>
      <c r="I86" s="62" t="str">
        <f t="shared" si="9"/>
        <v xml:space="preserve"> </v>
      </c>
      <c r="J86" s="62" t="str">
        <f t="shared" si="10"/>
        <v xml:space="preserve"> </v>
      </c>
    </row>
    <row r="87" spans="1:10">
      <c r="A87" s="61" t="s">
        <v>282</v>
      </c>
      <c r="B87" s="62" t="s">
        <v>267</v>
      </c>
      <c r="C87" s="62" t="s">
        <v>267</v>
      </c>
      <c r="D87" s="62" t="s">
        <v>267</v>
      </c>
      <c r="E87" s="62" t="str">
        <f>IFERROR(VLOOKUP(A87,'EU-OECD'!$A$2:$C$35,3,FALSE)," ")</f>
        <v xml:space="preserve"> </v>
      </c>
      <c r="F87" s="62" t="str">
        <f t="shared" si="7"/>
        <v xml:space="preserve"> </v>
      </c>
      <c r="G87" s="62" t="str">
        <f t="shared" si="8"/>
        <v xml:space="preserve"> </v>
      </c>
      <c r="H87" s="62" t="str">
        <f>IFERROR(VLOOKUP(A87,'EU-OECD'!$D$2:$E$29,2,FALSE)," ")</f>
        <v xml:space="preserve"> </v>
      </c>
      <c r="I87" s="62" t="str">
        <f t="shared" si="9"/>
        <v xml:space="preserve"> </v>
      </c>
      <c r="J87" s="62" t="str">
        <f t="shared" si="10"/>
        <v xml:space="preserve"> </v>
      </c>
    </row>
    <row r="88" spans="1:10">
      <c r="A88" s="61" t="s">
        <v>161</v>
      </c>
      <c r="B88" s="62">
        <v>64</v>
      </c>
      <c r="C88" s="62">
        <v>59</v>
      </c>
      <c r="D88" s="62">
        <v>57</v>
      </c>
      <c r="E88" s="62" t="str">
        <f>IFERROR(VLOOKUP(A88,'EU-OECD'!$A$2:$C$35,3,FALSE)," ")</f>
        <v xml:space="preserve"> </v>
      </c>
      <c r="F88" s="62" t="str">
        <f t="shared" si="7"/>
        <v xml:space="preserve"> </v>
      </c>
      <c r="G88" s="62" t="str">
        <f t="shared" si="8"/>
        <v xml:space="preserve"> </v>
      </c>
      <c r="H88" s="62" t="str">
        <f>IFERROR(VLOOKUP(A88,'EU-OECD'!$D$2:$E$29,2,FALSE)," ")</f>
        <v xml:space="preserve"> </v>
      </c>
      <c r="I88" s="62" t="str">
        <f t="shared" si="9"/>
        <v xml:space="preserve"> </v>
      </c>
      <c r="J88" s="62" t="str">
        <f t="shared" si="10"/>
        <v xml:space="preserve"> </v>
      </c>
    </row>
    <row r="89" spans="1:10">
      <c r="A89" s="61" t="s">
        <v>221</v>
      </c>
      <c r="B89" s="62">
        <v>98</v>
      </c>
      <c r="C89" s="62">
        <v>98</v>
      </c>
      <c r="D89" s="62">
        <v>97</v>
      </c>
      <c r="E89" s="62" t="str">
        <f>IFERROR(VLOOKUP(A89,'EU-OECD'!$A$2:$C$35,3,FALSE)," ")</f>
        <v xml:space="preserve"> </v>
      </c>
      <c r="F89" s="62" t="str">
        <f t="shared" si="7"/>
        <v xml:space="preserve"> </v>
      </c>
      <c r="G89" s="62" t="str">
        <f t="shared" si="8"/>
        <v xml:space="preserve"> </v>
      </c>
      <c r="H89" s="62" t="str">
        <f>IFERROR(VLOOKUP(A89,'EU-OECD'!$D$2:$E$29,2,FALSE)," ")</f>
        <v xml:space="preserve"> </v>
      </c>
      <c r="I89" s="62" t="str">
        <f t="shared" si="9"/>
        <v xml:space="preserve"> </v>
      </c>
      <c r="J89" s="62" t="str">
        <f t="shared" si="10"/>
        <v xml:space="preserve"> </v>
      </c>
    </row>
    <row r="90" spans="1:10">
      <c r="A90" s="61" t="s">
        <v>203</v>
      </c>
      <c r="B90" s="62">
        <v>98</v>
      </c>
      <c r="C90" s="62">
        <v>97</v>
      </c>
      <c r="D90" s="62">
        <v>98</v>
      </c>
      <c r="E90" s="62" t="str">
        <f>IFERROR(VLOOKUP(A90,'EU-OECD'!$A$2:$C$35,3,FALSE)," ")</f>
        <v xml:space="preserve"> </v>
      </c>
      <c r="F90" s="62" t="str">
        <f t="shared" si="7"/>
        <v xml:space="preserve"> </v>
      </c>
      <c r="G90" s="62" t="str">
        <f t="shared" si="8"/>
        <v xml:space="preserve"> </v>
      </c>
      <c r="H90" s="62" t="str">
        <f>IFERROR(VLOOKUP(A90,'EU-OECD'!$D$2:$E$29,2,FALSE)," ")</f>
        <v xml:space="preserve"> </v>
      </c>
      <c r="I90" s="62" t="str">
        <f t="shared" si="9"/>
        <v xml:space="preserve"> </v>
      </c>
      <c r="J90" s="62" t="str">
        <f t="shared" si="10"/>
        <v xml:space="preserve"> </v>
      </c>
    </row>
    <row r="91" spans="1:10">
      <c r="A91" s="61" t="s">
        <v>196</v>
      </c>
      <c r="B91" s="62">
        <v>26</v>
      </c>
      <c r="C91" s="62">
        <v>15</v>
      </c>
      <c r="D91" s="62">
        <v>7</v>
      </c>
      <c r="E91" s="62" t="str">
        <f>IFERROR(VLOOKUP(A91,'EU-OECD'!$A$2:$C$35,3,FALSE)," ")</f>
        <v xml:space="preserve"> </v>
      </c>
      <c r="F91" s="62" t="str">
        <f t="shared" si="7"/>
        <v xml:space="preserve"> </v>
      </c>
      <c r="G91" s="62" t="str">
        <f t="shared" si="8"/>
        <v xml:space="preserve"> </v>
      </c>
      <c r="H91" s="62" t="str">
        <f>IFERROR(VLOOKUP(A91,'EU-OECD'!$D$2:$E$29,2,FALSE)," ")</f>
        <v xml:space="preserve"> </v>
      </c>
      <c r="I91" s="62" t="str">
        <f t="shared" si="9"/>
        <v xml:space="preserve"> </v>
      </c>
      <c r="J91" s="62" t="str">
        <f t="shared" si="10"/>
        <v xml:space="preserve"> </v>
      </c>
    </row>
    <row r="92" spans="1:10">
      <c r="A92" s="61" t="s">
        <v>235</v>
      </c>
      <c r="B92" s="62">
        <v>98</v>
      </c>
      <c r="C92" s="62">
        <v>94</v>
      </c>
      <c r="D92" s="62">
        <v>91</v>
      </c>
      <c r="E92" s="62" t="str">
        <f>IFERROR(VLOOKUP(A92,'EU-OECD'!$A$2:$C$35,3,FALSE)," ")</f>
        <v xml:space="preserve"> </v>
      </c>
      <c r="F92" s="62" t="str">
        <f t="shared" si="7"/>
        <v xml:space="preserve"> </v>
      </c>
      <c r="G92" s="62" t="str">
        <f t="shared" si="8"/>
        <v xml:space="preserve"> </v>
      </c>
      <c r="H92" s="62" t="str">
        <f>IFERROR(VLOOKUP(A92,'EU-OECD'!$D$2:$E$29,2,FALSE)," ")</f>
        <v xml:space="preserve"> </v>
      </c>
      <c r="I92" s="62" t="str">
        <f t="shared" si="9"/>
        <v xml:space="preserve"> </v>
      </c>
      <c r="J92" s="62" t="str">
        <f t="shared" si="10"/>
        <v xml:space="preserve"> </v>
      </c>
    </row>
    <row r="93" spans="1:10">
      <c r="A93" s="61" t="s">
        <v>283</v>
      </c>
      <c r="B93" s="62" t="s">
        <v>267</v>
      </c>
      <c r="C93" s="62" t="s">
        <v>267</v>
      </c>
      <c r="D93" s="62" t="s">
        <v>267</v>
      </c>
      <c r="E93" s="62" t="str">
        <f>IFERROR(VLOOKUP(A93,'EU-OECD'!$A$2:$C$35,3,FALSE)," ")</f>
        <v xml:space="preserve"> </v>
      </c>
      <c r="F93" s="62" t="str">
        <f t="shared" si="7"/>
        <v xml:space="preserve"> </v>
      </c>
      <c r="G93" s="62" t="str">
        <f t="shared" si="8"/>
        <v xml:space="preserve"> </v>
      </c>
      <c r="H93" s="62" t="str">
        <f>IFERROR(VLOOKUP(A93,'EU-OECD'!$D$2:$E$29,2,FALSE)," ")</f>
        <v xml:space="preserve"> </v>
      </c>
      <c r="I93" s="62" t="str">
        <f t="shared" si="9"/>
        <v xml:space="preserve"> </v>
      </c>
      <c r="J93" s="62" t="str">
        <f t="shared" si="10"/>
        <v xml:space="preserve"> </v>
      </c>
    </row>
    <row r="94" spans="1:10">
      <c r="A94" s="61" t="s">
        <v>160</v>
      </c>
      <c r="B94" s="62">
        <v>68</v>
      </c>
      <c r="C94" s="62">
        <v>58</v>
      </c>
      <c r="D94" s="62">
        <v>51</v>
      </c>
      <c r="E94" s="62" t="str">
        <f>IFERROR(VLOOKUP(A94,'EU-OECD'!$A$2:$C$35,3,FALSE)," ")</f>
        <v xml:space="preserve"> </v>
      </c>
      <c r="F94" s="62" t="str">
        <f t="shared" si="7"/>
        <v xml:space="preserve"> </v>
      </c>
      <c r="G94" s="62" t="str">
        <f t="shared" si="8"/>
        <v xml:space="preserve"> </v>
      </c>
      <c r="H94" s="62" t="str">
        <f>IFERROR(VLOOKUP(A94,'EU-OECD'!$D$2:$E$29,2,FALSE)," ")</f>
        <v xml:space="preserve"> </v>
      </c>
      <c r="I94" s="62" t="str">
        <f t="shared" si="9"/>
        <v xml:space="preserve"> </v>
      </c>
      <c r="J94" s="62" t="str">
        <f t="shared" si="10"/>
        <v xml:space="preserve"> </v>
      </c>
    </row>
    <row r="95" spans="1:10">
      <c r="A95" s="61" t="s">
        <v>284</v>
      </c>
      <c r="B95" s="62" t="s">
        <v>267</v>
      </c>
      <c r="C95" s="62" t="s">
        <v>267</v>
      </c>
      <c r="D95" s="62" t="s">
        <v>267</v>
      </c>
      <c r="E95" s="62" t="str">
        <f>IFERROR(VLOOKUP(A95,'EU-OECD'!$A$2:$C$35,3,FALSE)," ")</f>
        <v xml:space="preserve"> </v>
      </c>
      <c r="F95" s="62" t="str">
        <f t="shared" si="7"/>
        <v xml:space="preserve"> </v>
      </c>
      <c r="G95" s="62" t="str">
        <f t="shared" si="8"/>
        <v xml:space="preserve"> </v>
      </c>
      <c r="H95" s="62" t="str">
        <f>IFERROR(VLOOKUP(A95,'EU-OECD'!$D$2:$E$29,2,FALSE)," ")</f>
        <v xml:space="preserve"> </v>
      </c>
      <c r="I95" s="62" t="str">
        <f t="shared" si="9"/>
        <v xml:space="preserve"> </v>
      </c>
      <c r="J95" s="62" t="str">
        <f t="shared" si="10"/>
        <v xml:space="preserve"> </v>
      </c>
    </row>
    <row r="96" spans="1:10">
      <c r="A96" s="61" t="s">
        <v>52</v>
      </c>
      <c r="B96" s="62">
        <v>2</v>
      </c>
      <c r="C96" s="62">
        <v>0</v>
      </c>
      <c r="D96" s="62">
        <v>5</v>
      </c>
      <c r="E96" s="62">
        <f>IFERROR(VLOOKUP(A96,'EU-OECD'!$A$2:$C$35,3,FALSE)," ")</f>
        <v>1</v>
      </c>
      <c r="F96" s="62">
        <f t="shared" si="7"/>
        <v>5</v>
      </c>
      <c r="G96" s="62">
        <f t="shared" si="8"/>
        <v>-2.4021742966180464E-2</v>
      </c>
      <c r="H96" s="62">
        <f>IFERROR(VLOOKUP(A96,'EU-OECD'!$D$2:$E$29,2,FALSE)," ")</f>
        <v>1</v>
      </c>
      <c r="I96" s="62">
        <f t="shared" si="9"/>
        <v>5</v>
      </c>
      <c r="J96" s="62">
        <f t="shared" si="10"/>
        <v>0.16735680074376041</v>
      </c>
    </row>
    <row r="97" spans="1:10">
      <c r="A97" s="61" t="s">
        <v>69</v>
      </c>
      <c r="B97" s="62">
        <v>5</v>
      </c>
      <c r="C97" s="62">
        <v>5</v>
      </c>
      <c r="D97" s="62">
        <v>5</v>
      </c>
      <c r="E97" s="62">
        <f>IFERROR(VLOOKUP(A97,'EU-OECD'!$A$2:$C$35,3,FALSE)," ")</f>
        <v>1</v>
      </c>
      <c r="F97" s="62">
        <f t="shared" si="7"/>
        <v>5</v>
      </c>
      <c r="G97" s="62">
        <f t="shared" si="8"/>
        <v>-2.4021742966180464E-2</v>
      </c>
      <c r="H97" s="62" t="str">
        <f>IFERROR(VLOOKUP(A97,'EU-OECD'!$D$2:$E$29,2,FALSE)," ")</f>
        <v xml:space="preserve"> </v>
      </c>
      <c r="I97" s="62" t="str">
        <f t="shared" si="9"/>
        <v xml:space="preserve"> </v>
      </c>
      <c r="J97" s="62" t="str">
        <f t="shared" si="10"/>
        <v xml:space="preserve"> </v>
      </c>
    </row>
    <row r="98" spans="1:10">
      <c r="A98" s="61" t="s">
        <v>214</v>
      </c>
      <c r="B98" s="62">
        <v>87</v>
      </c>
      <c r="C98" s="62">
        <v>71</v>
      </c>
      <c r="D98" s="62">
        <v>58</v>
      </c>
      <c r="E98" s="62" t="str">
        <f>IFERROR(VLOOKUP(A98,'EU-OECD'!$A$2:$C$35,3,FALSE)," ")</f>
        <v xml:space="preserve"> </v>
      </c>
      <c r="F98" s="62" t="str">
        <f t="shared" si="7"/>
        <v xml:space="preserve"> </v>
      </c>
      <c r="G98" s="62" t="str">
        <f t="shared" si="8"/>
        <v xml:space="preserve"> </v>
      </c>
      <c r="H98" s="62" t="str">
        <f>IFERROR(VLOOKUP(A98,'EU-OECD'!$D$2:$E$29,2,FALSE)," ")</f>
        <v xml:space="preserve"> </v>
      </c>
      <c r="I98" s="62" t="str">
        <f t="shared" si="9"/>
        <v xml:space="preserve"> </v>
      </c>
      <c r="J98" s="62" t="str">
        <f t="shared" si="10"/>
        <v xml:space="preserve"> </v>
      </c>
    </row>
    <row r="99" spans="1:10">
      <c r="A99" s="61" t="s">
        <v>99</v>
      </c>
      <c r="B99" s="62">
        <v>67</v>
      </c>
      <c r="C99" s="62">
        <v>59</v>
      </c>
      <c r="D99" s="62">
        <v>55</v>
      </c>
      <c r="E99" s="62" t="str">
        <f>IFERROR(VLOOKUP(A99,'EU-OECD'!$A$2:$C$35,3,FALSE)," ")</f>
        <v xml:space="preserve"> </v>
      </c>
      <c r="F99" s="62" t="str">
        <f t="shared" si="7"/>
        <v xml:space="preserve"> </v>
      </c>
      <c r="G99" s="62" t="str">
        <f t="shared" si="8"/>
        <v xml:space="preserve"> </v>
      </c>
      <c r="H99" s="62" t="str">
        <f>IFERROR(VLOOKUP(A99,'EU-OECD'!$D$2:$E$29,2,FALSE)," ")</f>
        <v xml:space="preserve"> </v>
      </c>
      <c r="I99" s="62" t="str">
        <f t="shared" si="9"/>
        <v xml:space="preserve"> </v>
      </c>
      <c r="J99" s="62" t="str">
        <f t="shared" si="10"/>
        <v xml:space="preserve"> </v>
      </c>
    </row>
    <row r="100" spans="1:10">
      <c r="A100" s="61" t="s">
        <v>150</v>
      </c>
      <c r="B100" s="62">
        <v>12</v>
      </c>
      <c r="C100" s="62">
        <v>3</v>
      </c>
      <c r="D100" s="62">
        <v>0</v>
      </c>
      <c r="E100" s="62" t="str">
        <f>IFERROR(VLOOKUP(A100,'EU-OECD'!$A$2:$C$35,3,FALSE)," ")</f>
        <v xml:space="preserve"> </v>
      </c>
      <c r="F100" s="62" t="str">
        <f t="shared" si="7"/>
        <v xml:space="preserve"> </v>
      </c>
      <c r="G100" s="62" t="str">
        <f t="shared" si="8"/>
        <v xml:space="preserve"> </v>
      </c>
      <c r="H100" s="62" t="str">
        <f>IFERROR(VLOOKUP(A100,'EU-OECD'!$D$2:$E$29,2,FALSE)," ")</f>
        <v xml:space="preserve"> </v>
      </c>
      <c r="I100" s="62" t="str">
        <f t="shared" si="9"/>
        <v xml:space="preserve"> </v>
      </c>
      <c r="J100" s="62" t="str">
        <f t="shared" si="10"/>
        <v xml:space="preserve"> </v>
      </c>
    </row>
    <row r="101" spans="1:10">
      <c r="A101" s="61" t="s">
        <v>208</v>
      </c>
      <c r="B101" s="62">
        <v>11</v>
      </c>
      <c r="C101" s="62">
        <v>4</v>
      </c>
      <c r="D101" s="62">
        <v>0</v>
      </c>
      <c r="E101" s="62" t="str">
        <f>IFERROR(VLOOKUP(A101,'EU-OECD'!$A$2:$C$35,3,FALSE)," ")</f>
        <v xml:space="preserve"> </v>
      </c>
      <c r="F101" s="62" t="str">
        <f t="shared" si="7"/>
        <v xml:space="preserve"> </v>
      </c>
      <c r="G101" s="62" t="str">
        <f t="shared" si="8"/>
        <v xml:space="preserve"> </v>
      </c>
      <c r="H101" s="62" t="str">
        <f>IFERROR(VLOOKUP(A101,'EU-OECD'!$D$2:$E$29,2,FALSE)," ")</f>
        <v xml:space="preserve"> </v>
      </c>
      <c r="I101" s="62" t="str">
        <f t="shared" si="9"/>
        <v xml:space="preserve"> </v>
      </c>
      <c r="J101" s="62" t="str">
        <f t="shared" si="10"/>
        <v xml:space="preserve"> </v>
      </c>
    </row>
    <row r="102" spans="1:10">
      <c r="A102" s="61" t="s">
        <v>70</v>
      </c>
      <c r="B102" s="62">
        <v>5</v>
      </c>
      <c r="C102" s="62">
        <v>5</v>
      </c>
      <c r="D102" s="62">
        <v>5</v>
      </c>
      <c r="E102" s="62">
        <f>IFERROR(VLOOKUP(A102,'EU-OECD'!$A$2:$C$35,3,FALSE)," ")</f>
        <v>1</v>
      </c>
      <c r="F102" s="62">
        <f t="shared" si="7"/>
        <v>5</v>
      </c>
      <c r="G102" s="62">
        <f t="shared" si="8"/>
        <v>-2.4021742966180464E-2</v>
      </c>
      <c r="H102" s="62">
        <f>IFERROR(VLOOKUP(A102,'EU-OECD'!$D$2:$E$29,2,FALSE)," ")</f>
        <v>1</v>
      </c>
      <c r="I102" s="62">
        <f t="shared" si="9"/>
        <v>5</v>
      </c>
      <c r="J102" s="62">
        <f t="shared" si="10"/>
        <v>0.16735680074376041</v>
      </c>
    </row>
    <row r="103" spans="1:10">
      <c r="A103" s="61" t="s">
        <v>285</v>
      </c>
      <c r="B103" s="62" t="s">
        <v>267</v>
      </c>
      <c r="C103" s="62" t="s">
        <v>267</v>
      </c>
      <c r="D103" s="62" t="s">
        <v>267</v>
      </c>
      <c r="E103" s="62" t="str">
        <f>IFERROR(VLOOKUP(A103,'EU-OECD'!$A$2:$C$35,3,FALSE)," ")</f>
        <v xml:space="preserve"> </v>
      </c>
      <c r="F103" s="62" t="str">
        <f t="shared" si="7"/>
        <v xml:space="preserve"> </v>
      </c>
      <c r="G103" s="62" t="str">
        <f t="shared" si="8"/>
        <v xml:space="preserve"> </v>
      </c>
      <c r="H103" s="62" t="str">
        <f>IFERROR(VLOOKUP(A103,'EU-OECD'!$D$2:$E$29,2,FALSE)," ")</f>
        <v xml:space="preserve"> </v>
      </c>
      <c r="I103" s="62" t="str">
        <f t="shared" si="9"/>
        <v xml:space="preserve"> </v>
      </c>
      <c r="J103" s="62" t="str">
        <f t="shared" si="10"/>
        <v xml:space="preserve"> </v>
      </c>
    </row>
    <row r="104" spans="1:10">
      <c r="A104" s="61" t="s">
        <v>84</v>
      </c>
      <c r="B104" s="62">
        <v>5</v>
      </c>
      <c r="C104" s="62">
        <v>5</v>
      </c>
      <c r="D104" s="62">
        <v>5</v>
      </c>
      <c r="E104" s="62">
        <f>IFERROR(VLOOKUP(A104,'EU-OECD'!$A$2:$C$35,3,FALSE)," ")</f>
        <v>1</v>
      </c>
      <c r="F104" s="62">
        <f t="shared" si="7"/>
        <v>5</v>
      </c>
      <c r="G104" s="62">
        <f t="shared" si="8"/>
        <v>-2.4021742966180464E-2</v>
      </c>
      <c r="H104" s="62" t="str">
        <f>IFERROR(VLOOKUP(A104,'EU-OECD'!$D$2:$E$29,2,FALSE)," ")</f>
        <v xml:space="preserve"> </v>
      </c>
      <c r="I104" s="62" t="str">
        <f t="shared" si="9"/>
        <v xml:space="preserve"> </v>
      </c>
      <c r="J104" s="62" t="str">
        <f t="shared" si="10"/>
        <v xml:space="preserve"> </v>
      </c>
    </row>
    <row r="105" spans="1:10">
      <c r="A105" s="61" t="s">
        <v>47</v>
      </c>
      <c r="B105" s="62">
        <v>5</v>
      </c>
      <c r="C105" s="62">
        <v>5</v>
      </c>
      <c r="D105" s="62">
        <v>5</v>
      </c>
      <c r="E105" s="62">
        <f>IFERROR(VLOOKUP(A105,'EU-OECD'!$A$2:$C$35,3,FALSE)," ")</f>
        <v>1</v>
      </c>
      <c r="F105" s="62">
        <f t="shared" si="7"/>
        <v>5</v>
      </c>
      <c r="G105" s="62">
        <f t="shared" si="8"/>
        <v>-2.4021742966180464E-2</v>
      </c>
      <c r="H105" s="62">
        <f>IFERROR(VLOOKUP(A105,'EU-OECD'!$D$2:$E$29,2,FALSE)," ")</f>
        <v>1</v>
      </c>
      <c r="I105" s="62">
        <f t="shared" si="9"/>
        <v>5</v>
      </c>
      <c r="J105" s="62">
        <f t="shared" si="10"/>
        <v>0.16735680074376041</v>
      </c>
    </row>
    <row r="106" spans="1:10">
      <c r="A106" s="61" t="s">
        <v>133</v>
      </c>
      <c r="B106" s="62">
        <v>38</v>
      </c>
      <c r="C106" s="62">
        <v>23</v>
      </c>
      <c r="D106" s="62">
        <v>11</v>
      </c>
      <c r="E106" s="62" t="str">
        <f>IFERROR(VLOOKUP(A106,'EU-OECD'!$A$2:$C$35,3,FALSE)," ")</f>
        <v xml:space="preserve"> </v>
      </c>
      <c r="F106" s="62" t="str">
        <f t="shared" si="7"/>
        <v xml:space="preserve"> </v>
      </c>
      <c r="G106" s="62" t="str">
        <f t="shared" si="8"/>
        <v xml:space="preserve"> </v>
      </c>
      <c r="H106" s="62" t="str">
        <f>IFERROR(VLOOKUP(A106,'EU-OECD'!$D$2:$E$29,2,FALSE)," ")</f>
        <v xml:space="preserve"> </v>
      </c>
      <c r="I106" s="62" t="str">
        <f t="shared" si="9"/>
        <v xml:space="preserve"> </v>
      </c>
      <c r="J106" s="62" t="str">
        <f t="shared" si="10"/>
        <v xml:space="preserve"> </v>
      </c>
    </row>
    <row r="107" spans="1:10">
      <c r="A107" s="61" t="s">
        <v>71</v>
      </c>
      <c r="B107" s="62">
        <v>5</v>
      </c>
      <c r="C107" s="62">
        <v>5</v>
      </c>
      <c r="D107" s="62">
        <v>5</v>
      </c>
      <c r="E107" s="62">
        <f>IFERROR(VLOOKUP(A107,'EU-OECD'!$A$2:$C$35,3,FALSE)," ")</f>
        <v>1</v>
      </c>
      <c r="F107" s="62">
        <f t="shared" si="7"/>
        <v>5</v>
      </c>
      <c r="G107" s="62">
        <f t="shared" si="8"/>
        <v>-2.4021742966180464E-2</v>
      </c>
      <c r="H107" s="62" t="str">
        <f>IFERROR(VLOOKUP(A107,'EU-OECD'!$D$2:$E$29,2,FALSE)," ")</f>
        <v xml:space="preserve"> </v>
      </c>
      <c r="I107" s="62" t="str">
        <f t="shared" si="9"/>
        <v xml:space="preserve"> </v>
      </c>
      <c r="J107" s="62" t="str">
        <f t="shared" si="10"/>
        <v xml:space="preserve"> </v>
      </c>
    </row>
    <row r="108" spans="1:10">
      <c r="A108" s="61" t="s">
        <v>100</v>
      </c>
      <c r="B108" s="62">
        <v>12</v>
      </c>
      <c r="C108" s="62">
        <v>3</v>
      </c>
      <c r="D108" s="62">
        <v>0</v>
      </c>
      <c r="E108" s="62" t="str">
        <f>IFERROR(VLOOKUP(A108,'EU-OECD'!$A$2:$C$35,3,FALSE)," ")</f>
        <v xml:space="preserve"> </v>
      </c>
      <c r="F108" s="62" t="str">
        <f t="shared" si="7"/>
        <v xml:space="preserve"> </v>
      </c>
      <c r="G108" s="62" t="str">
        <f t="shared" si="8"/>
        <v xml:space="preserve"> </v>
      </c>
      <c r="H108" s="62" t="str">
        <f>IFERROR(VLOOKUP(A108,'EU-OECD'!$D$2:$E$29,2,FALSE)," ")</f>
        <v xml:space="preserve"> </v>
      </c>
      <c r="I108" s="62" t="str">
        <f t="shared" si="9"/>
        <v xml:space="preserve"> </v>
      </c>
      <c r="J108" s="62" t="str">
        <f t="shared" si="10"/>
        <v xml:space="preserve"> </v>
      </c>
    </row>
    <row r="109" spans="1:10">
      <c r="A109" s="61" t="s">
        <v>101</v>
      </c>
      <c r="B109" s="62">
        <v>29</v>
      </c>
      <c r="C109" s="62">
        <v>17</v>
      </c>
      <c r="D109" s="62">
        <v>9</v>
      </c>
      <c r="E109" s="62" t="str">
        <f>IFERROR(VLOOKUP(A109,'EU-OECD'!$A$2:$C$35,3,FALSE)," ")</f>
        <v xml:space="preserve"> </v>
      </c>
      <c r="F109" s="62" t="str">
        <f t="shared" si="7"/>
        <v xml:space="preserve"> </v>
      </c>
      <c r="G109" s="62" t="str">
        <f t="shared" si="8"/>
        <v xml:space="preserve"> </v>
      </c>
      <c r="H109" s="62" t="str">
        <f>IFERROR(VLOOKUP(A109,'EU-OECD'!$D$2:$E$29,2,FALSE)," ")</f>
        <v xml:space="preserve"> </v>
      </c>
      <c r="I109" s="62" t="str">
        <f t="shared" si="9"/>
        <v xml:space="preserve"> </v>
      </c>
      <c r="J109" s="62" t="str">
        <f t="shared" si="10"/>
        <v xml:space="preserve"> </v>
      </c>
    </row>
    <row r="110" spans="1:10">
      <c r="A110" s="61" t="s">
        <v>199</v>
      </c>
      <c r="B110" s="62">
        <v>82</v>
      </c>
      <c r="C110" s="62">
        <v>80</v>
      </c>
      <c r="D110" s="62">
        <v>80</v>
      </c>
      <c r="E110" s="62" t="str">
        <f>IFERROR(VLOOKUP(A110,'EU-OECD'!$A$2:$C$35,3,FALSE)," ")</f>
        <v xml:space="preserve"> </v>
      </c>
      <c r="F110" s="62" t="str">
        <f t="shared" si="7"/>
        <v xml:space="preserve"> </v>
      </c>
      <c r="G110" s="62" t="str">
        <f t="shared" si="8"/>
        <v xml:space="preserve"> </v>
      </c>
      <c r="H110" s="62" t="str">
        <f>IFERROR(VLOOKUP(A110,'EU-OECD'!$D$2:$E$29,2,FALSE)," ")</f>
        <v xml:space="preserve"> </v>
      </c>
      <c r="I110" s="62" t="str">
        <f t="shared" si="9"/>
        <v xml:space="preserve"> </v>
      </c>
      <c r="J110" s="62" t="str">
        <f t="shared" si="10"/>
        <v xml:space="preserve"> </v>
      </c>
    </row>
    <row r="111" spans="1:10">
      <c r="A111" s="61" t="s">
        <v>136</v>
      </c>
      <c r="B111" s="62">
        <v>66</v>
      </c>
      <c r="C111" s="62">
        <v>55</v>
      </c>
      <c r="D111" s="62">
        <v>46</v>
      </c>
      <c r="E111" s="62" t="str">
        <f>IFERROR(VLOOKUP(A111,'EU-OECD'!$A$2:$C$35,3,FALSE)," ")</f>
        <v xml:space="preserve"> </v>
      </c>
      <c r="F111" s="62" t="str">
        <f t="shared" si="7"/>
        <v xml:space="preserve"> </v>
      </c>
      <c r="G111" s="62" t="str">
        <f t="shared" si="8"/>
        <v xml:space="preserve"> </v>
      </c>
      <c r="H111" s="62" t="str">
        <f>IFERROR(VLOOKUP(A111,'EU-OECD'!$D$2:$E$29,2,FALSE)," ")</f>
        <v xml:space="preserve"> </v>
      </c>
      <c r="I111" s="62" t="str">
        <f t="shared" si="9"/>
        <v xml:space="preserve"> </v>
      </c>
      <c r="J111" s="62" t="str">
        <f t="shared" si="10"/>
        <v xml:space="preserve"> </v>
      </c>
    </row>
    <row r="112" spans="1:10">
      <c r="A112" s="61" t="s">
        <v>127</v>
      </c>
      <c r="B112" s="62">
        <v>5</v>
      </c>
      <c r="C112" s="62">
        <v>5</v>
      </c>
      <c r="D112" s="62">
        <v>5</v>
      </c>
      <c r="E112" s="62" t="str">
        <f>IFERROR(VLOOKUP(A112,'EU-OECD'!$A$2:$C$35,3,FALSE)," ")</f>
        <v xml:space="preserve"> </v>
      </c>
      <c r="F112" s="62" t="str">
        <f t="shared" si="7"/>
        <v xml:space="preserve"> </v>
      </c>
      <c r="G112" s="62" t="str">
        <f t="shared" si="8"/>
        <v xml:space="preserve"> </v>
      </c>
      <c r="H112" s="62" t="str">
        <f>IFERROR(VLOOKUP(A112,'EU-OECD'!$D$2:$E$29,2,FALSE)," ")</f>
        <v xml:space="preserve"> </v>
      </c>
      <c r="I112" s="62" t="str">
        <f t="shared" si="9"/>
        <v xml:space="preserve"> </v>
      </c>
      <c r="J112" s="62" t="str">
        <f t="shared" si="10"/>
        <v xml:space="preserve"> </v>
      </c>
    </row>
    <row r="113" spans="1:10">
      <c r="A113" s="61" t="s">
        <v>102</v>
      </c>
      <c r="B113" s="62">
        <v>51</v>
      </c>
      <c r="C113" s="62">
        <v>41</v>
      </c>
      <c r="D113" s="62">
        <v>34</v>
      </c>
      <c r="E113" s="62" t="str">
        <f>IFERROR(VLOOKUP(A113,'EU-OECD'!$A$2:$C$35,3,FALSE)," ")</f>
        <v xml:space="preserve"> </v>
      </c>
      <c r="F113" s="62" t="str">
        <f t="shared" si="7"/>
        <v xml:space="preserve"> </v>
      </c>
      <c r="G113" s="62" t="str">
        <f t="shared" si="8"/>
        <v xml:space="preserve"> </v>
      </c>
      <c r="H113" s="62" t="str">
        <f>IFERROR(VLOOKUP(A113,'EU-OECD'!$D$2:$E$29,2,FALSE)," ")</f>
        <v xml:space="preserve"> </v>
      </c>
      <c r="I113" s="62" t="str">
        <f t="shared" si="9"/>
        <v xml:space="preserve"> </v>
      </c>
      <c r="J113" s="62" t="str">
        <f t="shared" si="10"/>
        <v xml:space="preserve"> </v>
      </c>
    </row>
    <row r="114" spans="1:10">
      <c r="A114" s="61" t="s">
        <v>187</v>
      </c>
      <c r="B114" s="62">
        <v>96</v>
      </c>
      <c r="C114" s="62">
        <v>95</v>
      </c>
      <c r="D114" s="62">
        <v>96</v>
      </c>
      <c r="E114" s="62" t="str">
        <f>IFERROR(VLOOKUP(A114,'EU-OECD'!$A$2:$C$35,3,FALSE)," ")</f>
        <v xml:space="preserve"> </v>
      </c>
      <c r="F114" s="62" t="str">
        <f t="shared" si="7"/>
        <v xml:space="preserve"> </v>
      </c>
      <c r="G114" s="62" t="str">
        <f t="shared" si="8"/>
        <v xml:space="preserve"> </v>
      </c>
      <c r="H114" s="62" t="str">
        <f>IFERROR(VLOOKUP(A114,'EU-OECD'!$D$2:$E$29,2,FALSE)," ")</f>
        <v xml:space="preserve"> </v>
      </c>
      <c r="I114" s="62" t="str">
        <f t="shared" si="9"/>
        <v xml:space="preserve"> </v>
      </c>
      <c r="J114" s="62" t="str">
        <f t="shared" si="10"/>
        <v xml:space="preserve"> </v>
      </c>
    </row>
    <row r="115" spans="1:10">
      <c r="A115" s="61" t="s">
        <v>49</v>
      </c>
      <c r="B115" s="62">
        <v>23</v>
      </c>
      <c r="C115" s="62">
        <v>13</v>
      </c>
      <c r="D115" s="62">
        <v>5</v>
      </c>
      <c r="E115" s="62" t="str">
        <f>IFERROR(VLOOKUP(A115,'EU-OECD'!$A$2:$C$35,3,FALSE)," ")</f>
        <v xml:space="preserve"> </v>
      </c>
      <c r="F115" s="62" t="str">
        <f t="shared" si="7"/>
        <v xml:space="preserve"> </v>
      </c>
      <c r="G115" s="62" t="str">
        <f t="shared" si="8"/>
        <v xml:space="preserve"> </v>
      </c>
      <c r="H115" s="62">
        <f>IFERROR(VLOOKUP(A115,'EU-OECD'!$D$2:$E$29,2,FALSE)," ")</f>
        <v>1</v>
      </c>
      <c r="I115" s="62">
        <f t="shared" si="9"/>
        <v>5</v>
      </c>
      <c r="J115" s="62">
        <f t="shared" si="10"/>
        <v>0.16735680074376041</v>
      </c>
    </row>
    <row r="116" spans="1:10">
      <c r="A116" s="61" t="s">
        <v>155</v>
      </c>
      <c r="B116" s="62">
        <v>8</v>
      </c>
      <c r="C116" s="62">
        <v>0</v>
      </c>
      <c r="D116" s="62">
        <v>0</v>
      </c>
      <c r="E116" s="62" t="str">
        <f>IFERROR(VLOOKUP(A116,'EU-OECD'!$A$2:$C$35,3,FALSE)," ")</f>
        <v xml:space="preserve"> </v>
      </c>
      <c r="F116" s="62" t="str">
        <f t="shared" si="7"/>
        <v xml:space="preserve"> </v>
      </c>
      <c r="G116" s="62" t="str">
        <f t="shared" si="8"/>
        <v xml:space="preserve"> </v>
      </c>
      <c r="H116" s="62" t="str">
        <f>IFERROR(VLOOKUP(A116,'EU-OECD'!$D$2:$E$29,2,FALSE)," ")</f>
        <v xml:space="preserve"> </v>
      </c>
      <c r="I116" s="62" t="str">
        <f t="shared" si="9"/>
        <v xml:space="preserve"> </v>
      </c>
      <c r="J116" s="62" t="str">
        <f t="shared" si="10"/>
        <v xml:space="preserve"> </v>
      </c>
    </row>
    <row r="117" spans="1:10">
      <c r="A117" s="61" t="s">
        <v>234</v>
      </c>
      <c r="B117" s="62">
        <v>63</v>
      </c>
      <c r="C117" s="62">
        <v>61</v>
      </c>
      <c r="D117" s="62">
        <v>61</v>
      </c>
      <c r="E117" s="62" t="str">
        <f>IFERROR(VLOOKUP(A117,'EU-OECD'!$A$2:$C$35,3,FALSE)," ")</f>
        <v xml:space="preserve"> </v>
      </c>
      <c r="F117" s="62" t="str">
        <f t="shared" si="7"/>
        <v xml:space="preserve"> </v>
      </c>
      <c r="G117" s="62" t="str">
        <f t="shared" si="8"/>
        <v xml:space="preserve"> </v>
      </c>
      <c r="H117" s="62" t="str">
        <f>IFERROR(VLOOKUP(A117,'EU-OECD'!$D$2:$E$29,2,FALSE)," ")</f>
        <v xml:space="preserve"> </v>
      </c>
      <c r="I117" s="62" t="str">
        <f t="shared" si="9"/>
        <v xml:space="preserve"> </v>
      </c>
      <c r="J117" s="62" t="str">
        <f t="shared" si="10"/>
        <v xml:space="preserve"> </v>
      </c>
    </row>
    <row r="118" spans="1:10">
      <c r="A118" s="61" t="s">
        <v>231</v>
      </c>
      <c r="B118" s="62">
        <v>98</v>
      </c>
      <c r="C118" s="62">
        <v>98</v>
      </c>
      <c r="D118" s="62">
        <v>98</v>
      </c>
      <c r="E118" s="62" t="str">
        <f>IFERROR(VLOOKUP(A118,'EU-OECD'!$A$2:$C$35,3,FALSE)," ")</f>
        <v xml:space="preserve"> </v>
      </c>
      <c r="F118" s="62" t="str">
        <f t="shared" si="7"/>
        <v xml:space="preserve"> </v>
      </c>
      <c r="G118" s="62" t="str">
        <f t="shared" si="8"/>
        <v xml:space="preserve"> </v>
      </c>
      <c r="H118" s="62" t="str">
        <f>IFERROR(VLOOKUP(A118,'EU-OECD'!$D$2:$E$29,2,FALSE)," ")</f>
        <v xml:space="preserve"> </v>
      </c>
      <c r="I118" s="62" t="str">
        <f t="shared" si="9"/>
        <v xml:space="preserve"> </v>
      </c>
      <c r="J118" s="62" t="str">
        <f t="shared" si="10"/>
        <v xml:space="preserve"> </v>
      </c>
    </row>
    <row r="119" spans="1:10">
      <c r="A119" s="61" t="s">
        <v>181</v>
      </c>
      <c r="B119" s="62">
        <v>11</v>
      </c>
      <c r="C119" s="62">
        <v>1</v>
      </c>
      <c r="D119" s="62">
        <v>0</v>
      </c>
      <c r="E119" s="62" t="str">
        <f>IFERROR(VLOOKUP(A119,'EU-OECD'!$A$2:$C$35,3,FALSE)," ")</f>
        <v xml:space="preserve"> </v>
      </c>
      <c r="F119" s="62" t="str">
        <f t="shared" si="7"/>
        <v xml:space="preserve"> </v>
      </c>
      <c r="G119" s="62" t="str">
        <f t="shared" si="8"/>
        <v xml:space="preserve"> </v>
      </c>
      <c r="H119" s="62" t="str">
        <f>IFERROR(VLOOKUP(A119,'EU-OECD'!$D$2:$E$29,2,FALSE)," ")</f>
        <v xml:space="preserve"> </v>
      </c>
      <c r="I119" s="62" t="str">
        <f t="shared" si="9"/>
        <v xml:space="preserve"> </v>
      </c>
      <c r="J119" s="62" t="str">
        <f t="shared" si="10"/>
        <v xml:space="preserve"> </v>
      </c>
    </row>
    <row r="120" spans="1:10">
      <c r="A120" s="61" t="s">
        <v>103</v>
      </c>
      <c r="B120" s="62" t="s">
        <v>267</v>
      </c>
      <c r="C120" s="62" t="s">
        <v>267</v>
      </c>
      <c r="D120" s="62" t="s">
        <v>267</v>
      </c>
      <c r="E120" s="62" t="str">
        <f>IFERROR(VLOOKUP(A120,'EU-OECD'!$A$2:$C$35,3,FALSE)," ")</f>
        <v xml:space="preserve"> </v>
      </c>
      <c r="F120" s="62" t="str">
        <f t="shared" si="7"/>
        <v xml:space="preserve"> </v>
      </c>
      <c r="G120" s="62" t="str">
        <f t="shared" si="8"/>
        <v xml:space="preserve"> </v>
      </c>
      <c r="H120" s="62" t="str">
        <f>IFERROR(VLOOKUP(A120,'EU-OECD'!$D$2:$E$29,2,FALSE)," ")</f>
        <v xml:space="preserve"> </v>
      </c>
      <c r="I120" s="62" t="str">
        <f t="shared" si="9"/>
        <v xml:space="preserve"> </v>
      </c>
      <c r="J120" s="62" t="str">
        <f t="shared" si="10"/>
        <v xml:space="preserve"> </v>
      </c>
    </row>
    <row r="121" spans="1:10">
      <c r="A121" s="61" t="s">
        <v>50</v>
      </c>
      <c r="B121" s="62">
        <v>23</v>
      </c>
      <c r="C121" s="62">
        <v>13</v>
      </c>
      <c r="D121" s="62">
        <v>7</v>
      </c>
      <c r="E121" s="62" t="str">
        <f>IFERROR(VLOOKUP(A121,'EU-OECD'!$A$2:$C$35,3,FALSE)," ")</f>
        <v xml:space="preserve"> </v>
      </c>
      <c r="F121" s="62" t="str">
        <f t="shared" si="7"/>
        <v xml:space="preserve"> </v>
      </c>
      <c r="G121" s="62" t="str">
        <f t="shared" si="8"/>
        <v xml:space="preserve"> </v>
      </c>
      <c r="H121" s="62">
        <f>IFERROR(VLOOKUP(A121,'EU-OECD'!$D$2:$E$29,2,FALSE)," ")</f>
        <v>1</v>
      </c>
      <c r="I121" s="62">
        <f t="shared" si="9"/>
        <v>7</v>
      </c>
      <c r="J121" s="62">
        <f t="shared" si="10"/>
        <v>-0.50207040223128119</v>
      </c>
    </row>
    <row r="122" spans="1:10">
      <c r="A122" s="61" t="s">
        <v>51</v>
      </c>
      <c r="B122" s="62">
        <v>5</v>
      </c>
      <c r="C122" s="62">
        <v>5</v>
      </c>
      <c r="D122" s="62">
        <v>5</v>
      </c>
      <c r="E122" s="62">
        <f>IFERROR(VLOOKUP(A122,'EU-OECD'!$A$2:$C$35,3,FALSE)," ")</f>
        <v>1</v>
      </c>
      <c r="F122" s="62">
        <f t="shared" si="7"/>
        <v>5</v>
      </c>
      <c r="G122" s="62">
        <f t="shared" si="8"/>
        <v>-2.4021742966180464E-2</v>
      </c>
      <c r="H122" s="62">
        <f>IFERROR(VLOOKUP(A122,'EU-OECD'!$D$2:$E$29,2,FALSE)," ")</f>
        <v>1</v>
      </c>
      <c r="I122" s="62">
        <f t="shared" si="9"/>
        <v>5</v>
      </c>
      <c r="J122" s="62">
        <f t="shared" si="10"/>
        <v>0.16735680074376041</v>
      </c>
    </row>
    <row r="123" spans="1:10">
      <c r="A123" s="61" t="s">
        <v>286</v>
      </c>
      <c r="B123" s="62" t="s">
        <v>267</v>
      </c>
      <c r="C123" s="62" t="s">
        <v>267</v>
      </c>
      <c r="D123" s="62" t="s">
        <v>267</v>
      </c>
      <c r="E123" s="62" t="str">
        <f>IFERROR(VLOOKUP(A123,'EU-OECD'!$A$2:$C$35,3,FALSE)," ")</f>
        <v xml:space="preserve"> </v>
      </c>
      <c r="F123" s="62" t="str">
        <f t="shared" si="7"/>
        <v xml:space="preserve"> </v>
      </c>
      <c r="G123" s="62" t="str">
        <f t="shared" si="8"/>
        <v xml:space="preserve"> </v>
      </c>
      <c r="H123" s="62" t="str">
        <f>IFERROR(VLOOKUP(A123,'EU-OECD'!$D$2:$E$29,2,FALSE)," ")</f>
        <v xml:space="preserve"> </v>
      </c>
      <c r="I123" s="62" t="str">
        <f t="shared" si="9"/>
        <v xml:space="preserve"> </v>
      </c>
      <c r="J123" s="62" t="str">
        <f t="shared" si="10"/>
        <v xml:space="preserve"> </v>
      </c>
    </row>
    <row r="124" spans="1:10">
      <c r="A124" s="61" t="s">
        <v>153</v>
      </c>
      <c r="B124" s="62">
        <v>48</v>
      </c>
      <c r="C124" s="62">
        <v>39</v>
      </c>
      <c r="D124" s="62">
        <v>33</v>
      </c>
      <c r="E124" s="62" t="str">
        <f>IFERROR(VLOOKUP(A124,'EU-OECD'!$A$2:$C$35,3,FALSE)," ")</f>
        <v xml:space="preserve"> </v>
      </c>
      <c r="F124" s="62" t="str">
        <f t="shared" si="7"/>
        <v xml:space="preserve"> </v>
      </c>
      <c r="G124" s="62" t="str">
        <f t="shared" si="8"/>
        <v xml:space="preserve"> </v>
      </c>
      <c r="H124" s="62" t="str">
        <f>IFERROR(VLOOKUP(A124,'EU-OECD'!$D$2:$E$29,2,FALSE)," ")</f>
        <v xml:space="preserve"> </v>
      </c>
      <c r="I124" s="62" t="str">
        <f t="shared" si="9"/>
        <v xml:space="preserve"> </v>
      </c>
      <c r="J124" s="62" t="str">
        <f t="shared" si="10"/>
        <v xml:space="preserve"> </v>
      </c>
    </row>
    <row r="125" spans="1:10">
      <c r="A125" s="61" t="s">
        <v>225</v>
      </c>
      <c r="B125" s="62">
        <v>98</v>
      </c>
      <c r="C125" s="62">
        <v>98</v>
      </c>
      <c r="D125" s="62">
        <v>98</v>
      </c>
      <c r="E125" s="62" t="str">
        <f>IFERROR(VLOOKUP(A125,'EU-OECD'!$A$2:$C$35,3,FALSE)," ")</f>
        <v xml:space="preserve"> </v>
      </c>
      <c r="F125" s="62" t="str">
        <f t="shared" si="7"/>
        <v xml:space="preserve"> </v>
      </c>
      <c r="G125" s="62" t="str">
        <f t="shared" si="8"/>
        <v xml:space="preserve"> </v>
      </c>
      <c r="H125" s="62" t="str">
        <f>IFERROR(VLOOKUP(A125,'EU-OECD'!$D$2:$E$29,2,FALSE)," ")</f>
        <v xml:space="preserve"> </v>
      </c>
      <c r="I125" s="62" t="str">
        <f t="shared" si="9"/>
        <v xml:space="preserve"> </v>
      </c>
      <c r="J125" s="62" t="str">
        <f t="shared" si="10"/>
        <v xml:space="preserve"> </v>
      </c>
    </row>
    <row r="126" spans="1:10">
      <c r="A126" s="61" t="s">
        <v>188</v>
      </c>
      <c r="B126" s="62">
        <v>98</v>
      </c>
      <c r="C126" s="62">
        <v>98</v>
      </c>
      <c r="D126" s="62">
        <v>97</v>
      </c>
      <c r="E126" s="62" t="str">
        <f>IFERROR(VLOOKUP(A126,'EU-OECD'!$A$2:$C$35,3,FALSE)," ")</f>
        <v xml:space="preserve"> </v>
      </c>
      <c r="F126" s="62" t="str">
        <f t="shared" si="7"/>
        <v xml:space="preserve"> </v>
      </c>
      <c r="G126" s="62" t="str">
        <f t="shared" si="8"/>
        <v xml:space="preserve"> </v>
      </c>
      <c r="H126" s="62" t="str">
        <f>IFERROR(VLOOKUP(A126,'EU-OECD'!$D$2:$E$29,2,FALSE)," ")</f>
        <v xml:space="preserve"> </v>
      </c>
      <c r="I126" s="62" t="str">
        <f t="shared" si="9"/>
        <v xml:space="preserve"> </v>
      </c>
      <c r="J126" s="62" t="str">
        <f t="shared" si="10"/>
        <v xml:space="preserve"> </v>
      </c>
    </row>
    <row r="127" spans="1:10">
      <c r="A127" s="61" t="s">
        <v>105</v>
      </c>
      <c r="B127" s="62">
        <v>22</v>
      </c>
      <c r="C127" s="62">
        <v>8</v>
      </c>
      <c r="D127" s="62">
        <v>0</v>
      </c>
      <c r="E127" s="62" t="str">
        <f>IFERROR(VLOOKUP(A127,'EU-OECD'!$A$2:$C$35,3,FALSE)," ")</f>
        <v xml:space="preserve"> </v>
      </c>
      <c r="F127" s="62" t="str">
        <f t="shared" si="7"/>
        <v xml:space="preserve"> </v>
      </c>
      <c r="G127" s="62" t="str">
        <f t="shared" si="8"/>
        <v xml:space="preserve"> </v>
      </c>
      <c r="H127" s="62" t="str">
        <f>IFERROR(VLOOKUP(A127,'EU-OECD'!$D$2:$E$29,2,FALSE)," ")</f>
        <v xml:space="preserve"> </v>
      </c>
      <c r="I127" s="62" t="str">
        <f t="shared" si="9"/>
        <v xml:space="preserve"> </v>
      </c>
      <c r="J127" s="62" t="str">
        <f t="shared" si="10"/>
        <v xml:space="preserve"> </v>
      </c>
    </row>
    <row r="128" spans="1:10">
      <c r="A128" s="61" t="s">
        <v>287</v>
      </c>
      <c r="B128" s="62">
        <v>64</v>
      </c>
      <c r="C128" s="62">
        <v>35</v>
      </c>
      <c r="D128" s="62">
        <v>8</v>
      </c>
      <c r="E128" s="62" t="str">
        <f>IFERROR(VLOOKUP(A128,'EU-OECD'!$A$2:$C$35,3,FALSE)," ")</f>
        <v xml:space="preserve"> </v>
      </c>
      <c r="F128" s="62" t="str">
        <f t="shared" si="7"/>
        <v xml:space="preserve"> </v>
      </c>
      <c r="G128" s="62" t="str">
        <f t="shared" si="8"/>
        <v xml:space="preserve"> </v>
      </c>
      <c r="H128" s="62" t="str">
        <f>IFERROR(VLOOKUP(A128,'EU-OECD'!$D$2:$E$29,2,FALSE)," ")</f>
        <v xml:space="preserve"> </v>
      </c>
      <c r="I128" s="62" t="str">
        <f t="shared" si="9"/>
        <v xml:space="preserve"> </v>
      </c>
      <c r="J128" s="62" t="str">
        <f t="shared" si="10"/>
        <v xml:space="preserve"> </v>
      </c>
    </row>
    <row r="129" spans="1:10">
      <c r="A129" s="61" t="s">
        <v>236</v>
      </c>
      <c r="B129" s="62">
        <v>95</v>
      </c>
      <c r="C129" s="62">
        <v>96</v>
      </c>
      <c r="D129" s="62">
        <v>98</v>
      </c>
      <c r="E129" s="62" t="str">
        <f>IFERROR(VLOOKUP(A129,'EU-OECD'!$A$2:$C$35,3,FALSE)," ")</f>
        <v xml:space="preserve"> </v>
      </c>
      <c r="F129" s="62" t="str">
        <f t="shared" si="7"/>
        <v xml:space="preserve"> </v>
      </c>
      <c r="G129" s="62" t="str">
        <f t="shared" si="8"/>
        <v xml:space="preserve"> </v>
      </c>
      <c r="H129" s="62" t="str">
        <f>IFERROR(VLOOKUP(A129,'EU-OECD'!$D$2:$E$29,2,FALSE)," ")</f>
        <v xml:space="preserve"> </v>
      </c>
      <c r="I129" s="62" t="str">
        <f t="shared" si="9"/>
        <v xml:space="preserve"> </v>
      </c>
      <c r="J129" s="62" t="str">
        <f t="shared" si="10"/>
        <v xml:space="preserve"> </v>
      </c>
    </row>
    <row r="130" spans="1:10">
      <c r="A130" s="61" t="s">
        <v>53</v>
      </c>
      <c r="B130" s="62">
        <v>5</v>
      </c>
      <c r="C130" s="62">
        <v>5</v>
      </c>
      <c r="D130" s="62">
        <v>5</v>
      </c>
      <c r="E130" s="62" t="str">
        <f>IFERROR(VLOOKUP(A130,'EU-OECD'!$A$2:$C$35,3,FALSE)," ")</f>
        <v xml:space="preserve"> </v>
      </c>
      <c r="F130" s="62" t="str">
        <f t="shared" si="7"/>
        <v xml:space="preserve"> </v>
      </c>
      <c r="G130" s="62" t="str">
        <f t="shared" si="8"/>
        <v xml:space="preserve"> </v>
      </c>
      <c r="H130" s="62">
        <f>IFERROR(VLOOKUP(A130,'EU-OECD'!$D$2:$E$29,2,FALSE)," ")</f>
        <v>1</v>
      </c>
      <c r="I130" s="62">
        <f t="shared" si="9"/>
        <v>5</v>
      </c>
      <c r="J130" s="62">
        <f t="shared" si="10"/>
        <v>0.16735680074376041</v>
      </c>
    </row>
    <row r="131" spans="1:10">
      <c r="A131" s="61" t="s">
        <v>288</v>
      </c>
      <c r="B131" s="62">
        <v>20</v>
      </c>
      <c r="C131" s="62">
        <v>24</v>
      </c>
      <c r="D131" s="62">
        <v>32</v>
      </c>
      <c r="E131" s="62" t="str">
        <f>IFERROR(VLOOKUP(A131,'EU-OECD'!$A$2:$C$35,3,FALSE)," ")</f>
        <v xml:space="preserve"> </v>
      </c>
      <c r="F131" s="62" t="str">
        <f t="shared" si="7"/>
        <v xml:space="preserve"> </v>
      </c>
      <c r="G131" s="62" t="str">
        <f t="shared" si="8"/>
        <v xml:space="preserve"> </v>
      </c>
      <c r="H131" s="62" t="str">
        <f>IFERROR(VLOOKUP(A131,'EU-OECD'!$D$2:$E$29,2,FALSE)," ")</f>
        <v xml:space="preserve"> </v>
      </c>
      <c r="I131" s="62" t="str">
        <f t="shared" si="9"/>
        <v xml:space="preserve"> </v>
      </c>
      <c r="J131" s="62" t="str">
        <f t="shared" si="10"/>
        <v xml:space="preserve"> </v>
      </c>
    </row>
    <row r="132" spans="1:10">
      <c r="A132" s="61" t="s">
        <v>289</v>
      </c>
      <c r="B132" s="62" t="s">
        <v>267</v>
      </c>
      <c r="C132" s="62" t="s">
        <v>267</v>
      </c>
      <c r="D132" s="62" t="s">
        <v>267</v>
      </c>
      <c r="E132" s="62" t="str">
        <f>IFERROR(VLOOKUP(A132,'EU-OECD'!$A$2:$C$35,3,FALSE)," ")</f>
        <v xml:space="preserve"> </v>
      </c>
      <c r="F132" s="62" t="str">
        <f t="shared" si="7"/>
        <v xml:space="preserve"> </v>
      </c>
      <c r="G132" s="62" t="str">
        <f t="shared" si="8"/>
        <v xml:space="preserve"> </v>
      </c>
      <c r="H132" s="62" t="str">
        <f>IFERROR(VLOOKUP(A132,'EU-OECD'!$D$2:$E$29,2,FALSE)," ")</f>
        <v xml:space="preserve"> </v>
      </c>
      <c r="I132" s="62" t="str">
        <f t="shared" si="9"/>
        <v xml:space="preserve"> </v>
      </c>
      <c r="J132" s="62" t="str">
        <f t="shared" si="10"/>
        <v xml:space="preserve"> </v>
      </c>
    </row>
    <row r="133" spans="1:10">
      <c r="A133" s="61" t="s">
        <v>224</v>
      </c>
      <c r="B133" s="62">
        <v>80</v>
      </c>
      <c r="C133" s="62">
        <v>68</v>
      </c>
      <c r="D133" s="62">
        <v>58</v>
      </c>
      <c r="E133" s="62" t="str">
        <f>IFERROR(VLOOKUP(A133,'EU-OECD'!$A$2:$C$35,3,FALSE)," ")</f>
        <v xml:space="preserve"> </v>
      </c>
      <c r="F133" s="62" t="str">
        <f t="shared" si="7"/>
        <v xml:space="preserve"> </v>
      </c>
      <c r="G133" s="62" t="str">
        <f t="shared" si="8"/>
        <v xml:space="preserve"> </v>
      </c>
      <c r="H133" s="62" t="str">
        <f>IFERROR(VLOOKUP(A133,'EU-OECD'!$D$2:$E$29,2,FALSE)," ")</f>
        <v xml:space="preserve"> </v>
      </c>
      <c r="I133" s="62" t="str">
        <f t="shared" si="9"/>
        <v xml:space="preserve"> </v>
      </c>
      <c r="J133" s="62" t="str">
        <f t="shared" si="10"/>
        <v xml:space="preserve"> </v>
      </c>
    </row>
    <row r="134" spans="1:10">
      <c r="A134" s="61" t="s">
        <v>134</v>
      </c>
      <c r="B134" s="62">
        <v>19</v>
      </c>
      <c r="C134" s="62">
        <v>7</v>
      </c>
      <c r="D134" s="62">
        <v>0</v>
      </c>
      <c r="E134" s="62" t="str">
        <f>IFERROR(VLOOKUP(A134,'EU-OECD'!$A$2:$C$35,3,FALSE)," ")</f>
        <v xml:space="preserve"> </v>
      </c>
      <c r="F134" s="62" t="str">
        <f t="shared" si="7"/>
        <v xml:space="preserve"> </v>
      </c>
      <c r="G134" s="62" t="str">
        <f t="shared" si="8"/>
        <v xml:space="preserve"> </v>
      </c>
      <c r="H134" s="62" t="str">
        <f>IFERROR(VLOOKUP(A134,'EU-OECD'!$D$2:$E$29,2,FALSE)," ")</f>
        <v xml:space="preserve"> </v>
      </c>
      <c r="I134" s="62" t="str">
        <f t="shared" si="9"/>
        <v xml:space="preserve"> </v>
      </c>
      <c r="J134" s="62" t="str">
        <f t="shared" si="10"/>
        <v xml:space="preserve"> </v>
      </c>
    </row>
    <row r="135" spans="1:10">
      <c r="A135" s="61" t="s">
        <v>290</v>
      </c>
      <c r="B135" s="62" t="s">
        <v>267</v>
      </c>
      <c r="C135" s="62" t="s">
        <v>267</v>
      </c>
      <c r="D135" s="62" t="s">
        <v>267</v>
      </c>
      <c r="E135" s="62" t="str">
        <f>IFERROR(VLOOKUP(A135,'EU-OECD'!$A$2:$C$35,3,FALSE)," ")</f>
        <v xml:space="preserve"> </v>
      </c>
      <c r="F135" s="62" t="str">
        <f t="shared" ref="F135:F198" si="11">IF(E135=1,D135," ")</f>
        <v xml:space="preserve"> </v>
      </c>
      <c r="G135" s="62" t="str">
        <f t="shared" ref="G135:G198" si="12">IFERROR((F135-$F$238)/$F$239*(-1)," ")</f>
        <v xml:space="preserve"> </v>
      </c>
      <c r="H135" s="62" t="str">
        <f>IFERROR(VLOOKUP(A135,'EU-OECD'!$D$2:$E$29,2,FALSE)," ")</f>
        <v xml:space="preserve"> </v>
      </c>
      <c r="I135" s="62" t="str">
        <f t="shared" ref="I135:I198" si="13">IF(H135=1,D135," ")</f>
        <v xml:space="preserve"> </v>
      </c>
      <c r="J135" s="62" t="str">
        <f t="shared" si="10"/>
        <v xml:space="preserve"> </v>
      </c>
    </row>
    <row r="136" spans="1:10">
      <c r="A136" s="61" t="s">
        <v>73</v>
      </c>
      <c r="B136" s="62">
        <v>25</v>
      </c>
      <c r="C136" s="62">
        <v>18</v>
      </c>
      <c r="D136" s="62">
        <v>14</v>
      </c>
      <c r="E136" s="62">
        <f>IFERROR(VLOOKUP(A136,'EU-OECD'!$A$2:$C$35,3,FALSE)," ")</f>
        <v>1</v>
      </c>
      <c r="F136" s="62">
        <f t="shared" si="11"/>
        <v>14</v>
      </c>
      <c r="G136" s="62">
        <f t="shared" si="12"/>
        <v>-3.6993484167918047</v>
      </c>
      <c r="H136" s="62" t="str">
        <f>IFERROR(VLOOKUP(A136,'EU-OECD'!$D$2:$E$29,2,FALSE)," ")</f>
        <v xml:space="preserve"> </v>
      </c>
      <c r="I136" s="62" t="str">
        <f t="shared" si="13"/>
        <v xml:space="preserve"> </v>
      </c>
      <c r="J136" s="62" t="str">
        <f t="shared" si="10"/>
        <v xml:space="preserve"> </v>
      </c>
    </row>
    <row r="137" spans="1:10">
      <c r="A137" s="61" t="s">
        <v>291</v>
      </c>
      <c r="B137" s="62">
        <v>55</v>
      </c>
      <c r="C137" s="62">
        <v>47</v>
      </c>
      <c r="D137" s="62">
        <v>41</v>
      </c>
      <c r="E137" s="62" t="str">
        <f>IFERROR(VLOOKUP(A137,'EU-OECD'!$A$2:$C$35,3,FALSE)," ")</f>
        <v xml:space="preserve"> </v>
      </c>
      <c r="F137" s="62" t="str">
        <f t="shared" si="11"/>
        <v xml:space="preserve"> </v>
      </c>
      <c r="G137" s="62" t="str">
        <f t="shared" si="12"/>
        <v xml:space="preserve"> </v>
      </c>
      <c r="H137" s="62" t="str">
        <f>IFERROR(VLOOKUP(A137,'EU-OECD'!$D$2:$E$29,2,FALSE)," ")</f>
        <v xml:space="preserve"> </v>
      </c>
      <c r="I137" s="62" t="str">
        <f t="shared" si="13"/>
        <v xml:space="preserve"> </v>
      </c>
      <c r="J137" s="62" t="str">
        <f t="shared" si="10"/>
        <v xml:space="preserve"> </v>
      </c>
    </row>
    <row r="138" spans="1:10">
      <c r="A138" s="61" t="s">
        <v>144</v>
      </c>
      <c r="B138" s="62">
        <v>28</v>
      </c>
      <c r="C138" s="62">
        <v>18</v>
      </c>
      <c r="D138" s="62">
        <v>11</v>
      </c>
      <c r="E138" s="62" t="str">
        <f>IFERROR(VLOOKUP(A138,'EU-OECD'!$A$2:$C$35,3,FALSE)," ")</f>
        <v xml:space="preserve"> </v>
      </c>
      <c r="F138" s="62" t="str">
        <f t="shared" si="11"/>
        <v xml:space="preserve"> </v>
      </c>
      <c r="G138" s="62" t="str">
        <f t="shared" si="12"/>
        <v xml:space="preserve"> </v>
      </c>
      <c r="H138" s="62" t="str">
        <f>IFERROR(VLOOKUP(A138,'EU-OECD'!$D$2:$E$29,2,FALSE)," ")</f>
        <v xml:space="preserve"> </v>
      </c>
      <c r="I138" s="62" t="str">
        <f t="shared" si="13"/>
        <v xml:space="preserve"> </v>
      </c>
      <c r="J138" s="62" t="str">
        <f t="shared" si="10"/>
        <v xml:space="preserve"> </v>
      </c>
    </row>
    <row r="139" spans="1:10">
      <c r="A139" s="61" t="s">
        <v>292</v>
      </c>
      <c r="B139" s="62">
        <v>5</v>
      </c>
      <c r="C139" s="62">
        <v>5</v>
      </c>
      <c r="D139" s="62">
        <v>5</v>
      </c>
      <c r="E139" s="62" t="str">
        <f>IFERROR(VLOOKUP(A139,'EU-OECD'!$A$2:$C$35,3,FALSE)," ")</f>
        <v xml:space="preserve"> </v>
      </c>
      <c r="F139" s="62" t="str">
        <f t="shared" si="11"/>
        <v xml:space="preserve"> </v>
      </c>
      <c r="G139" s="62" t="str">
        <f t="shared" si="12"/>
        <v xml:space="preserve"> </v>
      </c>
      <c r="H139" s="62" t="str">
        <f>IFERROR(VLOOKUP(A139,'EU-OECD'!$D$2:$E$29,2,FALSE)," ")</f>
        <v xml:space="preserve"> </v>
      </c>
      <c r="I139" s="62" t="str">
        <f t="shared" si="13"/>
        <v xml:space="preserve"> </v>
      </c>
      <c r="J139" s="62" t="str">
        <f t="shared" si="10"/>
        <v xml:space="preserve"> </v>
      </c>
    </row>
    <row r="140" spans="1:10">
      <c r="A140" s="61" t="s">
        <v>173</v>
      </c>
      <c r="B140" s="62">
        <v>81</v>
      </c>
      <c r="C140" s="62">
        <v>75</v>
      </c>
      <c r="D140" s="62">
        <v>72</v>
      </c>
      <c r="E140" s="62" t="str">
        <f>IFERROR(VLOOKUP(A140,'EU-OECD'!$A$2:$C$35,3,FALSE)," ")</f>
        <v xml:space="preserve"> </v>
      </c>
      <c r="F140" s="62" t="str">
        <f t="shared" si="11"/>
        <v xml:space="preserve"> </v>
      </c>
      <c r="G140" s="62" t="str">
        <f t="shared" si="12"/>
        <v xml:space="preserve"> </v>
      </c>
      <c r="H140" s="62" t="str">
        <f>IFERROR(VLOOKUP(A140,'EU-OECD'!$D$2:$E$29,2,FALSE)," ")</f>
        <v xml:space="preserve"> </v>
      </c>
      <c r="I140" s="62" t="str">
        <f t="shared" si="13"/>
        <v xml:space="preserve"> </v>
      </c>
      <c r="J140" s="62" t="str">
        <f t="shared" si="10"/>
        <v xml:space="preserve"> </v>
      </c>
    </row>
    <row r="141" spans="1:10">
      <c r="A141" s="61" t="s">
        <v>106</v>
      </c>
      <c r="B141" s="62">
        <v>44</v>
      </c>
      <c r="C141" s="62">
        <v>35</v>
      </c>
      <c r="D141" s="62">
        <v>28</v>
      </c>
      <c r="E141" s="62" t="str">
        <f>IFERROR(VLOOKUP(A141,'EU-OECD'!$A$2:$C$35,3,FALSE)," ")</f>
        <v xml:space="preserve"> </v>
      </c>
      <c r="F141" s="62" t="str">
        <f t="shared" si="11"/>
        <v xml:space="preserve"> </v>
      </c>
      <c r="G141" s="62" t="str">
        <f t="shared" si="12"/>
        <v xml:space="preserve"> </v>
      </c>
      <c r="H141" s="62" t="str">
        <f>IFERROR(VLOOKUP(A141,'EU-OECD'!$D$2:$E$29,2,FALSE)," ")</f>
        <v xml:space="preserve"> </v>
      </c>
      <c r="I141" s="62" t="str">
        <f t="shared" si="13"/>
        <v xml:space="preserve"> </v>
      </c>
      <c r="J141" s="62" t="str">
        <f t="shared" si="10"/>
        <v xml:space="preserve"> </v>
      </c>
    </row>
    <row r="142" spans="1:10">
      <c r="A142" s="61" t="s">
        <v>293</v>
      </c>
      <c r="B142" s="62" t="s">
        <v>267</v>
      </c>
      <c r="C142" s="62" t="s">
        <v>267</v>
      </c>
      <c r="D142" s="62" t="s">
        <v>267</v>
      </c>
      <c r="E142" s="62" t="str">
        <f>IFERROR(VLOOKUP(A142,'EU-OECD'!$A$2:$C$35,3,FALSE)," ")</f>
        <v xml:space="preserve"> </v>
      </c>
      <c r="F142" s="62" t="str">
        <f t="shared" si="11"/>
        <v xml:space="preserve"> </v>
      </c>
      <c r="G142" s="62" t="str">
        <f t="shared" si="12"/>
        <v xml:space="preserve"> </v>
      </c>
      <c r="H142" s="62" t="str">
        <f>IFERROR(VLOOKUP(A142,'EU-OECD'!$D$2:$E$29,2,FALSE)," ")</f>
        <v xml:space="preserve"> </v>
      </c>
      <c r="I142" s="62" t="str">
        <f t="shared" si="13"/>
        <v xml:space="preserve"> </v>
      </c>
      <c r="J142" s="62" t="str">
        <f t="shared" si="10"/>
        <v xml:space="preserve"> </v>
      </c>
    </row>
    <row r="143" spans="1:10">
      <c r="A143" s="61" t="s">
        <v>148</v>
      </c>
      <c r="B143" s="62">
        <v>19</v>
      </c>
      <c r="C143" s="62">
        <v>9</v>
      </c>
      <c r="D143" s="62">
        <v>2</v>
      </c>
      <c r="E143" s="62" t="str">
        <f>IFERROR(VLOOKUP(A143,'EU-OECD'!$A$2:$C$35,3,FALSE)," ")</f>
        <v xml:space="preserve"> </v>
      </c>
      <c r="F143" s="62" t="str">
        <f t="shared" si="11"/>
        <v xml:space="preserve"> </v>
      </c>
      <c r="G143" s="62" t="str">
        <f t="shared" si="12"/>
        <v xml:space="preserve"> </v>
      </c>
      <c r="H143" s="62" t="str">
        <f>IFERROR(VLOOKUP(A143,'EU-OECD'!$D$2:$E$29,2,FALSE)," ")</f>
        <v xml:space="preserve"> </v>
      </c>
      <c r="I143" s="62" t="str">
        <f t="shared" si="13"/>
        <v xml:space="preserve"> </v>
      </c>
      <c r="J143" s="62" t="str">
        <f t="shared" si="10"/>
        <v xml:space="preserve"> </v>
      </c>
    </row>
    <row r="144" spans="1:10">
      <c r="A144" s="61" t="s">
        <v>217</v>
      </c>
      <c r="B144" s="62">
        <v>98</v>
      </c>
      <c r="C144" s="62">
        <v>98</v>
      </c>
      <c r="D144" s="62">
        <v>95</v>
      </c>
      <c r="E144" s="62" t="str">
        <f>IFERROR(VLOOKUP(A144,'EU-OECD'!$A$2:$C$35,3,FALSE)," ")</f>
        <v xml:space="preserve"> </v>
      </c>
      <c r="F144" s="62" t="str">
        <f t="shared" si="11"/>
        <v xml:space="preserve"> </v>
      </c>
      <c r="G144" s="62" t="str">
        <f t="shared" si="12"/>
        <v xml:space="preserve"> </v>
      </c>
      <c r="H144" s="62" t="str">
        <f>IFERROR(VLOOKUP(A144,'EU-OECD'!$D$2:$E$29,2,FALSE)," ")</f>
        <v xml:space="preserve"> </v>
      </c>
      <c r="I144" s="62" t="str">
        <f t="shared" si="13"/>
        <v xml:space="preserve"> </v>
      </c>
      <c r="J144" s="62" t="str">
        <f t="shared" si="10"/>
        <v xml:space="preserve"> </v>
      </c>
    </row>
    <row r="145" spans="1:10">
      <c r="A145" s="61" t="s">
        <v>223</v>
      </c>
      <c r="B145" s="62">
        <v>98</v>
      </c>
      <c r="C145" s="62">
        <v>95</v>
      </c>
      <c r="D145" s="62">
        <v>92</v>
      </c>
      <c r="E145" s="62" t="str">
        <f>IFERROR(VLOOKUP(A145,'EU-OECD'!$A$2:$C$35,3,FALSE)," ")</f>
        <v xml:space="preserve"> </v>
      </c>
      <c r="F145" s="62" t="str">
        <f t="shared" si="11"/>
        <v xml:space="preserve"> </v>
      </c>
      <c r="G145" s="62" t="str">
        <f t="shared" si="12"/>
        <v xml:space="preserve"> </v>
      </c>
      <c r="H145" s="62" t="str">
        <f>IFERROR(VLOOKUP(A145,'EU-OECD'!$D$2:$E$29,2,FALSE)," ")</f>
        <v xml:space="preserve"> </v>
      </c>
      <c r="I145" s="62" t="str">
        <f t="shared" si="13"/>
        <v xml:space="preserve"> </v>
      </c>
      <c r="J145" s="62" t="str">
        <f t="shared" si="10"/>
        <v xml:space="preserve"> </v>
      </c>
    </row>
    <row r="146" spans="1:10">
      <c r="A146" s="61" t="s">
        <v>177</v>
      </c>
      <c r="B146" s="62">
        <v>74</v>
      </c>
      <c r="C146" s="62">
        <v>63</v>
      </c>
      <c r="D146" s="62">
        <v>55</v>
      </c>
      <c r="E146" s="62" t="str">
        <f>IFERROR(VLOOKUP(A146,'EU-OECD'!$A$2:$C$35,3,FALSE)," ")</f>
        <v xml:space="preserve"> </v>
      </c>
      <c r="F146" s="62" t="str">
        <f t="shared" si="11"/>
        <v xml:space="preserve"> </v>
      </c>
      <c r="G146" s="62" t="str">
        <f t="shared" si="12"/>
        <v xml:space="preserve"> </v>
      </c>
      <c r="H146" s="62" t="str">
        <f>IFERROR(VLOOKUP(A146,'EU-OECD'!$D$2:$E$29,2,FALSE)," ")</f>
        <v xml:space="preserve"> </v>
      </c>
      <c r="I146" s="62" t="str">
        <f t="shared" si="13"/>
        <v xml:space="preserve"> </v>
      </c>
      <c r="J146" s="62" t="str">
        <f t="shared" si="10"/>
        <v xml:space="preserve"> </v>
      </c>
    </row>
    <row r="147" spans="1:10">
      <c r="A147" s="61" t="s">
        <v>294</v>
      </c>
      <c r="B147" s="62">
        <v>5</v>
      </c>
      <c r="C147" s="62">
        <v>3</v>
      </c>
      <c r="D147" s="62">
        <v>5</v>
      </c>
      <c r="E147" s="62" t="str">
        <f>IFERROR(VLOOKUP(A147,'EU-OECD'!$A$2:$C$35,3,FALSE)," ")</f>
        <v xml:space="preserve"> </v>
      </c>
      <c r="F147" s="62" t="str">
        <f t="shared" si="11"/>
        <v xml:space="preserve"> </v>
      </c>
      <c r="G147" s="62" t="str">
        <f t="shared" si="12"/>
        <v xml:space="preserve"> </v>
      </c>
      <c r="H147" s="62" t="str">
        <f>IFERROR(VLOOKUP(A147,'EU-OECD'!$D$2:$E$29,2,FALSE)," ")</f>
        <v xml:space="preserve"> </v>
      </c>
      <c r="I147" s="62" t="str">
        <f t="shared" si="13"/>
        <v xml:space="preserve"> </v>
      </c>
      <c r="J147" s="62" t="str">
        <f t="shared" ref="J147:J210" si="14">IFERROR((I147-$I$238)/$I$239*(-1)," ")</f>
        <v xml:space="preserve"> </v>
      </c>
    </row>
    <row r="148" spans="1:10">
      <c r="A148" s="61" t="s">
        <v>198</v>
      </c>
      <c r="B148" s="62">
        <v>74</v>
      </c>
      <c r="C148" s="62">
        <v>77</v>
      </c>
      <c r="D148" s="62">
        <v>82</v>
      </c>
      <c r="E148" s="62" t="str">
        <f>IFERROR(VLOOKUP(A148,'EU-OECD'!$A$2:$C$35,3,FALSE)," ")</f>
        <v xml:space="preserve"> </v>
      </c>
      <c r="F148" s="62" t="str">
        <f t="shared" si="11"/>
        <v xml:space="preserve"> </v>
      </c>
      <c r="G148" s="62" t="str">
        <f t="shared" si="12"/>
        <v xml:space="preserve"> </v>
      </c>
      <c r="H148" s="62" t="str">
        <f>IFERROR(VLOOKUP(A148,'EU-OECD'!$D$2:$E$29,2,FALSE)," ")</f>
        <v xml:space="preserve"> </v>
      </c>
      <c r="I148" s="62" t="str">
        <f t="shared" si="13"/>
        <v xml:space="preserve"> </v>
      </c>
      <c r="J148" s="62" t="str">
        <f t="shared" si="14"/>
        <v xml:space="preserve"> </v>
      </c>
    </row>
    <row r="149" spans="1:10">
      <c r="A149" s="61" t="s">
        <v>54</v>
      </c>
      <c r="B149" s="62">
        <v>5</v>
      </c>
      <c r="C149" s="62">
        <v>5</v>
      </c>
      <c r="D149" s="62">
        <v>5</v>
      </c>
      <c r="E149" s="62">
        <f>IFERROR(VLOOKUP(A149,'EU-OECD'!$A$2:$C$35,3,FALSE)," ")</f>
        <v>1</v>
      </c>
      <c r="F149" s="62">
        <f t="shared" si="11"/>
        <v>5</v>
      </c>
      <c r="G149" s="62">
        <f t="shared" si="12"/>
        <v>-2.4021742966180464E-2</v>
      </c>
      <c r="H149" s="62">
        <f>IFERROR(VLOOKUP(A149,'EU-OECD'!$D$2:$E$29,2,FALSE)," ")</f>
        <v>1</v>
      </c>
      <c r="I149" s="62">
        <f t="shared" si="13"/>
        <v>5</v>
      </c>
      <c r="J149" s="62">
        <f t="shared" si="14"/>
        <v>0.16735680074376041</v>
      </c>
    </row>
    <row r="150" spans="1:10">
      <c r="A150" s="61" t="s">
        <v>295</v>
      </c>
      <c r="B150" s="62" t="s">
        <v>267</v>
      </c>
      <c r="C150" s="62" t="s">
        <v>267</v>
      </c>
      <c r="D150" s="62" t="s">
        <v>267</v>
      </c>
      <c r="E150" s="62" t="str">
        <f>IFERROR(VLOOKUP(A150,'EU-OECD'!$A$2:$C$35,3,FALSE)," ")</f>
        <v xml:space="preserve"> </v>
      </c>
      <c r="F150" s="62" t="str">
        <f t="shared" si="11"/>
        <v xml:space="preserve"> </v>
      </c>
      <c r="G150" s="62" t="str">
        <f t="shared" si="12"/>
        <v xml:space="preserve"> </v>
      </c>
      <c r="H150" s="62" t="str">
        <f>IFERROR(VLOOKUP(A150,'EU-OECD'!$D$2:$E$29,2,FALSE)," ")</f>
        <v xml:space="preserve"> </v>
      </c>
      <c r="I150" s="62" t="str">
        <f t="shared" si="13"/>
        <v xml:space="preserve"> </v>
      </c>
      <c r="J150" s="62" t="str">
        <f t="shared" si="14"/>
        <v xml:space="preserve"> </v>
      </c>
    </row>
    <row r="151" spans="1:10">
      <c r="A151" s="61" t="s">
        <v>296</v>
      </c>
      <c r="B151" s="62" t="s">
        <v>267</v>
      </c>
      <c r="C151" s="62" t="s">
        <v>267</v>
      </c>
      <c r="D151" s="62" t="s">
        <v>267</v>
      </c>
      <c r="E151" s="62" t="str">
        <f>IFERROR(VLOOKUP(A151,'EU-OECD'!$A$2:$C$35,3,FALSE)," ")</f>
        <v xml:space="preserve"> </v>
      </c>
      <c r="F151" s="62" t="str">
        <f t="shared" si="11"/>
        <v xml:space="preserve"> </v>
      </c>
      <c r="G151" s="62" t="str">
        <f t="shared" si="12"/>
        <v xml:space="preserve"> </v>
      </c>
      <c r="H151" s="62" t="str">
        <f>IFERROR(VLOOKUP(A151,'EU-OECD'!$D$2:$E$29,2,FALSE)," ")</f>
        <v xml:space="preserve"> </v>
      </c>
      <c r="I151" s="62" t="str">
        <f t="shared" si="13"/>
        <v xml:space="preserve"> </v>
      </c>
      <c r="J151" s="62" t="str">
        <f t="shared" si="14"/>
        <v xml:space="preserve"> </v>
      </c>
    </row>
    <row r="152" spans="1:10">
      <c r="A152" s="61" t="s">
        <v>74</v>
      </c>
      <c r="B152" s="62">
        <v>5</v>
      </c>
      <c r="C152" s="62">
        <v>5</v>
      </c>
      <c r="D152" s="62">
        <v>5</v>
      </c>
      <c r="E152" s="62">
        <f>IFERROR(VLOOKUP(A152,'EU-OECD'!$A$2:$C$35,3,FALSE)," ")</f>
        <v>1</v>
      </c>
      <c r="F152" s="62">
        <f t="shared" si="11"/>
        <v>5</v>
      </c>
      <c r="G152" s="62">
        <f t="shared" si="12"/>
        <v>-2.4021742966180464E-2</v>
      </c>
      <c r="H152" s="62" t="str">
        <f>IFERROR(VLOOKUP(A152,'EU-OECD'!$D$2:$E$29,2,FALSE)," ")</f>
        <v xml:space="preserve"> </v>
      </c>
      <c r="I152" s="62" t="str">
        <f t="shared" si="13"/>
        <v xml:space="preserve"> </v>
      </c>
      <c r="J152" s="62" t="str">
        <f t="shared" si="14"/>
        <v xml:space="preserve"> </v>
      </c>
    </row>
    <row r="153" spans="1:10">
      <c r="A153" s="61" t="s">
        <v>154</v>
      </c>
      <c r="B153" s="62">
        <v>77</v>
      </c>
      <c r="C153" s="62">
        <v>64</v>
      </c>
      <c r="D153" s="62">
        <v>54</v>
      </c>
      <c r="E153" s="62" t="str">
        <f>IFERROR(VLOOKUP(A153,'EU-OECD'!$A$2:$C$35,3,FALSE)," ")</f>
        <v xml:space="preserve"> </v>
      </c>
      <c r="F153" s="62" t="str">
        <f t="shared" si="11"/>
        <v xml:space="preserve"> </v>
      </c>
      <c r="G153" s="62" t="str">
        <f t="shared" si="12"/>
        <v xml:space="preserve"> </v>
      </c>
      <c r="H153" s="62" t="str">
        <f>IFERROR(VLOOKUP(A153,'EU-OECD'!$D$2:$E$29,2,FALSE)," ")</f>
        <v xml:space="preserve"> </v>
      </c>
      <c r="I153" s="62" t="str">
        <f t="shared" si="13"/>
        <v xml:space="preserve"> </v>
      </c>
      <c r="J153" s="62" t="str">
        <f t="shared" si="14"/>
        <v xml:space="preserve"> </v>
      </c>
    </row>
    <row r="154" spans="1:10">
      <c r="A154" s="61" t="s">
        <v>201</v>
      </c>
      <c r="B154" s="62">
        <v>98</v>
      </c>
      <c r="C154" s="62">
        <v>98</v>
      </c>
      <c r="D154" s="62">
        <v>96</v>
      </c>
      <c r="E154" s="62" t="str">
        <f>IFERROR(VLOOKUP(A154,'EU-OECD'!$A$2:$C$35,3,FALSE)," ")</f>
        <v xml:space="preserve"> </v>
      </c>
      <c r="F154" s="62" t="str">
        <f t="shared" si="11"/>
        <v xml:space="preserve"> </v>
      </c>
      <c r="G154" s="62" t="str">
        <f t="shared" si="12"/>
        <v xml:space="preserve"> </v>
      </c>
      <c r="H154" s="62" t="str">
        <f>IFERROR(VLOOKUP(A154,'EU-OECD'!$D$2:$E$29,2,FALSE)," ")</f>
        <v xml:space="preserve"> </v>
      </c>
      <c r="I154" s="62" t="str">
        <f t="shared" si="13"/>
        <v xml:space="preserve"> </v>
      </c>
      <c r="J154" s="62" t="str">
        <f t="shared" si="14"/>
        <v xml:space="preserve"> </v>
      </c>
    </row>
    <row r="155" spans="1:10">
      <c r="A155" s="61" t="s">
        <v>194</v>
      </c>
      <c r="B155" s="62">
        <v>74</v>
      </c>
      <c r="C155" s="62">
        <v>72</v>
      </c>
      <c r="D155" s="62">
        <v>74</v>
      </c>
      <c r="E155" s="62" t="str">
        <f>IFERROR(VLOOKUP(A155,'EU-OECD'!$A$2:$C$35,3,FALSE)," ")</f>
        <v xml:space="preserve"> </v>
      </c>
      <c r="F155" s="62" t="str">
        <f t="shared" si="11"/>
        <v xml:space="preserve"> </v>
      </c>
      <c r="G155" s="62" t="str">
        <f t="shared" si="12"/>
        <v xml:space="preserve"> </v>
      </c>
      <c r="H155" s="62" t="str">
        <f>IFERROR(VLOOKUP(A155,'EU-OECD'!$D$2:$E$29,2,FALSE)," ")</f>
        <v xml:space="preserve"> </v>
      </c>
      <c r="I155" s="62" t="str">
        <f t="shared" si="13"/>
        <v xml:space="preserve"> </v>
      </c>
      <c r="J155" s="62" t="str">
        <f t="shared" si="14"/>
        <v xml:space="preserve"> </v>
      </c>
    </row>
    <row r="156" spans="1:10">
      <c r="A156" s="61" t="s">
        <v>297</v>
      </c>
      <c r="B156" s="62">
        <v>46</v>
      </c>
      <c r="C156" s="62">
        <v>23</v>
      </c>
      <c r="D156" s="62">
        <v>4</v>
      </c>
      <c r="E156" s="62" t="str">
        <f>IFERROR(VLOOKUP(A156,'EU-OECD'!$A$2:$C$35,3,FALSE)," ")</f>
        <v xml:space="preserve"> </v>
      </c>
      <c r="F156" s="62" t="str">
        <f t="shared" si="11"/>
        <v xml:space="preserve"> </v>
      </c>
      <c r="G156" s="62" t="str">
        <f t="shared" si="12"/>
        <v xml:space="preserve"> </v>
      </c>
      <c r="H156" s="62" t="str">
        <f>IFERROR(VLOOKUP(A156,'EU-OECD'!$D$2:$E$29,2,FALSE)," ")</f>
        <v xml:space="preserve"> </v>
      </c>
      <c r="I156" s="62" t="str">
        <f t="shared" si="13"/>
        <v xml:space="preserve"> </v>
      </c>
      <c r="J156" s="62" t="str">
        <f t="shared" si="14"/>
        <v xml:space="preserve"> </v>
      </c>
    </row>
    <row r="157" spans="1:10">
      <c r="A157" s="61" t="s">
        <v>298</v>
      </c>
      <c r="B157" s="62" t="s">
        <v>267</v>
      </c>
      <c r="C157" s="62" t="s">
        <v>267</v>
      </c>
      <c r="D157" s="62" t="s">
        <v>267</v>
      </c>
      <c r="E157" s="62" t="str">
        <f>IFERROR(VLOOKUP(A157,'EU-OECD'!$A$2:$C$35,3,FALSE)," ")</f>
        <v xml:space="preserve"> </v>
      </c>
      <c r="F157" s="62" t="str">
        <f t="shared" si="11"/>
        <v xml:space="preserve"> </v>
      </c>
      <c r="G157" s="62" t="str">
        <f t="shared" si="12"/>
        <v xml:space="preserve"> </v>
      </c>
      <c r="H157" s="62" t="str">
        <f>IFERROR(VLOOKUP(A157,'EU-OECD'!$D$2:$E$29,2,FALSE)," ")</f>
        <v xml:space="preserve"> </v>
      </c>
      <c r="I157" s="62" t="str">
        <f t="shared" si="13"/>
        <v xml:space="preserve"> </v>
      </c>
      <c r="J157" s="62" t="str">
        <f t="shared" si="14"/>
        <v xml:space="preserve"> </v>
      </c>
    </row>
    <row r="158" spans="1:10">
      <c r="A158" s="61" t="s">
        <v>299</v>
      </c>
      <c r="B158" s="62">
        <v>98</v>
      </c>
      <c r="C158" s="62">
        <v>93</v>
      </c>
      <c r="D158" s="62">
        <v>91</v>
      </c>
      <c r="E158" s="62" t="str">
        <f>IFERROR(VLOOKUP(A158,'EU-OECD'!$A$2:$C$35,3,FALSE)," ")</f>
        <v xml:space="preserve"> </v>
      </c>
      <c r="F158" s="62" t="str">
        <f t="shared" si="11"/>
        <v xml:space="preserve"> </v>
      </c>
      <c r="G158" s="62" t="str">
        <f t="shared" si="12"/>
        <v xml:space="preserve"> </v>
      </c>
      <c r="H158" s="62" t="str">
        <f>IFERROR(VLOOKUP(A158,'EU-OECD'!$D$2:$E$29,2,FALSE)," ")</f>
        <v xml:space="preserve"> </v>
      </c>
      <c r="I158" s="62" t="str">
        <f t="shared" si="13"/>
        <v xml:space="preserve"> </v>
      </c>
      <c r="J158" s="62" t="str">
        <f t="shared" si="14"/>
        <v xml:space="preserve"> </v>
      </c>
    </row>
    <row r="159" spans="1:10">
      <c r="A159" s="61" t="s">
        <v>300</v>
      </c>
      <c r="B159" s="62" t="s">
        <v>267</v>
      </c>
      <c r="C159" s="62" t="s">
        <v>267</v>
      </c>
      <c r="D159" s="62" t="s">
        <v>267</v>
      </c>
      <c r="E159" s="62" t="str">
        <f>IFERROR(VLOOKUP(A159,'EU-OECD'!$A$2:$C$35,3,FALSE)," ")</f>
        <v xml:space="preserve"> </v>
      </c>
      <c r="F159" s="62" t="str">
        <f t="shared" si="11"/>
        <v xml:space="preserve"> </v>
      </c>
      <c r="G159" s="62" t="str">
        <f t="shared" si="12"/>
        <v xml:space="preserve"> </v>
      </c>
      <c r="H159" s="62" t="str">
        <f>IFERROR(VLOOKUP(A159,'EU-OECD'!$D$2:$E$29,2,FALSE)," ")</f>
        <v xml:space="preserve"> </v>
      </c>
      <c r="I159" s="62" t="str">
        <f t="shared" si="13"/>
        <v xml:space="preserve"> </v>
      </c>
      <c r="J159" s="62" t="str">
        <f t="shared" si="14"/>
        <v xml:space="preserve"> </v>
      </c>
    </row>
    <row r="160" spans="1:10">
      <c r="A160" s="61" t="s">
        <v>75</v>
      </c>
      <c r="B160" s="62">
        <v>5</v>
      </c>
      <c r="C160" s="62">
        <v>5</v>
      </c>
      <c r="D160" s="62">
        <v>5</v>
      </c>
      <c r="E160" s="62">
        <f>IFERROR(VLOOKUP(A160,'EU-OECD'!$A$2:$C$35,3,FALSE)," ")</f>
        <v>1</v>
      </c>
      <c r="F160" s="62">
        <f t="shared" si="11"/>
        <v>5</v>
      </c>
      <c r="G160" s="62">
        <f t="shared" si="12"/>
        <v>-2.4021742966180464E-2</v>
      </c>
      <c r="H160" s="62" t="str">
        <f>IFERROR(VLOOKUP(A160,'EU-OECD'!$D$2:$E$29,2,FALSE)," ")</f>
        <v xml:space="preserve"> </v>
      </c>
      <c r="I160" s="62" t="str">
        <f t="shared" si="13"/>
        <v xml:space="preserve"> </v>
      </c>
      <c r="J160" s="62" t="str">
        <f t="shared" si="14"/>
        <v xml:space="preserve"> </v>
      </c>
    </row>
    <row r="161" spans="1:10">
      <c r="A161" s="61" t="s">
        <v>162</v>
      </c>
      <c r="B161" s="62">
        <v>5</v>
      </c>
      <c r="C161" s="62">
        <v>5</v>
      </c>
      <c r="D161" s="62">
        <v>5</v>
      </c>
      <c r="E161" s="62" t="str">
        <f>IFERROR(VLOOKUP(A161,'EU-OECD'!$A$2:$C$35,3,FALSE)," ")</f>
        <v xml:space="preserve"> </v>
      </c>
      <c r="F161" s="62" t="str">
        <f t="shared" si="11"/>
        <v xml:space="preserve"> </v>
      </c>
      <c r="G161" s="62" t="str">
        <f t="shared" si="12"/>
        <v xml:space="preserve"> </v>
      </c>
      <c r="H161" s="62" t="str">
        <f>IFERROR(VLOOKUP(A161,'EU-OECD'!$D$2:$E$29,2,FALSE)," ")</f>
        <v xml:space="preserve"> </v>
      </c>
      <c r="I161" s="62" t="str">
        <f t="shared" si="13"/>
        <v xml:space="preserve"> </v>
      </c>
      <c r="J161" s="62" t="str">
        <f t="shared" si="14"/>
        <v xml:space="preserve"> </v>
      </c>
    </row>
    <row r="162" spans="1:10">
      <c r="A162" s="61" t="s">
        <v>207</v>
      </c>
      <c r="B162" s="62">
        <v>88</v>
      </c>
      <c r="C162" s="62">
        <v>74</v>
      </c>
      <c r="D162" s="62">
        <v>64</v>
      </c>
      <c r="E162" s="62" t="str">
        <f>IFERROR(VLOOKUP(A162,'EU-OECD'!$A$2:$C$35,3,FALSE)," ")</f>
        <v xml:space="preserve"> </v>
      </c>
      <c r="F162" s="62" t="str">
        <f t="shared" si="11"/>
        <v xml:space="preserve"> </v>
      </c>
      <c r="G162" s="62" t="str">
        <f t="shared" si="12"/>
        <v xml:space="preserve"> </v>
      </c>
      <c r="H162" s="62" t="str">
        <f>IFERROR(VLOOKUP(A162,'EU-OECD'!$D$2:$E$29,2,FALSE)," ")</f>
        <v xml:space="preserve"> </v>
      </c>
      <c r="I162" s="62" t="str">
        <f t="shared" si="13"/>
        <v xml:space="preserve"> </v>
      </c>
      <c r="J162" s="62" t="str">
        <f t="shared" si="14"/>
        <v xml:space="preserve"> </v>
      </c>
    </row>
    <row r="163" spans="1:10">
      <c r="A163" s="61" t="s">
        <v>147</v>
      </c>
      <c r="B163" s="62">
        <v>10</v>
      </c>
      <c r="C163" s="62">
        <v>1</v>
      </c>
      <c r="D163" s="62">
        <v>0</v>
      </c>
      <c r="E163" s="62" t="str">
        <f>IFERROR(VLOOKUP(A163,'EU-OECD'!$A$2:$C$35,3,FALSE)," ")</f>
        <v xml:space="preserve"> </v>
      </c>
      <c r="F163" s="62" t="str">
        <f t="shared" si="11"/>
        <v xml:space="preserve"> </v>
      </c>
      <c r="G163" s="62" t="str">
        <f t="shared" si="12"/>
        <v xml:space="preserve"> </v>
      </c>
      <c r="H163" s="62" t="str">
        <f>IFERROR(VLOOKUP(A163,'EU-OECD'!$D$2:$E$29,2,FALSE)," ")</f>
        <v xml:space="preserve"> </v>
      </c>
      <c r="I163" s="62" t="str">
        <f t="shared" si="13"/>
        <v xml:space="preserve"> </v>
      </c>
      <c r="J163" s="62" t="str">
        <f t="shared" si="14"/>
        <v xml:space="preserve"> </v>
      </c>
    </row>
    <row r="164" spans="1:10">
      <c r="A164" s="61" t="s">
        <v>107</v>
      </c>
      <c r="B164" s="62">
        <v>25</v>
      </c>
      <c r="C164" s="62">
        <v>20</v>
      </c>
      <c r="D164" s="62">
        <v>18</v>
      </c>
      <c r="E164" s="62" t="str">
        <f>IFERROR(VLOOKUP(A164,'EU-OECD'!$A$2:$C$35,3,FALSE)," ")</f>
        <v xml:space="preserve"> </v>
      </c>
      <c r="F164" s="62" t="str">
        <f t="shared" si="11"/>
        <v xml:space="preserve"> </v>
      </c>
      <c r="G164" s="62" t="str">
        <f t="shared" si="12"/>
        <v xml:space="preserve"> </v>
      </c>
      <c r="H164" s="62" t="str">
        <f>IFERROR(VLOOKUP(A164,'EU-OECD'!$D$2:$E$29,2,FALSE)," ")</f>
        <v xml:space="preserve"> </v>
      </c>
      <c r="I164" s="62" t="str">
        <f t="shared" si="13"/>
        <v xml:space="preserve"> </v>
      </c>
      <c r="J164" s="62" t="str">
        <f t="shared" si="14"/>
        <v xml:space="preserve"> </v>
      </c>
    </row>
    <row r="165" spans="1:10">
      <c r="A165" s="61" t="s">
        <v>183</v>
      </c>
      <c r="B165" s="62">
        <v>95</v>
      </c>
      <c r="C165" s="62">
        <v>83</v>
      </c>
      <c r="D165" s="62">
        <v>73</v>
      </c>
      <c r="E165" s="62" t="str">
        <f>IFERROR(VLOOKUP(A165,'EU-OECD'!$A$2:$C$35,3,FALSE)," ")</f>
        <v xml:space="preserve"> </v>
      </c>
      <c r="F165" s="62" t="str">
        <f t="shared" si="11"/>
        <v xml:space="preserve"> </v>
      </c>
      <c r="G165" s="62" t="str">
        <f t="shared" si="12"/>
        <v xml:space="preserve"> </v>
      </c>
      <c r="H165" s="62" t="str">
        <f>IFERROR(VLOOKUP(A165,'EU-OECD'!$D$2:$E$29,2,FALSE)," ")</f>
        <v xml:space="preserve"> </v>
      </c>
      <c r="I165" s="62" t="str">
        <f t="shared" si="13"/>
        <v xml:space="preserve"> </v>
      </c>
      <c r="J165" s="62" t="str">
        <f t="shared" si="14"/>
        <v xml:space="preserve"> </v>
      </c>
    </row>
    <row r="166" spans="1:10">
      <c r="A166" s="61" t="s">
        <v>193</v>
      </c>
      <c r="B166" s="62">
        <v>54</v>
      </c>
      <c r="C166" s="62">
        <v>50</v>
      </c>
      <c r="D166" s="62">
        <v>49</v>
      </c>
      <c r="E166" s="62" t="str">
        <f>IFERROR(VLOOKUP(A166,'EU-OECD'!$A$2:$C$35,3,FALSE)," ")</f>
        <v xml:space="preserve"> </v>
      </c>
      <c r="F166" s="62" t="str">
        <f t="shared" si="11"/>
        <v xml:space="preserve"> </v>
      </c>
      <c r="G166" s="62" t="str">
        <f t="shared" si="12"/>
        <v xml:space="preserve"> </v>
      </c>
      <c r="H166" s="62" t="str">
        <f>IFERROR(VLOOKUP(A166,'EU-OECD'!$D$2:$E$29,2,FALSE)," ")</f>
        <v xml:space="preserve"> </v>
      </c>
      <c r="I166" s="62" t="str">
        <f t="shared" si="13"/>
        <v xml:space="preserve"> </v>
      </c>
      <c r="J166" s="62" t="str">
        <f t="shared" si="14"/>
        <v xml:space="preserve"> </v>
      </c>
    </row>
    <row r="167" spans="1:10">
      <c r="A167" s="61" t="s">
        <v>108</v>
      </c>
      <c r="B167" s="62">
        <v>62</v>
      </c>
      <c r="C167" s="62">
        <v>48</v>
      </c>
      <c r="D167" s="62">
        <v>36</v>
      </c>
      <c r="E167" s="62" t="str">
        <f>IFERROR(VLOOKUP(A167,'EU-OECD'!$A$2:$C$35,3,FALSE)," ")</f>
        <v xml:space="preserve"> </v>
      </c>
      <c r="F167" s="62" t="str">
        <f t="shared" si="11"/>
        <v xml:space="preserve"> </v>
      </c>
      <c r="G167" s="62" t="str">
        <f t="shared" si="12"/>
        <v xml:space="preserve"> </v>
      </c>
      <c r="H167" s="62" t="str">
        <f>IFERROR(VLOOKUP(A167,'EU-OECD'!$D$2:$E$29,2,FALSE)," ")</f>
        <v xml:space="preserve"> </v>
      </c>
      <c r="I167" s="62" t="str">
        <f t="shared" si="13"/>
        <v xml:space="preserve"> </v>
      </c>
      <c r="J167" s="62" t="str">
        <f t="shared" si="14"/>
        <v xml:space="preserve"> </v>
      </c>
    </row>
    <row r="168" spans="1:10">
      <c r="A168" s="61" t="s">
        <v>175</v>
      </c>
      <c r="B168" s="62">
        <v>60</v>
      </c>
      <c r="C168" s="62">
        <v>53</v>
      </c>
      <c r="D168" s="62">
        <v>50</v>
      </c>
      <c r="E168" s="62" t="str">
        <f>IFERROR(VLOOKUP(A168,'EU-OECD'!$A$2:$C$35,3,FALSE)," ")</f>
        <v xml:space="preserve"> </v>
      </c>
      <c r="F168" s="62" t="str">
        <f t="shared" si="11"/>
        <v xml:space="preserve"> </v>
      </c>
      <c r="G168" s="62" t="str">
        <f t="shared" si="12"/>
        <v xml:space="preserve"> </v>
      </c>
      <c r="H168" s="62" t="str">
        <f>IFERROR(VLOOKUP(A168,'EU-OECD'!$D$2:$E$29,2,FALSE)," ")</f>
        <v xml:space="preserve"> </v>
      </c>
      <c r="I168" s="62" t="str">
        <f t="shared" si="13"/>
        <v xml:space="preserve"> </v>
      </c>
      <c r="J168" s="62" t="str">
        <f t="shared" si="14"/>
        <v xml:space="preserve"> </v>
      </c>
    </row>
    <row r="169" spans="1:10">
      <c r="A169" s="61" t="s">
        <v>301</v>
      </c>
      <c r="B169" s="62" t="s">
        <v>267</v>
      </c>
      <c r="C169" s="62" t="s">
        <v>267</v>
      </c>
      <c r="D169" s="62" t="s">
        <v>267</v>
      </c>
      <c r="E169" s="62" t="str">
        <f>IFERROR(VLOOKUP(A169,'EU-OECD'!$A$2:$C$35,3,FALSE)," ")</f>
        <v xml:space="preserve"> </v>
      </c>
      <c r="F169" s="62" t="str">
        <f t="shared" si="11"/>
        <v xml:space="preserve"> </v>
      </c>
      <c r="G169" s="62" t="str">
        <f t="shared" si="12"/>
        <v xml:space="preserve"> </v>
      </c>
      <c r="H169" s="62" t="str">
        <f>IFERROR(VLOOKUP(A169,'EU-OECD'!$D$2:$E$29,2,FALSE)," ")</f>
        <v xml:space="preserve"> </v>
      </c>
      <c r="I169" s="62" t="str">
        <f t="shared" si="13"/>
        <v xml:space="preserve"> </v>
      </c>
      <c r="J169" s="62" t="str">
        <f t="shared" si="14"/>
        <v xml:space="preserve"> </v>
      </c>
    </row>
    <row r="170" spans="1:10">
      <c r="A170" s="61" t="s">
        <v>56</v>
      </c>
      <c r="B170" s="62">
        <v>2</v>
      </c>
      <c r="C170" s="62">
        <v>0</v>
      </c>
      <c r="D170" s="62">
        <v>5</v>
      </c>
      <c r="E170" s="62">
        <f>IFERROR(VLOOKUP(A170,'EU-OECD'!$A$2:$C$35,3,FALSE)," ")</f>
        <v>1</v>
      </c>
      <c r="F170" s="62">
        <f t="shared" si="11"/>
        <v>5</v>
      </c>
      <c r="G170" s="62">
        <f t="shared" si="12"/>
        <v>-2.4021742966180464E-2</v>
      </c>
      <c r="H170" s="62">
        <f>IFERROR(VLOOKUP(A170,'EU-OECD'!$D$2:$E$29,2,FALSE)," ")</f>
        <v>1</v>
      </c>
      <c r="I170" s="62">
        <f t="shared" si="13"/>
        <v>5</v>
      </c>
      <c r="J170" s="62">
        <f t="shared" si="14"/>
        <v>0.16735680074376041</v>
      </c>
    </row>
    <row r="171" spans="1:10">
      <c r="A171" s="61" t="s">
        <v>76</v>
      </c>
      <c r="B171" s="62">
        <v>5</v>
      </c>
      <c r="C171" s="62">
        <v>5</v>
      </c>
      <c r="D171" s="62">
        <v>5</v>
      </c>
      <c r="E171" s="62">
        <f>IFERROR(VLOOKUP(A171,'EU-OECD'!$A$2:$C$35,3,FALSE)," ")</f>
        <v>1</v>
      </c>
      <c r="F171" s="62">
        <f t="shared" si="11"/>
        <v>5</v>
      </c>
      <c r="G171" s="62">
        <f t="shared" si="12"/>
        <v>-2.4021742966180464E-2</v>
      </c>
      <c r="H171" s="62">
        <f>IFERROR(VLOOKUP(A171,'EU-OECD'!$D$2:$E$29,2,FALSE)," ")</f>
        <v>1</v>
      </c>
      <c r="I171" s="62">
        <f t="shared" si="13"/>
        <v>5</v>
      </c>
      <c r="J171" s="62">
        <f t="shared" si="14"/>
        <v>0.16735680074376041</v>
      </c>
    </row>
    <row r="172" spans="1:10">
      <c r="A172" s="61" t="s">
        <v>302</v>
      </c>
      <c r="B172" s="62" t="s">
        <v>267</v>
      </c>
      <c r="C172" s="62" t="s">
        <v>267</v>
      </c>
      <c r="D172" s="62" t="s">
        <v>267</v>
      </c>
      <c r="E172" s="62" t="str">
        <f>IFERROR(VLOOKUP(A172,'EU-OECD'!$A$2:$C$35,3,FALSE)," ")</f>
        <v xml:space="preserve"> </v>
      </c>
      <c r="F172" s="62" t="str">
        <f t="shared" si="11"/>
        <v xml:space="preserve"> </v>
      </c>
      <c r="G172" s="62" t="str">
        <f t="shared" si="12"/>
        <v xml:space="preserve"> </v>
      </c>
      <c r="H172" s="62" t="str">
        <f>IFERROR(VLOOKUP(A172,'EU-OECD'!$D$2:$E$29,2,FALSE)," ")</f>
        <v xml:space="preserve"> </v>
      </c>
      <c r="I172" s="62" t="str">
        <f t="shared" si="13"/>
        <v xml:space="preserve"> </v>
      </c>
      <c r="J172" s="62" t="str">
        <f t="shared" si="14"/>
        <v xml:space="preserve"> </v>
      </c>
    </row>
    <row r="173" spans="1:10">
      <c r="A173" s="61" t="s">
        <v>109</v>
      </c>
      <c r="B173" s="62">
        <v>8</v>
      </c>
      <c r="C173" s="62">
        <v>2</v>
      </c>
      <c r="D173" s="62">
        <v>0</v>
      </c>
      <c r="E173" s="62" t="str">
        <f>IFERROR(VLOOKUP(A173,'EU-OECD'!$A$2:$C$35,3,FALSE)," ")</f>
        <v xml:space="preserve"> </v>
      </c>
      <c r="F173" s="62" t="str">
        <f t="shared" si="11"/>
        <v xml:space="preserve"> </v>
      </c>
      <c r="G173" s="62" t="str">
        <f t="shared" si="12"/>
        <v xml:space="preserve"> </v>
      </c>
      <c r="H173" s="62" t="str">
        <f>IFERROR(VLOOKUP(A173,'EU-OECD'!$D$2:$E$29,2,FALSE)," ")</f>
        <v xml:space="preserve"> </v>
      </c>
      <c r="I173" s="62" t="str">
        <f t="shared" si="13"/>
        <v xml:space="preserve"> </v>
      </c>
      <c r="J173" s="62" t="str">
        <f t="shared" si="14"/>
        <v xml:space="preserve"> </v>
      </c>
    </row>
    <row r="174" spans="1:10">
      <c r="A174" s="61" t="s">
        <v>303</v>
      </c>
      <c r="B174" s="62" t="s">
        <v>267</v>
      </c>
      <c r="C174" s="62" t="s">
        <v>267</v>
      </c>
      <c r="D174" s="62" t="s">
        <v>267</v>
      </c>
      <c r="E174" s="62" t="str">
        <f>IFERROR(VLOOKUP(A174,'EU-OECD'!$A$2:$C$35,3,FALSE)," ")</f>
        <v xml:space="preserve"> </v>
      </c>
      <c r="F174" s="62" t="str">
        <f t="shared" si="11"/>
        <v xml:space="preserve"> </v>
      </c>
      <c r="G174" s="62" t="str">
        <f t="shared" si="12"/>
        <v xml:space="preserve"> </v>
      </c>
      <c r="H174" s="62" t="str">
        <f>IFERROR(VLOOKUP(A174,'EU-OECD'!$D$2:$E$29,2,FALSE)," ")</f>
        <v xml:space="preserve"> </v>
      </c>
      <c r="I174" s="62" t="str">
        <f t="shared" si="13"/>
        <v xml:space="preserve"> </v>
      </c>
      <c r="J174" s="62" t="str">
        <f t="shared" si="14"/>
        <v xml:space="preserve"> </v>
      </c>
    </row>
    <row r="175" spans="1:10">
      <c r="A175" s="61" t="s">
        <v>57</v>
      </c>
      <c r="B175" s="62">
        <v>35</v>
      </c>
      <c r="C175" s="62">
        <v>25</v>
      </c>
      <c r="D175" s="62">
        <v>17</v>
      </c>
      <c r="E175" s="62" t="str">
        <f>IFERROR(VLOOKUP(A175,'EU-OECD'!$A$2:$C$35,3,FALSE)," ")</f>
        <v xml:space="preserve"> </v>
      </c>
      <c r="F175" s="62" t="str">
        <f t="shared" si="11"/>
        <v xml:space="preserve"> </v>
      </c>
      <c r="G175" s="62" t="str">
        <f t="shared" si="12"/>
        <v xml:space="preserve"> </v>
      </c>
      <c r="H175" s="62">
        <f>IFERROR(VLOOKUP(A175,'EU-OECD'!$D$2:$E$29,2,FALSE)," ")</f>
        <v>1</v>
      </c>
      <c r="I175" s="62">
        <f t="shared" si="13"/>
        <v>17</v>
      </c>
      <c r="J175" s="62">
        <f t="shared" si="14"/>
        <v>-3.8492064171064895</v>
      </c>
    </row>
    <row r="176" spans="1:10">
      <c r="A176" s="61" t="s">
        <v>143</v>
      </c>
      <c r="B176" s="62">
        <v>9</v>
      </c>
      <c r="C176" s="62">
        <v>3</v>
      </c>
      <c r="D176" s="62">
        <v>0</v>
      </c>
      <c r="E176" s="62" t="str">
        <f>IFERROR(VLOOKUP(A176,'EU-OECD'!$A$2:$C$35,3,FALSE)," ")</f>
        <v xml:space="preserve"> </v>
      </c>
      <c r="F176" s="62" t="str">
        <f t="shared" si="11"/>
        <v xml:space="preserve"> </v>
      </c>
      <c r="G176" s="62" t="str">
        <f t="shared" si="12"/>
        <v xml:space="preserve"> </v>
      </c>
      <c r="H176" s="62" t="str">
        <f>IFERROR(VLOOKUP(A176,'EU-OECD'!$D$2:$E$29,2,FALSE)," ")</f>
        <v xml:space="preserve"> </v>
      </c>
      <c r="I176" s="62" t="str">
        <f t="shared" si="13"/>
        <v xml:space="preserve"> </v>
      </c>
      <c r="J176" s="62" t="str">
        <f t="shared" si="14"/>
        <v xml:space="preserve"> </v>
      </c>
    </row>
    <row r="177" spans="1:10">
      <c r="A177" s="61" t="s">
        <v>205</v>
      </c>
      <c r="B177" s="62">
        <v>98</v>
      </c>
      <c r="C177" s="62">
        <v>98</v>
      </c>
      <c r="D177" s="62">
        <v>98</v>
      </c>
      <c r="E177" s="62" t="str">
        <f>IFERROR(VLOOKUP(A177,'EU-OECD'!$A$2:$C$35,3,FALSE)," ")</f>
        <v xml:space="preserve"> </v>
      </c>
      <c r="F177" s="62" t="str">
        <f t="shared" si="11"/>
        <v xml:space="preserve"> </v>
      </c>
      <c r="G177" s="62" t="str">
        <f t="shared" si="12"/>
        <v xml:space="preserve"> </v>
      </c>
      <c r="H177" s="62" t="str">
        <f>IFERROR(VLOOKUP(A177,'EU-OECD'!$D$2:$E$29,2,FALSE)," ")</f>
        <v xml:space="preserve"> </v>
      </c>
      <c r="I177" s="62" t="str">
        <f t="shared" si="13"/>
        <v xml:space="preserve"> </v>
      </c>
      <c r="J177" s="62" t="str">
        <f t="shared" si="14"/>
        <v xml:space="preserve"> </v>
      </c>
    </row>
    <row r="178" spans="1:10">
      <c r="A178" s="61" t="s">
        <v>304</v>
      </c>
      <c r="B178" s="62" t="s">
        <v>267</v>
      </c>
      <c r="C178" s="62" t="s">
        <v>267</v>
      </c>
      <c r="D178" s="62" t="s">
        <v>267</v>
      </c>
      <c r="E178" s="62" t="str">
        <f>IFERROR(VLOOKUP(A178,'EU-OECD'!$A$2:$C$35,3,FALSE)," ")</f>
        <v xml:space="preserve"> </v>
      </c>
      <c r="F178" s="62" t="str">
        <f t="shared" si="11"/>
        <v xml:space="preserve"> </v>
      </c>
      <c r="G178" s="62" t="str">
        <f t="shared" si="12"/>
        <v xml:space="preserve"> </v>
      </c>
      <c r="H178" s="62" t="str">
        <f>IFERROR(VLOOKUP(A178,'EU-OECD'!$D$2:$E$29,2,FALSE)," ")</f>
        <v xml:space="preserve"> </v>
      </c>
      <c r="I178" s="62" t="str">
        <f t="shared" si="13"/>
        <v xml:space="preserve"> </v>
      </c>
      <c r="J178" s="62" t="str">
        <f t="shared" si="14"/>
        <v xml:space="preserve"> </v>
      </c>
    </row>
    <row r="179" spans="1:10">
      <c r="A179" s="61" t="s">
        <v>305</v>
      </c>
      <c r="B179" s="62">
        <v>27</v>
      </c>
      <c r="C179" s="62">
        <v>19</v>
      </c>
      <c r="D179" s="62">
        <v>14</v>
      </c>
      <c r="E179" s="62" t="str">
        <f>IFERROR(VLOOKUP(A179,'EU-OECD'!$A$2:$C$35,3,FALSE)," ")</f>
        <v xml:space="preserve"> </v>
      </c>
      <c r="F179" s="62" t="str">
        <f t="shared" si="11"/>
        <v xml:space="preserve"> </v>
      </c>
      <c r="G179" s="62" t="str">
        <f t="shared" si="12"/>
        <v xml:space="preserve"> </v>
      </c>
      <c r="H179" s="62" t="str">
        <f>IFERROR(VLOOKUP(A179,'EU-OECD'!$D$2:$E$29,2,FALSE)," ")</f>
        <v xml:space="preserve"> </v>
      </c>
      <c r="I179" s="62" t="str">
        <f t="shared" si="13"/>
        <v xml:space="preserve"> </v>
      </c>
      <c r="J179" s="62" t="str">
        <f t="shared" si="14"/>
        <v xml:space="preserve"> </v>
      </c>
    </row>
    <row r="180" spans="1:10">
      <c r="A180" s="61" t="s">
        <v>306</v>
      </c>
      <c r="B180" s="62">
        <v>37</v>
      </c>
      <c r="C180" s="62">
        <v>14</v>
      </c>
      <c r="D180" s="62">
        <v>0</v>
      </c>
      <c r="E180" s="62" t="str">
        <f>IFERROR(VLOOKUP(A180,'EU-OECD'!$A$2:$C$35,3,FALSE)," ")</f>
        <v xml:space="preserve"> </v>
      </c>
      <c r="F180" s="62" t="str">
        <f t="shared" si="11"/>
        <v xml:space="preserve"> </v>
      </c>
      <c r="G180" s="62" t="str">
        <f t="shared" si="12"/>
        <v xml:space="preserve"> </v>
      </c>
      <c r="H180" s="62" t="str">
        <f>IFERROR(VLOOKUP(A180,'EU-OECD'!$D$2:$E$29,2,FALSE)," ")</f>
        <v xml:space="preserve"> </v>
      </c>
      <c r="I180" s="62" t="str">
        <f t="shared" si="13"/>
        <v xml:space="preserve"> </v>
      </c>
      <c r="J180" s="62" t="str">
        <f t="shared" si="14"/>
        <v xml:space="preserve"> </v>
      </c>
    </row>
    <row r="181" spans="1:10">
      <c r="A181" s="61" t="s">
        <v>307</v>
      </c>
      <c r="B181" s="62" t="s">
        <v>267</v>
      </c>
      <c r="C181" s="62" t="s">
        <v>267</v>
      </c>
      <c r="D181" s="62" t="s">
        <v>267</v>
      </c>
      <c r="E181" s="62" t="str">
        <f>IFERROR(VLOOKUP(A181,'EU-OECD'!$A$2:$C$35,3,FALSE)," ")</f>
        <v xml:space="preserve"> </v>
      </c>
      <c r="F181" s="62" t="str">
        <f t="shared" si="11"/>
        <v xml:space="preserve"> </v>
      </c>
      <c r="G181" s="62" t="str">
        <f t="shared" si="12"/>
        <v xml:space="preserve"> </v>
      </c>
      <c r="H181" s="62" t="str">
        <f>IFERROR(VLOOKUP(A181,'EU-OECD'!$D$2:$E$29,2,FALSE)," ")</f>
        <v xml:space="preserve"> </v>
      </c>
      <c r="I181" s="62" t="str">
        <f t="shared" si="13"/>
        <v xml:space="preserve"> </v>
      </c>
      <c r="J181" s="62" t="str">
        <f t="shared" si="14"/>
        <v xml:space="preserve"> </v>
      </c>
    </row>
    <row r="182" spans="1:10">
      <c r="A182" s="61" t="s">
        <v>308</v>
      </c>
      <c r="B182" s="62">
        <v>69</v>
      </c>
      <c r="C182" s="62">
        <v>35</v>
      </c>
      <c r="D182" s="62">
        <v>3</v>
      </c>
      <c r="E182" s="62" t="str">
        <f>IFERROR(VLOOKUP(A182,'EU-OECD'!$A$2:$C$35,3,FALSE)," ")</f>
        <v xml:space="preserve"> </v>
      </c>
      <c r="F182" s="62" t="str">
        <f t="shared" si="11"/>
        <v xml:space="preserve"> </v>
      </c>
      <c r="G182" s="62" t="str">
        <f t="shared" si="12"/>
        <v xml:space="preserve"> </v>
      </c>
      <c r="H182" s="62" t="str">
        <f>IFERROR(VLOOKUP(A182,'EU-OECD'!$D$2:$E$29,2,FALSE)," ")</f>
        <v xml:space="preserve"> </v>
      </c>
      <c r="I182" s="62" t="str">
        <f t="shared" si="13"/>
        <v xml:space="preserve"> </v>
      </c>
      <c r="J182" s="62" t="str">
        <f t="shared" si="14"/>
        <v xml:space="preserve"> </v>
      </c>
    </row>
    <row r="183" spans="1:10">
      <c r="A183" s="61" t="s">
        <v>309</v>
      </c>
      <c r="B183" s="62">
        <v>70</v>
      </c>
      <c r="C183" s="62">
        <v>60</v>
      </c>
      <c r="D183" s="62">
        <v>53</v>
      </c>
      <c r="E183" s="62" t="str">
        <f>IFERROR(VLOOKUP(A183,'EU-OECD'!$A$2:$C$35,3,FALSE)," ")</f>
        <v xml:space="preserve"> </v>
      </c>
      <c r="F183" s="62" t="str">
        <f t="shared" si="11"/>
        <v xml:space="preserve"> </v>
      </c>
      <c r="G183" s="62" t="str">
        <f t="shared" si="12"/>
        <v xml:space="preserve"> </v>
      </c>
      <c r="H183" s="62" t="str">
        <f>IFERROR(VLOOKUP(A183,'EU-OECD'!$D$2:$E$29,2,FALSE)," ")</f>
        <v xml:space="preserve"> </v>
      </c>
      <c r="I183" s="62" t="str">
        <f t="shared" si="13"/>
        <v xml:space="preserve"> </v>
      </c>
      <c r="J183" s="62" t="str">
        <f t="shared" si="14"/>
        <v xml:space="preserve"> </v>
      </c>
    </row>
    <row r="184" spans="1:10">
      <c r="A184" s="61" t="s">
        <v>310</v>
      </c>
      <c r="B184" s="62">
        <v>5</v>
      </c>
      <c r="C184" s="62">
        <v>5</v>
      </c>
      <c r="D184" s="62">
        <v>5</v>
      </c>
      <c r="E184" s="62" t="str">
        <f>IFERROR(VLOOKUP(A184,'EU-OECD'!$A$2:$C$35,3,FALSE)," ")</f>
        <v xml:space="preserve"> </v>
      </c>
      <c r="F184" s="62" t="str">
        <f t="shared" si="11"/>
        <v xml:space="preserve"> </v>
      </c>
      <c r="G184" s="62" t="str">
        <f t="shared" si="12"/>
        <v xml:space="preserve"> </v>
      </c>
      <c r="H184" s="62" t="str">
        <f>IFERROR(VLOOKUP(A184,'EU-OECD'!$D$2:$E$29,2,FALSE)," ")</f>
        <v xml:space="preserve"> </v>
      </c>
      <c r="I184" s="62" t="str">
        <f t="shared" si="13"/>
        <v xml:space="preserve"> </v>
      </c>
      <c r="J184" s="62" t="str">
        <f t="shared" si="14"/>
        <v xml:space="preserve"> </v>
      </c>
    </row>
    <row r="185" spans="1:10">
      <c r="A185" s="61" t="s">
        <v>311</v>
      </c>
      <c r="B185" s="62">
        <v>91</v>
      </c>
      <c r="C185" s="62">
        <v>80</v>
      </c>
      <c r="D185" s="62">
        <v>71</v>
      </c>
      <c r="E185" s="62" t="str">
        <f>IFERROR(VLOOKUP(A185,'EU-OECD'!$A$2:$C$35,3,FALSE)," ")</f>
        <v xml:space="preserve"> </v>
      </c>
      <c r="F185" s="62" t="str">
        <f t="shared" si="11"/>
        <v xml:space="preserve"> </v>
      </c>
      <c r="G185" s="62" t="str">
        <f t="shared" si="12"/>
        <v xml:space="preserve"> </v>
      </c>
      <c r="H185" s="62" t="str">
        <f>IFERROR(VLOOKUP(A185,'EU-OECD'!$D$2:$E$29,2,FALSE)," ")</f>
        <v xml:space="preserve"> </v>
      </c>
      <c r="I185" s="62" t="str">
        <f t="shared" si="13"/>
        <v xml:space="preserve"> </v>
      </c>
      <c r="J185" s="62" t="str">
        <f t="shared" si="14"/>
        <v xml:space="preserve"> </v>
      </c>
    </row>
    <row r="186" spans="1:10">
      <c r="A186" s="61" t="s">
        <v>125</v>
      </c>
      <c r="B186" s="62">
        <v>5</v>
      </c>
      <c r="C186" s="62">
        <v>5</v>
      </c>
      <c r="D186" s="62">
        <v>5</v>
      </c>
      <c r="E186" s="62" t="str">
        <f>IFERROR(VLOOKUP(A186,'EU-OECD'!$A$2:$C$35,3,FALSE)," ")</f>
        <v xml:space="preserve"> </v>
      </c>
      <c r="F186" s="62" t="str">
        <f t="shared" si="11"/>
        <v xml:space="preserve"> </v>
      </c>
      <c r="G186" s="62" t="str">
        <f t="shared" si="12"/>
        <v xml:space="preserve"> </v>
      </c>
      <c r="H186" s="62" t="str">
        <f>IFERROR(VLOOKUP(A186,'EU-OECD'!$D$2:$E$29,2,FALSE)," ")</f>
        <v xml:space="preserve"> </v>
      </c>
      <c r="I186" s="62" t="str">
        <f t="shared" si="13"/>
        <v xml:space="preserve"> </v>
      </c>
      <c r="J186" s="62" t="str">
        <f t="shared" si="14"/>
        <v xml:space="preserve"> </v>
      </c>
    </row>
    <row r="187" spans="1:10">
      <c r="A187" s="61" t="s">
        <v>185</v>
      </c>
      <c r="B187" s="62">
        <v>81</v>
      </c>
      <c r="C187" s="62">
        <v>65</v>
      </c>
      <c r="D187" s="62">
        <v>51</v>
      </c>
      <c r="E187" s="62" t="str">
        <f>IFERROR(VLOOKUP(A187,'EU-OECD'!$A$2:$C$35,3,FALSE)," ")</f>
        <v xml:space="preserve"> </v>
      </c>
      <c r="F187" s="62" t="str">
        <f t="shared" si="11"/>
        <v xml:space="preserve"> </v>
      </c>
      <c r="G187" s="62" t="str">
        <f t="shared" si="12"/>
        <v xml:space="preserve"> </v>
      </c>
      <c r="H187" s="62" t="str">
        <f>IFERROR(VLOOKUP(A187,'EU-OECD'!$D$2:$E$29,2,FALSE)," ")</f>
        <v xml:space="preserve"> </v>
      </c>
      <c r="I187" s="62" t="str">
        <f t="shared" si="13"/>
        <v xml:space="preserve"> </v>
      </c>
      <c r="J187" s="62" t="str">
        <f t="shared" si="14"/>
        <v xml:space="preserve"> </v>
      </c>
    </row>
    <row r="188" spans="1:10">
      <c r="A188" s="61" t="s">
        <v>111</v>
      </c>
      <c r="B188" s="62">
        <v>51</v>
      </c>
      <c r="C188" s="62">
        <v>40</v>
      </c>
      <c r="D188" s="62">
        <v>32</v>
      </c>
      <c r="E188" s="62" t="str">
        <f>IFERROR(VLOOKUP(A188,'EU-OECD'!$A$2:$C$35,3,FALSE)," ")</f>
        <v xml:space="preserve"> </v>
      </c>
      <c r="F188" s="62" t="str">
        <f t="shared" si="11"/>
        <v xml:space="preserve"> </v>
      </c>
      <c r="G188" s="62" t="str">
        <f t="shared" si="12"/>
        <v xml:space="preserve"> </v>
      </c>
      <c r="H188" s="62" t="str">
        <f>IFERROR(VLOOKUP(A188,'EU-OECD'!$D$2:$E$29,2,FALSE)," ")</f>
        <v xml:space="preserve"> </v>
      </c>
      <c r="I188" s="62" t="str">
        <f t="shared" si="13"/>
        <v xml:space="preserve"> </v>
      </c>
      <c r="J188" s="62" t="str">
        <f t="shared" si="14"/>
        <v xml:space="preserve"> </v>
      </c>
    </row>
    <row r="189" spans="1:10">
      <c r="A189" s="61" t="s">
        <v>137</v>
      </c>
      <c r="B189" s="62">
        <v>20</v>
      </c>
      <c r="C189" s="62">
        <v>7</v>
      </c>
      <c r="D189" s="62">
        <v>0</v>
      </c>
      <c r="E189" s="62" t="str">
        <f>IFERROR(VLOOKUP(A189,'EU-OECD'!$A$2:$C$35,3,FALSE)," ")</f>
        <v xml:space="preserve"> </v>
      </c>
      <c r="F189" s="62" t="str">
        <f t="shared" si="11"/>
        <v xml:space="preserve"> </v>
      </c>
      <c r="G189" s="62" t="str">
        <f t="shared" si="12"/>
        <v xml:space="preserve"> </v>
      </c>
      <c r="H189" s="62" t="str">
        <f>IFERROR(VLOOKUP(A189,'EU-OECD'!$D$2:$E$29,2,FALSE)," ")</f>
        <v xml:space="preserve"> </v>
      </c>
      <c r="I189" s="62" t="str">
        <f t="shared" si="13"/>
        <v xml:space="preserve"> </v>
      </c>
      <c r="J189" s="62" t="str">
        <f t="shared" si="14"/>
        <v xml:space="preserve"> </v>
      </c>
    </row>
    <row r="190" spans="1:10">
      <c r="A190" s="61" t="s">
        <v>232</v>
      </c>
      <c r="B190" s="62">
        <v>93</v>
      </c>
      <c r="C190" s="62">
        <v>95</v>
      </c>
      <c r="D190" s="62">
        <v>98</v>
      </c>
      <c r="E190" s="62" t="str">
        <f>IFERROR(VLOOKUP(A190,'EU-OECD'!$A$2:$C$35,3,FALSE)," ")</f>
        <v xml:space="preserve"> </v>
      </c>
      <c r="F190" s="62" t="str">
        <f t="shared" si="11"/>
        <v xml:space="preserve"> </v>
      </c>
      <c r="G190" s="62" t="str">
        <f t="shared" si="12"/>
        <v xml:space="preserve"> </v>
      </c>
      <c r="H190" s="62" t="str">
        <f>IFERROR(VLOOKUP(A190,'EU-OECD'!$D$2:$E$29,2,FALSE)," ")</f>
        <v xml:space="preserve"> </v>
      </c>
      <c r="I190" s="62" t="str">
        <f t="shared" si="13"/>
        <v xml:space="preserve"> </v>
      </c>
      <c r="J190" s="62" t="str">
        <f t="shared" si="14"/>
        <v xml:space="preserve"> </v>
      </c>
    </row>
    <row r="191" spans="1:10">
      <c r="A191" s="61" t="s">
        <v>113</v>
      </c>
      <c r="B191" s="62">
        <v>5</v>
      </c>
      <c r="C191" s="62">
        <v>5</v>
      </c>
      <c r="D191" s="62">
        <v>5</v>
      </c>
      <c r="E191" s="62" t="str">
        <f>IFERROR(VLOOKUP(A191,'EU-OECD'!$A$2:$C$35,3,FALSE)," ")</f>
        <v xml:space="preserve"> </v>
      </c>
      <c r="F191" s="62" t="str">
        <f t="shared" si="11"/>
        <v xml:space="preserve"> </v>
      </c>
      <c r="G191" s="62" t="str">
        <f t="shared" si="12"/>
        <v xml:space="preserve"> </v>
      </c>
      <c r="H191" s="62" t="str">
        <f>IFERROR(VLOOKUP(A191,'EU-OECD'!$D$2:$E$29,2,FALSE)," ")</f>
        <v xml:space="preserve"> </v>
      </c>
      <c r="I191" s="62" t="str">
        <f t="shared" si="13"/>
        <v xml:space="preserve"> </v>
      </c>
      <c r="J191" s="62" t="str">
        <f t="shared" si="14"/>
        <v xml:space="preserve"> </v>
      </c>
    </row>
    <row r="192" spans="1:10">
      <c r="A192" s="61" t="s">
        <v>59</v>
      </c>
      <c r="B192" s="62">
        <v>19</v>
      </c>
      <c r="C192" s="62">
        <v>7</v>
      </c>
      <c r="D192" s="62">
        <v>0</v>
      </c>
      <c r="E192" s="62">
        <f>IFERROR(VLOOKUP(A192,'EU-OECD'!$A$2:$C$35,3,FALSE)," ")</f>
        <v>1</v>
      </c>
      <c r="F192" s="62">
        <f t="shared" si="11"/>
        <v>0</v>
      </c>
      <c r="G192" s="62">
        <f t="shared" si="12"/>
        <v>2.0178264091591664</v>
      </c>
      <c r="H192" s="62">
        <f>IFERROR(VLOOKUP(A192,'EU-OECD'!$D$2:$E$29,2,FALSE)," ")</f>
        <v>1</v>
      </c>
      <c r="I192" s="62">
        <f t="shared" si="13"/>
        <v>0</v>
      </c>
      <c r="J192" s="62">
        <f t="shared" si="14"/>
        <v>1.8409248081813645</v>
      </c>
    </row>
    <row r="193" spans="1:10">
      <c r="A193" s="61" t="s">
        <v>58</v>
      </c>
      <c r="B193" s="62">
        <v>24</v>
      </c>
      <c r="C193" s="62">
        <v>12</v>
      </c>
      <c r="D193" s="62">
        <v>4</v>
      </c>
      <c r="E193" s="62">
        <f>IFERROR(VLOOKUP(A193,'EU-OECD'!$A$2:$C$35,3,FALSE)," ")</f>
        <v>1</v>
      </c>
      <c r="F193" s="62">
        <f t="shared" si="11"/>
        <v>4</v>
      </c>
      <c r="G193" s="62">
        <f t="shared" si="12"/>
        <v>0.38434788745888893</v>
      </c>
      <c r="H193" s="62">
        <f>IFERROR(VLOOKUP(A193,'EU-OECD'!$D$2:$E$29,2,FALSE)," ")</f>
        <v>1</v>
      </c>
      <c r="I193" s="62">
        <f t="shared" si="13"/>
        <v>4</v>
      </c>
      <c r="J193" s="62">
        <f t="shared" si="14"/>
        <v>0.50207040223128119</v>
      </c>
    </row>
    <row r="194" spans="1:10">
      <c r="A194" s="61" t="s">
        <v>211</v>
      </c>
      <c r="B194" s="62">
        <v>90</v>
      </c>
      <c r="C194" s="62">
        <v>88</v>
      </c>
      <c r="D194" s="62">
        <v>90</v>
      </c>
      <c r="E194" s="62" t="str">
        <f>IFERROR(VLOOKUP(A194,'EU-OECD'!$A$2:$C$35,3,FALSE)," ")</f>
        <v xml:space="preserve"> </v>
      </c>
      <c r="F194" s="62" t="str">
        <f t="shared" si="11"/>
        <v xml:space="preserve"> </v>
      </c>
      <c r="G194" s="62" t="str">
        <f t="shared" si="12"/>
        <v xml:space="preserve"> </v>
      </c>
      <c r="H194" s="62" t="str">
        <f>IFERROR(VLOOKUP(A194,'EU-OECD'!$D$2:$E$29,2,FALSE)," ")</f>
        <v xml:space="preserve"> </v>
      </c>
      <c r="I194" s="62" t="str">
        <f t="shared" si="13"/>
        <v xml:space="preserve"> </v>
      </c>
      <c r="J194" s="62" t="str">
        <f t="shared" si="14"/>
        <v xml:space="preserve"> </v>
      </c>
    </row>
    <row r="195" spans="1:10">
      <c r="A195" s="61" t="s">
        <v>237</v>
      </c>
      <c r="B195" s="62">
        <v>98</v>
      </c>
      <c r="C195" s="62">
        <v>98</v>
      </c>
      <c r="D195" s="62">
        <v>95</v>
      </c>
      <c r="E195" s="62" t="str">
        <f>IFERROR(VLOOKUP(A195,'EU-OECD'!$A$2:$C$35,3,FALSE)," ")</f>
        <v xml:space="preserve"> </v>
      </c>
      <c r="F195" s="62" t="str">
        <f t="shared" si="11"/>
        <v xml:space="preserve"> </v>
      </c>
      <c r="G195" s="62" t="str">
        <f t="shared" si="12"/>
        <v xml:space="preserve"> </v>
      </c>
      <c r="H195" s="62" t="str">
        <f>IFERROR(VLOOKUP(A195,'EU-OECD'!$D$2:$E$29,2,FALSE)," ")</f>
        <v xml:space="preserve"> </v>
      </c>
      <c r="I195" s="62" t="str">
        <f t="shared" si="13"/>
        <v xml:space="preserve"> </v>
      </c>
      <c r="J195" s="62" t="str">
        <f t="shared" si="14"/>
        <v xml:space="preserve"> </v>
      </c>
    </row>
    <row r="196" spans="1:10">
      <c r="A196" s="61" t="s">
        <v>142</v>
      </c>
      <c r="B196" s="62">
        <v>39</v>
      </c>
      <c r="C196" s="62">
        <v>25</v>
      </c>
      <c r="D196" s="62">
        <v>15</v>
      </c>
      <c r="E196" s="62" t="str">
        <f>IFERROR(VLOOKUP(A196,'EU-OECD'!$A$2:$C$35,3,FALSE)," ")</f>
        <v xml:space="preserve"> </v>
      </c>
      <c r="F196" s="62" t="str">
        <f t="shared" si="11"/>
        <v xml:space="preserve"> </v>
      </c>
      <c r="G196" s="62" t="str">
        <f t="shared" si="12"/>
        <v xml:space="preserve"> </v>
      </c>
      <c r="H196" s="62" t="str">
        <f>IFERROR(VLOOKUP(A196,'EU-OECD'!$D$2:$E$29,2,FALSE)," ")</f>
        <v xml:space="preserve"> </v>
      </c>
      <c r="I196" s="62" t="str">
        <f t="shared" si="13"/>
        <v xml:space="preserve"> </v>
      </c>
      <c r="J196" s="62" t="str">
        <f t="shared" si="14"/>
        <v xml:space="preserve"> </v>
      </c>
    </row>
    <row r="197" spans="1:10">
      <c r="A197" s="61" t="s">
        <v>72</v>
      </c>
      <c r="B197" s="62">
        <v>20</v>
      </c>
      <c r="C197" s="62">
        <v>0</v>
      </c>
      <c r="D197" s="62">
        <v>0</v>
      </c>
      <c r="E197" s="62">
        <f>IFERROR(VLOOKUP(A197,'EU-OECD'!$A$2:$C$35,3,FALSE)," ")</f>
        <v>1</v>
      </c>
      <c r="F197" s="62">
        <f t="shared" si="11"/>
        <v>0</v>
      </c>
      <c r="G197" s="62">
        <f t="shared" si="12"/>
        <v>2.0178264091591664</v>
      </c>
      <c r="H197" s="62" t="str">
        <f>IFERROR(VLOOKUP(A197,'EU-OECD'!$D$2:$E$29,2,FALSE)," ")</f>
        <v xml:space="preserve"> </v>
      </c>
      <c r="I197" s="62" t="str">
        <f t="shared" si="13"/>
        <v xml:space="preserve"> </v>
      </c>
      <c r="J197" s="62" t="str">
        <f t="shared" si="14"/>
        <v xml:space="preserve"> </v>
      </c>
    </row>
    <row r="198" spans="1:10">
      <c r="A198" s="61" t="s">
        <v>45</v>
      </c>
      <c r="B198" s="62">
        <v>5</v>
      </c>
      <c r="C198" s="62">
        <v>5</v>
      </c>
      <c r="D198" s="62">
        <v>5</v>
      </c>
      <c r="E198" s="62">
        <f>IFERROR(VLOOKUP(A198,'EU-OECD'!$A$2:$C$35,3,FALSE)," ")</f>
        <v>1</v>
      </c>
      <c r="F198" s="62">
        <f t="shared" si="11"/>
        <v>5</v>
      </c>
      <c r="G198" s="62">
        <f t="shared" si="12"/>
        <v>-2.4021742966180464E-2</v>
      </c>
      <c r="H198" s="62">
        <f>IFERROR(VLOOKUP(A198,'EU-OECD'!$D$2:$E$29,2,FALSE)," ")</f>
        <v>1</v>
      </c>
      <c r="I198" s="62">
        <f t="shared" si="13"/>
        <v>5</v>
      </c>
      <c r="J198" s="62">
        <f t="shared" si="14"/>
        <v>0.16735680074376041</v>
      </c>
    </row>
    <row r="199" spans="1:10">
      <c r="A199" s="61" t="s">
        <v>140</v>
      </c>
      <c r="B199" s="62">
        <v>89</v>
      </c>
      <c r="C199" s="62">
        <v>80</v>
      </c>
      <c r="D199" s="62">
        <v>75</v>
      </c>
      <c r="E199" s="62" t="str">
        <f>IFERROR(VLOOKUP(A199,'EU-OECD'!$A$2:$C$35,3,FALSE)," ")</f>
        <v xml:space="preserve"> </v>
      </c>
      <c r="F199" s="62" t="str">
        <f t="shared" ref="F199:F237" si="15">IF(E199=1,D199," ")</f>
        <v xml:space="preserve"> </v>
      </c>
      <c r="G199" s="62" t="str">
        <f t="shared" ref="G199:G237" si="16">IFERROR((F199-$F$238)/$F$239*(-1)," ")</f>
        <v xml:space="preserve"> </v>
      </c>
      <c r="H199" s="62" t="str">
        <f>IFERROR(VLOOKUP(A199,'EU-OECD'!$D$2:$E$29,2,FALSE)," ")</f>
        <v xml:space="preserve"> </v>
      </c>
      <c r="I199" s="62" t="str">
        <f t="shared" ref="I199:I237" si="17">IF(H199=1,D199," ")</f>
        <v xml:space="preserve"> </v>
      </c>
      <c r="J199" s="62" t="str">
        <f t="shared" si="14"/>
        <v xml:space="preserve"> </v>
      </c>
    </row>
    <row r="200" spans="1:10">
      <c r="A200" s="61" t="s">
        <v>312</v>
      </c>
      <c r="B200" s="62" t="s">
        <v>267</v>
      </c>
      <c r="C200" s="62" t="s">
        <v>267</v>
      </c>
      <c r="D200" s="62" t="s">
        <v>267</v>
      </c>
      <c r="E200" s="62" t="str">
        <f>IFERROR(VLOOKUP(A200,'EU-OECD'!$A$2:$C$35,3,FALSE)," ")</f>
        <v xml:space="preserve"> </v>
      </c>
      <c r="F200" s="62" t="str">
        <f t="shared" si="15"/>
        <v xml:space="preserve"> </v>
      </c>
      <c r="G200" s="62" t="str">
        <f t="shared" si="16"/>
        <v xml:space="preserve"> </v>
      </c>
      <c r="H200" s="62" t="str">
        <f>IFERROR(VLOOKUP(A200,'EU-OECD'!$D$2:$E$29,2,FALSE)," ")</f>
        <v xml:space="preserve"> </v>
      </c>
      <c r="I200" s="62" t="str">
        <f t="shared" si="17"/>
        <v xml:space="preserve"> </v>
      </c>
      <c r="J200" s="62" t="str">
        <f t="shared" si="14"/>
        <v xml:space="preserve"> </v>
      </c>
    </row>
    <row r="201" spans="1:10">
      <c r="A201" s="61" t="s">
        <v>230</v>
      </c>
      <c r="B201" s="62">
        <v>98</v>
      </c>
      <c r="C201" s="62">
        <v>93</v>
      </c>
      <c r="D201" s="62">
        <v>79</v>
      </c>
      <c r="E201" s="62" t="str">
        <f>IFERROR(VLOOKUP(A201,'EU-OECD'!$A$2:$C$35,3,FALSE)," ")</f>
        <v xml:space="preserve"> </v>
      </c>
      <c r="F201" s="62" t="str">
        <f t="shared" si="15"/>
        <v xml:space="preserve"> </v>
      </c>
      <c r="G201" s="62" t="str">
        <f t="shared" si="16"/>
        <v xml:space="preserve"> </v>
      </c>
      <c r="H201" s="62" t="str">
        <f>IFERROR(VLOOKUP(A201,'EU-OECD'!$D$2:$E$29,2,FALSE)," ")</f>
        <v xml:space="preserve"> </v>
      </c>
      <c r="I201" s="62" t="str">
        <f t="shared" si="17"/>
        <v xml:space="preserve"> </v>
      </c>
      <c r="J201" s="62" t="str">
        <f t="shared" si="14"/>
        <v xml:space="preserve"> </v>
      </c>
    </row>
    <row r="202" spans="1:10">
      <c r="A202" s="61" t="s">
        <v>141</v>
      </c>
      <c r="B202" s="62">
        <v>30</v>
      </c>
      <c r="C202" s="62">
        <v>19</v>
      </c>
      <c r="D202" s="62">
        <v>12</v>
      </c>
      <c r="E202" s="62" t="str">
        <f>IFERROR(VLOOKUP(A202,'EU-OECD'!$A$2:$C$35,3,FALSE)," ")</f>
        <v xml:space="preserve"> </v>
      </c>
      <c r="F202" s="62" t="str">
        <f t="shared" si="15"/>
        <v xml:space="preserve"> </v>
      </c>
      <c r="G202" s="62" t="str">
        <f t="shared" si="16"/>
        <v xml:space="preserve"> </v>
      </c>
      <c r="H202" s="62" t="str">
        <f>IFERROR(VLOOKUP(A202,'EU-OECD'!$D$2:$E$29,2,FALSE)," ")</f>
        <v xml:space="preserve"> </v>
      </c>
      <c r="I202" s="62" t="str">
        <f t="shared" si="17"/>
        <v xml:space="preserve"> </v>
      </c>
      <c r="J202" s="62" t="str">
        <f t="shared" si="14"/>
        <v xml:space="preserve"> </v>
      </c>
    </row>
    <row r="203" spans="1:10">
      <c r="A203" s="61" t="s">
        <v>313</v>
      </c>
      <c r="B203" s="62" t="s">
        <v>267</v>
      </c>
      <c r="C203" s="62" t="s">
        <v>267</v>
      </c>
      <c r="D203" s="62" t="s">
        <v>267</v>
      </c>
      <c r="E203" s="62" t="str">
        <f>IFERROR(VLOOKUP(A203,'EU-OECD'!$A$2:$C$35,3,FALSE)," ")</f>
        <v xml:space="preserve"> </v>
      </c>
      <c r="F203" s="62" t="str">
        <f t="shared" si="15"/>
        <v xml:space="preserve"> </v>
      </c>
      <c r="G203" s="62" t="str">
        <f t="shared" si="16"/>
        <v xml:space="preserve"> </v>
      </c>
      <c r="H203" s="62" t="str">
        <f>IFERROR(VLOOKUP(A203,'EU-OECD'!$D$2:$E$29,2,FALSE)," ")</f>
        <v xml:space="preserve"> </v>
      </c>
      <c r="I203" s="62" t="str">
        <f t="shared" si="17"/>
        <v xml:space="preserve"> </v>
      </c>
      <c r="J203" s="62" t="str">
        <f t="shared" si="14"/>
        <v xml:space="preserve"> </v>
      </c>
    </row>
    <row r="204" spans="1:10">
      <c r="A204" s="61" t="s">
        <v>197</v>
      </c>
      <c r="B204" s="62">
        <v>78</v>
      </c>
      <c r="C204" s="62">
        <v>65</v>
      </c>
      <c r="D204" s="62">
        <v>55</v>
      </c>
      <c r="E204" s="62" t="str">
        <f>IFERROR(VLOOKUP(A204,'EU-OECD'!$A$2:$C$35,3,FALSE)," ")</f>
        <v xml:space="preserve"> </v>
      </c>
      <c r="F204" s="62" t="str">
        <f t="shared" si="15"/>
        <v xml:space="preserve"> </v>
      </c>
      <c r="G204" s="62" t="str">
        <f t="shared" si="16"/>
        <v xml:space="preserve"> </v>
      </c>
      <c r="H204" s="62" t="str">
        <f>IFERROR(VLOOKUP(A204,'EU-OECD'!$D$2:$E$29,2,FALSE)," ")</f>
        <v xml:space="preserve"> </v>
      </c>
      <c r="I204" s="62" t="str">
        <f t="shared" si="17"/>
        <v xml:space="preserve"> </v>
      </c>
      <c r="J204" s="62" t="str">
        <f t="shared" si="14"/>
        <v xml:space="preserve"> </v>
      </c>
    </row>
    <row r="205" spans="1:10">
      <c r="A205" s="61" t="s">
        <v>61</v>
      </c>
      <c r="B205" s="62">
        <v>5</v>
      </c>
      <c r="C205" s="62">
        <v>5</v>
      </c>
      <c r="D205" s="62">
        <v>5</v>
      </c>
      <c r="E205" s="62">
        <f>IFERROR(VLOOKUP(A205,'EU-OECD'!$A$2:$C$35,3,FALSE)," ")</f>
        <v>1</v>
      </c>
      <c r="F205" s="62">
        <f t="shared" si="15"/>
        <v>5</v>
      </c>
      <c r="G205" s="62">
        <f t="shared" si="16"/>
        <v>-2.4021742966180464E-2</v>
      </c>
      <c r="H205" s="62">
        <f>IFERROR(VLOOKUP(A205,'EU-OECD'!$D$2:$E$29,2,FALSE)," ")</f>
        <v>1</v>
      </c>
      <c r="I205" s="62">
        <f t="shared" si="17"/>
        <v>5</v>
      </c>
      <c r="J205" s="62">
        <f t="shared" si="14"/>
        <v>0.16735680074376041</v>
      </c>
    </row>
    <row r="206" spans="1:10">
      <c r="A206" s="61" t="s">
        <v>78</v>
      </c>
      <c r="B206" s="62">
        <v>5</v>
      </c>
      <c r="C206" s="62">
        <v>5</v>
      </c>
      <c r="D206" s="62">
        <v>5</v>
      </c>
      <c r="E206" s="62">
        <f>IFERROR(VLOOKUP(A206,'EU-OECD'!$A$2:$C$35,3,FALSE)," ")</f>
        <v>1</v>
      </c>
      <c r="F206" s="62">
        <f t="shared" si="15"/>
        <v>5</v>
      </c>
      <c r="G206" s="62">
        <f t="shared" si="16"/>
        <v>-2.4021742966180464E-2</v>
      </c>
      <c r="H206" s="62" t="str">
        <f>IFERROR(VLOOKUP(A206,'EU-OECD'!$D$2:$E$29,2,FALSE)," ")</f>
        <v xml:space="preserve"> </v>
      </c>
      <c r="I206" s="62" t="str">
        <f t="shared" si="17"/>
        <v xml:space="preserve"> </v>
      </c>
      <c r="J206" s="62" t="str">
        <f t="shared" si="14"/>
        <v xml:space="preserve"> </v>
      </c>
    </row>
    <row r="207" spans="1:10">
      <c r="A207" s="61" t="s">
        <v>139</v>
      </c>
      <c r="B207" s="62">
        <v>16</v>
      </c>
      <c r="C207" s="62">
        <v>5</v>
      </c>
      <c r="D207" s="62">
        <v>0</v>
      </c>
      <c r="E207" s="62" t="str">
        <f>IFERROR(VLOOKUP(A207,'EU-OECD'!$A$2:$C$35,3,FALSE)," ")</f>
        <v xml:space="preserve"> </v>
      </c>
      <c r="F207" s="62" t="str">
        <f t="shared" si="15"/>
        <v xml:space="preserve"> </v>
      </c>
      <c r="G207" s="62" t="str">
        <f t="shared" si="16"/>
        <v xml:space="preserve"> </v>
      </c>
      <c r="H207" s="62" t="str">
        <f>IFERROR(VLOOKUP(A207,'EU-OECD'!$D$2:$E$29,2,FALSE)," ")</f>
        <v xml:space="preserve"> </v>
      </c>
      <c r="I207" s="62" t="str">
        <f t="shared" si="17"/>
        <v xml:space="preserve"> </v>
      </c>
      <c r="J207" s="62" t="str">
        <f t="shared" si="14"/>
        <v xml:space="preserve"> </v>
      </c>
    </row>
    <row r="208" spans="1:10">
      <c r="A208" s="61" t="s">
        <v>128</v>
      </c>
      <c r="B208" s="62">
        <v>0</v>
      </c>
      <c r="C208" s="62">
        <v>0</v>
      </c>
      <c r="D208" s="62">
        <v>0</v>
      </c>
      <c r="E208" s="62" t="str">
        <f>IFERROR(VLOOKUP(A208,'EU-OECD'!$A$2:$C$35,3,FALSE)," ")</f>
        <v xml:space="preserve"> </v>
      </c>
      <c r="F208" s="62" t="str">
        <f t="shared" si="15"/>
        <v xml:space="preserve"> </v>
      </c>
      <c r="G208" s="62" t="str">
        <f t="shared" si="16"/>
        <v xml:space="preserve"> </v>
      </c>
      <c r="H208" s="62" t="str">
        <f>IFERROR(VLOOKUP(A208,'EU-OECD'!$D$2:$E$29,2,FALSE)," ")</f>
        <v xml:space="preserve"> </v>
      </c>
      <c r="I208" s="62" t="str">
        <f t="shared" si="17"/>
        <v xml:space="preserve"> </v>
      </c>
      <c r="J208" s="62" t="str">
        <f t="shared" si="14"/>
        <v xml:space="preserve"> </v>
      </c>
    </row>
    <row r="209" spans="1:10">
      <c r="A209" s="61" t="s">
        <v>213</v>
      </c>
      <c r="B209" s="62">
        <v>86</v>
      </c>
      <c r="C209" s="62">
        <v>59</v>
      </c>
      <c r="D209" s="62">
        <v>34</v>
      </c>
      <c r="E209" s="62" t="str">
        <f>IFERROR(VLOOKUP(A209,'EU-OECD'!$A$2:$C$35,3,FALSE)," ")</f>
        <v xml:space="preserve"> </v>
      </c>
      <c r="F209" s="62" t="str">
        <f t="shared" si="15"/>
        <v xml:space="preserve"> </v>
      </c>
      <c r="G209" s="62" t="str">
        <f t="shared" si="16"/>
        <v xml:space="preserve"> </v>
      </c>
      <c r="H209" s="62" t="str">
        <f>IFERROR(VLOOKUP(A209,'EU-OECD'!$D$2:$E$29,2,FALSE)," ")</f>
        <v xml:space="preserve"> </v>
      </c>
      <c r="I209" s="62" t="str">
        <f t="shared" si="17"/>
        <v xml:space="preserve"> </v>
      </c>
      <c r="J209" s="62" t="str">
        <f t="shared" si="14"/>
        <v xml:space="preserve"> </v>
      </c>
    </row>
    <row r="210" spans="1:10">
      <c r="A210" s="61" t="s">
        <v>202</v>
      </c>
      <c r="B210" s="62">
        <v>98</v>
      </c>
      <c r="C210" s="62">
        <v>96</v>
      </c>
      <c r="D210" s="62">
        <v>94</v>
      </c>
      <c r="E210" s="62" t="str">
        <f>IFERROR(VLOOKUP(A210,'EU-OECD'!$A$2:$C$35,3,FALSE)," ")</f>
        <v xml:space="preserve"> </v>
      </c>
      <c r="F210" s="62" t="str">
        <f t="shared" si="15"/>
        <v xml:space="preserve"> </v>
      </c>
      <c r="G210" s="62" t="str">
        <f t="shared" si="16"/>
        <v xml:space="preserve"> </v>
      </c>
      <c r="H210" s="62" t="str">
        <f>IFERROR(VLOOKUP(A210,'EU-OECD'!$D$2:$E$29,2,FALSE)," ")</f>
        <v xml:space="preserve"> </v>
      </c>
      <c r="I210" s="62" t="str">
        <f t="shared" si="17"/>
        <v xml:space="preserve"> </v>
      </c>
      <c r="J210" s="62" t="str">
        <f t="shared" si="14"/>
        <v xml:space="preserve"> </v>
      </c>
    </row>
    <row r="211" spans="1:10">
      <c r="A211" s="61" t="s">
        <v>114</v>
      </c>
      <c r="B211" s="62">
        <v>63</v>
      </c>
      <c r="C211" s="62">
        <v>43</v>
      </c>
      <c r="D211" s="62">
        <v>26</v>
      </c>
      <c r="E211" s="62" t="str">
        <f>IFERROR(VLOOKUP(A211,'EU-OECD'!$A$2:$C$35,3,FALSE)," ")</f>
        <v xml:space="preserve"> </v>
      </c>
      <c r="F211" s="62" t="str">
        <f t="shared" si="15"/>
        <v xml:space="preserve"> </v>
      </c>
      <c r="G211" s="62" t="str">
        <f t="shared" si="16"/>
        <v xml:space="preserve"> </v>
      </c>
      <c r="H211" s="62" t="str">
        <f>IFERROR(VLOOKUP(A211,'EU-OECD'!$D$2:$E$29,2,FALSE)," ")</f>
        <v xml:space="preserve"> </v>
      </c>
      <c r="I211" s="62" t="str">
        <f t="shared" si="17"/>
        <v xml:space="preserve"> </v>
      </c>
      <c r="J211" s="62" t="str">
        <f t="shared" ref="J211:J237" si="18">IFERROR((I211-$I$238)/$I$239*(-1)," ")</f>
        <v xml:space="preserve"> </v>
      </c>
    </row>
    <row r="212" spans="1:10">
      <c r="A212" s="61" t="s">
        <v>192</v>
      </c>
      <c r="B212" s="62">
        <v>96</v>
      </c>
      <c r="C212" s="62">
        <v>92</v>
      </c>
      <c r="D212" s="62">
        <v>92</v>
      </c>
      <c r="E212" s="62" t="str">
        <f>IFERROR(VLOOKUP(A212,'EU-OECD'!$A$2:$C$35,3,FALSE)," ")</f>
        <v xml:space="preserve"> </v>
      </c>
      <c r="F212" s="62" t="str">
        <f t="shared" si="15"/>
        <v xml:space="preserve"> </v>
      </c>
      <c r="G212" s="62" t="str">
        <f t="shared" si="16"/>
        <v xml:space="preserve"> </v>
      </c>
      <c r="H212" s="62" t="str">
        <f>IFERROR(VLOOKUP(A212,'EU-OECD'!$D$2:$E$29,2,FALSE)," ")</f>
        <v xml:space="preserve"> </v>
      </c>
      <c r="I212" s="62" t="str">
        <f t="shared" si="17"/>
        <v xml:space="preserve"> </v>
      </c>
      <c r="J212" s="62" t="str">
        <f t="shared" si="18"/>
        <v xml:space="preserve"> </v>
      </c>
    </row>
    <row r="213" spans="1:10">
      <c r="A213" s="61" t="s">
        <v>222</v>
      </c>
      <c r="B213" s="62">
        <v>98</v>
      </c>
      <c r="C213" s="62">
        <v>98</v>
      </c>
      <c r="D213" s="62">
        <v>94</v>
      </c>
      <c r="E213" s="62" t="str">
        <f>IFERROR(VLOOKUP(A213,'EU-OECD'!$A$2:$C$35,3,FALSE)," ")</f>
        <v xml:space="preserve"> </v>
      </c>
      <c r="F213" s="62" t="str">
        <f t="shared" si="15"/>
        <v xml:space="preserve"> </v>
      </c>
      <c r="G213" s="62" t="str">
        <f t="shared" si="16"/>
        <v xml:space="preserve"> </v>
      </c>
      <c r="H213" s="62" t="str">
        <f>IFERROR(VLOOKUP(A213,'EU-OECD'!$D$2:$E$29,2,FALSE)," ")</f>
        <v xml:space="preserve"> </v>
      </c>
      <c r="I213" s="62" t="str">
        <f t="shared" si="17"/>
        <v xml:space="preserve"> </v>
      </c>
      <c r="J213" s="62" t="str">
        <f t="shared" si="18"/>
        <v xml:space="preserve"> </v>
      </c>
    </row>
    <row r="214" spans="1:10">
      <c r="A214" s="61" t="s">
        <v>314</v>
      </c>
      <c r="B214" s="62" t="s">
        <v>267</v>
      </c>
      <c r="C214" s="62" t="s">
        <v>267</v>
      </c>
      <c r="D214" s="62" t="s">
        <v>267</v>
      </c>
      <c r="E214" s="62" t="str">
        <f>IFERROR(VLOOKUP(A214,'EU-OECD'!$A$2:$C$35,3,FALSE)," ")</f>
        <v xml:space="preserve"> </v>
      </c>
      <c r="F214" s="62" t="str">
        <f t="shared" si="15"/>
        <v xml:space="preserve"> </v>
      </c>
      <c r="G214" s="62" t="str">
        <f t="shared" si="16"/>
        <v xml:space="preserve"> </v>
      </c>
      <c r="H214" s="62" t="str">
        <f>IFERROR(VLOOKUP(A214,'EU-OECD'!$D$2:$E$29,2,FALSE)," ")</f>
        <v xml:space="preserve"> </v>
      </c>
      <c r="I214" s="62" t="str">
        <f t="shared" si="17"/>
        <v xml:space="preserve"> </v>
      </c>
      <c r="J214" s="62" t="str">
        <f t="shared" si="18"/>
        <v xml:space="preserve"> </v>
      </c>
    </row>
    <row r="215" spans="1:10">
      <c r="A215" s="61" t="s">
        <v>129</v>
      </c>
      <c r="B215" s="62">
        <v>72</v>
      </c>
      <c r="C215" s="62">
        <v>56</v>
      </c>
      <c r="D215" s="62">
        <v>43</v>
      </c>
      <c r="E215" s="62" t="str">
        <f>IFERROR(VLOOKUP(A215,'EU-OECD'!$A$2:$C$35,3,FALSE)," ")</f>
        <v xml:space="preserve"> </v>
      </c>
      <c r="F215" s="62" t="str">
        <f t="shared" si="15"/>
        <v xml:space="preserve"> </v>
      </c>
      <c r="G215" s="62" t="str">
        <f t="shared" si="16"/>
        <v xml:space="preserve"> </v>
      </c>
      <c r="H215" s="62" t="str">
        <f>IFERROR(VLOOKUP(A215,'EU-OECD'!$D$2:$E$29,2,FALSE)," ")</f>
        <v xml:space="preserve"> </v>
      </c>
      <c r="I215" s="62" t="str">
        <f t="shared" si="17"/>
        <v xml:space="preserve"> </v>
      </c>
      <c r="J215" s="62" t="str">
        <f t="shared" si="18"/>
        <v xml:space="preserve"> </v>
      </c>
    </row>
    <row r="216" spans="1:10">
      <c r="A216" s="61" t="s">
        <v>115</v>
      </c>
      <c r="B216" s="62">
        <v>19</v>
      </c>
      <c r="C216" s="62">
        <v>7</v>
      </c>
      <c r="D216" s="62">
        <v>0</v>
      </c>
      <c r="E216" s="62" t="str">
        <f>IFERROR(VLOOKUP(A216,'EU-OECD'!$A$2:$C$35,3,FALSE)," ")</f>
        <v xml:space="preserve"> </v>
      </c>
      <c r="F216" s="62" t="str">
        <f t="shared" si="15"/>
        <v xml:space="preserve"> </v>
      </c>
      <c r="G216" s="62" t="str">
        <f t="shared" si="16"/>
        <v xml:space="preserve"> </v>
      </c>
      <c r="H216" s="62" t="str">
        <f>IFERROR(VLOOKUP(A216,'EU-OECD'!$D$2:$E$29,2,FALSE)," ")</f>
        <v xml:space="preserve"> </v>
      </c>
      <c r="I216" s="62" t="str">
        <f t="shared" si="17"/>
        <v xml:space="preserve"> </v>
      </c>
      <c r="J216" s="62" t="str">
        <f t="shared" si="18"/>
        <v xml:space="preserve"> </v>
      </c>
    </row>
    <row r="217" spans="1:10">
      <c r="A217" s="61" t="s">
        <v>116</v>
      </c>
      <c r="B217" s="62">
        <v>18</v>
      </c>
      <c r="C217" s="62">
        <v>6</v>
      </c>
      <c r="D217" s="62">
        <v>0</v>
      </c>
      <c r="E217" s="62" t="str">
        <f>IFERROR(VLOOKUP(A217,'EU-OECD'!$A$2:$C$35,3,FALSE)," ")</f>
        <v xml:space="preserve"> </v>
      </c>
      <c r="F217" s="62" t="str">
        <f t="shared" si="15"/>
        <v xml:space="preserve"> </v>
      </c>
      <c r="G217" s="62" t="str">
        <f t="shared" si="16"/>
        <v xml:space="preserve"> </v>
      </c>
      <c r="H217" s="62" t="str">
        <f>IFERROR(VLOOKUP(A217,'EU-OECD'!$D$2:$E$29,2,FALSE)," ")</f>
        <v xml:space="preserve"> </v>
      </c>
      <c r="I217" s="62" t="str">
        <f t="shared" si="17"/>
        <v xml:space="preserve"> </v>
      </c>
      <c r="J217" s="62" t="str">
        <f t="shared" si="18"/>
        <v xml:space="preserve"> </v>
      </c>
    </row>
    <row r="218" spans="1:10">
      <c r="A218" s="61" t="s">
        <v>79</v>
      </c>
      <c r="B218" s="62">
        <v>21</v>
      </c>
      <c r="C218" s="62">
        <v>10</v>
      </c>
      <c r="D218" s="62">
        <v>3</v>
      </c>
      <c r="E218" s="62">
        <f>IFERROR(VLOOKUP(A218,'EU-OECD'!$A$2:$C$35,3,FALSE)," ")</f>
        <v>1</v>
      </c>
      <c r="F218" s="62">
        <f t="shared" si="15"/>
        <v>3</v>
      </c>
      <c r="G218" s="62">
        <f t="shared" si="16"/>
        <v>0.79271751788395828</v>
      </c>
      <c r="H218" s="62" t="str">
        <f>IFERROR(VLOOKUP(A218,'EU-OECD'!$D$2:$E$29,2,FALSE)," ")</f>
        <v xml:space="preserve"> </v>
      </c>
      <c r="I218" s="62" t="str">
        <f t="shared" si="17"/>
        <v xml:space="preserve"> </v>
      </c>
      <c r="J218" s="62" t="str">
        <f t="shared" si="18"/>
        <v xml:space="preserve"> </v>
      </c>
    </row>
    <row r="219" spans="1:10">
      <c r="A219" s="61" t="s">
        <v>172</v>
      </c>
      <c r="B219" s="62">
        <v>14</v>
      </c>
      <c r="C219" s="62">
        <v>3</v>
      </c>
      <c r="D219" s="62">
        <v>0</v>
      </c>
      <c r="E219" s="62" t="str">
        <f>IFERROR(VLOOKUP(A219,'EU-OECD'!$A$2:$C$35,3,FALSE)," ")</f>
        <v xml:space="preserve"> </v>
      </c>
      <c r="F219" s="62" t="str">
        <f t="shared" si="15"/>
        <v xml:space="preserve"> </v>
      </c>
      <c r="G219" s="62" t="str">
        <f t="shared" si="16"/>
        <v xml:space="preserve"> </v>
      </c>
      <c r="H219" s="62" t="str">
        <f>IFERROR(VLOOKUP(A219,'EU-OECD'!$D$2:$E$29,2,FALSE)," ")</f>
        <v xml:space="preserve"> </v>
      </c>
      <c r="I219" s="62" t="str">
        <f t="shared" si="17"/>
        <v xml:space="preserve"> </v>
      </c>
      <c r="J219" s="62" t="str">
        <f t="shared" si="18"/>
        <v xml:space="preserve"> </v>
      </c>
    </row>
    <row r="220" spans="1:10">
      <c r="A220" s="61" t="s">
        <v>315</v>
      </c>
      <c r="B220" s="62" t="s">
        <v>267</v>
      </c>
      <c r="C220" s="62" t="s">
        <v>267</v>
      </c>
      <c r="D220" s="62" t="s">
        <v>267</v>
      </c>
      <c r="E220" s="62" t="str">
        <f>IFERROR(VLOOKUP(A220,'EU-OECD'!$A$2:$C$35,3,FALSE)," ")</f>
        <v xml:space="preserve"> </v>
      </c>
      <c r="F220" s="62" t="str">
        <f t="shared" si="15"/>
        <v xml:space="preserve"> </v>
      </c>
      <c r="G220" s="62" t="str">
        <f t="shared" si="16"/>
        <v xml:space="preserve"> </v>
      </c>
      <c r="H220" s="62" t="str">
        <f>IFERROR(VLOOKUP(A220,'EU-OECD'!$D$2:$E$29,2,FALSE)," ")</f>
        <v xml:space="preserve"> </v>
      </c>
      <c r="I220" s="62" t="str">
        <f t="shared" si="17"/>
        <v xml:space="preserve"> </v>
      </c>
      <c r="J220" s="62" t="str">
        <f t="shared" si="18"/>
        <v xml:space="preserve"> </v>
      </c>
    </row>
    <row r="221" spans="1:10">
      <c r="A221" s="61" t="s">
        <v>316</v>
      </c>
      <c r="B221" s="62">
        <v>67</v>
      </c>
      <c r="C221" s="62">
        <v>42</v>
      </c>
      <c r="D221" s="62">
        <v>19</v>
      </c>
      <c r="E221" s="62" t="str">
        <f>IFERROR(VLOOKUP(A221,'EU-OECD'!$A$2:$C$35,3,FALSE)," ")</f>
        <v xml:space="preserve"> </v>
      </c>
      <c r="F221" s="62" t="str">
        <f t="shared" si="15"/>
        <v xml:space="preserve"> </v>
      </c>
      <c r="G221" s="62" t="str">
        <f t="shared" si="16"/>
        <v xml:space="preserve"> </v>
      </c>
      <c r="H221" s="62" t="str">
        <f>IFERROR(VLOOKUP(A221,'EU-OECD'!$D$2:$E$29,2,FALSE)," ")</f>
        <v xml:space="preserve"> </v>
      </c>
      <c r="I221" s="62" t="str">
        <f t="shared" si="17"/>
        <v xml:space="preserve"> </v>
      </c>
      <c r="J221" s="62" t="str">
        <f t="shared" si="18"/>
        <v xml:space="preserve"> </v>
      </c>
    </row>
    <row r="222" spans="1:10">
      <c r="A222" s="61" t="s">
        <v>195</v>
      </c>
      <c r="B222" s="62">
        <v>98</v>
      </c>
      <c r="C222" s="62">
        <v>97</v>
      </c>
      <c r="D222" s="62">
        <v>96</v>
      </c>
      <c r="E222" s="62" t="str">
        <f>IFERROR(VLOOKUP(A222,'EU-OECD'!$A$2:$C$35,3,FALSE)," ")</f>
        <v xml:space="preserve"> </v>
      </c>
      <c r="F222" s="62" t="str">
        <f t="shared" si="15"/>
        <v xml:space="preserve"> </v>
      </c>
      <c r="G222" s="62" t="str">
        <f t="shared" si="16"/>
        <v xml:space="preserve"> </v>
      </c>
      <c r="H222" s="62" t="str">
        <f>IFERROR(VLOOKUP(A222,'EU-OECD'!$D$2:$E$29,2,FALSE)," ")</f>
        <v xml:space="preserve"> </v>
      </c>
      <c r="I222" s="62" t="str">
        <f t="shared" si="17"/>
        <v xml:space="preserve"> </v>
      </c>
      <c r="J222" s="62" t="str">
        <f t="shared" si="18"/>
        <v xml:space="preserve"> </v>
      </c>
    </row>
    <row r="223" spans="1:10">
      <c r="A223" s="61" t="s">
        <v>158</v>
      </c>
      <c r="B223" s="62">
        <v>21</v>
      </c>
      <c r="C223" s="62">
        <v>10</v>
      </c>
      <c r="D223" s="62">
        <v>3</v>
      </c>
      <c r="E223" s="62" t="str">
        <f>IFERROR(VLOOKUP(A223,'EU-OECD'!$A$2:$C$35,3,FALSE)," ")</f>
        <v xml:space="preserve"> </v>
      </c>
      <c r="F223" s="62" t="str">
        <f t="shared" si="15"/>
        <v xml:space="preserve"> </v>
      </c>
      <c r="G223" s="62" t="str">
        <f t="shared" si="16"/>
        <v xml:space="preserve"> </v>
      </c>
      <c r="H223" s="62" t="str">
        <f>IFERROR(VLOOKUP(A223,'EU-OECD'!$D$2:$E$29,2,FALSE)," ")</f>
        <v xml:space="preserve"> </v>
      </c>
      <c r="I223" s="62" t="str">
        <f t="shared" si="17"/>
        <v xml:space="preserve"> </v>
      </c>
      <c r="J223" s="62" t="str">
        <f t="shared" si="18"/>
        <v xml:space="preserve"> </v>
      </c>
    </row>
    <row r="224" spans="1:10">
      <c r="A224" s="61" t="s">
        <v>117</v>
      </c>
      <c r="B224" s="62">
        <v>14</v>
      </c>
      <c r="C224" s="62">
        <v>3</v>
      </c>
      <c r="D224" s="62">
        <v>0</v>
      </c>
      <c r="E224" s="62" t="str">
        <f>IFERROR(VLOOKUP(A224,'EU-OECD'!$A$2:$C$35,3,FALSE)," ")</f>
        <v xml:space="preserve"> </v>
      </c>
      <c r="F224" s="62" t="str">
        <f t="shared" si="15"/>
        <v xml:space="preserve"> </v>
      </c>
      <c r="G224" s="62" t="str">
        <f t="shared" si="16"/>
        <v xml:space="preserve"> </v>
      </c>
      <c r="H224" s="62" t="str">
        <f>IFERROR(VLOOKUP(A224,'EU-OECD'!$D$2:$E$29,2,FALSE)," ")</f>
        <v xml:space="preserve"> </v>
      </c>
      <c r="I224" s="62" t="str">
        <f t="shared" si="17"/>
        <v xml:space="preserve"> </v>
      </c>
      <c r="J224" s="62" t="str">
        <f t="shared" si="18"/>
        <v xml:space="preserve"> </v>
      </c>
    </row>
    <row r="225" spans="1:10">
      <c r="A225" s="61" t="s">
        <v>80</v>
      </c>
      <c r="B225" s="62">
        <v>5</v>
      </c>
      <c r="C225" s="62">
        <v>5</v>
      </c>
      <c r="D225" s="62">
        <v>5</v>
      </c>
      <c r="E225" s="62">
        <f>IFERROR(VLOOKUP(A225,'EU-OECD'!$A$2:$C$35,3,FALSE)," ")</f>
        <v>1</v>
      </c>
      <c r="F225" s="62">
        <f t="shared" si="15"/>
        <v>5</v>
      </c>
      <c r="G225" s="62">
        <f t="shared" si="16"/>
        <v>-2.4021742966180464E-2</v>
      </c>
      <c r="H225" s="62">
        <f>IFERROR(VLOOKUP(A225,'EU-OECD'!$D$2:$E$29,2,FALSE)," ")</f>
        <v>1</v>
      </c>
      <c r="I225" s="62">
        <f t="shared" si="17"/>
        <v>5</v>
      </c>
      <c r="J225" s="62">
        <f t="shared" si="18"/>
        <v>0.16735680074376041</v>
      </c>
    </row>
    <row r="226" spans="1:10">
      <c r="A226" s="61" t="s">
        <v>124</v>
      </c>
      <c r="B226" s="62">
        <v>5</v>
      </c>
      <c r="C226" s="62">
        <v>5</v>
      </c>
      <c r="D226" s="62">
        <v>5</v>
      </c>
      <c r="E226" s="62">
        <f>IFERROR(VLOOKUP(A226,'EU-OECD'!$A$2:$C$35,3,FALSE)," ")</f>
        <v>1</v>
      </c>
      <c r="F226" s="62">
        <f t="shared" si="15"/>
        <v>5</v>
      </c>
      <c r="G226" s="62">
        <f t="shared" si="16"/>
        <v>-2.4021742966180464E-2</v>
      </c>
      <c r="H226" s="62" t="str">
        <f>IFERROR(VLOOKUP(A226,'EU-OECD'!$D$2:$E$29,2,FALSE)," ")</f>
        <v xml:space="preserve"> </v>
      </c>
      <c r="I226" s="62" t="str">
        <f t="shared" si="17"/>
        <v xml:space="preserve"> </v>
      </c>
      <c r="J226" s="62" t="str">
        <f t="shared" si="18"/>
        <v xml:space="preserve"> </v>
      </c>
    </row>
    <row r="227" spans="1:10">
      <c r="A227" s="61" t="s">
        <v>317</v>
      </c>
      <c r="B227" s="62" t="s">
        <v>267</v>
      </c>
      <c r="C227" s="62" t="s">
        <v>267</v>
      </c>
      <c r="D227" s="62" t="s">
        <v>267</v>
      </c>
      <c r="E227" s="62" t="str">
        <f>IFERROR(VLOOKUP(A227,'EU-OECD'!$A$2:$C$35,3,FALSE)," ")</f>
        <v xml:space="preserve"> </v>
      </c>
      <c r="F227" s="62" t="str">
        <f t="shared" si="15"/>
        <v xml:space="preserve"> </v>
      </c>
      <c r="G227" s="62" t="str">
        <f t="shared" si="16"/>
        <v xml:space="preserve"> </v>
      </c>
      <c r="H227" s="62" t="str">
        <f>IFERROR(VLOOKUP(A227,'EU-OECD'!$D$2:$E$29,2,FALSE)," ")</f>
        <v xml:space="preserve"> </v>
      </c>
      <c r="I227" s="62" t="str">
        <f t="shared" si="17"/>
        <v xml:space="preserve"> </v>
      </c>
      <c r="J227" s="62" t="str">
        <f t="shared" si="18"/>
        <v xml:space="preserve"> </v>
      </c>
    </row>
    <row r="228" spans="1:10">
      <c r="A228" s="61" t="s">
        <v>119</v>
      </c>
      <c r="B228" s="62">
        <v>11</v>
      </c>
      <c r="C228" s="62">
        <v>4</v>
      </c>
      <c r="D228" s="62">
        <v>0</v>
      </c>
      <c r="E228" s="62" t="str">
        <f>IFERROR(VLOOKUP(A228,'EU-OECD'!$A$2:$C$35,3,FALSE)," ")</f>
        <v xml:space="preserve"> </v>
      </c>
      <c r="F228" s="62" t="str">
        <f t="shared" si="15"/>
        <v xml:space="preserve"> </v>
      </c>
      <c r="G228" s="62" t="str">
        <f t="shared" si="16"/>
        <v xml:space="preserve"> </v>
      </c>
      <c r="H228" s="62" t="str">
        <f>IFERROR(VLOOKUP(A228,'EU-OECD'!$D$2:$E$29,2,FALSE)," ")</f>
        <v xml:space="preserve"> </v>
      </c>
      <c r="I228" s="62" t="str">
        <f t="shared" si="17"/>
        <v xml:space="preserve"> </v>
      </c>
      <c r="J228" s="62" t="str">
        <f t="shared" si="18"/>
        <v xml:space="preserve"> </v>
      </c>
    </row>
    <row r="229" spans="1:10">
      <c r="A229" s="61" t="s">
        <v>178</v>
      </c>
      <c r="B229" s="62">
        <v>31</v>
      </c>
      <c r="C229" s="62">
        <v>20</v>
      </c>
      <c r="D229" s="62">
        <v>11</v>
      </c>
      <c r="E229" s="62" t="str">
        <f>IFERROR(VLOOKUP(A229,'EU-OECD'!$A$2:$C$35,3,FALSE)," ")</f>
        <v xml:space="preserve"> </v>
      </c>
      <c r="F229" s="62" t="str">
        <f t="shared" si="15"/>
        <v xml:space="preserve"> </v>
      </c>
      <c r="G229" s="62" t="str">
        <f t="shared" si="16"/>
        <v xml:space="preserve"> </v>
      </c>
      <c r="H229" s="62" t="str">
        <f>IFERROR(VLOOKUP(A229,'EU-OECD'!$D$2:$E$29,2,FALSE)," ")</f>
        <v xml:space="preserve"> </v>
      </c>
      <c r="I229" s="62" t="str">
        <f t="shared" si="17"/>
        <v xml:space="preserve"> </v>
      </c>
      <c r="J229" s="62" t="str">
        <f t="shared" si="18"/>
        <v xml:space="preserve"> </v>
      </c>
    </row>
    <row r="230" spans="1:10">
      <c r="A230" s="61" t="s">
        <v>169</v>
      </c>
      <c r="B230" s="62">
        <v>83</v>
      </c>
      <c r="C230" s="62">
        <v>82</v>
      </c>
      <c r="D230" s="62">
        <v>84</v>
      </c>
      <c r="E230" s="62" t="str">
        <f>IFERROR(VLOOKUP(A230,'EU-OECD'!$A$2:$C$35,3,FALSE)," ")</f>
        <v xml:space="preserve"> </v>
      </c>
      <c r="F230" s="62" t="str">
        <f t="shared" si="15"/>
        <v xml:space="preserve"> </v>
      </c>
      <c r="G230" s="62" t="str">
        <f t="shared" si="16"/>
        <v xml:space="preserve"> </v>
      </c>
      <c r="H230" s="62" t="str">
        <f>IFERROR(VLOOKUP(A230,'EU-OECD'!$D$2:$E$29,2,FALSE)," ")</f>
        <v xml:space="preserve"> </v>
      </c>
      <c r="I230" s="62" t="str">
        <f t="shared" si="17"/>
        <v xml:space="preserve"> </v>
      </c>
      <c r="J230" s="62" t="str">
        <f t="shared" si="18"/>
        <v xml:space="preserve"> </v>
      </c>
    </row>
    <row r="231" spans="1:10">
      <c r="A231" s="61" t="s">
        <v>135</v>
      </c>
      <c r="B231" s="62">
        <v>15</v>
      </c>
      <c r="C231" s="62">
        <v>3</v>
      </c>
      <c r="D231" s="62">
        <v>0</v>
      </c>
      <c r="E231" s="62" t="str">
        <f>IFERROR(VLOOKUP(A231,'EU-OECD'!$A$2:$C$35,3,FALSE)," ")</f>
        <v xml:space="preserve"> </v>
      </c>
      <c r="F231" s="62" t="str">
        <f t="shared" si="15"/>
        <v xml:space="preserve"> </v>
      </c>
      <c r="G231" s="62" t="str">
        <f t="shared" si="16"/>
        <v xml:space="preserve"> </v>
      </c>
      <c r="H231" s="62" t="str">
        <f>IFERROR(VLOOKUP(A231,'EU-OECD'!$D$2:$E$29,2,FALSE)," ")</f>
        <v xml:space="preserve"> </v>
      </c>
      <c r="I231" s="62" t="str">
        <f t="shared" si="17"/>
        <v xml:space="preserve"> </v>
      </c>
      <c r="J231" s="62" t="str">
        <f t="shared" si="18"/>
        <v xml:space="preserve"> </v>
      </c>
    </row>
    <row r="232" spans="1:10">
      <c r="A232" s="61" t="s">
        <v>120</v>
      </c>
      <c r="B232" s="62">
        <v>97</v>
      </c>
      <c r="C232" s="62">
        <v>76</v>
      </c>
      <c r="D232" s="62">
        <v>56</v>
      </c>
      <c r="E232" s="62" t="str">
        <f>IFERROR(VLOOKUP(A232,'EU-OECD'!$A$2:$C$35,3,FALSE)," ")</f>
        <v xml:space="preserve"> </v>
      </c>
      <c r="F232" s="62" t="str">
        <f t="shared" si="15"/>
        <v xml:space="preserve"> </v>
      </c>
      <c r="G232" s="62" t="str">
        <f t="shared" si="16"/>
        <v xml:space="preserve"> </v>
      </c>
      <c r="H232" s="62" t="str">
        <f>IFERROR(VLOOKUP(A232,'EU-OECD'!$D$2:$E$29,2,FALSE)," ")</f>
        <v xml:space="preserve"> </v>
      </c>
      <c r="I232" s="62" t="str">
        <f t="shared" si="17"/>
        <v xml:space="preserve"> </v>
      </c>
      <c r="J232" s="62" t="str">
        <f t="shared" si="18"/>
        <v xml:space="preserve"> </v>
      </c>
    </row>
    <row r="233" spans="1:10">
      <c r="A233" s="61" t="s">
        <v>318</v>
      </c>
      <c r="B233" s="62" t="s">
        <v>267</v>
      </c>
      <c r="C233" s="62" t="s">
        <v>267</v>
      </c>
      <c r="D233" s="62" t="s">
        <v>267</v>
      </c>
      <c r="E233" s="62" t="str">
        <f>IFERROR(VLOOKUP(A233,'EU-OECD'!$A$2:$C$35,3,FALSE)," ")</f>
        <v xml:space="preserve"> </v>
      </c>
      <c r="F233" s="62" t="str">
        <f t="shared" si="15"/>
        <v xml:space="preserve"> </v>
      </c>
      <c r="G233" s="62" t="str">
        <f t="shared" si="16"/>
        <v xml:space="preserve"> </v>
      </c>
      <c r="H233" s="62" t="str">
        <f>IFERROR(VLOOKUP(A233,'EU-OECD'!$D$2:$E$29,2,FALSE)," ")</f>
        <v xml:space="preserve"> </v>
      </c>
      <c r="I233" s="62" t="str">
        <f t="shared" si="17"/>
        <v xml:space="preserve"> </v>
      </c>
      <c r="J233" s="62" t="str">
        <f t="shared" si="18"/>
        <v xml:space="preserve"> </v>
      </c>
    </row>
    <row r="234" spans="1:10">
      <c r="A234" s="61" t="s">
        <v>319</v>
      </c>
      <c r="B234" s="62" t="s">
        <v>267</v>
      </c>
      <c r="C234" s="62" t="s">
        <v>267</v>
      </c>
      <c r="D234" s="62" t="s">
        <v>267</v>
      </c>
      <c r="E234" s="62" t="str">
        <f>IFERROR(VLOOKUP(A234,'EU-OECD'!$A$2:$C$35,3,FALSE)," ")</f>
        <v xml:space="preserve"> </v>
      </c>
      <c r="F234" s="62" t="str">
        <f t="shared" si="15"/>
        <v xml:space="preserve"> </v>
      </c>
      <c r="G234" s="62" t="str">
        <f t="shared" si="16"/>
        <v xml:space="preserve"> </v>
      </c>
      <c r="H234" s="62" t="str">
        <f>IFERROR(VLOOKUP(A234,'EU-OECD'!$D$2:$E$29,2,FALSE)," ")</f>
        <v xml:space="preserve"> </v>
      </c>
      <c r="I234" s="62" t="str">
        <f t="shared" si="17"/>
        <v xml:space="preserve"> </v>
      </c>
      <c r="J234" s="62" t="str">
        <f t="shared" si="18"/>
        <v xml:space="preserve"> </v>
      </c>
    </row>
    <row r="235" spans="1:10">
      <c r="A235" s="61" t="s">
        <v>216</v>
      </c>
      <c r="B235" s="62">
        <v>48</v>
      </c>
      <c r="C235" s="62">
        <v>39</v>
      </c>
      <c r="D235" s="62">
        <v>33</v>
      </c>
      <c r="E235" s="62" t="str">
        <f>IFERROR(VLOOKUP(A235,'EU-OECD'!$A$2:$C$35,3,FALSE)," ")</f>
        <v xml:space="preserve"> </v>
      </c>
      <c r="F235" s="62" t="str">
        <f t="shared" si="15"/>
        <v xml:space="preserve"> </v>
      </c>
      <c r="G235" s="62" t="str">
        <f t="shared" si="16"/>
        <v xml:space="preserve"> </v>
      </c>
      <c r="H235" s="62" t="str">
        <f>IFERROR(VLOOKUP(A235,'EU-OECD'!$D$2:$E$29,2,FALSE)," ")</f>
        <v xml:space="preserve"> </v>
      </c>
      <c r="I235" s="62" t="str">
        <f t="shared" si="17"/>
        <v xml:space="preserve"> </v>
      </c>
      <c r="J235" s="62" t="str">
        <f t="shared" si="18"/>
        <v xml:space="preserve"> </v>
      </c>
    </row>
    <row r="236" spans="1:10">
      <c r="A236" s="61" t="s">
        <v>182</v>
      </c>
      <c r="B236" s="62">
        <v>95</v>
      </c>
      <c r="C236" s="62">
        <v>87</v>
      </c>
      <c r="D236" s="62">
        <v>83</v>
      </c>
      <c r="E236" s="62" t="str">
        <f>IFERROR(VLOOKUP(A236,'EU-OECD'!$A$2:$C$35,3,FALSE)," ")</f>
        <v xml:space="preserve"> </v>
      </c>
      <c r="F236" s="62" t="str">
        <f t="shared" si="15"/>
        <v xml:space="preserve"> </v>
      </c>
      <c r="G236" s="62" t="str">
        <f t="shared" si="16"/>
        <v xml:space="preserve"> </v>
      </c>
      <c r="H236" s="62" t="str">
        <f>IFERROR(VLOOKUP(A236,'EU-OECD'!$D$2:$E$29,2,FALSE)," ")</f>
        <v xml:space="preserve"> </v>
      </c>
      <c r="I236" s="62" t="str">
        <f t="shared" si="17"/>
        <v xml:space="preserve"> </v>
      </c>
      <c r="J236" s="62" t="str">
        <f t="shared" si="18"/>
        <v xml:space="preserve"> </v>
      </c>
    </row>
    <row r="237" spans="1:10">
      <c r="A237" s="61" t="s">
        <v>157</v>
      </c>
      <c r="B237" s="62">
        <v>68</v>
      </c>
      <c r="C237" s="62">
        <v>66</v>
      </c>
      <c r="D237" s="62">
        <v>66</v>
      </c>
      <c r="E237" s="62" t="str">
        <f>IFERROR(VLOOKUP(A237,'EU-OECD'!$A$2:$C$35,3,FALSE)," ")</f>
        <v xml:space="preserve"> </v>
      </c>
      <c r="F237" s="62" t="str">
        <f t="shared" si="15"/>
        <v xml:space="preserve"> </v>
      </c>
      <c r="G237" s="62" t="str">
        <f t="shared" si="16"/>
        <v xml:space="preserve"> </v>
      </c>
      <c r="H237" s="62" t="str">
        <f>IFERROR(VLOOKUP(A237,'EU-OECD'!$D$2:$E$29,2,FALSE)," ")</f>
        <v xml:space="preserve"> </v>
      </c>
      <c r="I237" s="62" t="str">
        <f t="shared" si="17"/>
        <v xml:space="preserve"> </v>
      </c>
      <c r="J237" s="62" t="str">
        <f t="shared" si="18"/>
        <v xml:space="preserve"> </v>
      </c>
    </row>
    <row r="238" spans="1:10">
      <c r="A238" s="1"/>
      <c r="B238" s="63"/>
      <c r="C238" s="63"/>
      <c r="D238" s="1">
        <f>AVERAGE($D$6:$D$237)</f>
        <v>33.494845360824741</v>
      </c>
      <c r="E238" s="1">
        <f>SUM($E$6:$E$237)</f>
        <v>34</v>
      </c>
      <c r="F238" s="1">
        <f>AVERAGE($F$6:$F$237)</f>
        <v>4.9411764705882355</v>
      </c>
      <c r="G238" s="62"/>
      <c r="H238" s="1">
        <f>SUM($H$6:$H$237)</f>
        <v>28</v>
      </c>
      <c r="I238" s="63">
        <f>AVERAGE(I6:I237)</f>
        <v>5.5</v>
      </c>
      <c r="J238" s="62"/>
    </row>
    <row r="239" spans="1:10">
      <c r="A239" s="1"/>
      <c r="B239" s="63"/>
      <c r="C239" s="63"/>
      <c r="D239" s="1">
        <f>STDEV($D$6:$D$237)</f>
        <v>35.554416794582721</v>
      </c>
      <c r="E239" s="63"/>
      <c r="F239" s="1">
        <f>STDEV($F$6:$F$237)</f>
        <v>2.4487619193403445</v>
      </c>
      <c r="G239" s="63"/>
      <c r="H239" s="63"/>
      <c r="I239" s="1">
        <f>STDEV($I$6:$I$237)</f>
        <v>2.9876288132775004</v>
      </c>
      <c r="J239" s="62"/>
    </row>
  </sheetData>
  <mergeCells count="2">
    <mergeCell ref="A1:D1"/>
    <mergeCell ref="A2:D2"/>
  </mergeCells>
  <pageMargins left="0.7" right="0.7" top="0.75" bottom="0.75" header="0.3" footer="0.3"/>
  <pageSetup paperSize="9" orientation="portrait" horizontalDpi="300" verticalDpi="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9"/>
  <sheetViews>
    <sheetView topLeftCell="A40" workbookViewId="0">
      <selection sqref="A1:E1"/>
    </sheetView>
  </sheetViews>
  <sheetFormatPr defaultRowHeight="16.5"/>
  <cols>
    <col min="1" max="1" width="34.140625" customWidth="1"/>
    <col min="2" max="14" width="13.85546875" style="48" customWidth="1"/>
    <col min="15" max="256" width="12.5703125" customWidth="1"/>
    <col min="257" max="257" width="34.140625" customWidth="1"/>
    <col min="258" max="270" width="13.85546875" customWidth="1"/>
    <col min="271" max="512" width="12.5703125" customWidth="1"/>
    <col min="513" max="513" width="34.140625" customWidth="1"/>
    <col min="514" max="526" width="13.85546875" customWidth="1"/>
    <col min="527" max="768" width="12.5703125" customWidth="1"/>
    <col min="769" max="769" width="34.140625" customWidth="1"/>
    <col min="770" max="782" width="13.85546875" customWidth="1"/>
    <col min="783" max="1024" width="12.5703125" customWidth="1"/>
    <col min="1025" max="1025" width="34.140625" customWidth="1"/>
    <col min="1026" max="1038" width="13.85546875" customWidth="1"/>
    <col min="1039" max="1280" width="12.5703125" customWidth="1"/>
    <col min="1281" max="1281" width="34.140625" customWidth="1"/>
    <col min="1282" max="1294" width="13.85546875" customWidth="1"/>
    <col min="1295" max="1536" width="12.5703125" customWidth="1"/>
    <col min="1537" max="1537" width="34.140625" customWidth="1"/>
    <col min="1538" max="1550" width="13.85546875" customWidth="1"/>
    <col min="1551" max="1792" width="12.5703125" customWidth="1"/>
    <col min="1793" max="1793" width="34.140625" customWidth="1"/>
    <col min="1794" max="1806" width="13.85546875" customWidth="1"/>
    <col min="1807" max="2048" width="12.5703125" customWidth="1"/>
    <col min="2049" max="2049" width="34.140625" customWidth="1"/>
    <col min="2050" max="2062" width="13.85546875" customWidth="1"/>
    <col min="2063" max="2304" width="12.5703125" customWidth="1"/>
    <col min="2305" max="2305" width="34.140625" customWidth="1"/>
    <col min="2306" max="2318" width="13.85546875" customWidth="1"/>
    <col min="2319" max="2560" width="12.5703125" customWidth="1"/>
    <col min="2561" max="2561" width="34.140625" customWidth="1"/>
    <col min="2562" max="2574" width="13.85546875" customWidth="1"/>
    <col min="2575" max="2816" width="12.5703125" customWidth="1"/>
    <col min="2817" max="2817" width="34.140625" customWidth="1"/>
    <col min="2818" max="2830" width="13.85546875" customWidth="1"/>
    <col min="2831" max="3072" width="12.5703125" customWidth="1"/>
    <col min="3073" max="3073" width="34.140625" customWidth="1"/>
    <col min="3074" max="3086" width="13.85546875" customWidth="1"/>
    <col min="3087" max="3328" width="12.5703125" customWidth="1"/>
    <col min="3329" max="3329" width="34.140625" customWidth="1"/>
    <col min="3330" max="3342" width="13.85546875" customWidth="1"/>
    <col min="3343" max="3584" width="12.5703125" customWidth="1"/>
    <col min="3585" max="3585" width="34.140625" customWidth="1"/>
    <col min="3586" max="3598" width="13.85546875" customWidth="1"/>
    <col min="3599" max="3840" width="12.5703125" customWidth="1"/>
    <col min="3841" max="3841" width="34.140625" customWidth="1"/>
    <col min="3842" max="3854" width="13.85546875" customWidth="1"/>
    <col min="3855" max="4096" width="12.5703125" customWidth="1"/>
    <col min="4097" max="4097" width="34.140625" customWidth="1"/>
    <col min="4098" max="4110" width="13.85546875" customWidth="1"/>
    <col min="4111" max="4352" width="12.5703125" customWidth="1"/>
    <col min="4353" max="4353" width="34.140625" customWidth="1"/>
    <col min="4354" max="4366" width="13.85546875" customWidth="1"/>
    <col min="4367" max="4608" width="12.5703125" customWidth="1"/>
    <col min="4609" max="4609" width="34.140625" customWidth="1"/>
    <col min="4610" max="4622" width="13.85546875" customWidth="1"/>
    <col min="4623" max="4864" width="12.5703125" customWidth="1"/>
    <col min="4865" max="4865" width="34.140625" customWidth="1"/>
    <col min="4866" max="4878" width="13.85546875" customWidth="1"/>
    <col min="4879" max="5120" width="12.5703125" customWidth="1"/>
    <col min="5121" max="5121" width="34.140625" customWidth="1"/>
    <col min="5122" max="5134" width="13.85546875" customWidth="1"/>
    <col min="5135" max="5376" width="12.5703125" customWidth="1"/>
    <col min="5377" max="5377" width="34.140625" customWidth="1"/>
    <col min="5378" max="5390" width="13.85546875" customWidth="1"/>
    <col min="5391" max="5632" width="12.5703125" customWidth="1"/>
    <col min="5633" max="5633" width="34.140625" customWidth="1"/>
    <col min="5634" max="5646" width="13.85546875" customWidth="1"/>
    <col min="5647" max="5888" width="12.5703125" customWidth="1"/>
    <col min="5889" max="5889" width="34.140625" customWidth="1"/>
    <col min="5890" max="5902" width="13.85546875" customWidth="1"/>
    <col min="5903" max="6144" width="12.5703125" customWidth="1"/>
    <col min="6145" max="6145" width="34.140625" customWidth="1"/>
    <col min="6146" max="6158" width="13.85546875" customWidth="1"/>
    <col min="6159" max="6400" width="12.5703125" customWidth="1"/>
    <col min="6401" max="6401" width="34.140625" customWidth="1"/>
    <col min="6402" max="6414" width="13.85546875" customWidth="1"/>
    <col min="6415" max="6656" width="12.5703125" customWidth="1"/>
    <col min="6657" max="6657" width="34.140625" customWidth="1"/>
    <col min="6658" max="6670" width="13.85546875" customWidth="1"/>
    <col min="6671" max="6912" width="12.5703125" customWidth="1"/>
    <col min="6913" max="6913" width="34.140625" customWidth="1"/>
    <col min="6914" max="6926" width="13.85546875" customWidth="1"/>
    <col min="6927" max="7168" width="12.5703125" customWidth="1"/>
    <col min="7169" max="7169" width="34.140625" customWidth="1"/>
    <col min="7170" max="7182" width="13.85546875" customWidth="1"/>
    <col min="7183" max="7424" width="12.5703125" customWidth="1"/>
    <col min="7425" max="7425" width="34.140625" customWidth="1"/>
    <col min="7426" max="7438" width="13.85546875" customWidth="1"/>
    <col min="7439" max="7680" width="12.5703125" customWidth="1"/>
    <col min="7681" max="7681" width="34.140625" customWidth="1"/>
    <col min="7682" max="7694" width="13.85546875" customWidth="1"/>
    <col min="7695" max="7936" width="12.5703125" customWidth="1"/>
    <col min="7937" max="7937" width="34.140625" customWidth="1"/>
    <col min="7938" max="7950" width="13.85546875" customWidth="1"/>
    <col min="7951" max="8192" width="12.5703125" customWidth="1"/>
    <col min="8193" max="8193" width="34.140625" customWidth="1"/>
    <col min="8194" max="8206" width="13.85546875" customWidth="1"/>
    <col min="8207" max="8448" width="12.5703125" customWidth="1"/>
    <col min="8449" max="8449" width="34.140625" customWidth="1"/>
    <col min="8450" max="8462" width="13.85546875" customWidth="1"/>
    <col min="8463" max="8704" width="12.5703125" customWidth="1"/>
    <col min="8705" max="8705" width="34.140625" customWidth="1"/>
    <col min="8706" max="8718" width="13.85546875" customWidth="1"/>
    <col min="8719" max="8960" width="12.5703125" customWidth="1"/>
    <col min="8961" max="8961" width="34.140625" customWidth="1"/>
    <col min="8962" max="8974" width="13.85546875" customWidth="1"/>
    <col min="8975" max="9216" width="12.5703125" customWidth="1"/>
    <col min="9217" max="9217" width="34.140625" customWidth="1"/>
    <col min="9218" max="9230" width="13.85546875" customWidth="1"/>
    <col min="9231" max="9472" width="12.5703125" customWidth="1"/>
    <col min="9473" max="9473" width="34.140625" customWidth="1"/>
    <col min="9474" max="9486" width="13.85546875" customWidth="1"/>
    <col min="9487" max="9728" width="12.5703125" customWidth="1"/>
    <col min="9729" max="9729" width="34.140625" customWidth="1"/>
    <col min="9730" max="9742" width="13.85546875" customWidth="1"/>
    <col min="9743" max="9984" width="12.5703125" customWidth="1"/>
    <col min="9985" max="9985" width="34.140625" customWidth="1"/>
    <col min="9986" max="9998" width="13.85546875" customWidth="1"/>
    <col min="9999" max="10240" width="12.5703125" customWidth="1"/>
    <col min="10241" max="10241" width="34.140625" customWidth="1"/>
    <col min="10242" max="10254" width="13.85546875" customWidth="1"/>
    <col min="10255" max="10496" width="12.5703125" customWidth="1"/>
    <col min="10497" max="10497" width="34.140625" customWidth="1"/>
    <col min="10498" max="10510" width="13.85546875" customWidth="1"/>
    <col min="10511" max="10752" width="12.5703125" customWidth="1"/>
    <col min="10753" max="10753" width="34.140625" customWidth="1"/>
    <col min="10754" max="10766" width="13.85546875" customWidth="1"/>
    <col min="10767" max="11008" width="12.5703125" customWidth="1"/>
    <col min="11009" max="11009" width="34.140625" customWidth="1"/>
    <col min="11010" max="11022" width="13.85546875" customWidth="1"/>
    <col min="11023" max="11264" width="12.5703125" customWidth="1"/>
    <col min="11265" max="11265" width="34.140625" customWidth="1"/>
    <col min="11266" max="11278" width="13.85546875" customWidth="1"/>
    <col min="11279" max="11520" width="12.5703125" customWidth="1"/>
    <col min="11521" max="11521" width="34.140625" customWidth="1"/>
    <col min="11522" max="11534" width="13.85546875" customWidth="1"/>
    <col min="11535" max="11776" width="12.5703125" customWidth="1"/>
    <col min="11777" max="11777" width="34.140625" customWidth="1"/>
    <col min="11778" max="11790" width="13.85546875" customWidth="1"/>
    <col min="11791" max="12032" width="12.5703125" customWidth="1"/>
    <col min="12033" max="12033" width="34.140625" customWidth="1"/>
    <col min="12034" max="12046" width="13.85546875" customWidth="1"/>
    <col min="12047" max="12288" width="12.5703125" customWidth="1"/>
    <col min="12289" max="12289" width="34.140625" customWidth="1"/>
    <col min="12290" max="12302" width="13.85546875" customWidth="1"/>
    <col min="12303" max="12544" width="12.5703125" customWidth="1"/>
    <col min="12545" max="12545" width="34.140625" customWidth="1"/>
    <col min="12546" max="12558" width="13.85546875" customWidth="1"/>
    <col min="12559" max="12800" width="12.5703125" customWidth="1"/>
    <col min="12801" max="12801" width="34.140625" customWidth="1"/>
    <col min="12802" max="12814" width="13.85546875" customWidth="1"/>
    <col min="12815" max="13056" width="12.5703125" customWidth="1"/>
    <col min="13057" max="13057" width="34.140625" customWidth="1"/>
    <col min="13058" max="13070" width="13.85546875" customWidth="1"/>
    <col min="13071" max="13312" width="12.5703125" customWidth="1"/>
    <col min="13313" max="13313" width="34.140625" customWidth="1"/>
    <col min="13314" max="13326" width="13.85546875" customWidth="1"/>
    <col min="13327" max="13568" width="12.5703125" customWidth="1"/>
    <col min="13569" max="13569" width="34.140625" customWidth="1"/>
    <col min="13570" max="13582" width="13.85546875" customWidth="1"/>
    <col min="13583" max="13824" width="12.5703125" customWidth="1"/>
    <col min="13825" max="13825" width="34.140625" customWidth="1"/>
    <col min="13826" max="13838" width="13.85546875" customWidth="1"/>
    <col min="13839" max="14080" width="12.5703125" customWidth="1"/>
    <col min="14081" max="14081" width="34.140625" customWidth="1"/>
    <col min="14082" max="14094" width="13.85546875" customWidth="1"/>
    <col min="14095" max="14336" width="12.5703125" customWidth="1"/>
    <col min="14337" max="14337" width="34.140625" customWidth="1"/>
    <col min="14338" max="14350" width="13.85546875" customWidth="1"/>
    <col min="14351" max="14592" width="12.5703125" customWidth="1"/>
    <col min="14593" max="14593" width="34.140625" customWidth="1"/>
    <col min="14594" max="14606" width="13.85546875" customWidth="1"/>
    <col min="14607" max="14848" width="12.5703125" customWidth="1"/>
    <col min="14849" max="14849" width="34.140625" customWidth="1"/>
    <col min="14850" max="14862" width="13.85546875" customWidth="1"/>
    <col min="14863" max="15104" width="12.5703125" customWidth="1"/>
    <col min="15105" max="15105" width="34.140625" customWidth="1"/>
    <col min="15106" max="15118" width="13.85546875" customWidth="1"/>
    <col min="15119" max="15360" width="12.5703125" customWidth="1"/>
    <col min="15361" max="15361" width="34.140625" customWidth="1"/>
    <col min="15362" max="15374" width="13.85546875" customWidth="1"/>
    <col min="15375" max="15616" width="12.5703125" customWidth="1"/>
    <col min="15617" max="15617" width="34.140625" customWidth="1"/>
    <col min="15618" max="15630" width="13.85546875" customWidth="1"/>
    <col min="15631" max="15872" width="12.5703125" customWidth="1"/>
    <col min="15873" max="15873" width="34.140625" customWidth="1"/>
    <col min="15874" max="15886" width="13.85546875" customWidth="1"/>
    <col min="15887" max="16128" width="12.5703125" customWidth="1"/>
    <col min="16129" max="16129" width="34.140625" customWidth="1"/>
    <col min="16130" max="16142" width="13.85546875" customWidth="1"/>
    <col min="16143" max="16384" width="12.5703125" customWidth="1"/>
  </cols>
  <sheetData>
    <row r="1" spans="1:17">
      <c r="A1" s="832" t="s">
        <v>320</v>
      </c>
      <c r="B1" s="832"/>
      <c r="C1" s="832"/>
      <c r="D1" s="832"/>
      <c r="E1" s="832"/>
      <c r="F1" s="50"/>
      <c r="G1" s="50"/>
      <c r="H1" s="50"/>
      <c r="I1" s="50"/>
      <c r="J1" s="50"/>
      <c r="K1" s="50"/>
      <c r="L1" s="50"/>
      <c r="M1" s="50"/>
      <c r="N1" s="50"/>
    </row>
    <row r="2" spans="1:17">
      <c r="A2" s="833" t="s">
        <v>321</v>
      </c>
      <c r="B2" s="833"/>
      <c r="C2" s="833"/>
      <c r="D2" s="833"/>
      <c r="E2" s="833"/>
      <c r="F2" s="50"/>
      <c r="G2" s="50"/>
      <c r="H2" s="50"/>
      <c r="I2" s="50"/>
      <c r="J2" s="50"/>
      <c r="K2" s="50"/>
      <c r="L2" s="50"/>
      <c r="M2" s="50"/>
      <c r="N2" s="50"/>
    </row>
    <row r="3" spans="1:17">
      <c r="A3" s="49" t="s">
        <v>265</v>
      </c>
      <c r="B3" s="50"/>
      <c r="C3" s="50"/>
      <c r="D3" s="50"/>
      <c r="E3" s="50"/>
      <c r="F3" s="50"/>
      <c r="G3" s="50"/>
      <c r="H3" s="50"/>
      <c r="I3" s="50"/>
      <c r="J3" s="50"/>
      <c r="K3" s="50"/>
      <c r="L3" s="50"/>
      <c r="M3" s="50"/>
      <c r="N3" s="50"/>
    </row>
    <row r="4" spans="1:17">
      <c r="A4" s="49"/>
      <c r="B4" s="50"/>
      <c r="C4" s="50"/>
      <c r="D4" s="50"/>
      <c r="E4" s="50"/>
      <c r="F4" s="50"/>
      <c r="G4" s="50"/>
      <c r="H4" s="50"/>
      <c r="I4" s="50"/>
      <c r="J4" s="50"/>
      <c r="K4" s="50"/>
      <c r="L4" s="50"/>
      <c r="M4" s="50"/>
      <c r="N4" s="50"/>
    </row>
    <row r="5" spans="1:17" s="53" customFormat="1" ht="15.75">
      <c r="A5" s="51" t="s">
        <v>122</v>
      </c>
      <c r="B5" s="52">
        <v>2000</v>
      </c>
      <c r="C5" s="52">
        <v>2001</v>
      </c>
      <c r="D5" s="52">
        <v>2002</v>
      </c>
      <c r="E5" s="52">
        <v>2003</v>
      </c>
      <c r="F5" s="52">
        <v>2004</v>
      </c>
      <c r="G5" s="52">
        <v>2005</v>
      </c>
      <c r="H5" s="52">
        <v>2006</v>
      </c>
      <c r="I5" s="52">
        <v>2007</v>
      </c>
      <c r="J5" s="52">
        <v>2008</v>
      </c>
      <c r="K5" s="52">
        <v>2009</v>
      </c>
      <c r="L5" s="52">
        <v>2010</v>
      </c>
      <c r="M5" s="52">
        <v>2011</v>
      </c>
      <c r="N5" s="52">
        <v>2012</v>
      </c>
      <c r="O5" s="59" t="s">
        <v>329</v>
      </c>
      <c r="P5" s="59" t="s">
        <v>331</v>
      </c>
      <c r="Q5" s="60" t="s">
        <v>326</v>
      </c>
    </row>
    <row r="6" spans="1:17">
      <c r="A6" s="61" t="s">
        <v>233</v>
      </c>
      <c r="B6" s="50">
        <v>8.6</v>
      </c>
      <c r="C6" s="50">
        <v>8.42</v>
      </c>
      <c r="D6" s="50">
        <v>10.64</v>
      </c>
      <c r="E6" s="50">
        <v>10.81</v>
      </c>
      <c r="F6" s="50">
        <v>10.19</v>
      </c>
      <c r="G6" s="50">
        <v>10.6</v>
      </c>
      <c r="H6" s="50">
        <v>10.63</v>
      </c>
      <c r="I6" s="50">
        <v>10.64</v>
      </c>
      <c r="J6" s="50">
        <v>10.24</v>
      </c>
      <c r="K6" s="50">
        <v>9.9600000000000009</v>
      </c>
      <c r="L6" s="50">
        <v>10.23</v>
      </c>
      <c r="M6" s="50">
        <v>10.42</v>
      </c>
      <c r="N6" s="50">
        <v>10.97</v>
      </c>
      <c r="O6" t="str">
        <f>IFERROR(VLOOKUP(A6,'EU-OECD'!$D$2:$E$29,2,FALSE)," ")</f>
        <v xml:space="preserve"> </v>
      </c>
      <c r="P6" t="str">
        <f>IF(O6=1,N6," ")</f>
        <v xml:space="preserve"> </v>
      </c>
      <c r="Q6" s="62" t="str">
        <f>IFERROR((P6-$P$238)/$P$239*(-1)," ")</f>
        <v xml:space="preserve"> </v>
      </c>
    </row>
    <row r="7" spans="1:17">
      <c r="A7" s="61" t="s">
        <v>90</v>
      </c>
      <c r="B7" s="50">
        <v>14.73</v>
      </c>
      <c r="C7" s="50">
        <v>14.6</v>
      </c>
      <c r="D7" s="50">
        <v>13.79</v>
      </c>
      <c r="E7" s="50">
        <v>13.77</v>
      </c>
      <c r="F7" s="50">
        <v>13.63</v>
      </c>
      <c r="G7" s="50">
        <v>13.36</v>
      </c>
      <c r="H7" s="50">
        <v>12.95</v>
      </c>
      <c r="I7" s="50">
        <v>13.55</v>
      </c>
      <c r="J7" s="50">
        <v>12.99</v>
      </c>
      <c r="K7" s="50">
        <v>13.18</v>
      </c>
      <c r="L7" s="50">
        <v>12.76</v>
      </c>
      <c r="M7" s="50">
        <v>13.65</v>
      </c>
      <c r="N7" s="50">
        <v>13.24</v>
      </c>
      <c r="O7" t="str">
        <f>IFERROR(VLOOKUP(A7,'EU-OECD'!$D$2:$E$29,2,FALSE)," ")</f>
        <v xml:space="preserve"> </v>
      </c>
      <c r="P7" t="str">
        <f t="shared" ref="P7:P70" si="0">IF(O7=1,N7," ")</f>
        <v xml:space="preserve"> </v>
      </c>
      <c r="Q7" s="62" t="str">
        <f t="shared" ref="Q7:Q70" si="1">IFERROR((P7-$P$238)/$P$239*(-1)," ")</f>
        <v xml:space="preserve"> </v>
      </c>
    </row>
    <row r="8" spans="1:17">
      <c r="A8" s="61" t="s">
        <v>156</v>
      </c>
      <c r="B8" s="50">
        <v>8.2799999999999994</v>
      </c>
      <c r="C8" s="50">
        <v>8.16</v>
      </c>
      <c r="D8" s="50">
        <v>8.74</v>
      </c>
      <c r="E8" s="50">
        <v>9.1199999999999992</v>
      </c>
      <c r="F8" s="50">
        <v>9.34</v>
      </c>
      <c r="G8" s="50">
        <v>9.16</v>
      </c>
      <c r="H8" s="50">
        <v>8.48</v>
      </c>
      <c r="I8" s="50">
        <v>8.3800000000000008</v>
      </c>
      <c r="J8" s="50">
        <v>7.96</v>
      </c>
      <c r="K8" s="50">
        <v>7.89</v>
      </c>
      <c r="L8" s="50">
        <v>7.87</v>
      </c>
      <c r="M8" s="50">
        <v>7.7</v>
      </c>
      <c r="N8" s="50">
        <v>7.67</v>
      </c>
      <c r="O8" t="str">
        <f>IFERROR(VLOOKUP(A8,'EU-OECD'!$D$2:$E$29,2,FALSE)," ")</f>
        <v xml:space="preserve"> </v>
      </c>
      <c r="P8" t="str">
        <f t="shared" si="0"/>
        <v xml:space="preserve"> </v>
      </c>
      <c r="Q8" s="62" t="str">
        <f t="shared" si="1"/>
        <v xml:space="preserve"> </v>
      </c>
    </row>
    <row r="9" spans="1:17">
      <c r="A9" s="61" t="s">
        <v>266</v>
      </c>
      <c r="B9" s="50">
        <v>3.09</v>
      </c>
      <c r="C9" s="50">
        <v>3.08</v>
      </c>
      <c r="D9" s="50">
        <v>3.13</v>
      </c>
      <c r="E9" s="50">
        <v>3.13</v>
      </c>
      <c r="F9" s="50">
        <v>3.14</v>
      </c>
      <c r="G9" s="50">
        <v>3.14</v>
      </c>
      <c r="H9" s="50">
        <v>3.14</v>
      </c>
      <c r="I9" s="50">
        <v>3.14</v>
      </c>
      <c r="J9" s="50">
        <v>3.14</v>
      </c>
      <c r="K9" s="50">
        <v>3.14</v>
      </c>
      <c r="L9" s="50">
        <v>3.14</v>
      </c>
      <c r="M9" s="50">
        <v>3.19</v>
      </c>
      <c r="N9" s="50">
        <v>3.19</v>
      </c>
      <c r="O9" t="str">
        <f>IFERROR(VLOOKUP(A9,'EU-OECD'!$D$2:$E$29,2,FALSE)," ")</f>
        <v xml:space="preserve"> </v>
      </c>
      <c r="P9" t="str">
        <f t="shared" si="0"/>
        <v xml:space="preserve"> </v>
      </c>
      <c r="Q9" s="62" t="str">
        <f t="shared" si="1"/>
        <v xml:space="preserve"> </v>
      </c>
    </row>
    <row r="10" spans="1:17">
      <c r="A10" s="61" t="s">
        <v>268</v>
      </c>
      <c r="B10" s="50">
        <v>9.3000000000000007</v>
      </c>
      <c r="C10" s="50">
        <v>3.59</v>
      </c>
      <c r="D10" s="50">
        <v>6.66</v>
      </c>
      <c r="E10" s="50">
        <v>6.41</v>
      </c>
      <c r="F10" s="50">
        <v>6.18</v>
      </c>
      <c r="G10" s="50">
        <v>6.3</v>
      </c>
      <c r="H10" s="50">
        <v>11.36</v>
      </c>
      <c r="I10" s="50">
        <v>15.33</v>
      </c>
      <c r="J10" s="50">
        <v>15.34</v>
      </c>
      <c r="K10" s="50">
        <v>7.37</v>
      </c>
      <c r="L10" s="50">
        <v>7.3</v>
      </c>
      <c r="M10" s="50">
        <v>7.22</v>
      </c>
      <c r="N10" s="50">
        <v>7.59</v>
      </c>
      <c r="O10" t="str">
        <f>IFERROR(VLOOKUP(A10,'EU-OECD'!$D$2:$E$29,2,FALSE)," ")</f>
        <v xml:space="preserve"> </v>
      </c>
      <c r="P10" t="str">
        <f t="shared" si="0"/>
        <v xml:space="preserve"> </v>
      </c>
      <c r="Q10" s="62" t="str">
        <f t="shared" si="1"/>
        <v xml:space="preserve"> </v>
      </c>
    </row>
    <row r="11" spans="1:17">
      <c r="A11" s="61" t="s">
        <v>219</v>
      </c>
      <c r="B11" s="50">
        <v>7.85</v>
      </c>
      <c r="C11" s="50">
        <v>7.74</v>
      </c>
      <c r="D11" s="50">
        <v>7.59</v>
      </c>
      <c r="E11" s="50">
        <v>7.86</v>
      </c>
      <c r="F11" s="50">
        <v>7.6</v>
      </c>
      <c r="G11" s="50">
        <v>7.87</v>
      </c>
      <c r="H11" s="50">
        <v>7.34</v>
      </c>
      <c r="I11" s="50">
        <v>7.69</v>
      </c>
      <c r="J11" s="50">
        <v>7.43</v>
      </c>
      <c r="K11" s="50">
        <v>7.52</v>
      </c>
      <c r="L11" s="50">
        <v>7.47</v>
      </c>
      <c r="M11" s="50">
        <v>7.69</v>
      </c>
      <c r="N11" s="50">
        <v>7.75</v>
      </c>
      <c r="O11" t="str">
        <f>IFERROR(VLOOKUP(A11,'EU-OECD'!$D$2:$E$29,2,FALSE)," ")</f>
        <v xml:space="preserve"> </v>
      </c>
      <c r="P11" t="str">
        <f t="shared" si="0"/>
        <v xml:space="preserve"> </v>
      </c>
      <c r="Q11" s="62" t="str">
        <f t="shared" si="1"/>
        <v xml:space="preserve"> </v>
      </c>
    </row>
    <row r="12" spans="1:17">
      <c r="A12" s="61" t="s">
        <v>269</v>
      </c>
      <c r="B12" s="50">
        <v>0.97</v>
      </c>
      <c r="C12" s="50">
        <v>0.7</v>
      </c>
      <c r="D12" s="50">
        <v>0.97</v>
      </c>
      <c r="E12" s="50">
        <v>0.97</v>
      </c>
      <c r="F12" s="50">
        <v>0.97</v>
      </c>
      <c r="G12" s="50">
        <v>0.97</v>
      </c>
      <c r="H12" s="50">
        <v>0.97</v>
      </c>
      <c r="I12" s="50">
        <v>0.97</v>
      </c>
      <c r="J12" s="50">
        <v>0.97</v>
      </c>
      <c r="K12" s="50">
        <v>0.97</v>
      </c>
      <c r="L12" s="50">
        <v>1.07</v>
      </c>
      <c r="M12" s="50">
        <v>0.97</v>
      </c>
      <c r="N12" s="50">
        <v>0.97</v>
      </c>
      <c r="O12" t="str">
        <f>IFERROR(VLOOKUP(A12,'EU-OECD'!$D$2:$E$29,2,FALSE)," ")</f>
        <v xml:space="preserve"> </v>
      </c>
      <c r="P12" t="str">
        <f t="shared" si="0"/>
        <v xml:space="preserve"> </v>
      </c>
      <c r="Q12" s="62" t="str">
        <f t="shared" si="1"/>
        <v xml:space="preserve"> </v>
      </c>
    </row>
    <row r="13" spans="1:17">
      <c r="A13" s="61" t="s">
        <v>159</v>
      </c>
      <c r="B13" s="50">
        <v>2.57</v>
      </c>
      <c r="C13" s="50">
        <v>2.56</v>
      </c>
      <c r="D13" s="50">
        <v>2.7</v>
      </c>
      <c r="E13" s="50">
        <v>3.05</v>
      </c>
      <c r="F13" s="50">
        <v>2.89</v>
      </c>
      <c r="G13" s="50">
        <v>3.07</v>
      </c>
      <c r="H13" s="50">
        <v>3.12</v>
      </c>
      <c r="I13" s="50">
        <v>3.12</v>
      </c>
      <c r="J13" s="50">
        <v>3.11</v>
      </c>
      <c r="K13" s="50">
        <v>3.05</v>
      </c>
      <c r="L13" s="50">
        <v>3.09</v>
      </c>
      <c r="M13" s="50">
        <v>3.16</v>
      </c>
      <c r="N13" s="50">
        <v>3.33</v>
      </c>
      <c r="O13" t="str">
        <f>IFERROR(VLOOKUP(A13,'EU-OECD'!$D$2:$E$29,2,FALSE)," ")</f>
        <v xml:space="preserve"> </v>
      </c>
      <c r="P13" t="str">
        <f t="shared" si="0"/>
        <v xml:space="preserve"> </v>
      </c>
      <c r="Q13" s="62" t="str">
        <f t="shared" si="1"/>
        <v xml:space="preserve"> </v>
      </c>
    </row>
    <row r="14" spans="1:17">
      <c r="A14" s="61" t="s">
        <v>91</v>
      </c>
      <c r="B14" s="50">
        <v>5.45</v>
      </c>
      <c r="C14" s="50">
        <v>5.33</v>
      </c>
      <c r="D14" s="50">
        <v>5.34</v>
      </c>
      <c r="E14" s="50">
        <v>5.25</v>
      </c>
      <c r="F14" s="50">
        <v>5.22</v>
      </c>
      <c r="G14" s="50">
        <v>5.39</v>
      </c>
      <c r="H14" s="50">
        <v>5.71</v>
      </c>
      <c r="I14" s="50">
        <v>5.72</v>
      </c>
      <c r="J14" s="50">
        <v>6.23</v>
      </c>
      <c r="K14" s="50">
        <v>5.74</v>
      </c>
      <c r="L14" s="50">
        <v>5.63</v>
      </c>
      <c r="M14" s="50">
        <v>5.12</v>
      </c>
      <c r="N14" s="50">
        <v>5.07</v>
      </c>
      <c r="O14" t="str">
        <f>IFERROR(VLOOKUP(A14,'EU-OECD'!$D$2:$E$29,2,FALSE)," ")</f>
        <v xml:space="preserve"> </v>
      </c>
      <c r="P14" t="str">
        <f t="shared" si="0"/>
        <v xml:space="preserve"> </v>
      </c>
      <c r="Q14" s="62" t="str">
        <f t="shared" si="1"/>
        <v xml:space="preserve"> </v>
      </c>
    </row>
    <row r="15" spans="1:17">
      <c r="A15" s="61" t="s">
        <v>130</v>
      </c>
      <c r="B15" s="50">
        <v>12.24</v>
      </c>
      <c r="C15" s="50">
        <v>9.17</v>
      </c>
      <c r="D15" s="50">
        <v>13.36</v>
      </c>
      <c r="E15" s="50">
        <v>14</v>
      </c>
      <c r="F15" s="50">
        <v>14.1</v>
      </c>
      <c r="G15" s="50">
        <v>14.19</v>
      </c>
      <c r="H15" s="50">
        <v>13.41</v>
      </c>
      <c r="I15" s="50">
        <v>14.55</v>
      </c>
      <c r="J15" s="50">
        <v>13.25</v>
      </c>
      <c r="K15" s="50">
        <v>14.07</v>
      </c>
      <c r="L15" s="50">
        <v>12.68</v>
      </c>
      <c r="M15" s="50">
        <v>15.06</v>
      </c>
      <c r="N15" s="50">
        <v>12.85</v>
      </c>
      <c r="O15" t="str">
        <f>IFERROR(VLOOKUP(A15,'EU-OECD'!$D$2:$E$29,2,FALSE)," ")</f>
        <v xml:space="preserve"> </v>
      </c>
      <c r="P15" t="str">
        <f t="shared" si="0"/>
        <v xml:space="preserve"> </v>
      </c>
      <c r="Q15" s="62" t="str">
        <f t="shared" si="1"/>
        <v xml:space="preserve"> </v>
      </c>
    </row>
    <row r="16" spans="1:17">
      <c r="A16" s="61" t="s">
        <v>270</v>
      </c>
      <c r="B16" s="50">
        <v>4.74</v>
      </c>
      <c r="C16" s="50">
        <v>4.74</v>
      </c>
      <c r="D16" s="50">
        <v>3.69</v>
      </c>
      <c r="E16" s="50">
        <v>3.69</v>
      </c>
      <c r="F16" s="50">
        <v>4.53</v>
      </c>
      <c r="G16" s="50">
        <v>5.45</v>
      </c>
      <c r="H16" s="50">
        <v>4.76</v>
      </c>
      <c r="I16" s="50">
        <v>4.5599999999999996</v>
      </c>
      <c r="J16" s="50">
        <v>4.5599999999999996</v>
      </c>
      <c r="K16" s="50">
        <v>4.3899999999999997</v>
      </c>
      <c r="L16" s="50">
        <v>5.25</v>
      </c>
      <c r="M16" s="50">
        <v>4.54</v>
      </c>
      <c r="N16" s="50">
        <v>5.44</v>
      </c>
      <c r="O16" t="str">
        <f>IFERROR(VLOOKUP(A16,'EU-OECD'!$D$2:$E$29,2,FALSE)," ")</f>
        <v xml:space="preserve"> </v>
      </c>
      <c r="P16" t="str">
        <f t="shared" si="0"/>
        <v xml:space="preserve"> </v>
      </c>
      <c r="Q16" s="62" t="str">
        <f t="shared" si="1"/>
        <v xml:space="preserve"> </v>
      </c>
    </row>
    <row r="17" spans="1:17">
      <c r="A17" s="61" t="s">
        <v>65</v>
      </c>
      <c r="B17" s="50">
        <v>3.01</v>
      </c>
      <c r="C17" s="50">
        <v>2.48</v>
      </c>
      <c r="D17" s="50">
        <v>3.32</v>
      </c>
      <c r="E17" s="50">
        <v>3.55</v>
      </c>
      <c r="F17" s="50">
        <v>3.37</v>
      </c>
      <c r="G17" s="50">
        <v>3.1</v>
      </c>
      <c r="H17" s="50">
        <v>3.09</v>
      </c>
      <c r="I17" s="50">
        <v>3.34</v>
      </c>
      <c r="J17" s="50">
        <v>3.34</v>
      </c>
      <c r="K17" s="50">
        <v>3.32</v>
      </c>
      <c r="L17" s="50">
        <v>3.28</v>
      </c>
      <c r="M17" s="50">
        <v>3.38</v>
      </c>
      <c r="N17" s="50">
        <v>3.23</v>
      </c>
      <c r="O17" t="str">
        <f>IFERROR(VLOOKUP(A17,'EU-OECD'!$D$2:$E$29,2,FALSE)," ")</f>
        <v xml:space="preserve"> </v>
      </c>
      <c r="P17" t="str">
        <f t="shared" si="0"/>
        <v xml:space="preserve"> </v>
      </c>
      <c r="Q17" s="62" t="str">
        <f t="shared" si="1"/>
        <v xml:space="preserve"> </v>
      </c>
    </row>
    <row r="18" spans="1:17">
      <c r="A18" s="61" t="s">
        <v>55</v>
      </c>
      <c r="B18" s="50">
        <v>16.41</v>
      </c>
      <c r="C18" s="50">
        <v>15.57</v>
      </c>
      <c r="D18" s="50">
        <v>15.19</v>
      </c>
      <c r="E18" s="50">
        <v>16.93</v>
      </c>
      <c r="F18" s="50">
        <v>17.02</v>
      </c>
      <c r="G18" s="50">
        <v>17.059999999999999</v>
      </c>
      <c r="H18" s="50">
        <v>16.420000000000002</v>
      </c>
      <c r="I18" s="50">
        <v>15.96</v>
      </c>
      <c r="J18" s="50">
        <v>13.07</v>
      </c>
      <c r="K18" s="50">
        <v>13.01</v>
      </c>
      <c r="L18" s="50">
        <v>12.76</v>
      </c>
      <c r="M18" s="50">
        <v>14.53</v>
      </c>
      <c r="N18" s="50">
        <v>14.03</v>
      </c>
      <c r="O18">
        <f>IFERROR(VLOOKUP(A18,'EU-OECD'!$D$2:$E$29,2,FALSE)," ")</f>
        <v>1</v>
      </c>
      <c r="P18">
        <f t="shared" si="0"/>
        <v>14.03</v>
      </c>
      <c r="Q18" s="62">
        <f t="shared" si="1"/>
        <v>-0.78627179256838486</v>
      </c>
    </row>
    <row r="19" spans="1:17">
      <c r="A19" s="61" t="s">
        <v>92</v>
      </c>
      <c r="B19" s="50">
        <v>12.93</v>
      </c>
      <c r="C19" s="50">
        <v>12.62</v>
      </c>
      <c r="D19" s="50">
        <v>11.57</v>
      </c>
      <c r="E19" s="50">
        <v>10.49</v>
      </c>
      <c r="F19" s="50">
        <v>10.15</v>
      </c>
      <c r="G19" s="50">
        <v>10.19</v>
      </c>
      <c r="H19" s="50">
        <v>10.84</v>
      </c>
      <c r="I19" s="50">
        <v>11.13</v>
      </c>
      <c r="J19" s="50">
        <v>11.04</v>
      </c>
      <c r="K19" s="50">
        <v>11.25</v>
      </c>
      <c r="L19" s="50">
        <v>11.13</v>
      </c>
      <c r="M19" s="50">
        <v>11.44</v>
      </c>
      <c r="N19" s="50">
        <v>11.1</v>
      </c>
      <c r="O19" t="str">
        <f>IFERROR(VLOOKUP(A19,'EU-OECD'!$D$2:$E$29,2,FALSE)," ")</f>
        <v xml:space="preserve"> </v>
      </c>
      <c r="P19" t="str">
        <f t="shared" si="0"/>
        <v xml:space="preserve"> </v>
      </c>
      <c r="Q19" s="62" t="str">
        <f t="shared" si="1"/>
        <v xml:space="preserve"> </v>
      </c>
    </row>
    <row r="20" spans="1:17">
      <c r="A20" s="61" t="s">
        <v>168</v>
      </c>
      <c r="B20" s="50">
        <v>7.2</v>
      </c>
      <c r="C20" s="50">
        <v>7.12</v>
      </c>
      <c r="D20" s="50">
        <v>6.31</v>
      </c>
      <c r="E20" s="50">
        <v>5.93</v>
      </c>
      <c r="F20" s="50">
        <v>5.6</v>
      </c>
      <c r="G20" s="50">
        <v>5.91</v>
      </c>
      <c r="H20" s="50">
        <v>5.8</v>
      </c>
      <c r="I20" s="50">
        <v>5.71</v>
      </c>
      <c r="J20" s="50">
        <v>5.69</v>
      </c>
      <c r="K20" s="50">
        <v>4.82</v>
      </c>
      <c r="L20" s="50">
        <v>4.71</v>
      </c>
      <c r="M20" s="50">
        <v>4.6399999999999997</v>
      </c>
      <c r="N20" s="50">
        <v>4.43</v>
      </c>
      <c r="O20" t="str">
        <f>IFERROR(VLOOKUP(A20,'EU-OECD'!$D$2:$E$29,2,FALSE)," ")</f>
        <v xml:space="preserve"> </v>
      </c>
      <c r="P20" t="str">
        <f t="shared" si="0"/>
        <v xml:space="preserve"> </v>
      </c>
      <c r="Q20" s="62" t="str">
        <f t="shared" si="1"/>
        <v xml:space="preserve"> </v>
      </c>
    </row>
    <row r="21" spans="1:17">
      <c r="A21" s="61" t="s">
        <v>149</v>
      </c>
      <c r="B21" s="50">
        <v>8.9700000000000006</v>
      </c>
      <c r="C21" s="50">
        <v>8.9700000000000006</v>
      </c>
      <c r="D21" s="50">
        <v>10.37</v>
      </c>
      <c r="E21" s="50">
        <v>10.37</v>
      </c>
      <c r="F21" s="50">
        <v>10.51</v>
      </c>
      <c r="G21" s="50">
        <v>11.34</v>
      </c>
      <c r="H21" s="50">
        <v>12.64</v>
      </c>
      <c r="I21" s="50">
        <v>13.44</v>
      </c>
      <c r="J21" s="50">
        <v>13.97</v>
      </c>
      <c r="K21" s="50">
        <v>14.44</v>
      </c>
      <c r="L21" s="50">
        <v>14.21</v>
      </c>
      <c r="M21" s="50">
        <v>14.14</v>
      </c>
      <c r="N21" s="50">
        <v>14.54</v>
      </c>
      <c r="O21" t="str">
        <f>IFERROR(VLOOKUP(A21,'EU-OECD'!$D$2:$E$29,2,FALSE)," ")</f>
        <v xml:space="preserve"> </v>
      </c>
      <c r="P21" t="str">
        <f t="shared" si="0"/>
        <v xml:space="preserve"> </v>
      </c>
      <c r="Q21" s="62" t="str">
        <f t="shared" si="1"/>
        <v xml:space="preserve"> </v>
      </c>
    </row>
    <row r="22" spans="1:17">
      <c r="A22" s="61" t="s">
        <v>228</v>
      </c>
      <c r="B22" s="50">
        <v>17</v>
      </c>
      <c r="C22" s="50">
        <v>16.97</v>
      </c>
      <c r="D22" s="50">
        <v>19.32</v>
      </c>
      <c r="E22" s="50">
        <v>20.78</v>
      </c>
      <c r="F22" s="50">
        <v>21.97</v>
      </c>
      <c r="G22" s="50">
        <v>22.54</v>
      </c>
      <c r="H22" s="50">
        <v>23.66</v>
      </c>
      <c r="I22" s="50">
        <v>25.44</v>
      </c>
      <c r="J22" s="50">
        <v>26.89</v>
      </c>
      <c r="K22" s="50">
        <v>28</v>
      </c>
      <c r="L22" s="50">
        <v>28.99</v>
      </c>
      <c r="M22" s="50">
        <v>28.95</v>
      </c>
      <c r="N22" s="50">
        <v>29.62</v>
      </c>
      <c r="O22" t="str">
        <f>IFERROR(VLOOKUP(A22,'EU-OECD'!$D$2:$E$29,2,FALSE)," ")</f>
        <v xml:space="preserve"> </v>
      </c>
      <c r="P22" t="str">
        <f t="shared" si="0"/>
        <v xml:space="preserve"> </v>
      </c>
      <c r="Q22" s="62" t="str">
        <f t="shared" si="1"/>
        <v xml:space="preserve"> </v>
      </c>
    </row>
    <row r="23" spans="1:17">
      <c r="A23" s="61" t="s">
        <v>171</v>
      </c>
      <c r="B23" s="50">
        <v>2.89</v>
      </c>
      <c r="C23" s="50">
        <v>2.88</v>
      </c>
      <c r="D23" s="50">
        <v>2.99</v>
      </c>
      <c r="E23" s="50">
        <v>3.2</v>
      </c>
      <c r="F23" s="50">
        <v>3.36</v>
      </c>
      <c r="G23" s="50">
        <v>3.51</v>
      </c>
      <c r="H23" s="50">
        <v>3.36</v>
      </c>
      <c r="I23" s="50">
        <v>3.35</v>
      </c>
      <c r="J23" s="50">
        <v>3.2</v>
      </c>
      <c r="K23" s="50">
        <v>3.09</v>
      </c>
      <c r="L23" s="50">
        <v>3.15</v>
      </c>
      <c r="M23" s="50">
        <v>3.06</v>
      </c>
      <c r="N23" s="50">
        <v>3.02</v>
      </c>
      <c r="O23" t="str">
        <f>IFERROR(VLOOKUP(A23,'EU-OECD'!$D$2:$E$29,2,FALSE)," ")</f>
        <v xml:space="preserve"> </v>
      </c>
      <c r="P23" t="str">
        <f t="shared" si="0"/>
        <v xml:space="preserve"> </v>
      </c>
      <c r="Q23" s="62" t="str">
        <f t="shared" si="1"/>
        <v xml:space="preserve"> </v>
      </c>
    </row>
    <row r="24" spans="1:17">
      <c r="A24" s="61" t="s">
        <v>123</v>
      </c>
      <c r="B24" s="50">
        <v>16.059999999999999</v>
      </c>
      <c r="C24" s="50">
        <v>16.010000000000002</v>
      </c>
      <c r="D24" s="50">
        <v>15.34</v>
      </c>
      <c r="E24" s="50">
        <v>16.100000000000001</v>
      </c>
      <c r="F24" s="50">
        <v>15.14</v>
      </c>
      <c r="G24" s="50">
        <v>14.36</v>
      </c>
      <c r="H24" s="50">
        <v>16.07</v>
      </c>
      <c r="I24" s="50">
        <v>15.94</v>
      </c>
      <c r="J24" s="50">
        <v>13.58</v>
      </c>
      <c r="K24" s="50">
        <v>12.04</v>
      </c>
      <c r="L24" s="50">
        <v>13.01</v>
      </c>
      <c r="M24" s="50">
        <v>13.36</v>
      </c>
      <c r="N24" s="50">
        <v>13.03</v>
      </c>
      <c r="O24" t="str">
        <f>IFERROR(VLOOKUP(A24,'EU-OECD'!$D$2:$E$29,2,FALSE)," ")</f>
        <v xml:space="preserve"> </v>
      </c>
      <c r="P24" t="str">
        <f t="shared" si="0"/>
        <v xml:space="preserve"> </v>
      </c>
      <c r="Q24" s="62" t="str">
        <f t="shared" si="1"/>
        <v xml:space="preserve"> </v>
      </c>
    </row>
    <row r="25" spans="1:17">
      <c r="A25" s="61" t="s">
        <v>38</v>
      </c>
      <c r="B25" s="50">
        <v>16.32</v>
      </c>
      <c r="C25" s="50">
        <v>16.309999999999999</v>
      </c>
      <c r="D25" s="50">
        <v>15.54</v>
      </c>
      <c r="E25" s="50">
        <v>16.350000000000001</v>
      </c>
      <c r="F25" s="50">
        <v>16.96</v>
      </c>
      <c r="G25" s="50">
        <v>16.96</v>
      </c>
      <c r="H25" s="50">
        <v>16.809999999999999</v>
      </c>
      <c r="I25" s="50">
        <v>15.84</v>
      </c>
      <c r="J25" s="50">
        <v>15.21</v>
      </c>
      <c r="K25" s="50">
        <v>14.94</v>
      </c>
      <c r="L25" s="50">
        <v>14.92</v>
      </c>
      <c r="M25" s="50">
        <v>15.76</v>
      </c>
      <c r="N25" s="50">
        <v>15.62</v>
      </c>
      <c r="O25">
        <f>IFERROR(VLOOKUP(A25,'EU-OECD'!$D$2:$E$29,2,FALSE)," ")</f>
        <v>1</v>
      </c>
      <c r="P25">
        <f t="shared" si="0"/>
        <v>15.62</v>
      </c>
      <c r="Q25" s="62">
        <f t="shared" si="1"/>
        <v>-1.2507731222544853</v>
      </c>
    </row>
    <row r="26" spans="1:17">
      <c r="A26" s="61" t="s">
        <v>152</v>
      </c>
      <c r="B26" s="50">
        <v>9.75</v>
      </c>
      <c r="C26" s="50">
        <v>9.27</v>
      </c>
      <c r="D26" s="50">
        <v>4.71</v>
      </c>
      <c r="E26" s="50">
        <v>5.07</v>
      </c>
      <c r="F26" s="50">
        <v>4.87</v>
      </c>
      <c r="G26" s="50">
        <v>6.7</v>
      </c>
      <c r="H26" s="50">
        <v>4.4000000000000004</v>
      </c>
      <c r="I26" s="50">
        <v>5</v>
      </c>
      <c r="J26" s="50">
        <v>4.12</v>
      </c>
      <c r="K26" s="50">
        <v>4.45</v>
      </c>
      <c r="L26" s="50">
        <v>3.99</v>
      </c>
      <c r="M26" s="50">
        <v>3.95</v>
      </c>
      <c r="N26" s="50">
        <v>3.35</v>
      </c>
      <c r="O26" t="str">
        <f>IFERROR(VLOOKUP(A26,'EU-OECD'!$D$2:$E$29,2,FALSE)," ")</f>
        <v xml:space="preserve"> </v>
      </c>
      <c r="P26" t="str">
        <f t="shared" si="0"/>
        <v xml:space="preserve"> </v>
      </c>
      <c r="Q26" s="62" t="str">
        <f t="shared" si="1"/>
        <v xml:space="preserve"> </v>
      </c>
    </row>
    <row r="27" spans="1:17">
      <c r="A27" s="61" t="s">
        <v>209</v>
      </c>
      <c r="B27" s="50">
        <v>7.23</v>
      </c>
      <c r="C27" s="50">
        <v>7.13</v>
      </c>
      <c r="D27" s="50">
        <v>8.77</v>
      </c>
      <c r="E27" s="50">
        <v>8.91</v>
      </c>
      <c r="F27" s="50">
        <v>8.9499999999999993</v>
      </c>
      <c r="G27" s="50">
        <v>9.9499999999999993</v>
      </c>
      <c r="H27" s="50">
        <v>10.3</v>
      </c>
      <c r="I27" s="50">
        <v>9.7799999999999994</v>
      </c>
      <c r="J27" s="50">
        <v>8.9700000000000006</v>
      </c>
      <c r="K27" s="50">
        <v>8.5500000000000007</v>
      </c>
      <c r="L27" s="50">
        <v>9.1</v>
      </c>
      <c r="M27" s="50">
        <v>8.8800000000000008</v>
      </c>
      <c r="N27" s="50">
        <v>8.5500000000000007</v>
      </c>
      <c r="O27" t="str">
        <f>IFERROR(VLOOKUP(A27,'EU-OECD'!$D$2:$E$29,2,FALSE)," ")</f>
        <v xml:space="preserve"> </v>
      </c>
      <c r="P27" t="str">
        <f t="shared" si="0"/>
        <v xml:space="preserve"> </v>
      </c>
      <c r="Q27" s="62" t="str">
        <f t="shared" si="1"/>
        <v xml:space="preserve"> </v>
      </c>
    </row>
    <row r="28" spans="1:17">
      <c r="A28" s="61" t="s">
        <v>271</v>
      </c>
      <c r="B28" s="50">
        <v>6.7</v>
      </c>
      <c r="C28" s="50">
        <v>6.7</v>
      </c>
      <c r="D28" s="50">
        <v>5.7</v>
      </c>
      <c r="E28" s="50">
        <v>7</v>
      </c>
      <c r="F28" s="50">
        <v>6.1</v>
      </c>
      <c r="G28" s="50">
        <v>6.1</v>
      </c>
      <c r="H28" s="50">
        <v>5.9</v>
      </c>
      <c r="I28" s="50">
        <v>5.4</v>
      </c>
      <c r="J28" s="50">
        <v>5.3</v>
      </c>
      <c r="K28" s="50">
        <v>5.4</v>
      </c>
      <c r="L28" s="50">
        <v>5.3</v>
      </c>
      <c r="M28" s="50">
        <v>5.4</v>
      </c>
      <c r="N28" s="50">
        <v>5.0999999999999996</v>
      </c>
      <c r="O28" t="str">
        <f>IFERROR(VLOOKUP(A28,'EU-OECD'!$D$2:$E$29,2,FALSE)," ")</f>
        <v xml:space="preserve"> </v>
      </c>
      <c r="P28" t="str">
        <f t="shared" si="0"/>
        <v xml:space="preserve"> </v>
      </c>
      <c r="Q28" s="62" t="str">
        <f t="shared" si="1"/>
        <v xml:space="preserve"> </v>
      </c>
    </row>
    <row r="29" spans="1:17">
      <c r="A29" s="61" t="s">
        <v>166</v>
      </c>
      <c r="B29" s="50">
        <v>10.48</v>
      </c>
      <c r="C29" s="50">
        <v>10.53</v>
      </c>
      <c r="D29" s="50">
        <v>12.1</v>
      </c>
      <c r="E29" s="50">
        <v>13.75</v>
      </c>
      <c r="F29" s="50">
        <v>13.06</v>
      </c>
      <c r="G29" s="50">
        <v>14.79</v>
      </c>
      <c r="H29" s="50">
        <v>16.05</v>
      </c>
      <c r="I29" s="50">
        <v>15.41</v>
      </c>
      <c r="J29" s="50">
        <v>17.21</v>
      </c>
      <c r="K29" s="50">
        <v>19.7</v>
      </c>
      <c r="L29" s="50">
        <v>22.4</v>
      </c>
      <c r="M29" s="50">
        <v>23.67</v>
      </c>
      <c r="N29" s="50">
        <v>22.18</v>
      </c>
      <c r="O29" t="str">
        <f>IFERROR(VLOOKUP(A29,'EU-OECD'!$D$2:$E$29,2,FALSE)," ")</f>
        <v xml:space="preserve"> </v>
      </c>
      <c r="P29" t="str">
        <f t="shared" si="0"/>
        <v xml:space="preserve"> </v>
      </c>
      <c r="Q29" s="62" t="str">
        <f t="shared" si="1"/>
        <v xml:space="preserve"> </v>
      </c>
    </row>
    <row r="30" spans="1:17">
      <c r="A30" s="61" t="s">
        <v>151</v>
      </c>
      <c r="B30" s="50">
        <v>5.44</v>
      </c>
      <c r="C30" s="50">
        <v>4.9800000000000004</v>
      </c>
      <c r="D30" s="50">
        <v>3.86</v>
      </c>
      <c r="E30" s="50">
        <v>4.16</v>
      </c>
      <c r="F30" s="50">
        <v>4.91</v>
      </c>
      <c r="G30" s="50">
        <v>6.08</v>
      </c>
      <c r="H30" s="50">
        <v>6.63</v>
      </c>
      <c r="I30" s="50">
        <v>7.02</v>
      </c>
      <c r="J30" s="50">
        <v>6.43</v>
      </c>
      <c r="K30" s="50">
        <v>5.72</v>
      </c>
      <c r="L30" s="50">
        <v>5.75</v>
      </c>
      <c r="M30" s="50">
        <v>6.22</v>
      </c>
      <c r="N30" s="50">
        <v>6.88</v>
      </c>
      <c r="O30" t="str">
        <f>IFERROR(VLOOKUP(A30,'EU-OECD'!$D$2:$E$29,2,FALSE)," ")</f>
        <v xml:space="preserve"> </v>
      </c>
      <c r="P30" t="str">
        <f t="shared" si="0"/>
        <v xml:space="preserve"> </v>
      </c>
      <c r="Q30" s="62" t="str">
        <f t="shared" si="1"/>
        <v xml:space="preserve"> </v>
      </c>
    </row>
    <row r="31" spans="1:17">
      <c r="A31" s="61" t="s">
        <v>170</v>
      </c>
      <c r="B31" s="50">
        <v>13.34</v>
      </c>
      <c r="C31" s="50">
        <v>13.32</v>
      </c>
      <c r="D31" s="50">
        <v>12.81</v>
      </c>
      <c r="E31" s="50">
        <v>12.71</v>
      </c>
      <c r="F31" s="50">
        <v>12.61</v>
      </c>
      <c r="G31" s="50">
        <v>13.86</v>
      </c>
      <c r="H31" s="50">
        <v>14.59</v>
      </c>
      <c r="I31" s="50">
        <v>14.35</v>
      </c>
      <c r="J31" s="50">
        <v>11.7</v>
      </c>
      <c r="K31" s="50">
        <v>11.18</v>
      </c>
      <c r="L31" s="50">
        <v>11.86</v>
      </c>
      <c r="M31" s="50">
        <v>12.34</v>
      </c>
      <c r="N31" s="50">
        <v>12.25</v>
      </c>
      <c r="O31" t="str">
        <f>IFERROR(VLOOKUP(A31,'EU-OECD'!$D$2:$E$29,2,FALSE)," ")</f>
        <v xml:space="preserve"> </v>
      </c>
      <c r="P31" t="str">
        <f t="shared" si="0"/>
        <v xml:space="preserve"> </v>
      </c>
      <c r="Q31" s="62" t="str">
        <f t="shared" si="1"/>
        <v xml:space="preserve"> </v>
      </c>
    </row>
    <row r="32" spans="1:17">
      <c r="A32" s="61" t="s">
        <v>163</v>
      </c>
      <c r="B32" s="50">
        <v>5.0199999999999996</v>
      </c>
      <c r="C32" s="50">
        <v>4.5599999999999996</v>
      </c>
      <c r="D32" s="50">
        <v>5.24</v>
      </c>
      <c r="E32" s="50">
        <v>4.84</v>
      </c>
      <c r="F32" s="50">
        <v>4.63</v>
      </c>
      <c r="G32" s="50">
        <v>4.8</v>
      </c>
      <c r="H32" s="50">
        <v>4.82</v>
      </c>
      <c r="I32" s="50">
        <v>4.93</v>
      </c>
      <c r="J32" s="50">
        <v>5</v>
      </c>
      <c r="K32" s="50">
        <v>4.91</v>
      </c>
      <c r="L32" s="50">
        <v>5.9</v>
      </c>
      <c r="M32" s="50">
        <v>5.29</v>
      </c>
      <c r="N32" s="50">
        <v>5.79</v>
      </c>
      <c r="O32" t="str">
        <f>IFERROR(VLOOKUP(A32,'EU-OECD'!$D$2:$E$29,2,FALSE)," ")</f>
        <v xml:space="preserve"> </v>
      </c>
      <c r="P32" t="str">
        <f t="shared" si="0"/>
        <v xml:space="preserve"> </v>
      </c>
      <c r="Q32" s="62" t="str">
        <f t="shared" si="1"/>
        <v xml:space="preserve"> </v>
      </c>
    </row>
    <row r="33" spans="1:17">
      <c r="A33" s="61" t="s">
        <v>93</v>
      </c>
      <c r="B33" s="50">
        <v>5.67</v>
      </c>
      <c r="C33" s="50">
        <v>5.43</v>
      </c>
      <c r="D33" s="50">
        <v>4.78</v>
      </c>
      <c r="E33" s="50">
        <v>4.84</v>
      </c>
      <c r="F33" s="50">
        <v>4.8600000000000003</v>
      </c>
      <c r="G33" s="50">
        <v>4.9400000000000004</v>
      </c>
      <c r="H33" s="50">
        <v>5</v>
      </c>
      <c r="I33" s="50">
        <v>5.29</v>
      </c>
      <c r="J33" s="50">
        <v>4.9800000000000004</v>
      </c>
      <c r="K33" s="50">
        <v>4.88</v>
      </c>
      <c r="L33" s="50">
        <v>4.84</v>
      </c>
      <c r="M33" s="50">
        <v>4.93</v>
      </c>
      <c r="N33" s="50">
        <v>5.08</v>
      </c>
      <c r="O33" t="str">
        <f>IFERROR(VLOOKUP(A33,'EU-OECD'!$D$2:$E$29,2,FALSE)," ")</f>
        <v xml:space="preserve"> </v>
      </c>
      <c r="P33" t="str">
        <f t="shared" si="0"/>
        <v xml:space="preserve"> </v>
      </c>
      <c r="Q33" s="62" t="str">
        <f t="shared" si="1"/>
        <v xml:space="preserve"> </v>
      </c>
    </row>
    <row r="34" spans="1:17">
      <c r="A34" s="61" t="s">
        <v>272</v>
      </c>
      <c r="B34" s="50">
        <v>4.95</v>
      </c>
      <c r="C34" s="50">
        <v>4.9400000000000004</v>
      </c>
      <c r="D34" s="50">
        <v>5.08</v>
      </c>
      <c r="E34" s="50">
        <v>5.33</v>
      </c>
      <c r="F34" s="50">
        <v>5.28</v>
      </c>
      <c r="G34" s="50">
        <v>6.1</v>
      </c>
      <c r="H34" s="50">
        <v>6.13</v>
      </c>
      <c r="I34" s="50">
        <v>6.27</v>
      </c>
      <c r="J34" s="50">
        <v>6.1</v>
      </c>
      <c r="K34" s="50">
        <v>5.98</v>
      </c>
      <c r="L34" s="50">
        <v>6.37</v>
      </c>
      <c r="M34" s="50">
        <v>6.61</v>
      </c>
      <c r="N34" s="50">
        <v>6.63</v>
      </c>
      <c r="O34" t="str">
        <f>IFERROR(VLOOKUP(A34,'EU-OECD'!$D$2:$E$29,2,FALSE)," ")</f>
        <v xml:space="preserve"> </v>
      </c>
      <c r="P34" t="str">
        <f t="shared" si="0"/>
        <v xml:space="preserve"> </v>
      </c>
      <c r="Q34" s="62" t="str">
        <f t="shared" si="1"/>
        <v xml:space="preserve"> </v>
      </c>
    </row>
    <row r="35" spans="1:17">
      <c r="A35" s="61" t="s">
        <v>126</v>
      </c>
      <c r="B35" s="50">
        <v>5.63</v>
      </c>
      <c r="C35" s="50">
        <v>5.61</v>
      </c>
      <c r="D35" s="50">
        <v>5.27</v>
      </c>
      <c r="E35" s="50">
        <v>5.96</v>
      </c>
      <c r="F35" s="50">
        <v>6.73</v>
      </c>
      <c r="G35" s="50">
        <v>7.36</v>
      </c>
      <c r="H35" s="50">
        <v>8.7100000000000009</v>
      </c>
      <c r="I35" s="50">
        <v>8.67</v>
      </c>
      <c r="J35" s="50">
        <v>8.41</v>
      </c>
      <c r="K35" s="50">
        <v>8.57</v>
      </c>
      <c r="L35" s="50">
        <v>7.87</v>
      </c>
      <c r="M35" s="50">
        <v>9.24</v>
      </c>
      <c r="N35" s="50">
        <v>9.1999999999999993</v>
      </c>
      <c r="O35" t="str">
        <f>IFERROR(VLOOKUP(A35,'EU-OECD'!$D$2:$E$29,2,FALSE)," ")</f>
        <v xml:space="preserve"> </v>
      </c>
      <c r="P35" t="str">
        <f t="shared" si="0"/>
        <v xml:space="preserve"> </v>
      </c>
      <c r="Q35" s="62" t="str">
        <f t="shared" si="1"/>
        <v xml:space="preserve"> </v>
      </c>
    </row>
    <row r="36" spans="1:17">
      <c r="A36" s="61" t="s">
        <v>40</v>
      </c>
      <c r="B36" s="50">
        <v>16.21</v>
      </c>
      <c r="C36" s="50">
        <v>16.16</v>
      </c>
      <c r="D36" s="50">
        <v>15.69</v>
      </c>
      <c r="E36" s="50">
        <v>16.25</v>
      </c>
      <c r="F36" s="50">
        <v>16.13</v>
      </c>
      <c r="G36" s="50">
        <v>15.97</v>
      </c>
      <c r="H36" s="50">
        <v>16.53</v>
      </c>
      <c r="I36" s="50">
        <v>16.25</v>
      </c>
      <c r="J36" s="50">
        <v>14.1</v>
      </c>
      <c r="K36" s="50">
        <v>13.4</v>
      </c>
      <c r="L36" s="50">
        <v>13</v>
      </c>
      <c r="M36" s="50">
        <v>14.22</v>
      </c>
      <c r="N36" s="50">
        <v>13.55</v>
      </c>
      <c r="O36">
        <f>IFERROR(VLOOKUP(A36,'EU-OECD'!$D$2:$E$29,2,FALSE)," ")</f>
        <v>1</v>
      </c>
      <c r="P36">
        <f t="shared" si="0"/>
        <v>13.55</v>
      </c>
      <c r="Q36" s="62">
        <f t="shared" si="1"/>
        <v>-0.64604497605937383</v>
      </c>
    </row>
    <row r="37" spans="1:17">
      <c r="A37" s="61" t="s">
        <v>186</v>
      </c>
      <c r="B37" s="50">
        <v>4.08</v>
      </c>
      <c r="C37" s="50">
        <v>4.05</v>
      </c>
      <c r="D37" s="50">
        <v>4.66</v>
      </c>
      <c r="E37" s="50">
        <v>4.8600000000000003</v>
      </c>
      <c r="F37" s="50">
        <v>5</v>
      </c>
      <c r="G37" s="50">
        <v>4.9400000000000004</v>
      </c>
      <c r="H37" s="50">
        <v>4.8899999999999997</v>
      </c>
      <c r="I37" s="50">
        <v>4.51</v>
      </c>
      <c r="J37" s="50">
        <v>4.34</v>
      </c>
      <c r="K37" s="50">
        <v>4.3099999999999996</v>
      </c>
      <c r="L37" s="50">
        <v>4.7300000000000004</v>
      </c>
      <c r="M37" s="50">
        <v>4.8600000000000003</v>
      </c>
      <c r="N37" s="50">
        <v>4.99</v>
      </c>
      <c r="O37" t="str">
        <f>IFERROR(VLOOKUP(A37,'EU-OECD'!$D$2:$E$29,2,FALSE)," ")</f>
        <v xml:space="preserve"> </v>
      </c>
      <c r="P37" t="str">
        <f t="shared" si="0"/>
        <v xml:space="preserve"> </v>
      </c>
      <c r="Q37" s="62" t="str">
        <f t="shared" si="1"/>
        <v xml:space="preserve"> </v>
      </c>
    </row>
    <row r="38" spans="1:17">
      <c r="A38" s="61" t="s">
        <v>226</v>
      </c>
      <c r="B38" s="50">
        <v>10.14</v>
      </c>
      <c r="C38" s="50">
        <v>7.7</v>
      </c>
      <c r="D38" s="50">
        <v>8.11</v>
      </c>
      <c r="E38" s="50">
        <v>8.0500000000000007</v>
      </c>
      <c r="F38" s="50">
        <v>8.16</v>
      </c>
      <c r="G38" s="50">
        <v>9.0399999999999991</v>
      </c>
      <c r="H38" s="50">
        <v>8.91</v>
      </c>
      <c r="I38" s="50">
        <v>9.81</v>
      </c>
      <c r="J38" s="50">
        <v>8.48</v>
      </c>
      <c r="K38" s="50">
        <v>8.99</v>
      </c>
      <c r="L38" s="50">
        <v>9.1199999999999992</v>
      </c>
      <c r="M38" s="50">
        <v>10.1</v>
      </c>
      <c r="N38" s="50">
        <v>10.42</v>
      </c>
      <c r="O38" t="str">
        <f>IFERROR(VLOOKUP(A38,'EU-OECD'!$D$2:$E$29,2,FALSE)," ")</f>
        <v xml:space="preserve"> </v>
      </c>
      <c r="P38" t="str">
        <f t="shared" si="0"/>
        <v xml:space="preserve"> </v>
      </c>
      <c r="Q38" s="62" t="str">
        <f t="shared" si="1"/>
        <v xml:space="preserve"> </v>
      </c>
    </row>
    <row r="39" spans="1:17">
      <c r="A39" s="61" t="s">
        <v>204</v>
      </c>
      <c r="B39" s="50">
        <v>6.2</v>
      </c>
      <c r="C39" s="50">
        <v>6.17</v>
      </c>
      <c r="D39" s="50">
        <v>6.91</v>
      </c>
      <c r="E39" s="50">
        <v>7.35</v>
      </c>
      <c r="F39" s="50">
        <v>8.1</v>
      </c>
      <c r="G39" s="50">
        <v>8.84</v>
      </c>
      <c r="H39" s="50">
        <v>9.07</v>
      </c>
      <c r="I39" s="50">
        <v>8.7899999999999991</v>
      </c>
      <c r="J39" s="50">
        <v>8.68</v>
      </c>
      <c r="K39" s="50">
        <v>8.74</v>
      </c>
      <c r="L39" s="50">
        <v>8.77</v>
      </c>
      <c r="M39" s="50">
        <v>9.16</v>
      </c>
      <c r="N39" s="50">
        <v>9.59</v>
      </c>
      <c r="O39" t="str">
        <f>IFERROR(VLOOKUP(A39,'EU-OECD'!$D$2:$E$29,2,FALSE)," ")</f>
        <v xml:space="preserve"> </v>
      </c>
      <c r="P39" t="str">
        <f t="shared" si="0"/>
        <v xml:space="preserve"> </v>
      </c>
      <c r="Q39" s="62" t="str">
        <f t="shared" si="1"/>
        <v xml:space="preserve"> </v>
      </c>
    </row>
    <row r="40" spans="1:17">
      <c r="A40" s="61" t="s">
        <v>200</v>
      </c>
      <c r="B40" s="50">
        <v>6.35</v>
      </c>
      <c r="C40" s="50">
        <v>5.3</v>
      </c>
      <c r="D40" s="50">
        <v>6.12</v>
      </c>
      <c r="E40" s="50">
        <v>6.39</v>
      </c>
      <c r="F40" s="50">
        <v>7.17</v>
      </c>
      <c r="G40" s="50">
        <v>7.99</v>
      </c>
      <c r="H40" s="50">
        <v>8.34</v>
      </c>
      <c r="I40" s="50">
        <v>8.23</v>
      </c>
      <c r="J40" s="50">
        <v>7.54</v>
      </c>
      <c r="K40" s="50">
        <v>7.47</v>
      </c>
      <c r="L40" s="50">
        <v>7.76</v>
      </c>
      <c r="M40" s="50">
        <v>7.33</v>
      </c>
      <c r="N40" s="50">
        <v>6.74</v>
      </c>
      <c r="O40" t="str">
        <f>IFERROR(VLOOKUP(A40,'EU-OECD'!$D$2:$E$29,2,FALSE)," ")</f>
        <v xml:space="preserve"> </v>
      </c>
      <c r="P40" t="str">
        <f t="shared" si="0"/>
        <v xml:space="preserve"> </v>
      </c>
      <c r="Q40" s="62" t="str">
        <f t="shared" si="1"/>
        <v xml:space="preserve"> </v>
      </c>
    </row>
    <row r="41" spans="1:17">
      <c r="A41" s="61" t="s">
        <v>67</v>
      </c>
      <c r="B41" s="50">
        <v>9.3000000000000007</v>
      </c>
      <c r="C41" s="50">
        <v>8.4600000000000009</v>
      </c>
      <c r="D41" s="50">
        <v>9.3800000000000008</v>
      </c>
      <c r="E41" s="50">
        <v>9.52</v>
      </c>
      <c r="F41" s="50">
        <v>9.8800000000000008</v>
      </c>
      <c r="G41" s="50">
        <v>9.6300000000000008</v>
      </c>
      <c r="H41" s="50">
        <v>9.4700000000000006</v>
      </c>
      <c r="I41" s="50">
        <v>8.85</v>
      </c>
      <c r="J41" s="50">
        <v>8.27</v>
      </c>
      <c r="K41" s="50">
        <v>7.93</v>
      </c>
      <c r="L41" s="50">
        <v>7.49</v>
      </c>
      <c r="M41" s="50">
        <v>7.35</v>
      </c>
      <c r="N41" s="50">
        <v>6.94</v>
      </c>
      <c r="O41" t="str">
        <f>IFERROR(VLOOKUP(A41,'EU-OECD'!$D$2:$E$29,2,FALSE)," ")</f>
        <v xml:space="preserve"> </v>
      </c>
      <c r="P41" t="str">
        <f t="shared" si="0"/>
        <v xml:space="preserve"> </v>
      </c>
      <c r="Q41" s="62" t="str">
        <f t="shared" si="1"/>
        <v xml:space="preserve"> </v>
      </c>
    </row>
    <row r="42" spans="1:17">
      <c r="A42" s="61" t="s">
        <v>174</v>
      </c>
      <c r="B42" s="50">
        <v>6.45</v>
      </c>
      <c r="C42" s="50">
        <v>6.43</v>
      </c>
      <c r="D42" s="50">
        <v>5.85</v>
      </c>
      <c r="E42" s="50">
        <v>5.97</v>
      </c>
      <c r="F42" s="50">
        <v>6.13</v>
      </c>
      <c r="G42" s="50">
        <v>6.11</v>
      </c>
      <c r="H42" s="50">
        <v>6.02</v>
      </c>
      <c r="I42" s="50">
        <v>5.89</v>
      </c>
      <c r="J42" s="50">
        <v>5.55</v>
      </c>
      <c r="K42" s="50">
        <v>4.74</v>
      </c>
      <c r="L42" s="50">
        <v>4.74</v>
      </c>
      <c r="M42" s="50">
        <v>4.71</v>
      </c>
      <c r="N42" s="50">
        <v>4.3099999999999996</v>
      </c>
      <c r="O42" t="str">
        <f>IFERROR(VLOOKUP(A42,'EU-OECD'!$D$2:$E$29,2,FALSE)," ")</f>
        <v xml:space="preserve"> </v>
      </c>
      <c r="P42" t="str">
        <f t="shared" si="0"/>
        <v xml:space="preserve"> </v>
      </c>
      <c r="Q42" s="62" t="str">
        <f t="shared" si="1"/>
        <v xml:space="preserve"> </v>
      </c>
    </row>
    <row r="43" spans="1:17">
      <c r="A43" s="61" t="s">
        <v>273</v>
      </c>
      <c r="B43" s="50">
        <v>4.82</v>
      </c>
      <c r="C43" s="50">
        <v>4.8099999999999996</v>
      </c>
      <c r="D43" s="50">
        <v>4.74</v>
      </c>
      <c r="E43" s="50">
        <v>4.74</v>
      </c>
      <c r="F43" s="50">
        <v>4.75</v>
      </c>
      <c r="G43" s="50">
        <v>4.8899999999999997</v>
      </c>
      <c r="H43" s="50">
        <v>5.37</v>
      </c>
      <c r="I43" s="50">
        <v>5.37</v>
      </c>
      <c r="J43" s="50">
        <v>4.78</v>
      </c>
      <c r="K43" s="50">
        <v>4.75</v>
      </c>
      <c r="L43" s="50">
        <v>5.0199999999999996</v>
      </c>
      <c r="M43" s="50">
        <v>5.2</v>
      </c>
      <c r="N43" s="50">
        <v>5.2</v>
      </c>
      <c r="O43" t="str">
        <f>IFERROR(VLOOKUP(A43,'EU-OECD'!$D$2:$E$29,2,FALSE)," ")</f>
        <v xml:space="preserve"> </v>
      </c>
      <c r="P43" t="str">
        <f t="shared" si="0"/>
        <v xml:space="preserve"> </v>
      </c>
      <c r="Q43" s="62" t="str">
        <f t="shared" si="1"/>
        <v xml:space="preserve"> </v>
      </c>
    </row>
    <row r="44" spans="1:17">
      <c r="A44" s="61" t="s">
        <v>180</v>
      </c>
      <c r="B44" s="50">
        <v>8.34</v>
      </c>
      <c r="C44" s="50">
        <v>8.15</v>
      </c>
      <c r="D44" s="50">
        <v>7.35</v>
      </c>
      <c r="E44" s="50">
        <v>7.6</v>
      </c>
      <c r="F44" s="50">
        <v>7.89</v>
      </c>
      <c r="G44" s="50">
        <v>8.5500000000000007</v>
      </c>
      <c r="H44" s="50">
        <v>8.6300000000000008</v>
      </c>
      <c r="I44" s="50">
        <v>8.67</v>
      </c>
      <c r="J44" s="50">
        <v>8.74</v>
      </c>
      <c r="K44" s="50">
        <v>8.33</v>
      </c>
      <c r="L44" s="50">
        <v>8.26</v>
      </c>
      <c r="M44" s="50">
        <v>7.68</v>
      </c>
      <c r="N44" s="50">
        <v>7.63</v>
      </c>
      <c r="O44" t="str">
        <f>IFERROR(VLOOKUP(A44,'EU-OECD'!$D$2:$E$29,2,FALSE)," ")</f>
        <v xml:space="preserve"> </v>
      </c>
      <c r="P44" t="str">
        <f t="shared" si="0"/>
        <v xml:space="preserve"> </v>
      </c>
      <c r="Q44" s="62" t="str">
        <f t="shared" si="1"/>
        <v xml:space="preserve"> </v>
      </c>
    </row>
    <row r="45" spans="1:17">
      <c r="A45" s="61" t="s">
        <v>215</v>
      </c>
      <c r="B45" s="50">
        <v>3.61</v>
      </c>
      <c r="C45" s="50">
        <v>3.43</v>
      </c>
      <c r="D45" s="50">
        <v>4.05</v>
      </c>
      <c r="E45" s="50">
        <v>4.4000000000000004</v>
      </c>
      <c r="F45" s="50">
        <v>4.8</v>
      </c>
      <c r="G45" s="50">
        <v>5</v>
      </c>
      <c r="H45" s="50">
        <v>5.03</v>
      </c>
      <c r="I45" s="50">
        <v>4.9800000000000004</v>
      </c>
      <c r="J45" s="50">
        <v>5.1100000000000003</v>
      </c>
      <c r="K45" s="50">
        <v>5.26</v>
      </c>
      <c r="L45" s="50">
        <v>5.55</v>
      </c>
      <c r="M45" s="50">
        <v>5.59</v>
      </c>
      <c r="N45" s="50">
        <v>5.28</v>
      </c>
      <c r="O45" t="str">
        <f>IFERROR(VLOOKUP(A45,'EU-OECD'!$D$2:$E$29,2,FALSE)," ")</f>
        <v xml:space="preserve"> </v>
      </c>
      <c r="P45" t="str">
        <f t="shared" si="0"/>
        <v xml:space="preserve"> </v>
      </c>
      <c r="Q45" s="62" t="str">
        <f t="shared" si="1"/>
        <v xml:space="preserve"> </v>
      </c>
    </row>
    <row r="46" spans="1:17">
      <c r="A46" s="61" t="s">
        <v>83</v>
      </c>
      <c r="B46" s="50">
        <v>6.06</v>
      </c>
      <c r="C46" s="50">
        <v>5.94</v>
      </c>
      <c r="D46" s="50">
        <v>5.83</v>
      </c>
      <c r="E46" s="50">
        <v>5.82</v>
      </c>
      <c r="F46" s="50">
        <v>5.86</v>
      </c>
      <c r="G46" s="50">
        <v>6.33</v>
      </c>
      <c r="H46" s="50">
        <v>6.36</v>
      </c>
      <c r="I46" s="50">
        <v>6.32</v>
      </c>
      <c r="J46" s="50">
        <v>6.19</v>
      </c>
      <c r="K46" s="50">
        <v>6.1</v>
      </c>
      <c r="L46" s="50">
        <v>6.08</v>
      </c>
      <c r="M46" s="50">
        <v>5.98</v>
      </c>
      <c r="N46" s="50">
        <v>5.84</v>
      </c>
      <c r="O46" t="str">
        <f>IFERROR(VLOOKUP(A46,'EU-OECD'!$D$2:$E$29,2,FALSE)," ")</f>
        <v xml:space="preserve"> </v>
      </c>
      <c r="P46" t="str">
        <f t="shared" si="0"/>
        <v xml:space="preserve"> </v>
      </c>
      <c r="Q46" s="62" t="str">
        <f t="shared" si="1"/>
        <v xml:space="preserve"> </v>
      </c>
    </row>
    <row r="47" spans="1:17">
      <c r="A47" s="61" t="s">
        <v>179</v>
      </c>
      <c r="B47" s="50">
        <v>32.54</v>
      </c>
      <c r="C47" s="50">
        <v>32.35</v>
      </c>
      <c r="D47" s="50">
        <v>37.79</v>
      </c>
      <c r="E47" s="50">
        <v>41.02</v>
      </c>
      <c r="F47" s="50">
        <v>42.36</v>
      </c>
      <c r="G47" s="50">
        <v>45.69</v>
      </c>
      <c r="H47" s="50">
        <v>47.31</v>
      </c>
      <c r="I47" s="50">
        <v>49.92</v>
      </c>
      <c r="J47" s="50">
        <v>49.89</v>
      </c>
      <c r="K47" s="50">
        <v>49.84</v>
      </c>
      <c r="L47" s="50">
        <v>48.41</v>
      </c>
      <c r="M47" s="50">
        <v>49.1</v>
      </c>
      <c r="N47" s="50">
        <v>48</v>
      </c>
      <c r="O47" t="str">
        <f>IFERROR(VLOOKUP(A47,'EU-OECD'!$D$2:$E$29,2,FALSE)," ")</f>
        <v xml:space="preserve"> </v>
      </c>
      <c r="P47" t="str">
        <f t="shared" si="0"/>
        <v xml:space="preserve"> </v>
      </c>
      <c r="Q47" s="62" t="str">
        <f t="shared" si="1"/>
        <v xml:space="preserve"> </v>
      </c>
    </row>
    <row r="48" spans="1:17">
      <c r="A48" s="61" t="s">
        <v>94</v>
      </c>
      <c r="B48" s="50">
        <v>5.9</v>
      </c>
      <c r="C48" s="50">
        <v>1.91</v>
      </c>
      <c r="D48" s="50">
        <v>5.05</v>
      </c>
      <c r="E48" s="50">
        <v>5.23</v>
      </c>
      <c r="F48" s="50">
        <v>4.92</v>
      </c>
      <c r="G48" s="50">
        <v>5.04</v>
      </c>
      <c r="H48" s="50">
        <v>4.83</v>
      </c>
      <c r="I48" s="50">
        <v>4.8</v>
      </c>
      <c r="J48" s="50">
        <v>4.51</v>
      </c>
      <c r="K48" s="50">
        <v>4.42</v>
      </c>
      <c r="L48" s="50">
        <v>4.5599999999999996</v>
      </c>
      <c r="M48" s="50">
        <v>4.7300000000000004</v>
      </c>
      <c r="N48" s="50">
        <v>4.53</v>
      </c>
      <c r="O48" t="str">
        <f>IFERROR(VLOOKUP(A48,'EU-OECD'!$D$2:$E$29,2,FALSE)," ")</f>
        <v xml:space="preserve"> </v>
      </c>
      <c r="P48" t="str">
        <f t="shared" si="0"/>
        <v xml:space="preserve"> </v>
      </c>
      <c r="Q48" s="62" t="str">
        <f t="shared" si="1"/>
        <v xml:space="preserve"> </v>
      </c>
    </row>
    <row r="49" spans="1:17">
      <c r="A49" s="61" t="s">
        <v>212</v>
      </c>
      <c r="B49" s="50">
        <v>0.88</v>
      </c>
      <c r="C49" s="50">
        <v>0.87</v>
      </c>
      <c r="D49" s="50">
        <v>1.06</v>
      </c>
      <c r="E49" s="50">
        <v>1.1100000000000001</v>
      </c>
      <c r="F49" s="50">
        <v>1.34</v>
      </c>
      <c r="G49" s="50">
        <v>1.44</v>
      </c>
      <c r="H49" s="50">
        <v>1.53</v>
      </c>
      <c r="I49" s="50">
        <v>1.55</v>
      </c>
      <c r="J49" s="50">
        <v>1.74</v>
      </c>
      <c r="K49" s="50">
        <v>1.78</v>
      </c>
      <c r="L49" s="50">
        <v>1.99</v>
      </c>
      <c r="M49" s="50">
        <v>2.08</v>
      </c>
      <c r="N49" s="50">
        <v>2.17</v>
      </c>
      <c r="O49" t="str">
        <f>IFERROR(VLOOKUP(A49,'EU-OECD'!$D$2:$E$29,2,FALSE)," ")</f>
        <v xml:space="preserve"> </v>
      </c>
      <c r="P49" t="str">
        <f t="shared" si="0"/>
        <v xml:space="preserve"> </v>
      </c>
      <c r="Q49" s="62" t="str">
        <f t="shared" si="1"/>
        <v xml:space="preserve"> </v>
      </c>
    </row>
    <row r="50" spans="1:17">
      <c r="A50" s="61" t="s">
        <v>190</v>
      </c>
      <c r="B50" s="50">
        <v>15.17</v>
      </c>
      <c r="C50" s="50">
        <v>13.63</v>
      </c>
      <c r="D50" s="50">
        <v>13.48</v>
      </c>
      <c r="E50" s="50">
        <v>11.82</v>
      </c>
      <c r="F50" s="50">
        <v>11.05</v>
      </c>
      <c r="G50" s="50">
        <v>10.59</v>
      </c>
      <c r="H50" s="50">
        <v>10.15</v>
      </c>
      <c r="I50" s="50">
        <v>8.7899999999999991</v>
      </c>
      <c r="J50" s="50">
        <v>7.82</v>
      </c>
      <c r="K50" s="50">
        <v>7.63</v>
      </c>
      <c r="L50" s="50">
        <v>6.89</v>
      </c>
      <c r="M50" s="50">
        <v>6.32</v>
      </c>
      <c r="N50" s="50">
        <v>6.16</v>
      </c>
      <c r="O50" t="str">
        <f>IFERROR(VLOOKUP(A50,'EU-OECD'!$D$2:$E$29,2,FALSE)," ")</f>
        <v xml:space="preserve"> </v>
      </c>
      <c r="P50" t="str">
        <f t="shared" si="0"/>
        <v xml:space="preserve"> </v>
      </c>
      <c r="Q50" s="62" t="str">
        <f t="shared" si="1"/>
        <v xml:space="preserve"> </v>
      </c>
    </row>
    <row r="51" spans="1:17">
      <c r="A51" s="61" t="s">
        <v>274</v>
      </c>
      <c r="B51" s="50">
        <v>3.88</v>
      </c>
      <c r="C51" s="50">
        <v>3.86</v>
      </c>
      <c r="D51" s="50">
        <v>3.82</v>
      </c>
      <c r="E51" s="50">
        <v>3.74</v>
      </c>
      <c r="F51" s="50">
        <v>3.74</v>
      </c>
      <c r="G51" s="50">
        <v>3.73</v>
      </c>
      <c r="H51" s="50">
        <v>3.73</v>
      </c>
      <c r="I51" s="50">
        <v>3.73</v>
      </c>
      <c r="J51" s="50">
        <v>3.67</v>
      </c>
      <c r="K51" s="50">
        <v>3.66</v>
      </c>
      <c r="L51" s="50">
        <v>3.67</v>
      </c>
      <c r="M51" s="50">
        <v>3.67</v>
      </c>
      <c r="N51" s="50">
        <v>3.68</v>
      </c>
      <c r="O51" t="str">
        <f>IFERROR(VLOOKUP(A51,'EU-OECD'!$D$2:$E$29,2,FALSE)," ")</f>
        <v xml:space="preserve"> </v>
      </c>
      <c r="P51" t="str">
        <f t="shared" si="0"/>
        <v xml:space="preserve"> </v>
      </c>
      <c r="Q51" s="62" t="str">
        <f t="shared" si="1"/>
        <v xml:space="preserve"> </v>
      </c>
    </row>
    <row r="52" spans="1:17">
      <c r="A52" s="61" t="s">
        <v>95</v>
      </c>
      <c r="B52" s="50">
        <v>5.55</v>
      </c>
      <c r="C52" s="50">
        <v>2.4</v>
      </c>
      <c r="D52" s="50">
        <v>3.67</v>
      </c>
      <c r="E52" s="50">
        <v>3.5</v>
      </c>
      <c r="F52" s="50">
        <v>4.2</v>
      </c>
      <c r="G52" s="50">
        <v>4.91</v>
      </c>
      <c r="H52" s="50">
        <v>5.22</v>
      </c>
      <c r="I52" s="50">
        <v>5.17</v>
      </c>
      <c r="J52" s="50">
        <v>4.67</v>
      </c>
      <c r="K52" s="50">
        <v>4.22</v>
      </c>
      <c r="L52" s="50">
        <v>4.37</v>
      </c>
      <c r="M52" s="50">
        <v>5.01</v>
      </c>
      <c r="N52" s="50">
        <v>5.23</v>
      </c>
      <c r="O52" t="str">
        <f>IFERROR(VLOOKUP(A52,'EU-OECD'!$D$2:$E$29,2,FALSE)," ")</f>
        <v xml:space="preserve"> </v>
      </c>
      <c r="P52" t="str">
        <f t="shared" si="0"/>
        <v xml:space="preserve"> </v>
      </c>
      <c r="Q52" s="62" t="str">
        <f t="shared" si="1"/>
        <v xml:space="preserve"> </v>
      </c>
    </row>
    <row r="53" spans="1:17">
      <c r="A53" s="61" t="s">
        <v>189</v>
      </c>
      <c r="B53" s="50">
        <v>7.36</v>
      </c>
      <c r="C53" s="50">
        <v>6.23</v>
      </c>
      <c r="D53" s="50">
        <v>5.89</v>
      </c>
      <c r="E53" s="50">
        <v>6.29</v>
      </c>
      <c r="F53" s="50">
        <v>6.71</v>
      </c>
      <c r="G53" s="50">
        <v>7.26</v>
      </c>
      <c r="H53" s="50">
        <v>7.48</v>
      </c>
      <c r="I53" s="50">
        <v>7.47</v>
      </c>
      <c r="J53" s="50">
        <v>6.34</v>
      </c>
      <c r="K53" s="50">
        <v>6</v>
      </c>
      <c r="L53" s="50">
        <v>6.16</v>
      </c>
      <c r="M53" s="50">
        <v>5.65</v>
      </c>
      <c r="N53" s="50">
        <v>4.97</v>
      </c>
      <c r="O53" t="str">
        <f>IFERROR(VLOOKUP(A53,'EU-OECD'!$D$2:$E$29,2,FALSE)," ")</f>
        <v xml:space="preserve"> </v>
      </c>
      <c r="P53" t="str">
        <f t="shared" si="0"/>
        <v xml:space="preserve"> </v>
      </c>
      <c r="Q53" s="62" t="str">
        <f t="shared" si="1"/>
        <v xml:space="preserve"> </v>
      </c>
    </row>
    <row r="54" spans="1:17">
      <c r="A54" s="61" t="s">
        <v>96</v>
      </c>
      <c r="B54" s="50">
        <v>16.559999999999999</v>
      </c>
      <c r="C54" s="50">
        <v>16.54</v>
      </c>
      <c r="D54" s="50">
        <v>16.27</v>
      </c>
      <c r="E54" s="50">
        <v>16.95</v>
      </c>
      <c r="F54" s="50">
        <v>16.28</v>
      </c>
      <c r="G54" s="50">
        <v>17.02</v>
      </c>
      <c r="H54" s="50">
        <v>16.940000000000001</v>
      </c>
      <c r="I54" s="50">
        <v>16.760000000000002</v>
      </c>
      <c r="J54" s="50">
        <v>13.29</v>
      </c>
      <c r="K54" s="50">
        <v>12.51</v>
      </c>
      <c r="L54" s="50">
        <v>12.36</v>
      </c>
      <c r="M54" s="50">
        <v>13.73</v>
      </c>
      <c r="N54" s="50">
        <v>13.54</v>
      </c>
      <c r="O54">
        <f>IFERROR(VLOOKUP(A54,'EU-OECD'!$D$2:$E$29,2,FALSE)," ")</f>
        <v>1</v>
      </c>
      <c r="P54">
        <f t="shared" si="0"/>
        <v>13.54</v>
      </c>
      <c r="Q54" s="62">
        <f t="shared" si="1"/>
        <v>-0.6431235840487689</v>
      </c>
    </row>
    <row r="55" spans="1:17">
      <c r="A55" s="61" t="s">
        <v>138</v>
      </c>
      <c r="B55" s="50">
        <v>4.53</v>
      </c>
      <c r="C55" s="50">
        <v>4.51</v>
      </c>
      <c r="D55" s="50">
        <v>4.0999999999999996</v>
      </c>
      <c r="E55" s="50">
        <v>4.1399999999999997</v>
      </c>
      <c r="F55" s="50">
        <v>4.1900000000000004</v>
      </c>
      <c r="G55" s="50">
        <v>4.32</v>
      </c>
      <c r="H55" s="50">
        <v>4.32</v>
      </c>
      <c r="I55" s="50">
        <v>4.13</v>
      </c>
      <c r="J55" s="50">
        <v>3.77</v>
      </c>
      <c r="K55" s="50">
        <v>3.44</v>
      </c>
      <c r="L55" s="50">
        <v>3.41</v>
      </c>
      <c r="M55" s="50">
        <v>3.47</v>
      </c>
      <c r="N55" s="50">
        <v>3.51</v>
      </c>
      <c r="O55" t="str">
        <f>IFERROR(VLOOKUP(A55,'EU-OECD'!$D$2:$E$29,2,FALSE)," ")</f>
        <v xml:space="preserve"> </v>
      </c>
      <c r="P55" t="str">
        <f t="shared" si="0"/>
        <v xml:space="preserve"> </v>
      </c>
      <c r="Q55" s="62" t="str">
        <f t="shared" si="1"/>
        <v xml:space="preserve"> </v>
      </c>
    </row>
    <row r="56" spans="1:17">
      <c r="A56" s="61" t="s">
        <v>48</v>
      </c>
      <c r="B56" s="50">
        <v>10.92</v>
      </c>
      <c r="C56" s="50">
        <v>10.9</v>
      </c>
      <c r="D56" s="50">
        <v>11.49</v>
      </c>
      <c r="E56" s="50">
        <v>10.99</v>
      </c>
      <c r="F56" s="50">
        <v>10.88</v>
      </c>
      <c r="G56" s="50">
        <v>11.41</v>
      </c>
      <c r="H56" s="50">
        <v>11.63</v>
      </c>
      <c r="I56" s="50">
        <v>11.63</v>
      </c>
      <c r="J56" s="50">
        <v>10.96</v>
      </c>
      <c r="K56" s="50">
        <v>10.77</v>
      </c>
      <c r="L56" s="50">
        <v>10.67</v>
      </c>
      <c r="M56" s="50">
        <v>11.01</v>
      </c>
      <c r="N56" s="50">
        <v>11.07</v>
      </c>
      <c r="O56">
        <f>IFERROR(VLOOKUP(A56,'EU-OECD'!$D$2:$E$29,2,FALSE)," ")</f>
        <v>1</v>
      </c>
      <c r="P56">
        <f t="shared" si="0"/>
        <v>11.07</v>
      </c>
      <c r="Q56" s="62">
        <f t="shared" si="1"/>
        <v>7.8460242570518868E-2</v>
      </c>
    </row>
    <row r="57" spans="1:17">
      <c r="A57" s="61" t="s">
        <v>41</v>
      </c>
      <c r="B57" s="50">
        <v>16.39</v>
      </c>
      <c r="C57" s="50">
        <v>16.38</v>
      </c>
      <c r="D57" s="50">
        <v>17.28</v>
      </c>
      <c r="E57" s="50">
        <v>18.79</v>
      </c>
      <c r="F57" s="50">
        <v>18.59</v>
      </c>
      <c r="G57" s="50">
        <v>18.72</v>
      </c>
      <c r="H57" s="50">
        <v>18.579999999999998</v>
      </c>
      <c r="I57" s="50">
        <v>18.02</v>
      </c>
      <c r="J57" s="50">
        <v>14.26</v>
      </c>
      <c r="K57" s="50">
        <v>13.73</v>
      </c>
      <c r="L57" s="50">
        <v>13.93</v>
      </c>
      <c r="M57" s="50">
        <v>15.21</v>
      </c>
      <c r="N57" s="50">
        <v>15.08</v>
      </c>
      <c r="O57">
        <f>IFERROR(VLOOKUP(A57,'EU-OECD'!$D$2:$E$29,2,FALSE)," ")</f>
        <v>1</v>
      </c>
      <c r="P57">
        <f t="shared" si="0"/>
        <v>15.08</v>
      </c>
      <c r="Q57" s="62">
        <f t="shared" si="1"/>
        <v>-1.0930179536818476</v>
      </c>
    </row>
    <row r="58" spans="1:17">
      <c r="A58" s="61" t="s">
        <v>229</v>
      </c>
      <c r="B58" s="50">
        <v>12.83</v>
      </c>
      <c r="C58" s="50">
        <v>11.81</v>
      </c>
      <c r="D58" s="50">
        <v>10.92</v>
      </c>
      <c r="E58" s="50">
        <v>10.72</v>
      </c>
      <c r="F58" s="50">
        <v>11.02</v>
      </c>
      <c r="G58" s="50">
        <v>11.56</v>
      </c>
      <c r="H58" s="50">
        <v>11.43</v>
      </c>
      <c r="I58" s="50">
        <v>11.28</v>
      </c>
      <c r="J58" s="50">
        <v>11.09</v>
      </c>
      <c r="K58" s="50">
        <v>11.18</v>
      </c>
      <c r="L58" s="50">
        <v>10.93</v>
      </c>
      <c r="M58" s="50">
        <v>10.93</v>
      </c>
      <c r="N58" s="50">
        <v>11.51</v>
      </c>
      <c r="O58" t="str">
        <f>IFERROR(VLOOKUP(A58,'EU-OECD'!$D$2:$E$29,2,FALSE)," ")</f>
        <v xml:space="preserve"> </v>
      </c>
      <c r="P58" t="str">
        <f t="shared" si="0"/>
        <v xml:space="preserve"> </v>
      </c>
      <c r="Q58" s="62" t="str">
        <f t="shared" si="1"/>
        <v xml:space="preserve"> </v>
      </c>
    </row>
    <row r="59" spans="1:17">
      <c r="A59" s="61" t="s">
        <v>42</v>
      </c>
      <c r="B59" s="50">
        <v>12.03</v>
      </c>
      <c r="C59" s="50">
        <v>11.62</v>
      </c>
      <c r="D59" s="50">
        <v>11.65</v>
      </c>
      <c r="E59" s="50">
        <v>12.27</v>
      </c>
      <c r="F59" s="50">
        <v>11.78</v>
      </c>
      <c r="G59" s="50">
        <v>10.84</v>
      </c>
      <c r="H59" s="50">
        <v>10.74</v>
      </c>
      <c r="I59" s="50">
        <v>10.59</v>
      </c>
      <c r="J59" s="50">
        <v>9.2200000000000006</v>
      </c>
      <c r="K59" s="50">
        <v>8.86</v>
      </c>
      <c r="L59" s="50">
        <v>9.4</v>
      </c>
      <c r="M59" s="50">
        <v>10.11</v>
      </c>
      <c r="N59" s="50">
        <v>9.9</v>
      </c>
      <c r="O59">
        <f>IFERROR(VLOOKUP(A59,'EU-OECD'!$D$2:$E$29,2,FALSE)," ")</f>
        <v>1</v>
      </c>
      <c r="P59">
        <f t="shared" si="0"/>
        <v>9.9</v>
      </c>
      <c r="Q59" s="62">
        <f t="shared" si="1"/>
        <v>0.42026310781123427</v>
      </c>
    </row>
    <row r="60" spans="1:17">
      <c r="A60" s="61" t="s">
        <v>220</v>
      </c>
      <c r="B60" s="50">
        <v>5.44</v>
      </c>
      <c r="C60" s="50">
        <v>5.39</v>
      </c>
      <c r="D60" s="50">
        <v>6.78</v>
      </c>
      <c r="E60" s="50">
        <v>7.71</v>
      </c>
      <c r="F60" s="50">
        <v>7.71</v>
      </c>
      <c r="G60" s="50">
        <v>7.95</v>
      </c>
      <c r="H60" s="50">
        <v>8.01</v>
      </c>
      <c r="I60" s="50">
        <v>8.93</v>
      </c>
      <c r="J60" s="50">
        <v>9.66</v>
      </c>
      <c r="K60" s="50">
        <v>10.119999999999999</v>
      </c>
      <c r="L60" s="50">
        <v>9.9600000000000009</v>
      </c>
      <c r="M60" s="50">
        <v>9.9700000000000006</v>
      </c>
      <c r="N60" s="50">
        <v>9.9700000000000006</v>
      </c>
      <c r="O60" t="str">
        <f>IFERROR(VLOOKUP(A60,'EU-OECD'!$D$2:$E$29,2,FALSE)," ")</f>
        <v xml:space="preserve"> </v>
      </c>
      <c r="P60" t="str">
        <f t="shared" si="0"/>
        <v xml:space="preserve"> </v>
      </c>
      <c r="Q60" s="62" t="str">
        <f t="shared" si="1"/>
        <v xml:space="preserve"> </v>
      </c>
    </row>
    <row r="61" spans="1:17">
      <c r="A61" s="61" t="s">
        <v>165</v>
      </c>
      <c r="B61" s="50">
        <v>2.42</v>
      </c>
      <c r="C61" s="50">
        <v>2.41</v>
      </c>
      <c r="D61" s="50">
        <v>2.2599999999999998</v>
      </c>
      <c r="E61" s="50">
        <v>2.3199999999999998</v>
      </c>
      <c r="F61" s="50">
        <v>2.38</v>
      </c>
      <c r="G61" s="50">
        <v>2.54</v>
      </c>
      <c r="H61" s="50">
        <v>2.96</v>
      </c>
      <c r="I61" s="50">
        <v>2.96</v>
      </c>
      <c r="J61" s="50">
        <v>2.68</v>
      </c>
      <c r="K61" s="50">
        <v>2.64</v>
      </c>
      <c r="L61" s="50">
        <v>2.7</v>
      </c>
      <c r="M61" s="50">
        <v>3.07</v>
      </c>
      <c r="N61" s="50">
        <v>3.08</v>
      </c>
      <c r="O61" t="str">
        <f>IFERROR(VLOOKUP(A61,'EU-OECD'!$D$2:$E$29,2,FALSE)," ")</f>
        <v xml:space="preserve"> </v>
      </c>
      <c r="P61" t="str">
        <f t="shared" si="0"/>
        <v xml:space="preserve"> </v>
      </c>
      <c r="Q61" s="62" t="str">
        <f t="shared" si="1"/>
        <v xml:space="preserve"> </v>
      </c>
    </row>
    <row r="62" spans="1:17">
      <c r="A62" s="61" t="s">
        <v>145</v>
      </c>
      <c r="B62" s="50">
        <v>5.26</v>
      </c>
      <c r="C62" s="50">
        <v>5.12</v>
      </c>
      <c r="D62" s="50">
        <v>4.6900000000000004</v>
      </c>
      <c r="E62" s="50">
        <v>5.09</v>
      </c>
      <c r="F62" s="50">
        <v>4.78</v>
      </c>
      <c r="G62" s="50">
        <v>5.26</v>
      </c>
      <c r="H62" s="50">
        <v>5.44</v>
      </c>
      <c r="I62" s="50">
        <v>5.57</v>
      </c>
      <c r="J62" s="50">
        <v>4.96</v>
      </c>
      <c r="K62" s="50">
        <v>4.72</v>
      </c>
      <c r="L62" s="50">
        <v>4.8099999999999996</v>
      </c>
      <c r="M62" s="50">
        <v>5.24</v>
      </c>
      <c r="N62" s="50">
        <v>5.21</v>
      </c>
      <c r="O62" t="str">
        <f>IFERROR(VLOOKUP(A62,'EU-OECD'!$D$2:$E$29,2,FALSE)," ")</f>
        <v xml:space="preserve"> </v>
      </c>
      <c r="P62" t="str">
        <f t="shared" si="0"/>
        <v xml:space="preserve"> </v>
      </c>
      <c r="Q62" s="62" t="str">
        <f t="shared" si="1"/>
        <v xml:space="preserve"> </v>
      </c>
    </row>
    <row r="63" spans="1:17">
      <c r="A63" s="61" t="s">
        <v>132</v>
      </c>
      <c r="B63" s="50">
        <v>10.48</v>
      </c>
      <c r="C63" s="50">
        <v>3.42</v>
      </c>
      <c r="D63" s="50">
        <v>4.8899999999999997</v>
      </c>
      <c r="E63" s="50">
        <v>4.54</v>
      </c>
      <c r="F63" s="50">
        <v>4.87</v>
      </c>
      <c r="G63" s="50">
        <v>5.54</v>
      </c>
      <c r="H63" s="50">
        <v>5.7</v>
      </c>
      <c r="I63" s="50">
        <v>5.92</v>
      </c>
      <c r="J63" s="50">
        <v>5.28</v>
      </c>
      <c r="K63" s="50">
        <v>4.97</v>
      </c>
      <c r="L63" s="50">
        <v>4.92</v>
      </c>
      <c r="M63" s="50">
        <v>5.38</v>
      </c>
      <c r="N63" s="50">
        <v>6.41</v>
      </c>
      <c r="O63" t="str">
        <f>IFERROR(VLOOKUP(A63,'EU-OECD'!$D$2:$E$29,2,FALSE)," ")</f>
        <v xml:space="preserve"> </v>
      </c>
      <c r="P63" t="str">
        <f t="shared" si="0"/>
        <v xml:space="preserve"> </v>
      </c>
      <c r="Q63" s="62" t="str">
        <f t="shared" si="1"/>
        <v xml:space="preserve"> </v>
      </c>
    </row>
    <row r="64" spans="1:17">
      <c r="A64" s="61" t="s">
        <v>131</v>
      </c>
      <c r="B64" s="50">
        <v>17.64</v>
      </c>
      <c r="C64" s="50">
        <v>17.23</v>
      </c>
      <c r="D64" s="50">
        <v>16.36</v>
      </c>
      <c r="E64" s="50">
        <v>16.739999999999998</v>
      </c>
      <c r="F64" s="50">
        <v>17.010000000000002</v>
      </c>
      <c r="G64" s="50">
        <v>17</v>
      </c>
      <c r="H64" s="50">
        <v>17.100000000000001</v>
      </c>
      <c r="I64" s="50">
        <v>17.100000000000001</v>
      </c>
      <c r="J64" s="50">
        <v>16.78</v>
      </c>
      <c r="K64" s="50">
        <v>14.65</v>
      </c>
      <c r="L64" s="50">
        <v>14.09</v>
      </c>
      <c r="M64" s="50">
        <v>15.17</v>
      </c>
      <c r="N64" s="50">
        <v>17.53</v>
      </c>
      <c r="O64" t="str">
        <f>IFERROR(VLOOKUP(A64,'EU-OECD'!$D$2:$E$29,2,FALSE)," ")</f>
        <v xml:space="preserve"> </v>
      </c>
      <c r="P64" t="str">
        <f t="shared" si="0"/>
        <v xml:space="preserve"> </v>
      </c>
      <c r="Q64" s="62" t="str">
        <f t="shared" si="1"/>
        <v xml:space="preserve"> </v>
      </c>
    </row>
    <row r="65" spans="1:17">
      <c r="A65" s="61" t="s">
        <v>176</v>
      </c>
      <c r="B65" s="50">
        <v>4.83</v>
      </c>
      <c r="C65" s="50">
        <v>4.82</v>
      </c>
      <c r="D65" s="50">
        <v>5.27</v>
      </c>
      <c r="E65" s="50">
        <v>5.9</v>
      </c>
      <c r="F65" s="50">
        <v>6.22</v>
      </c>
      <c r="G65" s="50">
        <v>7.7</v>
      </c>
      <c r="H65" s="50">
        <v>7.31</v>
      </c>
      <c r="I65" s="50">
        <v>7.55</v>
      </c>
      <c r="J65" s="50">
        <v>7.2</v>
      </c>
      <c r="K65" s="50">
        <v>6.73</v>
      </c>
      <c r="L65" s="50">
        <v>6.56</v>
      </c>
      <c r="M65" s="50">
        <v>6.77</v>
      </c>
      <c r="N65" s="50">
        <v>7.07</v>
      </c>
      <c r="O65" t="str">
        <f>IFERROR(VLOOKUP(A65,'EU-OECD'!$D$2:$E$29,2,FALSE)," ")</f>
        <v xml:space="preserve"> </v>
      </c>
      <c r="P65" t="str">
        <f t="shared" si="0"/>
        <v xml:space="preserve"> </v>
      </c>
      <c r="Q65" s="62" t="str">
        <f t="shared" si="1"/>
        <v xml:space="preserve"> </v>
      </c>
    </row>
    <row r="66" spans="1:17">
      <c r="A66" s="61" t="s">
        <v>184</v>
      </c>
      <c r="B66" s="50">
        <v>4.82</v>
      </c>
      <c r="C66" s="50">
        <v>2.16</v>
      </c>
      <c r="D66" s="50">
        <v>3.65</v>
      </c>
      <c r="E66" s="50">
        <v>3.54</v>
      </c>
      <c r="F66" s="50">
        <v>3.83</v>
      </c>
      <c r="G66" s="50">
        <v>5.23</v>
      </c>
      <c r="H66" s="50">
        <v>5.77</v>
      </c>
      <c r="I66" s="50">
        <v>6.24</v>
      </c>
      <c r="J66" s="50">
        <v>5.43</v>
      </c>
      <c r="K66" s="50">
        <v>5.43</v>
      </c>
      <c r="L66" s="50">
        <v>5.05</v>
      </c>
      <c r="M66" s="50">
        <v>4.96</v>
      </c>
      <c r="N66" s="50">
        <v>4.96</v>
      </c>
      <c r="O66" t="str">
        <f>IFERROR(VLOOKUP(A66,'EU-OECD'!$D$2:$E$29,2,FALSE)," ")</f>
        <v xml:space="preserve"> </v>
      </c>
      <c r="P66" t="str">
        <f t="shared" si="0"/>
        <v xml:space="preserve"> </v>
      </c>
      <c r="Q66" s="62" t="str">
        <f t="shared" si="1"/>
        <v xml:space="preserve"> </v>
      </c>
    </row>
    <row r="67" spans="1:17">
      <c r="A67" s="61" t="s">
        <v>227</v>
      </c>
      <c r="B67" s="50">
        <v>7.9</v>
      </c>
      <c r="C67" s="50">
        <v>7.81</v>
      </c>
      <c r="D67" s="50">
        <v>8.35</v>
      </c>
      <c r="E67" s="50">
        <v>8.4700000000000006</v>
      </c>
      <c r="F67" s="50">
        <v>8.3000000000000007</v>
      </c>
      <c r="G67" s="50">
        <v>8.6</v>
      </c>
      <c r="H67" s="50">
        <v>8.6999999999999993</v>
      </c>
      <c r="I67" s="50">
        <v>8.84</v>
      </c>
      <c r="J67" s="50">
        <v>8.6300000000000008</v>
      </c>
      <c r="K67" s="50">
        <v>8.77</v>
      </c>
      <c r="L67" s="50">
        <v>8.85</v>
      </c>
      <c r="M67" s="50">
        <v>8.58</v>
      </c>
      <c r="N67" s="50">
        <v>8.3699999999999992</v>
      </c>
      <c r="O67" t="str">
        <f>IFERROR(VLOOKUP(A67,'EU-OECD'!$D$2:$E$29,2,FALSE)," ")</f>
        <v xml:space="preserve"> </v>
      </c>
      <c r="P67" t="str">
        <f t="shared" si="0"/>
        <v xml:space="preserve"> </v>
      </c>
      <c r="Q67" s="62" t="str">
        <f t="shared" si="1"/>
        <v xml:space="preserve"> </v>
      </c>
    </row>
    <row r="68" spans="1:17">
      <c r="A68" s="61" t="s">
        <v>44</v>
      </c>
      <c r="B68" s="50">
        <v>7.57</v>
      </c>
      <c r="C68" s="50">
        <v>7.5</v>
      </c>
      <c r="D68" s="50">
        <v>7.72</v>
      </c>
      <c r="E68" s="50">
        <v>8.35</v>
      </c>
      <c r="F68" s="50">
        <v>7.88</v>
      </c>
      <c r="G68" s="50">
        <v>7.35</v>
      </c>
      <c r="H68" s="50">
        <v>7.33</v>
      </c>
      <c r="I68" s="50">
        <v>7.42</v>
      </c>
      <c r="J68" s="50">
        <v>8.83</v>
      </c>
      <c r="K68" s="50">
        <v>7.67</v>
      </c>
      <c r="L68" s="50">
        <v>7.67</v>
      </c>
      <c r="M68" s="50">
        <v>7.28</v>
      </c>
      <c r="N68" s="50">
        <v>6.95</v>
      </c>
      <c r="O68">
        <f>IFERROR(VLOOKUP(A68,'EU-OECD'!$D$2:$E$29,2,FALSE)," ")</f>
        <v>1</v>
      </c>
      <c r="P68">
        <f t="shared" si="0"/>
        <v>6.95</v>
      </c>
      <c r="Q68" s="62">
        <f t="shared" si="1"/>
        <v>1.2820737509395339</v>
      </c>
    </row>
    <row r="69" spans="1:17">
      <c r="A69" s="61" t="s">
        <v>191</v>
      </c>
      <c r="B69" s="50">
        <v>5.94</v>
      </c>
      <c r="C69" s="50">
        <v>5.92</v>
      </c>
      <c r="D69" s="50">
        <v>6.01</v>
      </c>
      <c r="E69" s="50">
        <v>6.13</v>
      </c>
      <c r="F69" s="50">
        <v>6.39</v>
      </c>
      <c r="G69" s="50">
        <v>6.58</v>
      </c>
      <c r="H69" s="50">
        <v>6.83</v>
      </c>
      <c r="I69" s="50">
        <v>6.93</v>
      </c>
      <c r="J69" s="50">
        <v>6.74</v>
      </c>
      <c r="K69" s="50">
        <v>6.67</v>
      </c>
      <c r="L69" s="50">
        <v>6.58</v>
      </c>
      <c r="M69" s="50">
        <v>6.64</v>
      </c>
      <c r="N69" s="50">
        <v>6.49</v>
      </c>
      <c r="O69" t="str">
        <f>IFERROR(VLOOKUP(A69,'EU-OECD'!$D$2:$E$29,2,FALSE)," ")</f>
        <v xml:space="preserve"> </v>
      </c>
      <c r="P69" t="str">
        <f t="shared" si="0"/>
        <v xml:space="preserve"> </v>
      </c>
      <c r="Q69" s="62" t="str">
        <f t="shared" si="1"/>
        <v xml:space="preserve"> </v>
      </c>
    </row>
    <row r="70" spans="1:17">
      <c r="A70" s="61" t="s">
        <v>275</v>
      </c>
      <c r="B70" s="50">
        <v>1.02</v>
      </c>
      <c r="C70" s="50">
        <v>0.93</v>
      </c>
      <c r="D70" s="50">
        <v>1.08</v>
      </c>
      <c r="E70" s="50">
        <v>1.2</v>
      </c>
      <c r="F70" s="50">
        <v>1.06</v>
      </c>
      <c r="G70" s="50">
        <v>1.02</v>
      </c>
      <c r="H70" s="50">
        <v>0.98</v>
      </c>
      <c r="I70" s="50">
        <v>1.02</v>
      </c>
      <c r="J70" s="50">
        <v>1.06</v>
      </c>
      <c r="K70" s="50">
        <v>0.95</v>
      </c>
      <c r="L70" s="50">
        <v>0.92</v>
      </c>
      <c r="M70" s="50">
        <v>0.94</v>
      </c>
      <c r="N70" s="50">
        <v>0.96</v>
      </c>
      <c r="O70" t="str">
        <f>IFERROR(VLOOKUP(A70,'EU-OECD'!$D$2:$E$29,2,FALSE)," ")</f>
        <v xml:space="preserve"> </v>
      </c>
      <c r="P70" t="str">
        <f t="shared" si="0"/>
        <v xml:space="preserve"> </v>
      </c>
      <c r="Q70" s="62" t="str">
        <f t="shared" si="1"/>
        <v xml:space="preserve"> </v>
      </c>
    </row>
    <row r="71" spans="1:17">
      <c r="A71" s="61" t="s">
        <v>276</v>
      </c>
      <c r="B71" s="50">
        <v>12.38</v>
      </c>
      <c r="C71" s="50">
        <v>2.84</v>
      </c>
      <c r="D71" s="50">
        <v>12.18</v>
      </c>
      <c r="E71" s="50">
        <v>12.18</v>
      </c>
      <c r="F71" s="50">
        <v>12.14</v>
      </c>
      <c r="G71" s="50">
        <v>12.18</v>
      </c>
      <c r="H71" s="50">
        <v>12.22</v>
      </c>
      <c r="I71" s="50">
        <v>12.37</v>
      </c>
      <c r="J71" s="50">
        <v>12.43</v>
      </c>
      <c r="K71" s="50">
        <v>12.32</v>
      </c>
      <c r="L71" s="50">
        <v>12.26</v>
      </c>
      <c r="M71" s="50">
        <v>12.25</v>
      </c>
      <c r="N71" s="50">
        <v>12.33</v>
      </c>
      <c r="O71" t="str">
        <f>IFERROR(VLOOKUP(A71,'EU-OECD'!$D$2:$E$29,2,FALSE)," ")</f>
        <v xml:space="preserve"> </v>
      </c>
      <c r="P71" t="str">
        <f t="shared" ref="P71:P134" si="2">IF(O71=1,N71," ")</f>
        <v xml:space="preserve"> </v>
      </c>
      <c r="Q71" s="62" t="str">
        <f t="shared" ref="Q71:Q134" si="3">IFERROR((P71-$P$238)/$P$239*(-1)," ")</f>
        <v xml:space="preserve"> </v>
      </c>
    </row>
    <row r="72" spans="1:17">
      <c r="A72" s="61" t="s">
        <v>146</v>
      </c>
      <c r="B72" s="50">
        <v>0.84</v>
      </c>
      <c r="C72" s="50">
        <v>0.6</v>
      </c>
      <c r="D72" s="50">
        <v>0.8</v>
      </c>
      <c r="E72" s="50">
        <v>0.8</v>
      </c>
      <c r="F72" s="50">
        <v>0.81</v>
      </c>
      <c r="G72" s="50">
        <v>0.82</v>
      </c>
      <c r="H72" s="50">
        <v>0.86</v>
      </c>
      <c r="I72" s="50">
        <v>0.89</v>
      </c>
      <c r="J72" s="50">
        <v>0.87</v>
      </c>
      <c r="K72" s="50">
        <v>0.83</v>
      </c>
      <c r="L72" s="50">
        <v>0.84</v>
      </c>
      <c r="M72" s="50">
        <v>0.86</v>
      </c>
      <c r="N72" s="50">
        <v>0.85</v>
      </c>
      <c r="O72" t="str">
        <f>IFERROR(VLOOKUP(A72,'EU-OECD'!$D$2:$E$29,2,FALSE)," ")</f>
        <v xml:space="preserve"> </v>
      </c>
      <c r="P72" t="str">
        <f t="shared" si="2"/>
        <v xml:space="preserve"> </v>
      </c>
      <c r="Q72" s="62" t="str">
        <f t="shared" si="3"/>
        <v xml:space="preserve"> </v>
      </c>
    </row>
    <row r="73" spans="1:17">
      <c r="A73" s="61" t="s">
        <v>60</v>
      </c>
      <c r="B73" s="50">
        <v>5.76</v>
      </c>
      <c r="C73" s="50">
        <v>5.32</v>
      </c>
      <c r="D73" s="50">
        <v>5.6</v>
      </c>
      <c r="E73" s="50">
        <v>5.79</v>
      </c>
      <c r="F73" s="50">
        <v>5.98</v>
      </c>
      <c r="G73" s="50">
        <v>6.35</v>
      </c>
      <c r="H73" s="50">
        <v>6.85</v>
      </c>
      <c r="I73" s="50">
        <v>6.58</v>
      </c>
      <c r="J73" s="50">
        <v>6.23</v>
      </c>
      <c r="K73" s="50">
        <v>5.82</v>
      </c>
      <c r="L73" s="50">
        <v>5.88</v>
      </c>
      <c r="M73" s="50">
        <v>5.69</v>
      </c>
      <c r="N73" s="50">
        <v>5.45</v>
      </c>
      <c r="O73">
        <f>IFERROR(VLOOKUP(A73,'EU-OECD'!$D$2:$E$29,2,FALSE)," ")</f>
        <v>1</v>
      </c>
      <c r="P73">
        <f t="shared" si="2"/>
        <v>5.45</v>
      </c>
      <c r="Q73" s="62">
        <f t="shared" si="3"/>
        <v>1.7202825525301948</v>
      </c>
    </row>
    <row r="74" spans="1:17">
      <c r="A74" s="61" t="s">
        <v>46</v>
      </c>
      <c r="B74" s="50">
        <v>12.51</v>
      </c>
      <c r="C74" s="50">
        <v>12.38</v>
      </c>
      <c r="D74" s="50">
        <v>11.71</v>
      </c>
      <c r="E74" s="50">
        <v>12.15</v>
      </c>
      <c r="F74" s="50">
        <v>12.07</v>
      </c>
      <c r="G74" s="50">
        <v>11.89</v>
      </c>
      <c r="H74" s="50">
        <v>11.94</v>
      </c>
      <c r="I74" s="50">
        <v>11.94</v>
      </c>
      <c r="J74" s="50">
        <v>11.56</v>
      </c>
      <c r="K74" s="50">
        <v>11.03</v>
      </c>
      <c r="L74" s="50">
        <v>10.77</v>
      </c>
      <c r="M74" s="50">
        <v>11</v>
      </c>
      <c r="N74" s="50">
        <v>10.67</v>
      </c>
      <c r="O74">
        <f>IFERROR(VLOOKUP(A74,'EU-OECD'!$D$2:$E$29,2,FALSE)," ")</f>
        <v>1</v>
      </c>
      <c r="P74">
        <f t="shared" si="2"/>
        <v>10.67</v>
      </c>
      <c r="Q74" s="62">
        <f t="shared" si="3"/>
        <v>0.19531592299469519</v>
      </c>
    </row>
    <row r="75" spans="1:17">
      <c r="A75" s="61" t="s">
        <v>277</v>
      </c>
      <c r="B75" s="50">
        <v>3.87</v>
      </c>
      <c r="C75" s="50">
        <v>1.57</v>
      </c>
      <c r="D75" s="50">
        <v>3.69</v>
      </c>
      <c r="E75" s="50">
        <v>3.96</v>
      </c>
      <c r="F75" s="50">
        <v>4.33</v>
      </c>
      <c r="G75" s="50">
        <v>4.16</v>
      </c>
      <c r="H75" s="50">
        <v>4.47</v>
      </c>
      <c r="I75" s="50">
        <v>4.57</v>
      </c>
      <c r="J75" s="50">
        <v>4.4000000000000004</v>
      </c>
      <c r="K75" s="50">
        <v>4.01</v>
      </c>
      <c r="L75" s="50">
        <v>4.2</v>
      </c>
      <c r="M75" s="50">
        <v>4.42</v>
      </c>
      <c r="N75" s="50">
        <v>4.42</v>
      </c>
      <c r="O75" t="str">
        <f>IFERROR(VLOOKUP(A75,'EU-OECD'!$D$2:$E$29,2,FALSE)," ")</f>
        <v xml:space="preserve"> </v>
      </c>
      <c r="P75" t="str">
        <f t="shared" si="2"/>
        <v xml:space="preserve"> </v>
      </c>
      <c r="Q75" s="62" t="str">
        <f t="shared" si="3"/>
        <v xml:space="preserve"> </v>
      </c>
    </row>
    <row r="76" spans="1:17">
      <c r="A76" s="61" t="s">
        <v>278</v>
      </c>
      <c r="B76" s="50">
        <v>1.35</v>
      </c>
      <c r="C76" s="50">
        <v>1.3</v>
      </c>
      <c r="D76" s="50">
        <v>1.41</v>
      </c>
      <c r="E76" s="50">
        <v>1.42</v>
      </c>
      <c r="F76" s="50">
        <v>1.44</v>
      </c>
      <c r="G76" s="50">
        <v>1.44</v>
      </c>
      <c r="H76" s="50">
        <v>1.44</v>
      </c>
      <c r="I76" s="50">
        <v>1.44</v>
      </c>
      <c r="J76" s="50">
        <v>1.44</v>
      </c>
      <c r="K76" s="50">
        <v>1.45</v>
      </c>
      <c r="L76" s="50">
        <v>1.46</v>
      </c>
      <c r="M76" s="50">
        <v>1.49</v>
      </c>
      <c r="N76" s="50">
        <v>1.53</v>
      </c>
      <c r="O76" t="str">
        <f>IFERROR(VLOOKUP(A76,'EU-OECD'!$D$2:$E$29,2,FALSE)," ")</f>
        <v xml:space="preserve"> </v>
      </c>
      <c r="P76" t="str">
        <f t="shared" si="2"/>
        <v xml:space="preserve"> </v>
      </c>
      <c r="Q76" s="62" t="str">
        <f t="shared" si="3"/>
        <v xml:space="preserve"> </v>
      </c>
    </row>
    <row r="77" spans="1:17">
      <c r="A77" s="61" t="s">
        <v>167</v>
      </c>
      <c r="B77" s="50">
        <v>8.6199999999999992</v>
      </c>
      <c r="C77" s="50">
        <v>6.82</v>
      </c>
      <c r="D77" s="50">
        <v>6.55</v>
      </c>
      <c r="E77" s="50">
        <v>5.75</v>
      </c>
      <c r="F77" s="50">
        <v>5.62</v>
      </c>
      <c r="G77" s="50">
        <v>6.13</v>
      </c>
      <c r="H77" s="50">
        <v>6.17</v>
      </c>
      <c r="I77" s="50">
        <v>5.63</v>
      </c>
      <c r="J77" s="50">
        <v>5.28</v>
      </c>
      <c r="K77" s="50">
        <v>4.26</v>
      </c>
      <c r="L77" s="50">
        <v>5.23</v>
      </c>
      <c r="M77" s="50">
        <v>5.12</v>
      </c>
      <c r="N77" s="50">
        <v>5.45</v>
      </c>
      <c r="O77" t="str">
        <f>IFERROR(VLOOKUP(A77,'EU-OECD'!$D$2:$E$29,2,FALSE)," ")</f>
        <v xml:space="preserve"> </v>
      </c>
      <c r="P77" t="str">
        <f t="shared" si="2"/>
        <v xml:space="preserve"> </v>
      </c>
      <c r="Q77" s="62" t="str">
        <f t="shared" si="3"/>
        <v xml:space="preserve"> </v>
      </c>
    </row>
    <row r="78" spans="1:17">
      <c r="A78" s="61" t="s">
        <v>218</v>
      </c>
      <c r="B78" s="50">
        <v>5.22</v>
      </c>
      <c r="C78" s="50">
        <v>5.21</v>
      </c>
      <c r="D78" s="50">
        <v>5.3</v>
      </c>
      <c r="E78" s="50">
        <v>5.88</v>
      </c>
      <c r="F78" s="50">
        <v>5.67</v>
      </c>
      <c r="G78" s="50">
        <v>5.31</v>
      </c>
      <c r="H78" s="50">
        <v>5.35</v>
      </c>
      <c r="I78" s="50">
        <v>5.25</v>
      </c>
      <c r="J78" s="50">
        <v>4.43</v>
      </c>
      <c r="K78" s="50">
        <v>4.3499999999999996</v>
      </c>
      <c r="L78" s="50">
        <v>4.82</v>
      </c>
      <c r="M78" s="50">
        <v>4.8899999999999997</v>
      </c>
      <c r="N78" s="50">
        <v>4.74</v>
      </c>
      <c r="O78" t="str">
        <f>IFERROR(VLOOKUP(A78,'EU-OECD'!$D$2:$E$29,2,FALSE)," ")</f>
        <v xml:space="preserve"> </v>
      </c>
      <c r="P78" t="str">
        <f t="shared" si="2"/>
        <v xml:space="preserve"> </v>
      </c>
      <c r="Q78" s="62" t="str">
        <f t="shared" si="3"/>
        <v xml:space="preserve"> </v>
      </c>
    </row>
    <row r="79" spans="1:17">
      <c r="A79" s="61" t="s">
        <v>164</v>
      </c>
      <c r="B79" s="50">
        <v>10.85</v>
      </c>
      <c r="C79" s="50">
        <v>10.49</v>
      </c>
      <c r="D79" s="50">
        <v>10.6</v>
      </c>
      <c r="E79" s="50">
        <v>11.25</v>
      </c>
      <c r="F79" s="50">
        <v>11.29</v>
      </c>
      <c r="G79" s="50">
        <v>12.19</v>
      </c>
      <c r="H79" s="50">
        <v>11.17</v>
      </c>
      <c r="I79" s="50">
        <v>11.9</v>
      </c>
      <c r="J79" s="50">
        <v>10.85</v>
      </c>
      <c r="K79" s="50">
        <v>11.89</v>
      </c>
      <c r="L79" s="50">
        <v>10.76</v>
      </c>
      <c r="M79" s="50">
        <v>11.99</v>
      </c>
      <c r="N79" s="50">
        <v>10.73</v>
      </c>
      <c r="O79" t="str">
        <f>IFERROR(VLOOKUP(A79,'EU-OECD'!$D$2:$E$29,2,FALSE)," ")</f>
        <v xml:space="preserve"> </v>
      </c>
      <c r="P79" t="str">
        <f t="shared" si="2"/>
        <v xml:space="preserve"> </v>
      </c>
      <c r="Q79" s="62" t="str">
        <f t="shared" si="3"/>
        <v xml:space="preserve"> </v>
      </c>
    </row>
    <row r="80" spans="1:17">
      <c r="A80" s="61" t="s">
        <v>43</v>
      </c>
      <c r="B80" s="50">
        <v>15.07</v>
      </c>
      <c r="C80" s="50">
        <v>15.06</v>
      </c>
      <c r="D80" s="50">
        <v>14.76</v>
      </c>
      <c r="E80" s="50">
        <v>16.3</v>
      </c>
      <c r="F80" s="50">
        <v>16.399999999999999</v>
      </c>
      <c r="G80" s="50">
        <v>16.13</v>
      </c>
      <c r="H80" s="50">
        <v>16.11</v>
      </c>
      <c r="I80" s="50">
        <v>15.47</v>
      </c>
      <c r="J80" s="50">
        <v>13.11</v>
      </c>
      <c r="K80" s="50">
        <v>12.63</v>
      </c>
      <c r="L80" s="50">
        <v>12.68</v>
      </c>
      <c r="M80" s="50">
        <v>13.75</v>
      </c>
      <c r="N80" s="50">
        <v>13.31</v>
      </c>
      <c r="O80">
        <f>IFERROR(VLOOKUP(A80,'EU-OECD'!$D$2:$E$29,2,FALSE)," ")</f>
        <v>1</v>
      </c>
      <c r="P80">
        <f t="shared" si="2"/>
        <v>13.31</v>
      </c>
      <c r="Q80" s="62">
        <f t="shared" si="3"/>
        <v>-0.57593156780486798</v>
      </c>
    </row>
    <row r="81" spans="1:17">
      <c r="A81" s="61" t="s">
        <v>210</v>
      </c>
      <c r="B81" s="50">
        <v>6.97</v>
      </c>
      <c r="C81" s="50">
        <v>6.84</v>
      </c>
      <c r="D81" s="50">
        <v>7.74</v>
      </c>
      <c r="E81" s="50">
        <v>7.6</v>
      </c>
      <c r="F81" s="50">
        <v>7.83</v>
      </c>
      <c r="G81" s="50">
        <v>8.0399999999999991</v>
      </c>
      <c r="H81" s="50">
        <v>9.14</v>
      </c>
      <c r="I81" s="50">
        <v>9.0299999999999994</v>
      </c>
      <c r="J81" s="50">
        <v>7.89</v>
      </c>
      <c r="K81" s="50">
        <v>7.77</v>
      </c>
      <c r="L81" s="50">
        <v>8.51</v>
      </c>
      <c r="M81" s="50">
        <v>8.4700000000000006</v>
      </c>
      <c r="N81" s="50">
        <v>8.15</v>
      </c>
      <c r="O81" t="str">
        <f>IFERROR(VLOOKUP(A81,'EU-OECD'!$D$2:$E$29,2,FALSE)," ")</f>
        <v xml:space="preserve"> </v>
      </c>
      <c r="P81" t="str">
        <f t="shared" si="2"/>
        <v xml:space="preserve"> </v>
      </c>
      <c r="Q81" s="62" t="str">
        <f t="shared" si="3"/>
        <v xml:space="preserve"> </v>
      </c>
    </row>
    <row r="82" spans="1:17">
      <c r="A82" s="61" t="s">
        <v>279</v>
      </c>
      <c r="B82" s="50">
        <v>9</v>
      </c>
      <c r="C82" s="50">
        <v>9</v>
      </c>
      <c r="D82" s="50">
        <v>8</v>
      </c>
      <c r="E82" s="50">
        <v>7.9</v>
      </c>
      <c r="F82" s="50">
        <v>7.8</v>
      </c>
      <c r="G82" s="50">
        <v>7.6</v>
      </c>
      <c r="H82" s="50">
        <v>6.6</v>
      </c>
      <c r="I82" s="50">
        <v>6.6</v>
      </c>
      <c r="J82" s="50">
        <v>7.3</v>
      </c>
      <c r="K82" s="50">
        <v>7.3</v>
      </c>
      <c r="L82" s="50">
        <v>6.4</v>
      </c>
      <c r="M82" s="50">
        <v>6.4</v>
      </c>
      <c r="N82" s="50">
        <v>7.2</v>
      </c>
      <c r="O82" t="str">
        <f>IFERROR(VLOOKUP(A82,'EU-OECD'!$D$2:$E$29,2,FALSE)," ")</f>
        <v xml:space="preserve"> </v>
      </c>
      <c r="P82" t="str">
        <f t="shared" si="2"/>
        <v xml:space="preserve"> </v>
      </c>
      <c r="Q82" s="62" t="str">
        <f t="shared" si="3"/>
        <v xml:space="preserve"> </v>
      </c>
    </row>
    <row r="83" spans="1:17">
      <c r="A83" s="61" t="s">
        <v>68</v>
      </c>
      <c r="B83" s="50">
        <v>12.98</v>
      </c>
      <c r="C83" s="50">
        <v>12.96</v>
      </c>
      <c r="D83" s="50">
        <v>12.36</v>
      </c>
      <c r="E83" s="50">
        <v>13.07</v>
      </c>
      <c r="F83" s="50">
        <v>12.95</v>
      </c>
      <c r="G83" s="50">
        <v>12.68</v>
      </c>
      <c r="H83" s="50">
        <v>12.23</v>
      </c>
      <c r="I83" s="50">
        <v>11.98</v>
      </c>
      <c r="J83" s="50">
        <v>11.67</v>
      </c>
      <c r="K83" s="50">
        <v>11.38</v>
      </c>
      <c r="L83" s="50">
        <v>11.29</v>
      </c>
      <c r="M83" s="50">
        <v>11.62</v>
      </c>
      <c r="N83" s="50">
        <v>11.55</v>
      </c>
      <c r="O83">
        <f>IFERROR(VLOOKUP(A83,'EU-OECD'!$D$2:$E$29,2,FALSE)," ")</f>
        <v>1</v>
      </c>
      <c r="P83">
        <f t="shared" si="2"/>
        <v>11.55</v>
      </c>
      <c r="Q83" s="62">
        <f t="shared" si="3"/>
        <v>-6.1766573938492712E-2</v>
      </c>
    </row>
    <row r="84" spans="1:17">
      <c r="A84" s="61" t="s">
        <v>280</v>
      </c>
      <c r="B84" s="50">
        <v>5.45</v>
      </c>
      <c r="C84" s="50">
        <v>1.89</v>
      </c>
      <c r="D84" s="50">
        <v>6.87</v>
      </c>
      <c r="E84" s="50">
        <v>6.96</v>
      </c>
      <c r="F84" s="50">
        <v>6.99</v>
      </c>
      <c r="G84" s="50">
        <v>7.07</v>
      </c>
      <c r="H84" s="50">
        <v>7.11</v>
      </c>
      <c r="I84" s="50">
        <v>7.17</v>
      </c>
      <c r="J84" s="50">
        <v>7.1</v>
      </c>
      <c r="K84" s="50">
        <v>6.97</v>
      </c>
      <c r="L84" s="50">
        <v>7</v>
      </c>
      <c r="M84" s="50">
        <v>7.07</v>
      </c>
      <c r="N84" s="50">
        <v>7.11</v>
      </c>
      <c r="O84" t="str">
        <f>IFERROR(VLOOKUP(A84,'EU-OECD'!$D$2:$E$29,2,FALSE)," ")</f>
        <v xml:space="preserve"> </v>
      </c>
      <c r="P84" t="str">
        <f t="shared" si="2"/>
        <v xml:space="preserve"> </v>
      </c>
      <c r="Q84" s="62" t="str">
        <f t="shared" si="3"/>
        <v xml:space="preserve"> </v>
      </c>
    </row>
    <row r="85" spans="1:17">
      <c r="A85" s="61" t="s">
        <v>206</v>
      </c>
      <c r="B85" s="50">
        <v>2.52</v>
      </c>
      <c r="C85" s="50">
        <v>2.52</v>
      </c>
      <c r="D85" s="50">
        <v>2.09</v>
      </c>
      <c r="E85" s="50">
        <v>2.23</v>
      </c>
      <c r="F85" s="50">
        <v>2.3199999999999998</v>
      </c>
      <c r="G85" s="50">
        <v>2.64</v>
      </c>
      <c r="H85" s="50">
        <v>2.39</v>
      </c>
      <c r="I85" s="50">
        <v>2.46</v>
      </c>
      <c r="J85" s="50">
        <v>2.2400000000000002</v>
      </c>
      <c r="K85" s="50">
        <v>2.15</v>
      </c>
      <c r="L85" s="50">
        <v>2.15</v>
      </c>
      <c r="M85" s="50">
        <v>2.56</v>
      </c>
      <c r="N85" s="50">
        <v>2.64</v>
      </c>
      <c r="O85" t="str">
        <f>IFERROR(VLOOKUP(A85,'EU-OECD'!$D$2:$E$29,2,FALSE)," ")</f>
        <v xml:space="preserve"> </v>
      </c>
      <c r="P85" t="str">
        <f t="shared" si="2"/>
        <v xml:space="preserve"> </v>
      </c>
      <c r="Q85" s="62" t="str">
        <f t="shared" si="3"/>
        <v xml:space="preserve"> </v>
      </c>
    </row>
    <row r="86" spans="1:17">
      <c r="A86" s="61" t="s">
        <v>281</v>
      </c>
      <c r="B86" s="50">
        <v>2.96</v>
      </c>
      <c r="C86" s="50">
        <v>2.95</v>
      </c>
      <c r="D86" s="50">
        <v>2.83</v>
      </c>
      <c r="E86" s="50">
        <v>2.95</v>
      </c>
      <c r="F86" s="50">
        <v>3.02</v>
      </c>
      <c r="G86" s="50">
        <v>3.22</v>
      </c>
      <c r="H86" s="50">
        <v>3.72</v>
      </c>
      <c r="I86" s="50">
        <v>3.68</v>
      </c>
      <c r="J86" s="50">
        <v>3.4</v>
      </c>
      <c r="K86" s="50">
        <v>3.4</v>
      </c>
      <c r="L86" s="50">
        <v>3.64</v>
      </c>
      <c r="M86" s="50">
        <v>3.63</v>
      </c>
      <c r="N86" s="50">
        <v>3.63</v>
      </c>
      <c r="O86" t="str">
        <f>IFERROR(VLOOKUP(A86,'EU-OECD'!$D$2:$E$29,2,FALSE)," ")</f>
        <v xml:space="preserve"> </v>
      </c>
      <c r="P86" t="str">
        <f t="shared" si="2"/>
        <v xml:space="preserve"> </v>
      </c>
      <c r="Q86" s="62" t="str">
        <f t="shared" si="3"/>
        <v xml:space="preserve"> </v>
      </c>
    </row>
    <row r="87" spans="1:17">
      <c r="A87" s="61" t="s">
        <v>282</v>
      </c>
      <c r="B87" s="50">
        <v>3</v>
      </c>
      <c r="C87" s="50">
        <v>3</v>
      </c>
      <c r="D87" s="50">
        <v>2.8</v>
      </c>
      <c r="E87" s="50">
        <v>2.8</v>
      </c>
      <c r="F87" s="50">
        <v>2.96</v>
      </c>
      <c r="G87" s="50">
        <v>2.97</v>
      </c>
      <c r="H87" s="50">
        <v>2.91</v>
      </c>
      <c r="I87" s="50">
        <v>2.87</v>
      </c>
      <c r="J87" s="50">
        <v>2.61</v>
      </c>
      <c r="K87" s="50">
        <v>2.68</v>
      </c>
      <c r="L87" s="50">
        <v>2.59</v>
      </c>
      <c r="M87" s="50">
        <v>2.67</v>
      </c>
      <c r="N87" s="50">
        <v>2.59</v>
      </c>
      <c r="O87" t="str">
        <f>IFERROR(VLOOKUP(A87,'EU-OECD'!$D$2:$E$29,2,FALSE)," ")</f>
        <v xml:space="preserve"> </v>
      </c>
      <c r="P87" t="str">
        <f t="shared" si="2"/>
        <v xml:space="preserve"> </v>
      </c>
      <c r="Q87" s="62" t="str">
        <f t="shared" si="3"/>
        <v xml:space="preserve"> </v>
      </c>
    </row>
    <row r="88" spans="1:17">
      <c r="A88" s="61" t="s">
        <v>161</v>
      </c>
      <c r="B88" s="50">
        <v>5.13</v>
      </c>
      <c r="C88" s="50">
        <v>5.05</v>
      </c>
      <c r="D88" s="50">
        <v>5.74</v>
      </c>
      <c r="E88" s="50">
        <v>6.34</v>
      </c>
      <c r="F88" s="50">
        <v>6.53</v>
      </c>
      <c r="G88" s="50">
        <v>7.18</v>
      </c>
      <c r="H88" s="50">
        <v>6.52</v>
      </c>
      <c r="I88" s="50">
        <v>7.32</v>
      </c>
      <c r="J88" s="50">
        <v>6.66</v>
      </c>
      <c r="K88" s="50">
        <v>6.42</v>
      </c>
      <c r="L88" s="50">
        <v>5.68</v>
      </c>
      <c r="M88" s="50">
        <v>5.98</v>
      </c>
      <c r="N88" s="50">
        <v>6.07</v>
      </c>
      <c r="O88" t="str">
        <f>IFERROR(VLOOKUP(A88,'EU-OECD'!$D$2:$E$29,2,FALSE)," ")</f>
        <v xml:space="preserve"> </v>
      </c>
      <c r="P88" t="str">
        <f t="shared" si="2"/>
        <v xml:space="preserve"> </v>
      </c>
      <c r="Q88" s="62" t="str">
        <f t="shared" si="3"/>
        <v xml:space="preserve"> </v>
      </c>
    </row>
    <row r="89" spans="1:17">
      <c r="A89" s="61" t="s">
        <v>221</v>
      </c>
      <c r="B89" s="50">
        <v>6.75</v>
      </c>
      <c r="C89" s="50">
        <v>6.71</v>
      </c>
      <c r="D89" s="50">
        <v>7.21</v>
      </c>
      <c r="E89" s="50">
        <v>7.67</v>
      </c>
      <c r="F89" s="50">
        <v>7.6</v>
      </c>
      <c r="G89" s="50">
        <v>7.61</v>
      </c>
      <c r="H89" s="50">
        <v>7.66</v>
      </c>
      <c r="I89" s="50">
        <v>7.32</v>
      </c>
      <c r="J89" s="50">
        <v>5.34</v>
      </c>
      <c r="K89" s="50">
        <v>5.12</v>
      </c>
      <c r="L89" s="50">
        <v>5.59</v>
      </c>
      <c r="M89" s="50">
        <v>5.59</v>
      </c>
      <c r="N89" s="50">
        <v>5.13</v>
      </c>
      <c r="O89" t="str">
        <f>IFERROR(VLOOKUP(A89,'EU-OECD'!$D$2:$E$29,2,FALSE)," ")</f>
        <v xml:space="preserve"> </v>
      </c>
      <c r="P89" t="str">
        <f t="shared" si="2"/>
        <v xml:space="preserve"> </v>
      </c>
      <c r="Q89" s="62" t="str">
        <f t="shared" si="3"/>
        <v xml:space="preserve"> </v>
      </c>
    </row>
    <row r="90" spans="1:17">
      <c r="A90" s="61" t="s">
        <v>203</v>
      </c>
      <c r="B90" s="50">
        <v>7.21</v>
      </c>
      <c r="C90" s="50">
        <v>7.18</v>
      </c>
      <c r="D90" s="50">
        <v>6.92</v>
      </c>
      <c r="E90" s="50">
        <v>7.12</v>
      </c>
      <c r="F90" s="50">
        <v>6.92</v>
      </c>
      <c r="G90" s="50">
        <v>6.29</v>
      </c>
      <c r="H90" s="50">
        <v>6.51</v>
      </c>
      <c r="I90" s="50">
        <v>6.07</v>
      </c>
      <c r="J90" s="50">
        <v>5.07</v>
      </c>
      <c r="K90" s="50">
        <v>4.9400000000000004</v>
      </c>
      <c r="L90" s="50">
        <v>5.26</v>
      </c>
      <c r="M90" s="50">
        <v>5.23</v>
      </c>
      <c r="N90" s="50">
        <v>4.4800000000000004</v>
      </c>
      <c r="O90" t="str">
        <f>IFERROR(VLOOKUP(A90,'EU-OECD'!$D$2:$E$29,2,FALSE)," ")</f>
        <v xml:space="preserve"> </v>
      </c>
      <c r="P90" t="str">
        <f t="shared" si="2"/>
        <v xml:space="preserve"> </v>
      </c>
      <c r="Q90" s="62" t="str">
        <f t="shared" si="3"/>
        <v xml:space="preserve"> </v>
      </c>
    </row>
    <row r="91" spans="1:17">
      <c r="A91" s="61" t="s">
        <v>196</v>
      </c>
      <c r="B91" s="50">
        <v>3.16</v>
      </c>
      <c r="C91" s="50">
        <v>0.64</v>
      </c>
      <c r="D91" s="50">
        <v>2.82</v>
      </c>
      <c r="E91" s="50">
        <v>2.62</v>
      </c>
      <c r="F91" s="50">
        <v>2.57</v>
      </c>
      <c r="G91" s="50">
        <v>2.77</v>
      </c>
      <c r="H91" s="50">
        <v>2.91</v>
      </c>
      <c r="I91" s="50">
        <v>3.1</v>
      </c>
      <c r="J91" s="50">
        <v>2.59</v>
      </c>
      <c r="K91" s="50">
        <v>2.39</v>
      </c>
      <c r="L91" s="50">
        <v>2.46</v>
      </c>
      <c r="M91" s="50">
        <v>2.37</v>
      </c>
      <c r="N91" s="50">
        <v>2.4900000000000002</v>
      </c>
      <c r="O91" t="str">
        <f>IFERROR(VLOOKUP(A91,'EU-OECD'!$D$2:$E$29,2,FALSE)," ")</f>
        <v xml:space="preserve"> </v>
      </c>
      <c r="P91" t="str">
        <f t="shared" si="2"/>
        <v xml:space="preserve"> </v>
      </c>
      <c r="Q91" s="62" t="str">
        <f t="shared" si="3"/>
        <v xml:space="preserve"> </v>
      </c>
    </row>
    <row r="92" spans="1:17">
      <c r="A92" s="61" t="s">
        <v>235</v>
      </c>
      <c r="B92" s="50">
        <v>5.18</v>
      </c>
      <c r="C92" s="50">
        <v>4.91</v>
      </c>
      <c r="D92" s="50">
        <v>5.46</v>
      </c>
      <c r="E92" s="50">
        <v>5.71</v>
      </c>
      <c r="F92" s="50">
        <v>5.59</v>
      </c>
      <c r="G92" s="50">
        <v>6.1</v>
      </c>
      <c r="H92" s="50">
        <v>6.77</v>
      </c>
      <c r="I92" s="50">
        <v>6.75</v>
      </c>
      <c r="J92" s="50">
        <v>6.25</v>
      </c>
      <c r="K92" s="50">
        <v>5.98</v>
      </c>
      <c r="L92" s="50">
        <v>6.27</v>
      </c>
      <c r="M92" s="50">
        <v>6.59</v>
      </c>
      <c r="N92" s="50">
        <v>6.55</v>
      </c>
      <c r="O92" t="str">
        <f>IFERROR(VLOOKUP(A92,'EU-OECD'!$D$2:$E$29,2,FALSE)," ")</f>
        <v xml:space="preserve"> </v>
      </c>
      <c r="P92" t="str">
        <f t="shared" si="2"/>
        <v xml:space="preserve"> </v>
      </c>
      <c r="Q92" s="62" t="str">
        <f t="shared" si="3"/>
        <v xml:space="preserve"> </v>
      </c>
    </row>
    <row r="93" spans="1:17">
      <c r="A93" s="61" t="s">
        <v>283</v>
      </c>
      <c r="B93" s="50" t="s">
        <v>267</v>
      </c>
      <c r="C93" s="50" t="s">
        <v>267</v>
      </c>
      <c r="D93" s="50" t="s">
        <v>267</v>
      </c>
      <c r="E93" s="50" t="s">
        <v>267</v>
      </c>
      <c r="F93" s="50" t="s">
        <v>267</v>
      </c>
      <c r="G93" s="50" t="s">
        <v>267</v>
      </c>
      <c r="H93" s="50" t="s">
        <v>267</v>
      </c>
      <c r="I93" s="50" t="s">
        <v>267</v>
      </c>
      <c r="J93" s="50" t="s">
        <v>267</v>
      </c>
      <c r="K93" s="50" t="s">
        <v>267</v>
      </c>
      <c r="L93" s="50" t="s">
        <v>267</v>
      </c>
      <c r="M93" s="50" t="s">
        <v>267</v>
      </c>
      <c r="N93" s="50" t="s">
        <v>267</v>
      </c>
      <c r="O93" t="str">
        <f>IFERROR(VLOOKUP(A93,'EU-OECD'!$D$2:$E$29,2,FALSE)," ")</f>
        <v xml:space="preserve"> </v>
      </c>
      <c r="P93" t="str">
        <f t="shared" si="2"/>
        <v xml:space="preserve"> </v>
      </c>
      <c r="Q93" s="62" t="str">
        <f t="shared" si="3"/>
        <v xml:space="preserve"> </v>
      </c>
    </row>
    <row r="94" spans="1:17">
      <c r="A94" s="61" t="s">
        <v>160</v>
      </c>
      <c r="B94" s="50">
        <v>6.41</v>
      </c>
      <c r="C94" s="50">
        <v>6.35</v>
      </c>
      <c r="D94" s="50">
        <v>5.39</v>
      </c>
      <c r="E94" s="50">
        <v>5.95</v>
      </c>
      <c r="F94" s="50">
        <v>5.7</v>
      </c>
      <c r="G94" s="50">
        <v>7.29</v>
      </c>
      <c r="H94" s="50">
        <v>5.9</v>
      </c>
      <c r="I94" s="50">
        <v>6.32</v>
      </c>
      <c r="J94" s="50">
        <v>5.81</v>
      </c>
      <c r="K94" s="50">
        <v>5.75</v>
      </c>
      <c r="L94" s="50">
        <v>5.36</v>
      </c>
      <c r="M94" s="50">
        <v>5.58</v>
      </c>
      <c r="N94" s="50">
        <v>5.43</v>
      </c>
      <c r="O94" t="str">
        <f>IFERROR(VLOOKUP(A94,'EU-OECD'!$D$2:$E$29,2,FALSE)," ")</f>
        <v xml:space="preserve"> </v>
      </c>
      <c r="P94" t="str">
        <f t="shared" si="2"/>
        <v xml:space="preserve"> </v>
      </c>
      <c r="Q94" s="62" t="str">
        <f t="shared" si="3"/>
        <v xml:space="preserve"> </v>
      </c>
    </row>
    <row r="95" spans="1:17">
      <c r="A95" s="61" t="s">
        <v>284</v>
      </c>
      <c r="B95" s="50">
        <v>15.22</v>
      </c>
      <c r="C95" s="50">
        <v>14.42</v>
      </c>
      <c r="D95" s="50">
        <v>15.05</v>
      </c>
      <c r="E95" s="50">
        <v>16.03</v>
      </c>
      <c r="F95" s="50">
        <v>17.05</v>
      </c>
      <c r="G95" s="50">
        <v>17.920000000000002</v>
      </c>
      <c r="H95" s="50">
        <v>17.77</v>
      </c>
      <c r="I95" s="50">
        <v>17.57</v>
      </c>
      <c r="J95" s="50">
        <v>18.600000000000001</v>
      </c>
      <c r="K95" s="50">
        <v>19.2</v>
      </c>
      <c r="L95" s="50">
        <v>17.329999999999998</v>
      </c>
      <c r="M95" s="50">
        <v>16.25</v>
      </c>
      <c r="N95" s="50">
        <v>15.37</v>
      </c>
      <c r="O95" t="str">
        <f>IFERROR(VLOOKUP(A95,'EU-OECD'!$D$2:$E$29,2,FALSE)," ")</f>
        <v xml:space="preserve"> </v>
      </c>
      <c r="P95" t="str">
        <f t="shared" si="2"/>
        <v xml:space="preserve"> </v>
      </c>
      <c r="Q95" s="62" t="str">
        <f t="shared" si="3"/>
        <v xml:space="preserve"> </v>
      </c>
    </row>
    <row r="96" spans="1:17">
      <c r="A96" s="61" t="s">
        <v>52</v>
      </c>
      <c r="B96" s="50">
        <v>19.11</v>
      </c>
      <c r="C96" s="50">
        <v>19.100000000000001</v>
      </c>
      <c r="D96" s="50">
        <v>18.649999999999999</v>
      </c>
      <c r="E96" s="50">
        <v>19.22</v>
      </c>
      <c r="F96" s="50">
        <v>18.53</v>
      </c>
      <c r="G96" s="50">
        <v>18.809999999999999</v>
      </c>
      <c r="H96" s="50">
        <v>20.059999999999999</v>
      </c>
      <c r="I96" s="50">
        <v>19.97</v>
      </c>
      <c r="J96" s="50">
        <v>15.98</v>
      </c>
      <c r="K96" s="50">
        <v>15.3</v>
      </c>
      <c r="L96" s="50">
        <v>15.06</v>
      </c>
      <c r="M96" s="50">
        <v>16.59</v>
      </c>
      <c r="N96" s="50">
        <v>15.64</v>
      </c>
      <c r="O96">
        <f>IFERROR(VLOOKUP(A96,'EU-OECD'!$D$2:$E$29,2,FALSE)," ")</f>
        <v>1</v>
      </c>
      <c r="P96">
        <f t="shared" si="2"/>
        <v>15.64</v>
      </c>
      <c r="Q96" s="62">
        <f t="shared" si="3"/>
        <v>-1.2566159062756945</v>
      </c>
    </row>
    <row r="97" spans="1:17">
      <c r="A97" s="61" t="s">
        <v>69</v>
      </c>
      <c r="B97" s="50">
        <v>2.86</v>
      </c>
      <c r="C97" s="50">
        <v>1.86</v>
      </c>
      <c r="D97" s="50">
        <v>2.82</v>
      </c>
      <c r="E97" s="50">
        <v>3.01</v>
      </c>
      <c r="F97" s="50">
        <v>3.07</v>
      </c>
      <c r="G97" s="50">
        <v>2.88</v>
      </c>
      <c r="H97" s="50">
        <v>2.8</v>
      </c>
      <c r="I97" s="50">
        <v>2.75</v>
      </c>
      <c r="J97" s="50">
        <v>2.84</v>
      </c>
      <c r="K97" s="50">
        <v>2.69</v>
      </c>
      <c r="L97" s="50">
        <v>2.93</v>
      </c>
      <c r="M97" s="50">
        <v>2.89</v>
      </c>
      <c r="N97" s="50">
        <v>2.95</v>
      </c>
      <c r="O97" t="str">
        <f>IFERROR(VLOOKUP(A97,'EU-OECD'!$D$2:$E$29,2,FALSE)," ")</f>
        <v xml:space="preserve"> </v>
      </c>
      <c r="P97" t="str">
        <f t="shared" si="2"/>
        <v xml:space="preserve"> </v>
      </c>
      <c r="Q97" s="62" t="str">
        <f t="shared" si="3"/>
        <v xml:space="preserve"> </v>
      </c>
    </row>
    <row r="98" spans="1:17">
      <c r="A98" s="61" t="s">
        <v>214</v>
      </c>
      <c r="B98" s="50">
        <v>19.829999999999998</v>
      </c>
      <c r="C98" s="50">
        <v>19.82</v>
      </c>
      <c r="D98" s="50">
        <v>23.68</v>
      </c>
      <c r="E98" s="50">
        <v>25.21</v>
      </c>
      <c r="F98" s="50">
        <v>26.13</v>
      </c>
      <c r="G98" s="50">
        <v>27.25</v>
      </c>
      <c r="H98" s="50">
        <v>28.27</v>
      </c>
      <c r="I98" s="50">
        <v>29.34</v>
      </c>
      <c r="J98" s="50">
        <v>30.57</v>
      </c>
      <c r="K98" s="50">
        <v>30.95</v>
      </c>
      <c r="L98" s="50">
        <v>31.09</v>
      </c>
      <c r="M98" s="50">
        <v>31.69</v>
      </c>
      <c r="N98" s="50">
        <v>31.98</v>
      </c>
      <c r="O98" t="str">
        <f>IFERROR(VLOOKUP(A98,'EU-OECD'!$D$2:$E$29,2,FALSE)," ")</f>
        <v xml:space="preserve"> </v>
      </c>
      <c r="P98" t="str">
        <f t="shared" si="2"/>
        <v xml:space="preserve"> </v>
      </c>
      <c r="Q98" s="62" t="str">
        <f t="shared" si="3"/>
        <v xml:space="preserve"> </v>
      </c>
    </row>
    <row r="99" spans="1:17">
      <c r="A99" s="61" t="s">
        <v>99</v>
      </c>
      <c r="B99" s="50">
        <v>8.14</v>
      </c>
      <c r="C99" s="50">
        <v>6.67</v>
      </c>
      <c r="D99" s="50">
        <v>8.52</v>
      </c>
      <c r="E99" s="50">
        <v>8.15</v>
      </c>
      <c r="F99" s="50">
        <v>8.59</v>
      </c>
      <c r="G99" s="50">
        <v>8.7200000000000006</v>
      </c>
      <c r="H99" s="50">
        <v>9.83</v>
      </c>
      <c r="I99" s="50">
        <v>9.57</v>
      </c>
      <c r="J99" s="50">
        <v>9.34</v>
      </c>
      <c r="K99" s="50">
        <v>8.56</v>
      </c>
      <c r="L99" s="50">
        <v>8.3000000000000007</v>
      </c>
      <c r="M99" s="50">
        <v>8.6300000000000008</v>
      </c>
      <c r="N99" s="50">
        <v>9.2100000000000009</v>
      </c>
      <c r="O99" t="str">
        <f>IFERROR(VLOOKUP(A99,'EU-OECD'!$D$2:$E$29,2,FALSE)," ")</f>
        <v xml:space="preserve"> </v>
      </c>
      <c r="P99" t="str">
        <f t="shared" si="2"/>
        <v xml:space="preserve"> </v>
      </c>
      <c r="Q99" s="62" t="str">
        <f t="shared" si="3"/>
        <v xml:space="preserve"> </v>
      </c>
    </row>
    <row r="100" spans="1:17">
      <c r="A100" s="61" t="s">
        <v>150</v>
      </c>
      <c r="B100" s="50">
        <v>10.07</v>
      </c>
      <c r="C100" s="50">
        <v>9.5399999999999991</v>
      </c>
      <c r="D100" s="50">
        <v>10.46</v>
      </c>
      <c r="E100" s="50">
        <v>10.33</v>
      </c>
      <c r="F100" s="50">
        <v>9.98</v>
      </c>
      <c r="G100" s="50">
        <v>9.98</v>
      </c>
      <c r="H100" s="50">
        <v>9.85</v>
      </c>
      <c r="I100" s="50">
        <v>10.39</v>
      </c>
      <c r="J100" s="50">
        <v>10.52</v>
      </c>
      <c r="K100" s="50">
        <v>10.63</v>
      </c>
      <c r="L100" s="50">
        <v>10.24</v>
      </c>
      <c r="M100" s="50">
        <v>10.52</v>
      </c>
      <c r="N100" s="50">
        <v>11.25</v>
      </c>
      <c r="O100" t="str">
        <f>IFERROR(VLOOKUP(A100,'EU-OECD'!$D$2:$E$29,2,FALSE)," ")</f>
        <v xml:space="preserve"> </v>
      </c>
      <c r="P100" t="str">
        <f t="shared" si="2"/>
        <v xml:space="preserve"> </v>
      </c>
      <c r="Q100" s="62" t="str">
        <f t="shared" si="3"/>
        <v xml:space="preserve"> </v>
      </c>
    </row>
    <row r="101" spans="1:17">
      <c r="A101" s="61" t="s">
        <v>208</v>
      </c>
      <c r="B101" s="50">
        <v>12.84</v>
      </c>
      <c r="C101" s="50">
        <v>12.79</v>
      </c>
      <c r="D101" s="50">
        <v>13.65</v>
      </c>
      <c r="E101" s="50">
        <v>12.13</v>
      </c>
      <c r="F101" s="50">
        <v>11.9</v>
      </c>
      <c r="G101" s="50">
        <v>11.98</v>
      </c>
      <c r="H101" s="50">
        <v>13.89</v>
      </c>
      <c r="I101" s="50">
        <v>14.6</v>
      </c>
      <c r="J101" s="50">
        <v>15.44</v>
      </c>
      <c r="K101" s="50">
        <v>16.420000000000002</v>
      </c>
      <c r="L101" s="50">
        <v>16.48</v>
      </c>
      <c r="M101" s="50">
        <v>16.55</v>
      </c>
      <c r="N101" s="50">
        <v>16.71</v>
      </c>
      <c r="O101" t="str">
        <f>IFERROR(VLOOKUP(A101,'EU-OECD'!$D$2:$E$29,2,FALSE)," ")</f>
        <v xml:space="preserve"> </v>
      </c>
      <c r="P101" t="str">
        <f t="shared" si="2"/>
        <v xml:space="preserve"> </v>
      </c>
      <c r="Q101" s="62" t="str">
        <f t="shared" si="3"/>
        <v xml:space="preserve"> </v>
      </c>
    </row>
    <row r="102" spans="1:17">
      <c r="A102" s="61" t="s">
        <v>70</v>
      </c>
      <c r="B102" s="50">
        <v>7.38</v>
      </c>
      <c r="C102" s="50">
        <v>7.33</v>
      </c>
      <c r="D102" s="50">
        <v>6.77</v>
      </c>
      <c r="E102" s="50">
        <v>7.1</v>
      </c>
      <c r="F102" s="50">
        <v>6.8</v>
      </c>
      <c r="G102" s="50">
        <v>5.51</v>
      </c>
      <c r="H102" s="50">
        <v>5.28</v>
      </c>
      <c r="I102" s="50">
        <v>5.8</v>
      </c>
      <c r="J102" s="50">
        <v>5.98</v>
      </c>
      <c r="K102" s="50">
        <v>5.63</v>
      </c>
      <c r="L102" s="50">
        <v>5.2</v>
      </c>
      <c r="M102" s="50">
        <v>5.23</v>
      </c>
      <c r="N102" s="50">
        <v>4.99</v>
      </c>
      <c r="O102">
        <f>IFERROR(VLOOKUP(A102,'EU-OECD'!$D$2:$E$29,2,FALSE)," ")</f>
        <v>1</v>
      </c>
      <c r="P102">
        <f t="shared" si="2"/>
        <v>4.99</v>
      </c>
      <c r="Q102" s="62">
        <f t="shared" si="3"/>
        <v>1.8546665850179973</v>
      </c>
    </row>
    <row r="103" spans="1:17">
      <c r="A103" s="61" t="s">
        <v>285</v>
      </c>
      <c r="B103" s="50">
        <v>8.2200000000000006</v>
      </c>
      <c r="C103" s="50">
        <v>8.1999999999999993</v>
      </c>
      <c r="D103" s="50">
        <v>7.23</v>
      </c>
      <c r="E103" s="50">
        <v>8.06</v>
      </c>
      <c r="F103" s="50">
        <v>7.68</v>
      </c>
      <c r="G103" s="50">
        <v>8.34</v>
      </c>
      <c r="H103" s="50">
        <v>6.57</v>
      </c>
      <c r="I103" s="50">
        <v>6.4</v>
      </c>
      <c r="J103" s="50">
        <v>5.54</v>
      </c>
      <c r="K103" s="50">
        <v>5.07</v>
      </c>
      <c r="L103" s="50">
        <v>5.23</v>
      </c>
      <c r="M103" s="50">
        <v>5.2</v>
      </c>
      <c r="N103" s="50">
        <v>4.95</v>
      </c>
      <c r="O103" t="str">
        <f>IFERROR(VLOOKUP(A103,'EU-OECD'!$D$2:$E$29,2,FALSE)," ")</f>
        <v xml:space="preserve"> </v>
      </c>
      <c r="P103" t="str">
        <f t="shared" si="2"/>
        <v xml:space="preserve"> </v>
      </c>
      <c r="Q103" s="62" t="str">
        <f t="shared" si="3"/>
        <v xml:space="preserve"> </v>
      </c>
    </row>
    <row r="104" spans="1:17">
      <c r="A104" s="61" t="s">
        <v>84</v>
      </c>
      <c r="B104" s="50">
        <v>11.8</v>
      </c>
      <c r="C104" s="50">
        <v>11.8</v>
      </c>
      <c r="D104" s="50">
        <v>11.61</v>
      </c>
      <c r="E104" s="50">
        <v>11.35</v>
      </c>
      <c r="F104" s="50">
        <v>11.96</v>
      </c>
      <c r="G104" s="50">
        <v>12.1</v>
      </c>
      <c r="H104" s="50">
        <v>12.3</v>
      </c>
      <c r="I104" s="50">
        <v>11.91</v>
      </c>
      <c r="J104" s="50">
        <v>12.14</v>
      </c>
      <c r="K104" s="50">
        <v>11.79</v>
      </c>
      <c r="L104" s="50">
        <v>11.71</v>
      </c>
      <c r="M104" s="50">
        <v>11.81</v>
      </c>
      <c r="N104" s="50">
        <v>13.24</v>
      </c>
      <c r="O104" t="str">
        <f>IFERROR(VLOOKUP(A104,'EU-OECD'!$D$2:$E$29,2,FALSE)," ")</f>
        <v xml:space="preserve"> </v>
      </c>
      <c r="P104" t="str">
        <f t="shared" si="2"/>
        <v xml:space="preserve"> </v>
      </c>
      <c r="Q104" s="62" t="str">
        <f t="shared" si="3"/>
        <v xml:space="preserve"> </v>
      </c>
    </row>
    <row r="105" spans="1:17">
      <c r="A105" s="61" t="s">
        <v>47</v>
      </c>
      <c r="B105" s="50">
        <v>17.57</v>
      </c>
      <c r="C105" s="50">
        <v>17.309999999999999</v>
      </c>
      <c r="D105" s="50">
        <v>16.55</v>
      </c>
      <c r="E105" s="50">
        <v>16.64</v>
      </c>
      <c r="F105" s="50">
        <v>17</v>
      </c>
      <c r="G105" s="50">
        <v>16.54</v>
      </c>
      <c r="H105" s="50">
        <v>16.18</v>
      </c>
      <c r="I105" s="50">
        <v>15.47</v>
      </c>
      <c r="J105" s="50">
        <v>13.48</v>
      </c>
      <c r="K105" s="50">
        <v>13.03</v>
      </c>
      <c r="L105" s="50">
        <v>13.03</v>
      </c>
      <c r="M105" s="50">
        <v>13.78</v>
      </c>
      <c r="N105" s="50">
        <v>13.34</v>
      </c>
      <c r="O105">
        <f>IFERROR(VLOOKUP(A105,'EU-OECD'!$D$2:$E$29,2,FALSE)," ")</f>
        <v>1</v>
      </c>
      <c r="P105">
        <f t="shared" si="2"/>
        <v>13.34</v>
      </c>
      <c r="Q105" s="62">
        <f t="shared" si="3"/>
        <v>-0.58469574383668099</v>
      </c>
    </row>
    <row r="106" spans="1:17">
      <c r="A106" s="61" t="s">
        <v>133</v>
      </c>
      <c r="B106" s="50">
        <v>7.34</v>
      </c>
      <c r="C106" s="50">
        <v>6.55</v>
      </c>
      <c r="D106" s="50">
        <v>4.26</v>
      </c>
      <c r="E106" s="50">
        <v>4.3499999999999996</v>
      </c>
      <c r="F106" s="50">
        <v>4.51</v>
      </c>
      <c r="G106" s="50">
        <v>4.91</v>
      </c>
      <c r="H106" s="50">
        <v>5.01</v>
      </c>
      <c r="I106" s="50">
        <v>5.12</v>
      </c>
      <c r="J106" s="50">
        <v>5</v>
      </c>
      <c r="K106" s="50">
        <v>4.92</v>
      </c>
      <c r="L106" s="50">
        <v>5.19</v>
      </c>
      <c r="M106" s="50">
        <v>5.18</v>
      </c>
      <c r="N106" s="50">
        <v>5.19</v>
      </c>
      <c r="O106" t="str">
        <f>IFERROR(VLOOKUP(A106,'EU-OECD'!$D$2:$E$29,2,FALSE)," ")</f>
        <v xml:space="preserve"> </v>
      </c>
      <c r="P106" t="str">
        <f t="shared" si="2"/>
        <v xml:space="preserve"> </v>
      </c>
      <c r="Q106" s="62" t="str">
        <f t="shared" si="3"/>
        <v xml:space="preserve"> </v>
      </c>
    </row>
    <row r="107" spans="1:17">
      <c r="A107" s="61" t="s">
        <v>71</v>
      </c>
      <c r="B107" s="50">
        <v>11.96</v>
      </c>
      <c r="C107" s="50">
        <v>11.88</v>
      </c>
      <c r="D107" s="50">
        <v>12.87</v>
      </c>
      <c r="E107" s="50">
        <v>13.32</v>
      </c>
      <c r="F107" s="50">
        <v>12.89</v>
      </c>
      <c r="G107" s="50">
        <v>12.84</v>
      </c>
      <c r="H107" s="50">
        <v>12.68</v>
      </c>
      <c r="I107" s="50">
        <v>13.27</v>
      </c>
      <c r="J107" s="50">
        <v>13.35</v>
      </c>
      <c r="K107" s="50">
        <v>12.9</v>
      </c>
      <c r="L107" s="50">
        <v>12</v>
      </c>
      <c r="M107" s="50">
        <v>11.96</v>
      </c>
      <c r="N107" s="50">
        <v>11.69</v>
      </c>
      <c r="O107" t="str">
        <f>IFERROR(VLOOKUP(A107,'EU-OECD'!$D$2:$E$29,2,FALSE)," ")</f>
        <v xml:space="preserve"> </v>
      </c>
      <c r="P107" t="str">
        <f t="shared" si="2"/>
        <v xml:space="preserve"> </v>
      </c>
      <c r="Q107" s="62" t="str">
        <f t="shared" si="3"/>
        <v xml:space="preserve"> </v>
      </c>
    </row>
    <row r="108" spans="1:17">
      <c r="A108" s="61" t="s">
        <v>100</v>
      </c>
      <c r="B108" s="50">
        <v>10.050000000000001</v>
      </c>
      <c r="C108" s="50">
        <v>10.01</v>
      </c>
      <c r="D108" s="50">
        <v>10.77</v>
      </c>
      <c r="E108" s="50">
        <v>10.24</v>
      </c>
      <c r="F108" s="50">
        <v>10.29</v>
      </c>
      <c r="G108" s="50">
        <v>10.53</v>
      </c>
      <c r="H108" s="50">
        <v>10.69</v>
      </c>
      <c r="I108" s="50">
        <v>10.4</v>
      </c>
      <c r="J108" s="50">
        <v>10.74</v>
      </c>
      <c r="K108" s="50">
        <v>11.31</v>
      </c>
      <c r="L108" s="50">
        <v>11.25</v>
      </c>
      <c r="M108" s="50">
        <v>11.36</v>
      </c>
      <c r="N108" s="50">
        <v>12.67</v>
      </c>
      <c r="O108" t="str">
        <f>IFERROR(VLOOKUP(A108,'EU-OECD'!$D$2:$E$29,2,FALSE)," ")</f>
        <v xml:space="preserve"> </v>
      </c>
      <c r="P108" t="str">
        <f t="shared" si="2"/>
        <v xml:space="preserve"> </v>
      </c>
      <c r="Q108" s="62" t="str">
        <f t="shared" si="3"/>
        <v xml:space="preserve"> </v>
      </c>
    </row>
    <row r="109" spans="1:17">
      <c r="A109" s="61" t="s">
        <v>101</v>
      </c>
      <c r="B109" s="50">
        <v>6.89</v>
      </c>
      <c r="C109" s="50">
        <v>6.43</v>
      </c>
      <c r="D109" s="50">
        <v>6.91</v>
      </c>
      <c r="E109" s="50">
        <v>7.48</v>
      </c>
      <c r="F109" s="50">
        <v>7.78</v>
      </c>
      <c r="G109" s="50">
        <v>8.69</v>
      </c>
      <c r="H109" s="50">
        <v>8.93</v>
      </c>
      <c r="I109" s="50">
        <v>8.3800000000000008</v>
      </c>
      <c r="J109" s="50">
        <v>7.71</v>
      </c>
      <c r="K109" s="50">
        <v>7.63</v>
      </c>
      <c r="L109" s="50">
        <v>7.7</v>
      </c>
      <c r="M109" s="50">
        <v>7.71</v>
      </c>
      <c r="N109" s="50">
        <v>7.35</v>
      </c>
      <c r="O109" t="str">
        <f>IFERROR(VLOOKUP(A109,'EU-OECD'!$D$2:$E$29,2,FALSE)," ")</f>
        <v xml:space="preserve"> </v>
      </c>
      <c r="P109" t="str">
        <f t="shared" si="2"/>
        <v xml:space="preserve"> </v>
      </c>
      <c r="Q109" s="62" t="str">
        <f t="shared" si="3"/>
        <v xml:space="preserve"> </v>
      </c>
    </row>
    <row r="110" spans="1:17">
      <c r="A110" s="61" t="s">
        <v>199</v>
      </c>
      <c r="B110" s="50">
        <v>2.98</v>
      </c>
      <c r="C110" s="50">
        <v>2.95</v>
      </c>
      <c r="D110" s="50">
        <v>3.19</v>
      </c>
      <c r="E110" s="50">
        <v>3.73</v>
      </c>
      <c r="F110" s="50">
        <v>4.07</v>
      </c>
      <c r="G110" s="50">
        <v>4.21</v>
      </c>
      <c r="H110" s="50">
        <v>4.4400000000000004</v>
      </c>
      <c r="I110" s="50">
        <v>4.75</v>
      </c>
      <c r="J110" s="50">
        <v>4.59</v>
      </c>
      <c r="K110" s="50">
        <v>4.25</v>
      </c>
      <c r="L110" s="50">
        <v>4.13</v>
      </c>
      <c r="M110" s="50">
        <v>4.42</v>
      </c>
      <c r="N110" s="50">
        <v>4.62</v>
      </c>
      <c r="O110" t="str">
        <f>IFERROR(VLOOKUP(A110,'EU-OECD'!$D$2:$E$29,2,FALSE)," ")</f>
        <v xml:space="preserve"> </v>
      </c>
      <c r="P110" t="str">
        <f t="shared" si="2"/>
        <v xml:space="preserve"> </v>
      </c>
      <c r="Q110" s="62" t="str">
        <f t="shared" si="3"/>
        <v xml:space="preserve"> </v>
      </c>
    </row>
    <row r="111" spans="1:17">
      <c r="A111" s="61" t="s">
        <v>136</v>
      </c>
      <c r="B111" s="50">
        <v>4.46</v>
      </c>
      <c r="C111" s="50">
        <v>4.41</v>
      </c>
      <c r="D111" s="50">
        <v>4.4800000000000004</v>
      </c>
      <c r="E111" s="50">
        <v>4.49</v>
      </c>
      <c r="F111" s="50">
        <v>4.5</v>
      </c>
      <c r="G111" s="50">
        <v>4.53</v>
      </c>
      <c r="H111" s="50">
        <v>4.5</v>
      </c>
      <c r="I111" s="50">
        <v>4.5</v>
      </c>
      <c r="J111" s="50">
        <v>4.5</v>
      </c>
      <c r="K111" s="50">
        <v>4.51</v>
      </c>
      <c r="L111" s="50">
        <v>4.54</v>
      </c>
      <c r="M111" s="50">
        <v>4.54</v>
      </c>
      <c r="N111" s="50">
        <v>4.54</v>
      </c>
      <c r="O111" t="str">
        <f>IFERROR(VLOOKUP(A111,'EU-OECD'!$D$2:$E$29,2,FALSE)," ")</f>
        <v xml:space="preserve"> </v>
      </c>
      <c r="P111" t="str">
        <f t="shared" si="2"/>
        <v xml:space="preserve"> </v>
      </c>
      <c r="Q111" s="62" t="str">
        <f t="shared" si="3"/>
        <v xml:space="preserve"> </v>
      </c>
    </row>
    <row r="112" spans="1:17">
      <c r="A112" s="61" t="s">
        <v>127</v>
      </c>
      <c r="B112" s="50">
        <v>11.3</v>
      </c>
      <c r="C112" s="50">
        <v>8.92</v>
      </c>
      <c r="D112" s="50">
        <v>12.44</v>
      </c>
      <c r="E112" s="50">
        <v>11.66</v>
      </c>
      <c r="F112" s="50">
        <v>11.42</v>
      </c>
      <c r="G112" s="50">
        <v>11.65</v>
      </c>
      <c r="H112" s="50">
        <v>14.87</v>
      </c>
      <c r="I112" s="50">
        <v>14.99</v>
      </c>
      <c r="J112" s="50">
        <v>16.190000000000001</v>
      </c>
      <c r="K112" s="50">
        <v>15.9</v>
      </c>
      <c r="L112" s="50">
        <v>17.079999999999998</v>
      </c>
      <c r="M112" s="50">
        <v>17.149999999999999</v>
      </c>
      <c r="N112" s="50">
        <v>18.89</v>
      </c>
      <c r="O112" t="str">
        <f>IFERROR(VLOOKUP(A112,'EU-OECD'!$D$2:$E$29,2,FALSE)," ")</f>
        <v xml:space="preserve"> </v>
      </c>
      <c r="P112" t="str">
        <f t="shared" si="2"/>
        <v xml:space="preserve"> </v>
      </c>
      <c r="Q112" s="62" t="str">
        <f t="shared" si="3"/>
        <v xml:space="preserve"> </v>
      </c>
    </row>
    <row r="113" spans="1:17">
      <c r="A113" s="61" t="s">
        <v>102</v>
      </c>
      <c r="B113" s="50">
        <v>7.44</v>
      </c>
      <c r="C113" s="50">
        <v>5.91</v>
      </c>
      <c r="D113" s="50">
        <v>7.41</v>
      </c>
      <c r="E113" s="50">
        <v>7.59</v>
      </c>
      <c r="F113" s="50">
        <v>7.99</v>
      </c>
      <c r="G113" s="50">
        <v>9.14</v>
      </c>
      <c r="H113" s="50">
        <v>8.76</v>
      </c>
      <c r="I113" s="50">
        <v>8.7899999999999991</v>
      </c>
      <c r="J113" s="50">
        <v>8.18</v>
      </c>
      <c r="K113" s="50">
        <v>8</v>
      </c>
      <c r="L113" s="50">
        <v>7.84</v>
      </c>
      <c r="M113" s="50">
        <v>7.83</v>
      </c>
      <c r="N113" s="50">
        <v>7.8</v>
      </c>
      <c r="O113" t="str">
        <f>IFERROR(VLOOKUP(A113,'EU-OECD'!$D$2:$E$29,2,FALSE)," ")</f>
        <v xml:space="preserve"> </v>
      </c>
      <c r="P113" t="str">
        <f t="shared" si="2"/>
        <v xml:space="preserve"> </v>
      </c>
      <c r="Q113" s="62" t="str">
        <f t="shared" si="3"/>
        <v xml:space="preserve"> </v>
      </c>
    </row>
    <row r="114" spans="1:17">
      <c r="A114" s="61" t="s">
        <v>187</v>
      </c>
      <c r="B114" s="50">
        <v>18.12</v>
      </c>
      <c r="C114" s="50">
        <v>18.07</v>
      </c>
      <c r="D114" s="50">
        <v>13.31</v>
      </c>
      <c r="E114" s="50">
        <v>13.73</v>
      </c>
      <c r="F114" s="50">
        <v>15.95</v>
      </c>
      <c r="G114" s="50">
        <v>17.510000000000002</v>
      </c>
      <c r="H114" s="50">
        <v>17.82</v>
      </c>
      <c r="I114" s="50">
        <v>17.809999999999999</v>
      </c>
      <c r="J114" s="50">
        <v>15.35</v>
      </c>
      <c r="K114" s="50">
        <v>16.739999999999998</v>
      </c>
      <c r="L114" s="50">
        <v>17.309999999999999</v>
      </c>
      <c r="M114" s="50">
        <v>18.420000000000002</v>
      </c>
      <c r="N114" s="50">
        <v>21.14</v>
      </c>
      <c r="O114" t="str">
        <f>IFERROR(VLOOKUP(A114,'EU-OECD'!$D$2:$E$29,2,FALSE)," ")</f>
        <v xml:space="preserve"> </v>
      </c>
      <c r="P114" t="str">
        <f t="shared" si="2"/>
        <v xml:space="preserve"> </v>
      </c>
      <c r="Q114" s="62" t="str">
        <f t="shared" si="3"/>
        <v xml:space="preserve"> </v>
      </c>
    </row>
    <row r="115" spans="1:17">
      <c r="A115" s="61" t="s">
        <v>49</v>
      </c>
      <c r="B115" s="50">
        <v>10.57</v>
      </c>
      <c r="C115" s="50">
        <v>10.51</v>
      </c>
      <c r="D115" s="50">
        <v>9.98</v>
      </c>
      <c r="E115" s="50">
        <v>11.38</v>
      </c>
      <c r="F115" s="50">
        <v>11.06</v>
      </c>
      <c r="G115" s="50">
        <v>10.18</v>
      </c>
      <c r="H115" s="50">
        <v>10.47</v>
      </c>
      <c r="I115" s="50">
        <v>10.91</v>
      </c>
      <c r="J115" s="50">
        <v>10.08</v>
      </c>
      <c r="K115" s="50">
        <v>9.34</v>
      </c>
      <c r="L115" s="50">
        <v>9.61</v>
      </c>
      <c r="M115" s="50">
        <v>9.2799999999999994</v>
      </c>
      <c r="N115" s="50">
        <v>8.85</v>
      </c>
      <c r="O115">
        <f>IFERROR(VLOOKUP(A115,'EU-OECD'!$D$2:$E$29,2,FALSE)," ")</f>
        <v>1</v>
      </c>
      <c r="P115">
        <f t="shared" si="2"/>
        <v>8.85</v>
      </c>
      <c r="Q115" s="62">
        <f t="shared" si="3"/>
        <v>0.72700926892469708</v>
      </c>
    </row>
    <row r="116" spans="1:17">
      <c r="A116" s="61" t="s">
        <v>155</v>
      </c>
      <c r="B116" s="50">
        <v>12.78</v>
      </c>
      <c r="C116" s="50">
        <v>11.6</v>
      </c>
      <c r="D116" s="50">
        <v>11.65</v>
      </c>
      <c r="E116" s="50">
        <v>11.69</v>
      </c>
      <c r="F116" s="50">
        <v>12.13</v>
      </c>
      <c r="G116" s="50">
        <v>12.69</v>
      </c>
      <c r="H116" s="50">
        <v>12.89</v>
      </c>
      <c r="I116" s="50">
        <v>12.83</v>
      </c>
      <c r="J116" s="50">
        <v>13.07</v>
      </c>
      <c r="K116" s="50">
        <v>13.09</v>
      </c>
      <c r="L116" s="50">
        <v>12.55</v>
      </c>
      <c r="M116" s="50">
        <v>12.84</v>
      </c>
      <c r="N116" s="50">
        <v>14.15</v>
      </c>
      <c r="O116" t="str">
        <f>IFERROR(VLOOKUP(A116,'EU-OECD'!$D$2:$E$29,2,FALSE)," ")</f>
        <v xml:space="preserve"> </v>
      </c>
      <c r="P116" t="str">
        <f t="shared" si="2"/>
        <v xml:space="preserve"> </v>
      </c>
      <c r="Q116" s="62" t="str">
        <f t="shared" si="3"/>
        <v xml:space="preserve"> </v>
      </c>
    </row>
    <row r="117" spans="1:17">
      <c r="A117" s="61" t="s">
        <v>234</v>
      </c>
      <c r="B117" s="50">
        <v>5.98</v>
      </c>
      <c r="C117" s="50">
        <v>5.95</v>
      </c>
      <c r="D117" s="50">
        <v>6.37</v>
      </c>
      <c r="E117" s="50">
        <v>6.3</v>
      </c>
      <c r="F117" s="50">
        <v>6.36</v>
      </c>
      <c r="G117" s="50">
        <v>6.5</v>
      </c>
      <c r="H117" s="50">
        <v>6.56</v>
      </c>
      <c r="I117" s="50">
        <v>6.46</v>
      </c>
      <c r="J117" s="50">
        <v>6.26</v>
      </c>
      <c r="K117" s="50">
        <v>6.3</v>
      </c>
      <c r="L117" s="50">
        <v>6.52</v>
      </c>
      <c r="M117" s="50">
        <v>6.57</v>
      </c>
      <c r="N117" s="50">
        <v>6.56</v>
      </c>
      <c r="O117" t="str">
        <f>IFERROR(VLOOKUP(A117,'EU-OECD'!$D$2:$E$29,2,FALSE)," ")</f>
        <v xml:space="preserve"> </v>
      </c>
      <c r="P117" t="str">
        <f t="shared" si="2"/>
        <v xml:space="preserve"> </v>
      </c>
      <c r="Q117" s="62" t="str">
        <f t="shared" si="3"/>
        <v xml:space="preserve"> </v>
      </c>
    </row>
    <row r="118" spans="1:17">
      <c r="A118" s="61" t="s">
        <v>231</v>
      </c>
      <c r="B118" s="50">
        <v>4.29</v>
      </c>
      <c r="C118" s="50">
        <v>4.0599999999999996</v>
      </c>
      <c r="D118" s="50">
        <v>5.22</v>
      </c>
      <c r="E118" s="50">
        <v>5.29</v>
      </c>
      <c r="F118" s="50">
        <v>5.48</v>
      </c>
      <c r="G118" s="50">
        <v>5.62</v>
      </c>
      <c r="H118" s="50">
        <v>5.53</v>
      </c>
      <c r="I118" s="50">
        <v>5.51</v>
      </c>
      <c r="J118" s="50">
        <v>4.9800000000000004</v>
      </c>
      <c r="K118" s="50">
        <v>4.76</v>
      </c>
      <c r="L118" s="50">
        <v>5</v>
      </c>
      <c r="M118" s="50">
        <v>5.23</v>
      </c>
      <c r="N118" s="50">
        <v>5.25</v>
      </c>
      <c r="O118" t="str">
        <f>IFERROR(VLOOKUP(A118,'EU-OECD'!$D$2:$E$29,2,FALSE)," ")</f>
        <v xml:space="preserve"> </v>
      </c>
      <c r="P118" t="str">
        <f t="shared" si="2"/>
        <v xml:space="preserve"> </v>
      </c>
      <c r="Q118" s="62" t="str">
        <f t="shared" si="3"/>
        <v xml:space="preserve"> </v>
      </c>
    </row>
    <row r="119" spans="1:17">
      <c r="A119" s="61" t="s">
        <v>181</v>
      </c>
      <c r="B119" s="50">
        <v>9.14</v>
      </c>
      <c r="C119" s="50">
        <v>8.77</v>
      </c>
      <c r="D119" s="50">
        <v>10.029999999999999</v>
      </c>
      <c r="E119" s="50">
        <v>10.47</v>
      </c>
      <c r="F119" s="50">
        <v>11.09</v>
      </c>
      <c r="G119" s="50">
        <v>11.1</v>
      </c>
      <c r="H119" s="50">
        <v>10.76</v>
      </c>
      <c r="I119" s="50">
        <v>9.76</v>
      </c>
      <c r="J119" s="50">
        <v>9.07</v>
      </c>
      <c r="K119" s="50">
        <v>8.91</v>
      </c>
      <c r="L119" s="50">
        <v>9.02</v>
      </c>
      <c r="M119" s="50">
        <v>9.9</v>
      </c>
      <c r="N119" s="50">
        <v>9.5</v>
      </c>
      <c r="O119" t="str">
        <f>IFERROR(VLOOKUP(A119,'EU-OECD'!$D$2:$E$29,2,FALSE)," ")</f>
        <v xml:space="preserve"> </v>
      </c>
      <c r="P119" t="str">
        <f t="shared" si="2"/>
        <v xml:space="preserve"> </v>
      </c>
      <c r="Q119" s="62" t="str">
        <f t="shared" si="3"/>
        <v xml:space="preserve"> </v>
      </c>
    </row>
    <row r="120" spans="1:17">
      <c r="A120" s="61" t="s">
        <v>103</v>
      </c>
      <c r="B120" s="50">
        <v>8.9</v>
      </c>
      <c r="C120" s="50">
        <v>8.89</v>
      </c>
      <c r="D120" s="50">
        <v>13.99</v>
      </c>
      <c r="E120" s="50">
        <v>13.94</v>
      </c>
      <c r="F120" s="50">
        <v>11.74</v>
      </c>
      <c r="G120" s="50">
        <v>11.89</v>
      </c>
      <c r="H120" s="50">
        <v>12.15</v>
      </c>
      <c r="I120" s="50">
        <v>12.47</v>
      </c>
      <c r="J120" s="50">
        <v>12.11</v>
      </c>
      <c r="K120" s="50">
        <v>11.84</v>
      </c>
      <c r="L120" s="50">
        <v>10.92</v>
      </c>
      <c r="M120" s="50">
        <v>10.63</v>
      </c>
      <c r="N120" s="50">
        <v>11.25</v>
      </c>
      <c r="O120" t="str">
        <f>IFERROR(VLOOKUP(A120,'EU-OECD'!$D$2:$E$29,2,FALSE)," ")</f>
        <v xml:space="preserve"> </v>
      </c>
      <c r="P120" t="str">
        <f t="shared" si="2"/>
        <v xml:space="preserve"> </v>
      </c>
      <c r="Q120" s="62" t="str">
        <f t="shared" si="3"/>
        <v xml:space="preserve"> </v>
      </c>
    </row>
    <row r="121" spans="1:17">
      <c r="A121" s="61" t="s">
        <v>50</v>
      </c>
      <c r="B121" s="50">
        <v>13.98</v>
      </c>
      <c r="C121" s="50">
        <v>13.94</v>
      </c>
      <c r="D121" s="50">
        <v>12.84</v>
      </c>
      <c r="E121" s="50">
        <v>13.3</v>
      </c>
      <c r="F121" s="50">
        <v>12.82</v>
      </c>
      <c r="G121" s="50">
        <v>12.69</v>
      </c>
      <c r="H121" s="50">
        <v>14.31</v>
      </c>
      <c r="I121" s="50">
        <v>14.25</v>
      </c>
      <c r="J121" s="50">
        <v>11.85</v>
      </c>
      <c r="K121" s="50">
        <v>11.47</v>
      </c>
      <c r="L121" s="50">
        <v>12.06</v>
      </c>
      <c r="M121" s="50">
        <v>12.33</v>
      </c>
      <c r="N121" s="50">
        <v>11.75</v>
      </c>
      <c r="O121">
        <f>IFERROR(VLOOKUP(A121,'EU-OECD'!$D$2:$E$29,2,FALSE)," ")</f>
        <v>1</v>
      </c>
      <c r="P121">
        <f t="shared" si="2"/>
        <v>11.75</v>
      </c>
      <c r="Q121" s="62">
        <f t="shared" si="3"/>
        <v>-0.12019441415058062</v>
      </c>
    </row>
    <row r="122" spans="1:17">
      <c r="A122" s="61" t="s">
        <v>51</v>
      </c>
      <c r="B122" s="50">
        <v>18.25</v>
      </c>
      <c r="C122" s="50">
        <v>18.239999999999998</v>
      </c>
      <c r="D122" s="50">
        <v>14.57</v>
      </c>
      <c r="E122" s="50">
        <v>12.94</v>
      </c>
      <c r="F122" s="50">
        <v>13.15</v>
      </c>
      <c r="G122" s="50">
        <v>13.21</v>
      </c>
      <c r="H122" s="50">
        <v>13.47</v>
      </c>
      <c r="I122" s="50">
        <v>12.99</v>
      </c>
      <c r="J122" s="50">
        <v>10.98</v>
      </c>
      <c r="K122" s="50">
        <v>10.94</v>
      </c>
      <c r="L122" s="50">
        <v>9.9700000000000006</v>
      </c>
      <c r="M122" s="50">
        <v>12.51</v>
      </c>
      <c r="N122" s="50">
        <v>12.56</v>
      </c>
      <c r="O122">
        <f>IFERROR(VLOOKUP(A122,'EU-OECD'!$D$2:$E$29,2,FALSE)," ")</f>
        <v>1</v>
      </c>
      <c r="P122">
        <f t="shared" si="2"/>
        <v>12.56</v>
      </c>
      <c r="Q122" s="62">
        <f t="shared" si="3"/>
        <v>-0.35682716700953759</v>
      </c>
    </row>
    <row r="123" spans="1:17">
      <c r="A123" s="61" t="s">
        <v>286</v>
      </c>
      <c r="B123" s="50">
        <v>20.86</v>
      </c>
      <c r="C123" s="50">
        <v>20.86</v>
      </c>
      <c r="D123" s="50">
        <v>14.49</v>
      </c>
      <c r="E123" s="50">
        <v>14.54</v>
      </c>
      <c r="F123" s="50">
        <v>14.81</v>
      </c>
      <c r="G123" s="50">
        <v>16.03</v>
      </c>
      <c r="H123" s="50">
        <v>18.62</v>
      </c>
      <c r="I123" s="50">
        <v>17.34</v>
      </c>
      <c r="J123" s="50">
        <v>19.02</v>
      </c>
      <c r="K123" s="50">
        <v>19.010000000000002</v>
      </c>
      <c r="L123" s="50">
        <v>20.23</v>
      </c>
      <c r="M123" s="50">
        <v>17.940000000000001</v>
      </c>
      <c r="N123" s="50">
        <v>17.78</v>
      </c>
      <c r="O123" t="str">
        <f>IFERROR(VLOOKUP(A123,'EU-OECD'!$D$2:$E$29,2,FALSE)," ")</f>
        <v xml:space="preserve"> </v>
      </c>
      <c r="P123" t="str">
        <f t="shared" si="2"/>
        <v xml:space="preserve"> </v>
      </c>
      <c r="Q123" s="62" t="str">
        <f t="shared" si="3"/>
        <v xml:space="preserve"> </v>
      </c>
    </row>
    <row r="124" spans="1:17">
      <c r="A124" s="61" t="s">
        <v>153</v>
      </c>
      <c r="B124" s="50">
        <v>17.600000000000001</v>
      </c>
      <c r="C124" s="50">
        <v>17.57</v>
      </c>
      <c r="D124" s="50">
        <v>16.100000000000001</v>
      </c>
      <c r="E124" s="50">
        <v>16.690000000000001</v>
      </c>
      <c r="F124" s="50">
        <v>16.07</v>
      </c>
      <c r="G124" s="50">
        <v>17.079999999999998</v>
      </c>
      <c r="H124" s="50">
        <v>16.78</v>
      </c>
      <c r="I124" s="50">
        <v>17.100000000000001</v>
      </c>
      <c r="J124" s="50">
        <v>15.81</v>
      </c>
      <c r="K124" s="50">
        <v>14.33</v>
      </c>
      <c r="L124" s="50">
        <v>12.79</v>
      </c>
      <c r="M124" s="50">
        <v>14.91</v>
      </c>
      <c r="N124" s="50">
        <v>14.51</v>
      </c>
      <c r="O124" t="str">
        <f>IFERROR(VLOOKUP(A124,'EU-OECD'!$D$2:$E$29,2,FALSE)," ")</f>
        <v xml:space="preserve"> </v>
      </c>
      <c r="P124" t="str">
        <f t="shared" si="2"/>
        <v xml:space="preserve"> </v>
      </c>
      <c r="Q124" s="62" t="str">
        <f t="shared" si="3"/>
        <v xml:space="preserve"> </v>
      </c>
    </row>
    <row r="125" spans="1:17">
      <c r="A125" s="61" t="s">
        <v>225</v>
      </c>
      <c r="B125" s="50">
        <v>1.47</v>
      </c>
      <c r="C125" s="50">
        <v>1.4</v>
      </c>
      <c r="D125" s="50">
        <v>1.57</v>
      </c>
      <c r="E125" s="50">
        <v>1.73</v>
      </c>
      <c r="F125" s="50">
        <v>1.64</v>
      </c>
      <c r="G125" s="50">
        <v>1.79</v>
      </c>
      <c r="H125" s="50">
        <v>1.8</v>
      </c>
      <c r="I125" s="50">
        <v>1.88</v>
      </c>
      <c r="J125" s="50">
        <v>1.86</v>
      </c>
      <c r="K125" s="50">
        <v>1.91</v>
      </c>
      <c r="L125" s="50">
        <v>1.98</v>
      </c>
      <c r="M125" s="50">
        <v>2.12</v>
      </c>
      <c r="N125" s="50">
        <v>2.17</v>
      </c>
      <c r="O125" t="str">
        <f>IFERROR(VLOOKUP(A125,'EU-OECD'!$D$2:$E$29,2,FALSE)," ")</f>
        <v xml:space="preserve"> </v>
      </c>
      <c r="P125" t="str">
        <f t="shared" si="2"/>
        <v xml:space="preserve"> </v>
      </c>
      <c r="Q125" s="62" t="str">
        <f t="shared" si="3"/>
        <v xml:space="preserve"> </v>
      </c>
    </row>
    <row r="126" spans="1:17">
      <c r="A126" s="61" t="s">
        <v>188</v>
      </c>
      <c r="B126" s="50">
        <v>3.77</v>
      </c>
      <c r="C126" s="50">
        <v>3.76</v>
      </c>
      <c r="D126" s="50">
        <v>3.74</v>
      </c>
      <c r="E126" s="50">
        <v>3.85</v>
      </c>
      <c r="F126" s="50">
        <v>4.05</v>
      </c>
      <c r="G126" s="50">
        <v>4.46</v>
      </c>
      <c r="H126" s="50">
        <v>4.6500000000000004</v>
      </c>
      <c r="I126" s="50">
        <v>4.74</v>
      </c>
      <c r="J126" s="50">
        <v>4.78</v>
      </c>
      <c r="K126" s="50">
        <v>4.8499999999999996</v>
      </c>
      <c r="L126" s="50">
        <v>4.9000000000000004</v>
      </c>
      <c r="M126" s="50">
        <v>4.91</v>
      </c>
      <c r="N126" s="50">
        <v>5.0199999999999996</v>
      </c>
      <c r="O126" t="str">
        <f>IFERROR(VLOOKUP(A126,'EU-OECD'!$D$2:$E$29,2,FALSE)," ")</f>
        <v xml:space="preserve"> </v>
      </c>
      <c r="P126" t="str">
        <f t="shared" si="2"/>
        <v xml:space="preserve"> </v>
      </c>
      <c r="Q126" s="62" t="str">
        <f t="shared" si="3"/>
        <v xml:space="preserve"> </v>
      </c>
    </row>
    <row r="127" spans="1:17">
      <c r="A127" s="61" t="s">
        <v>105</v>
      </c>
      <c r="B127" s="50">
        <v>6.64</v>
      </c>
      <c r="C127" s="50">
        <v>2.57</v>
      </c>
      <c r="D127" s="50">
        <v>9.2799999999999994</v>
      </c>
      <c r="E127" s="50">
        <v>8.3699999999999992</v>
      </c>
      <c r="F127" s="50">
        <v>9.4</v>
      </c>
      <c r="G127" s="50">
        <v>10.49</v>
      </c>
      <c r="H127" s="50">
        <v>11.76</v>
      </c>
      <c r="I127" s="50">
        <v>10.81</v>
      </c>
      <c r="J127" s="50">
        <v>9.64</v>
      </c>
      <c r="K127" s="50">
        <v>9.16</v>
      </c>
      <c r="L127" s="50">
        <v>9.69</v>
      </c>
      <c r="M127" s="50">
        <v>10.11</v>
      </c>
      <c r="N127" s="50">
        <v>10.65</v>
      </c>
      <c r="O127" t="str">
        <f>IFERROR(VLOOKUP(A127,'EU-OECD'!$D$2:$E$29,2,FALSE)," ")</f>
        <v xml:space="preserve"> </v>
      </c>
      <c r="P127" t="str">
        <f t="shared" si="2"/>
        <v xml:space="preserve"> </v>
      </c>
      <c r="Q127" s="62" t="str">
        <f t="shared" si="3"/>
        <v xml:space="preserve"> </v>
      </c>
    </row>
    <row r="128" spans="1:17">
      <c r="A128" s="61" t="s">
        <v>287</v>
      </c>
      <c r="B128" s="50" t="s">
        <v>267</v>
      </c>
      <c r="C128" s="50" t="s">
        <v>267</v>
      </c>
      <c r="D128" s="50" t="s">
        <v>267</v>
      </c>
      <c r="E128" s="50" t="s">
        <v>267</v>
      </c>
      <c r="F128" s="50" t="s">
        <v>267</v>
      </c>
      <c r="G128" s="50" t="s">
        <v>267</v>
      </c>
      <c r="H128" s="50" t="s">
        <v>267</v>
      </c>
      <c r="I128" s="50" t="s">
        <v>267</v>
      </c>
      <c r="J128" s="50" t="s">
        <v>267</v>
      </c>
      <c r="K128" s="50" t="s">
        <v>267</v>
      </c>
      <c r="L128" s="50" t="s">
        <v>267</v>
      </c>
      <c r="M128" s="50" t="s">
        <v>267</v>
      </c>
      <c r="N128" s="50" t="s">
        <v>267</v>
      </c>
      <c r="O128" t="str">
        <f>IFERROR(VLOOKUP(A128,'EU-OECD'!$D$2:$E$29,2,FALSE)," ")</f>
        <v xml:space="preserve"> </v>
      </c>
      <c r="P128" t="str">
        <f t="shared" si="2"/>
        <v xml:space="preserve"> </v>
      </c>
      <c r="Q128" s="62" t="str">
        <f t="shared" si="3"/>
        <v xml:space="preserve"> </v>
      </c>
    </row>
    <row r="129" spans="1:17">
      <c r="A129" s="61" t="s">
        <v>236</v>
      </c>
      <c r="B129" s="50">
        <v>3.81</v>
      </c>
      <c r="C129" s="50">
        <v>3.69</v>
      </c>
      <c r="D129" s="50">
        <v>4.25</v>
      </c>
      <c r="E129" s="50">
        <v>4.42</v>
      </c>
      <c r="F129" s="50">
        <v>4.53</v>
      </c>
      <c r="G129" s="50">
        <v>4.4000000000000004</v>
      </c>
      <c r="H129" s="50">
        <v>4.43</v>
      </c>
      <c r="I129" s="50">
        <v>4.13</v>
      </c>
      <c r="J129" s="50">
        <v>3.83</v>
      </c>
      <c r="K129" s="50">
        <v>3.72</v>
      </c>
      <c r="L129" s="50">
        <v>3.95</v>
      </c>
      <c r="M129" s="50">
        <v>3.92</v>
      </c>
      <c r="N129" s="50">
        <v>4.13</v>
      </c>
      <c r="O129" t="str">
        <f>IFERROR(VLOOKUP(A129,'EU-OECD'!$D$2:$E$29,2,FALSE)," ")</f>
        <v xml:space="preserve"> </v>
      </c>
      <c r="P129" t="str">
        <f t="shared" si="2"/>
        <v xml:space="preserve"> </v>
      </c>
      <c r="Q129" s="62" t="str">
        <f t="shared" si="3"/>
        <v xml:space="preserve"> </v>
      </c>
    </row>
    <row r="130" spans="1:17">
      <c r="A130" s="61" t="s">
        <v>53</v>
      </c>
      <c r="B130" s="50">
        <v>7.81</v>
      </c>
      <c r="C130" s="50">
        <v>7.81</v>
      </c>
      <c r="D130" s="50">
        <v>8.58</v>
      </c>
      <c r="E130" s="50">
        <v>8.6</v>
      </c>
      <c r="F130" s="50">
        <v>8.99</v>
      </c>
      <c r="G130" s="50">
        <v>8.25</v>
      </c>
      <c r="H130" s="50">
        <v>7.03</v>
      </c>
      <c r="I130" s="50">
        <v>7.03</v>
      </c>
      <c r="J130" s="50">
        <v>6.93</v>
      </c>
      <c r="K130" s="50">
        <v>7.57</v>
      </c>
      <c r="L130" s="50">
        <v>6.89</v>
      </c>
      <c r="M130" s="50">
        <v>6.92</v>
      </c>
      <c r="N130" s="50">
        <v>6.38</v>
      </c>
      <c r="O130">
        <f>IFERROR(VLOOKUP(A130,'EU-OECD'!$D$2:$E$29,2,FALSE)," ")</f>
        <v>1</v>
      </c>
      <c r="P130">
        <f t="shared" si="2"/>
        <v>6.38</v>
      </c>
      <c r="Q130" s="62">
        <f t="shared" si="3"/>
        <v>1.4485930955439852</v>
      </c>
    </row>
    <row r="131" spans="1:17">
      <c r="A131" s="61" t="s">
        <v>288</v>
      </c>
      <c r="B131" s="50">
        <v>4.67</v>
      </c>
      <c r="C131" s="50">
        <v>4.6500000000000004</v>
      </c>
      <c r="D131" s="50">
        <v>4.72</v>
      </c>
      <c r="E131" s="50">
        <v>4.92</v>
      </c>
      <c r="F131" s="50">
        <v>4.7699999999999996</v>
      </c>
      <c r="G131" s="50">
        <v>5.2</v>
      </c>
      <c r="H131" s="50">
        <v>4.8600000000000003</v>
      </c>
      <c r="I131" s="50">
        <v>4.97</v>
      </c>
      <c r="J131" s="50">
        <v>5.17</v>
      </c>
      <c r="K131" s="50">
        <v>5.17</v>
      </c>
      <c r="L131" s="50">
        <v>5.21</v>
      </c>
      <c r="M131" s="50">
        <v>5.31</v>
      </c>
      <c r="N131" s="50">
        <v>5.31</v>
      </c>
      <c r="O131" t="str">
        <f>IFERROR(VLOOKUP(A131,'EU-OECD'!$D$2:$E$29,2,FALSE)," ")</f>
        <v xml:space="preserve"> </v>
      </c>
      <c r="P131" t="str">
        <f t="shared" si="2"/>
        <v xml:space="preserve"> </v>
      </c>
      <c r="Q131" s="62" t="str">
        <f t="shared" si="3"/>
        <v xml:space="preserve"> </v>
      </c>
    </row>
    <row r="132" spans="1:17">
      <c r="A132" s="61" t="s">
        <v>289</v>
      </c>
      <c r="B132" s="50">
        <v>2.46</v>
      </c>
      <c r="C132" s="50">
        <v>2.46</v>
      </c>
      <c r="D132" s="50">
        <v>2.11</v>
      </c>
      <c r="E132" s="50">
        <v>2.2400000000000002</v>
      </c>
      <c r="F132" s="50">
        <v>2.2000000000000002</v>
      </c>
      <c r="G132" s="50">
        <v>2.44</v>
      </c>
      <c r="H132" s="50">
        <v>2.65</v>
      </c>
      <c r="I132" s="50">
        <v>2.73</v>
      </c>
      <c r="J132" s="50">
        <v>2.65</v>
      </c>
      <c r="K132" s="50">
        <v>2.6</v>
      </c>
      <c r="L132" s="50">
        <v>2.77</v>
      </c>
      <c r="M132" s="50">
        <v>3.07</v>
      </c>
      <c r="N132" s="50">
        <v>3.08</v>
      </c>
      <c r="O132" t="str">
        <f>IFERROR(VLOOKUP(A132,'EU-OECD'!$D$2:$E$29,2,FALSE)," ")</f>
        <v xml:space="preserve"> </v>
      </c>
      <c r="P132" t="str">
        <f t="shared" si="2"/>
        <v xml:space="preserve"> </v>
      </c>
      <c r="Q132" s="62" t="str">
        <f t="shared" si="3"/>
        <v xml:space="preserve"> </v>
      </c>
    </row>
    <row r="133" spans="1:17">
      <c r="A133" s="61" t="s">
        <v>224</v>
      </c>
      <c r="B133" s="50">
        <v>4.58</v>
      </c>
      <c r="C133" s="50">
        <v>4.16</v>
      </c>
      <c r="D133" s="50">
        <v>4.0199999999999996</v>
      </c>
      <c r="E133" s="50">
        <v>4.79</v>
      </c>
      <c r="F133" s="50">
        <v>4.8</v>
      </c>
      <c r="G133" s="50">
        <v>4.4800000000000004</v>
      </c>
      <c r="H133" s="50">
        <v>4.41</v>
      </c>
      <c r="I133" s="50">
        <v>4.24</v>
      </c>
      <c r="J133" s="50">
        <v>3.82</v>
      </c>
      <c r="K133" s="50">
        <v>3.72</v>
      </c>
      <c r="L133" s="50">
        <v>3.86</v>
      </c>
      <c r="M133" s="50">
        <v>3.9</v>
      </c>
      <c r="N133" s="50">
        <v>3.83</v>
      </c>
      <c r="O133" t="str">
        <f>IFERROR(VLOOKUP(A133,'EU-OECD'!$D$2:$E$29,2,FALSE)," ")</f>
        <v xml:space="preserve"> </v>
      </c>
      <c r="P133" t="str">
        <f t="shared" si="2"/>
        <v xml:space="preserve"> </v>
      </c>
      <c r="Q133" s="62" t="str">
        <f t="shared" si="3"/>
        <v xml:space="preserve"> </v>
      </c>
    </row>
    <row r="134" spans="1:17">
      <c r="A134" s="61" t="s">
        <v>134</v>
      </c>
      <c r="B134" s="50">
        <v>1.31</v>
      </c>
      <c r="C134" s="50">
        <v>1.1299999999999999</v>
      </c>
      <c r="D134" s="50">
        <v>1.24</v>
      </c>
      <c r="E134" s="50">
        <v>1.23</v>
      </c>
      <c r="F134" s="50">
        <v>1.28</v>
      </c>
      <c r="G134" s="50">
        <v>1.32</v>
      </c>
      <c r="H134" s="50">
        <v>1.32</v>
      </c>
      <c r="I134" s="50">
        <v>1.32</v>
      </c>
      <c r="J134" s="50">
        <v>1.34</v>
      </c>
      <c r="K134" s="50">
        <v>1.42</v>
      </c>
      <c r="L134" s="50">
        <v>1.42</v>
      </c>
      <c r="M134" s="50">
        <v>1.42</v>
      </c>
      <c r="N134" s="50">
        <v>1.46</v>
      </c>
      <c r="O134" t="str">
        <f>IFERROR(VLOOKUP(A134,'EU-OECD'!$D$2:$E$29,2,FALSE)," ")</f>
        <v xml:space="preserve"> </v>
      </c>
      <c r="P134" t="str">
        <f t="shared" si="2"/>
        <v xml:space="preserve"> </v>
      </c>
      <c r="Q134" s="62" t="str">
        <f t="shared" si="3"/>
        <v xml:space="preserve"> </v>
      </c>
    </row>
    <row r="135" spans="1:17">
      <c r="A135" s="61" t="s">
        <v>290</v>
      </c>
      <c r="B135" s="50">
        <v>0.9</v>
      </c>
      <c r="C135" s="50">
        <v>0.9</v>
      </c>
      <c r="D135" s="50">
        <v>1.07</v>
      </c>
      <c r="E135" s="50">
        <v>1.23</v>
      </c>
      <c r="F135" s="50">
        <v>1.32</v>
      </c>
      <c r="G135" s="50">
        <v>1.43</v>
      </c>
      <c r="H135" s="50">
        <v>1.55</v>
      </c>
      <c r="I135" s="50">
        <v>1.56</v>
      </c>
      <c r="J135" s="50">
        <v>1.63</v>
      </c>
      <c r="K135" s="50">
        <v>1.81</v>
      </c>
      <c r="L135" s="50">
        <v>1.99</v>
      </c>
      <c r="M135" s="50">
        <v>2.08</v>
      </c>
      <c r="N135" s="50">
        <v>2.08</v>
      </c>
      <c r="O135" t="str">
        <f>IFERROR(VLOOKUP(A135,'EU-OECD'!$D$2:$E$29,2,FALSE)," ")</f>
        <v xml:space="preserve"> </v>
      </c>
      <c r="P135" t="str">
        <f t="shared" ref="P135:P198" si="4">IF(O135=1,N135," ")</f>
        <v xml:space="preserve"> </v>
      </c>
      <c r="Q135" s="62" t="str">
        <f t="shared" ref="Q135:Q198" si="5">IFERROR((P135-$P$238)/$P$239*(-1)," ")</f>
        <v xml:space="preserve"> </v>
      </c>
    </row>
    <row r="136" spans="1:17">
      <c r="A136" s="61" t="s">
        <v>73</v>
      </c>
      <c r="B136" s="50">
        <v>13.42</v>
      </c>
      <c r="C136" s="50">
        <v>11.98</v>
      </c>
      <c r="D136" s="50">
        <v>11.48</v>
      </c>
      <c r="E136" s="50">
        <v>11.62</v>
      </c>
      <c r="F136" s="50">
        <v>11.35</v>
      </c>
      <c r="G136" s="50">
        <v>11.39</v>
      </c>
      <c r="H136" s="50">
        <v>10.97</v>
      </c>
      <c r="I136" s="50">
        <v>11.08</v>
      </c>
      <c r="J136" s="50">
        <v>10.57</v>
      </c>
      <c r="K136" s="50">
        <v>10.39</v>
      </c>
      <c r="L136" s="50">
        <v>10.029999999999999</v>
      </c>
      <c r="M136" s="50">
        <v>10.17</v>
      </c>
      <c r="N136" s="50">
        <v>10.220000000000001</v>
      </c>
      <c r="O136" t="str">
        <f>IFERROR(VLOOKUP(A136,'EU-OECD'!$D$2:$E$29,2,FALSE)," ")</f>
        <v xml:space="preserve"> </v>
      </c>
      <c r="P136" t="str">
        <f t="shared" si="4"/>
        <v xml:space="preserve"> </v>
      </c>
      <c r="Q136" s="62" t="str">
        <f t="shared" si="5"/>
        <v xml:space="preserve"> </v>
      </c>
    </row>
    <row r="137" spans="1:17">
      <c r="A137" s="61" t="s">
        <v>291</v>
      </c>
      <c r="B137" s="50">
        <v>0.47</v>
      </c>
      <c r="C137" s="50">
        <v>0.47</v>
      </c>
      <c r="D137" s="50">
        <v>0.46</v>
      </c>
      <c r="E137" s="50">
        <v>0.33</v>
      </c>
      <c r="F137" s="50">
        <v>0.33</v>
      </c>
      <c r="G137" s="50">
        <v>0.3</v>
      </c>
      <c r="H137" s="50">
        <v>0.33</v>
      </c>
      <c r="I137" s="50">
        <v>0.37</v>
      </c>
      <c r="J137" s="50">
        <v>0.36</v>
      </c>
      <c r="K137" s="50">
        <v>0.36</v>
      </c>
      <c r="L137" s="50">
        <v>0.41</v>
      </c>
      <c r="M137" s="50">
        <v>0.41</v>
      </c>
      <c r="N137" s="50">
        <v>0.47</v>
      </c>
      <c r="O137" t="str">
        <f>IFERROR(VLOOKUP(A137,'EU-OECD'!$D$2:$E$29,2,FALSE)," ")</f>
        <v xml:space="preserve"> </v>
      </c>
      <c r="P137" t="str">
        <f t="shared" si="4"/>
        <v xml:space="preserve"> </v>
      </c>
      <c r="Q137" s="62" t="str">
        <f t="shared" si="5"/>
        <v xml:space="preserve"> </v>
      </c>
    </row>
    <row r="138" spans="1:17">
      <c r="A138" s="61" t="s">
        <v>144</v>
      </c>
      <c r="B138" s="50">
        <v>15.92</v>
      </c>
      <c r="C138" s="50">
        <v>15.9</v>
      </c>
      <c r="D138" s="50">
        <v>15.61</v>
      </c>
      <c r="E138" s="50">
        <v>15.85</v>
      </c>
      <c r="F138" s="50">
        <v>15.65</v>
      </c>
      <c r="G138" s="50">
        <v>14.57</v>
      </c>
      <c r="H138" s="50">
        <v>15.57</v>
      </c>
      <c r="I138" s="50">
        <v>14.9</v>
      </c>
      <c r="J138" s="50">
        <v>13.17</v>
      </c>
      <c r="K138" s="50">
        <v>12.64</v>
      </c>
      <c r="L138" s="50">
        <v>12.95</v>
      </c>
      <c r="M138" s="50">
        <v>14.45</v>
      </c>
      <c r="N138" s="50">
        <v>14.02</v>
      </c>
      <c r="O138" t="str">
        <f>IFERROR(VLOOKUP(A138,'EU-OECD'!$D$2:$E$29,2,FALSE)," ")</f>
        <v xml:space="preserve"> </v>
      </c>
      <c r="P138" t="str">
        <f t="shared" si="4"/>
        <v xml:space="preserve"> </v>
      </c>
      <c r="Q138" s="62" t="str">
        <f t="shared" si="5"/>
        <v xml:space="preserve"> </v>
      </c>
    </row>
    <row r="139" spans="1:17">
      <c r="A139" s="61" t="s">
        <v>292</v>
      </c>
      <c r="B139" s="50">
        <v>13.8</v>
      </c>
      <c r="C139" s="50">
        <v>13.8</v>
      </c>
      <c r="D139" s="50">
        <v>12.4</v>
      </c>
      <c r="E139" s="50">
        <v>12.7</v>
      </c>
      <c r="F139" s="50">
        <v>12.4</v>
      </c>
      <c r="G139" s="50">
        <v>12.2</v>
      </c>
      <c r="H139" s="50">
        <v>12</v>
      </c>
      <c r="I139" s="50">
        <v>12</v>
      </c>
      <c r="J139" s="50">
        <v>12</v>
      </c>
      <c r="K139" s="50">
        <v>11.5</v>
      </c>
      <c r="L139" s="50">
        <v>11</v>
      </c>
      <c r="M139" s="50">
        <v>10.7</v>
      </c>
      <c r="N139" s="50">
        <v>10.7</v>
      </c>
      <c r="O139" t="str">
        <f>IFERROR(VLOOKUP(A139,'EU-OECD'!$D$2:$E$29,2,FALSE)," ")</f>
        <v xml:space="preserve"> </v>
      </c>
      <c r="P139" t="str">
        <f t="shared" si="4"/>
        <v xml:space="preserve"> </v>
      </c>
      <c r="Q139" s="62" t="str">
        <f t="shared" si="5"/>
        <v xml:space="preserve"> </v>
      </c>
    </row>
    <row r="140" spans="1:17">
      <c r="A140" s="61" t="s">
        <v>173</v>
      </c>
      <c r="B140" s="50">
        <v>5.16</v>
      </c>
      <c r="C140" s="50">
        <v>3.96</v>
      </c>
      <c r="D140" s="50">
        <v>5.0999999999999996</v>
      </c>
      <c r="E140" s="50">
        <v>6.42</v>
      </c>
      <c r="F140" s="50">
        <v>6.44</v>
      </c>
      <c r="G140" s="50">
        <v>5.65</v>
      </c>
      <c r="H140" s="50">
        <v>5.44</v>
      </c>
      <c r="I140" s="50">
        <v>5.52</v>
      </c>
      <c r="J140" s="50">
        <v>5.77</v>
      </c>
      <c r="K140" s="50">
        <v>5.9</v>
      </c>
      <c r="L140" s="50">
        <v>5.79</v>
      </c>
      <c r="M140" s="50">
        <v>5.58</v>
      </c>
      <c r="N140" s="50">
        <v>5.07</v>
      </c>
      <c r="O140" t="str">
        <f>IFERROR(VLOOKUP(A140,'EU-OECD'!$D$2:$E$29,2,FALSE)," ")</f>
        <v xml:space="preserve"> </v>
      </c>
      <c r="P140" t="str">
        <f t="shared" si="4"/>
        <v xml:space="preserve"> </v>
      </c>
      <c r="Q140" s="62" t="str">
        <f t="shared" si="5"/>
        <v xml:space="preserve"> </v>
      </c>
    </row>
    <row r="141" spans="1:17">
      <c r="A141" s="61" t="s">
        <v>106</v>
      </c>
      <c r="B141" s="50">
        <v>9.0500000000000007</v>
      </c>
      <c r="C141" s="50">
        <v>8.91</v>
      </c>
      <c r="D141" s="50">
        <v>10.98</v>
      </c>
      <c r="E141" s="50">
        <v>10.98</v>
      </c>
      <c r="F141" s="50">
        <v>11.7</v>
      </c>
      <c r="G141" s="50">
        <v>13.3</v>
      </c>
      <c r="H141" s="50">
        <v>13.89</v>
      </c>
      <c r="I141" s="50">
        <v>14.04</v>
      </c>
      <c r="J141" s="50">
        <v>12.9</v>
      </c>
      <c r="K141" s="50">
        <v>11.36</v>
      </c>
      <c r="L141" s="50">
        <v>11.09</v>
      </c>
      <c r="M141" s="50">
        <v>11.94</v>
      </c>
      <c r="N141" s="50">
        <v>12.09</v>
      </c>
      <c r="O141" t="str">
        <f>IFERROR(VLOOKUP(A141,'EU-OECD'!$D$2:$E$29,2,FALSE)," ")</f>
        <v xml:space="preserve"> </v>
      </c>
      <c r="P141" t="str">
        <f t="shared" si="4"/>
        <v xml:space="preserve"> </v>
      </c>
      <c r="Q141" s="62" t="str">
        <f t="shared" si="5"/>
        <v xml:space="preserve"> </v>
      </c>
    </row>
    <row r="142" spans="1:17">
      <c r="A142" s="61" t="s">
        <v>293</v>
      </c>
      <c r="B142" s="50">
        <v>2.33</v>
      </c>
      <c r="C142" s="50">
        <v>2.2999999999999998</v>
      </c>
      <c r="D142" s="50">
        <v>2.37</v>
      </c>
      <c r="E142" s="50">
        <v>2.7</v>
      </c>
      <c r="F142" s="50">
        <v>2.7</v>
      </c>
      <c r="G142" s="50">
        <v>2.72</v>
      </c>
      <c r="H142" s="50">
        <v>2.95</v>
      </c>
      <c r="I142" s="50">
        <v>2.95</v>
      </c>
      <c r="J142" s="50">
        <v>2.92</v>
      </c>
      <c r="K142" s="50">
        <v>2.92</v>
      </c>
      <c r="L142" s="50">
        <v>3.14</v>
      </c>
      <c r="M142" s="50">
        <v>3.36</v>
      </c>
      <c r="N142" s="50">
        <v>3.36</v>
      </c>
      <c r="O142" t="str">
        <f>IFERROR(VLOOKUP(A142,'EU-OECD'!$D$2:$E$29,2,FALSE)," ")</f>
        <v xml:space="preserve"> </v>
      </c>
      <c r="P142" t="str">
        <f t="shared" si="4"/>
        <v xml:space="preserve"> </v>
      </c>
      <c r="Q142" s="62" t="str">
        <f t="shared" si="5"/>
        <v xml:space="preserve"> </v>
      </c>
    </row>
    <row r="143" spans="1:17">
      <c r="A143" s="61" t="s">
        <v>148</v>
      </c>
      <c r="B143" s="50">
        <v>8.52</v>
      </c>
      <c r="C143" s="50">
        <v>8.32</v>
      </c>
      <c r="D143" s="50">
        <v>7.78</v>
      </c>
      <c r="E143" s="50">
        <v>7.6</v>
      </c>
      <c r="F143" s="50">
        <v>7.75</v>
      </c>
      <c r="G143" s="50">
        <v>7.9</v>
      </c>
      <c r="H143" s="50">
        <v>7.68</v>
      </c>
      <c r="I143" s="50">
        <v>8.3800000000000008</v>
      </c>
      <c r="J143" s="50">
        <v>7.48</v>
      </c>
      <c r="K143" s="50">
        <v>7.17</v>
      </c>
      <c r="L143" s="50">
        <v>6.77</v>
      </c>
      <c r="M143" s="50">
        <v>6.71</v>
      </c>
      <c r="N143" s="50">
        <v>7.25</v>
      </c>
      <c r="O143" t="str">
        <f>IFERROR(VLOOKUP(A143,'EU-OECD'!$D$2:$E$29,2,FALSE)," ")</f>
        <v xml:space="preserve"> </v>
      </c>
      <c r="P143" t="str">
        <f t="shared" si="4"/>
        <v xml:space="preserve"> </v>
      </c>
      <c r="Q143" s="62" t="str">
        <f t="shared" si="5"/>
        <v xml:space="preserve"> </v>
      </c>
    </row>
    <row r="144" spans="1:17">
      <c r="A144" s="61" t="s">
        <v>217</v>
      </c>
      <c r="B144" s="50">
        <v>3.06</v>
      </c>
      <c r="C144" s="50">
        <v>3</v>
      </c>
      <c r="D144" s="50">
        <v>3.11</v>
      </c>
      <c r="E144" s="50">
        <v>3.01</v>
      </c>
      <c r="F144" s="50">
        <v>2.97</v>
      </c>
      <c r="G144" s="50">
        <v>3.2</v>
      </c>
      <c r="H144" s="50">
        <v>3.39</v>
      </c>
      <c r="I144" s="50">
        <v>3.52</v>
      </c>
      <c r="J144" s="50">
        <v>3.65</v>
      </c>
      <c r="K144" s="50">
        <v>3.71</v>
      </c>
      <c r="L144" s="50">
        <v>3.81</v>
      </c>
      <c r="M144" s="50">
        <v>3.73</v>
      </c>
      <c r="N144" s="50">
        <v>3.78</v>
      </c>
      <c r="O144" t="str">
        <f>IFERROR(VLOOKUP(A144,'EU-OECD'!$D$2:$E$29,2,FALSE)," ")</f>
        <v xml:space="preserve"> </v>
      </c>
      <c r="P144" t="str">
        <f t="shared" si="4"/>
        <v xml:space="preserve"> </v>
      </c>
      <c r="Q144" s="62" t="str">
        <f t="shared" si="5"/>
        <v xml:space="preserve"> </v>
      </c>
    </row>
    <row r="145" spans="1:17">
      <c r="A145" s="61" t="s">
        <v>223</v>
      </c>
      <c r="B145" s="50">
        <v>8.15</v>
      </c>
      <c r="C145" s="50">
        <v>8.1300000000000008</v>
      </c>
      <c r="D145" s="50">
        <v>8.58</v>
      </c>
      <c r="E145" s="50">
        <v>8.82</v>
      </c>
      <c r="F145" s="50">
        <v>9.9499999999999993</v>
      </c>
      <c r="G145" s="50">
        <v>10.7</v>
      </c>
      <c r="H145" s="50">
        <v>11.37</v>
      </c>
      <c r="I145" s="50">
        <v>11.95</v>
      </c>
      <c r="J145" s="50">
        <v>11.66</v>
      </c>
      <c r="K145" s="50">
        <v>13.12</v>
      </c>
      <c r="L145" s="50">
        <v>12.67</v>
      </c>
      <c r="M145" s="50">
        <v>13.5</v>
      </c>
      <c r="N145" s="50">
        <v>14.12</v>
      </c>
      <c r="O145" t="str">
        <f>IFERROR(VLOOKUP(A145,'EU-OECD'!$D$2:$E$29,2,FALSE)," ")</f>
        <v xml:space="preserve"> </v>
      </c>
      <c r="P145" t="str">
        <f t="shared" si="4"/>
        <v xml:space="preserve"> </v>
      </c>
      <c r="Q145" s="62" t="str">
        <f t="shared" si="5"/>
        <v xml:space="preserve"> </v>
      </c>
    </row>
    <row r="146" spans="1:17">
      <c r="A146" s="61" t="s">
        <v>177</v>
      </c>
      <c r="B146" s="50">
        <v>9.1300000000000008</v>
      </c>
      <c r="C146" s="50">
        <v>8.5500000000000007</v>
      </c>
      <c r="D146" s="50">
        <v>7.13</v>
      </c>
      <c r="E146" s="50">
        <v>7.01</v>
      </c>
      <c r="F146" s="50">
        <v>7</v>
      </c>
      <c r="G146" s="50">
        <v>6.73</v>
      </c>
      <c r="H146" s="50">
        <v>6.2</v>
      </c>
      <c r="I146" s="50">
        <v>6.3</v>
      </c>
      <c r="J146" s="50">
        <v>5.98</v>
      </c>
      <c r="K146" s="50">
        <v>6</v>
      </c>
      <c r="L146" s="50">
        <v>6.07</v>
      </c>
      <c r="M146" s="50">
        <v>5.85</v>
      </c>
      <c r="N146" s="50">
        <v>5.85</v>
      </c>
      <c r="O146" t="str">
        <f>IFERROR(VLOOKUP(A146,'EU-OECD'!$D$2:$E$29,2,FALSE)," ")</f>
        <v xml:space="preserve"> </v>
      </c>
      <c r="P146" t="str">
        <f t="shared" si="4"/>
        <v xml:space="preserve"> </v>
      </c>
      <c r="Q146" s="62" t="str">
        <f t="shared" si="5"/>
        <v xml:space="preserve"> </v>
      </c>
    </row>
    <row r="147" spans="1:17">
      <c r="A147" s="61" t="s">
        <v>294</v>
      </c>
      <c r="B147" s="50">
        <v>3.7</v>
      </c>
      <c r="C147" s="50">
        <v>3.7</v>
      </c>
      <c r="D147" s="50">
        <v>4</v>
      </c>
      <c r="E147" s="50">
        <v>4.0999999999999996</v>
      </c>
      <c r="F147" s="50">
        <v>4.0999999999999996</v>
      </c>
      <c r="G147" s="50">
        <v>4</v>
      </c>
      <c r="H147" s="50">
        <v>3.8</v>
      </c>
      <c r="I147" s="50">
        <v>3.8</v>
      </c>
      <c r="J147" s="50">
        <v>3.7</v>
      </c>
      <c r="K147" s="50">
        <v>3.7</v>
      </c>
      <c r="L147" s="50">
        <v>3.7</v>
      </c>
      <c r="M147" s="50">
        <v>3.7</v>
      </c>
      <c r="N147" s="50">
        <v>4</v>
      </c>
      <c r="O147" t="str">
        <f>IFERROR(VLOOKUP(A147,'EU-OECD'!$D$2:$E$29,2,FALSE)," ")</f>
        <v xml:space="preserve"> </v>
      </c>
      <c r="P147" t="str">
        <f t="shared" si="4"/>
        <v xml:space="preserve"> </v>
      </c>
      <c r="Q147" s="62" t="str">
        <f t="shared" si="5"/>
        <v xml:space="preserve"> </v>
      </c>
    </row>
    <row r="148" spans="1:17">
      <c r="A148" s="61" t="s">
        <v>198</v>
      </c>
      <c r="B148" s="50">
        <v>21.31</v>
      </c>
      <c r="C148" s="50">
        <v>21.12</v>
      </c>
      <c r="D148" s="50">
        <v>23.78</v>
      </c>
      <c r="E148" s="50">
        <v>24.59</v>
      </c>
      <c r="F148" s="50">
        <v>25.22</v>
      </c>
      <c r="G148" s="50">
        <v>25.77</v>
      </c>
      <c r="H148" s="50">
        <v>26.5</v>
      </c>
      <c r="I148" s="50">
        <v>26.99</v>
      </c>
      <c r="J148" s="50">
        <v>28.8</v>
      </c>
      <c r="K148" s="50">
        <v>29.46</v>
      </c>
      <c r="L148" s="50">
        <v>29.9</v>
      </c>
      <c r="M148" s="50">
        <v>29.22</v>
      </c>
      <c r="N148" s="50">
        <v>30.49</v>
      </c>
      <c r="O148" t="str">
        <f>IFERROR(VLOOKUP(A148,'EU-OECD'!$D$2:$E$29,2,FALSE)," ")</f>
        <v xml:space="preserve"> </v>
      </c>
      <c r="P148" t="str">
        <f t="shared" si="4"/>
        <v xml:space="preserve"> </v>
      </c>
      <c r="Q148" s="62" t="str">
        <f t="shared" si="5"/>
        <v xml:space="preserve"> </v>
      </c>
    </row>
    <row r="149" spans="1:17">
      <c r="A149" s="61" t="s">
        <v>54</v>
      </c>
      <c r="B149" s="50">
        <v>17.05</v>
      </c>
      <c r="C149" s="50">
        <v>16.75</v>
      </c>
      <c r="D149" s="50">
        <v>15.33</v>
      </c>
      <c r="E149" s="50">
        <v>16.03</v>
      </c>
      <c r="F149" s="50">
        <v>15.93</v>
      </c>
      <c r="G149" s="50">
        <v>15.52</v>
      </c>
      <c r="H149" s="50">
        <v>15.33</v>
      </c>
      <c r="I149" s="50">
        <v>15.15</v>
      </c>
      <c r="J149" s="50">
        <v>14.49</v>
      </c>
      <c r="K149" s="50">
        <v>13.36</v>
      </c>
      <c r="L149" s="50">
        <v>13.66</v>
      </c>
      <c r="M149" s="50">
        <v>14.29</v>
      </c>
      <c r="N149" s="50">
        <v>14.14</v>
      </c>
      <c r="O149">
        <f>IFERROR(VLOOKUP(A149,'EU-OECD'!$D$2:$E$29,2,FALSE)," ")</f>
        <v>1</v>
      </c>
      <c r="P149">
        <f t="shared" si="4"/>
        <v>14.14</v>
      </c>
      <c r="Q149" s="62">
        <f t="shared" si="5"/>
        <v>-0.81840710468503364</v>
      </c>
    </row>
    <row r="150" spans="1:17">
      <c r="A150" s="61" t="s">
        <v>295</v>
      </c>
      <c r="B150" s="50" t="s">
        <v>267</v>
      </c>
      <c r="C150" s="50" t="s">
        <v>267</v>
      </c>
      <c r="D150" s="50" t="s">
        <v>267</v>
      </c>
      <c r="E150" s="50" t="s">
        <v>267</v>
      </c>
      <c r="F150" s="50" t="s">
        <v>267</v>
      </c>
      <c r="G150" s="50" t="s">
        <v>267</v>
      </c>
      <c r="H150" s="50" t="s">
        <v>267</v>
      </c>
      <c r="I150" s="50" t="s">
        <v>267</v>
      </c>
      <c r="J150" s="50" t="s">
        <v>267</v>
      </c>
      <c r="K150" s="50" t="s">
        <v>267</v>
      </c>
      <c r="L150" s="50" t="s">
        <v>267</v>
      </c>
      <c r="M150" s="50" t="s">
        <v>267</v>
      </c>
      <c r="N150" s="50" t="s">
        <v>267</v>
      </c>
      <c r="O150" t="str">
        <f>IFERROR(VLOOKUP(A150,'EU-OECD'!$D$2:$E$29,2,FALSE)," ")</f>
        <v xml:space="preserve"> </v>
      </c>
      <c r="P150" t="str">
        <f t="shared" si="4"/>
        <v xml:space="preserve"> </v>
      </c>
      <c r="Q150" s="62" t="str">
        <f t="shared" si="5"/>
        <v xml:space="preserve"> </v>
      </c>
    </row>
    <row r="151" spans="1:17">
      <c r="A151" s="61" t="s">
        <v>296</v>
      </c>
      <c r="B151" s="50">
        <v>1.61</v>
      </c>
      <c r="C151" s="50">
        <v>1.44</v>
      </c>
      <c r="D151" s="50">
        <v>1.63</v>
      </c>
      <c r="E151" s="50">
        <v>1.59</v>
      </c>
      <c r="F151" s="50">
        <v>1.59</v>
      </c>
      <c r="G151" s="50">
        <v>1.6</v>
      </c>
      <c r="H151" s="50">
        <v>1.59</v>
      </c>
      <c r="I151" s="50">
        <v>1.54</v>
      </c>
      <c r="J151" s="50">
        <v>1.57</v>
      </c>
      <c r="K151" s="50">
        <v>1.56</v>
      </c>
      <c r="L151" s="50">
        <v>1.63</v>
      </c>
      <c r="M151" s="50">
        <v>1.71</v>
      </c>
      <c r="N151" s="50">
        <v>1.58</v>
      </c>
      <c r="O151" t="str">
        <f>IFERROR(VLOOKUP(A151,'EU-OECD'!$D$2:$E$29,2,FALSE)," ")</f>
        <v xml:space="preserve"> </v>
      </c>
      <c r="P151" t="str">
        <f t="shared" si="4"/>
        <v xml:space="preserve"> </v>
      </c>
      <c r="Q151" s="62" t="str">
        <f t="shared" si="5"/>
        <v xml:space="preserve"> </v>
      </c>
    </row>
    <row r="152" spans="1:17">
      <c r="A152" s="61" t="s">
        <v>74</v>
      </c>
      <c r="B152" s="50">
        <v>1.85</v>
      </c>
      <c r="C152" s="50">
        <v>1.55</v>
      </c>
      <c r="D152" s="50">
        <v>1.87</v>
      </c>
      <c r="E152" s="50">
        <v>1.9</v>
      </c>
      <c r="F152" s="50">
        <v>1.91</v>
      </c>
      <c r="G152" s="50">
        <v>1.92</v>
      </c>
      <c r="H152" s="50">
        <v>1.93</v>
      </c>
      <c r="I152" s="50">
        <v>1.97</v>
      </c>
      <c r="J152" s="50">
        <v>2.0099999999999998</v>
      </c>
      <c r="K152" s="50">
        <v>2.0499999999999998</v>
      </c>
      <c r="L152" s="50">
        <v>2.04</v>
      </c>
      <c r="M152" s="50">
        <v>2.1</v>
      </c>
      <c r="N152" s="50">
        <v>2.14</v>
      </c>
      <c r="O152" t="str">
        <f>IFERROR(VLOOKUP(A152,'EU-OECD'!$D$2:$E$29,2,FALSE)," ")</f>
        <v xml:space="preserve"> </v>
      </c>
      <c r="P152" t="str">
        <f t="shared" si="4"/>
        <v xml:space="preserve"> </v>
      </c>
      <c r="Q152" s="62" t="str">
        <f t="shared" si="5"/>
        <v xml:space="preserve"> </v>
      </c>
    </row>
    <row r="153" spans="1:17">
      <c r="A153" s="61" t="s">
        <v>154</v>
      </c>
      <c r="B153" s="50">
        <v>4.71</v>
      </c>
      <c r="C153" s="50">
        <v>4.58</v>
      </c>
      <c r="D153" s="50">
        <v>4.28</v>
      </c>
      <c r="E153" s="50">
        <v>4.6100000000000003</v>
      </c>
      <c r="F153" s="50">
        <v>4.7699999999999996</v>
      </c>
      <c r="G153" s="50">
        <v>5.0999999999999996</v>
      </c>
      <c r="H153" s="50">
        <v>4.71</v>
      </c>
      <c r="I153" s="50">
        <v>4.84</v>
      </c>
      <c r="J153" s="50">
        <v>4.6500000000000004</v>
      </c>
      <c r="K153" s="50">
        <v>4.54</v>
      </c>
      <c r="L153" s="50">
        <v>4.53</v>
      </c>
      <c r="M153" s="50">
        <v>4.46</v>
      </c>
      <c r="N153" s="50">
        <v>4.32</v>
      </c>
      <c r="O153" t="str">
        <f>IFERROR(VLOOKUP(A153,'EU-OECD'!$D$2:$E$29,2,FALSE)," ")</f>
        <v xml:space="preserve"> </v>
      </c>
      <c r="P153" t="str">
        <f t="shared" si="4"/>
        <v xml:space="preserve"> </v>
      </c>
      <c r="Q153" s="62" t="str">
        <f t="shared" si="5"/>
        <v xml:space="preserve"> </v>
      </c>
    </row>
    <row r="154" spans="1:17">
      <c r="A154" s="61" t="s">
        <v>201</v>
      </c>
      <c r="B154" s="50">
        <v>3.56</v>
      </c>
      <c r="C154" s="50">
        <v>3.44</v>
      </c>
      <c r="D154" s="50">
        <v>4.25</v>
      </c>
      <c r="E154" s="50">
        <v>4.5199999999999996</v>
      </c>
      <c r="F154" s="50">
        <v>4.84</v>
      </c>
      <c r="G154" s="50">
        <v>4.84</v>
      </c>
      <c r="H154" s="50">
        <v>4.92</v>
      </c>
      <c r="I154" s="50">
        <v>4.72</v>
      </c>
      <c r="J154" s="50">
        <v>4.8499999999999996</v>
      </c>
      <c r="K154" s="50">
        <v>5.0599999999999996</v>
      </c>
      <c r="L154" s="50">
        <v>5.56</v>
      </c>
      <c r="M154" s="50">
        <v>5.6</v>
      </c>
      <c r="N154" s="50">
        <v>5.51</v>
      </c>
      <c r="O154" t="str">
        <f>IFERROR(VLOOKUP(A154,'EU-OECD'!$D$2:$E$29,2,FALSE)," ")</f>
        <v xml:space="preserve"> </v>
      </c>
      <c r="P154" t="str">
        <f t="shared" si="4"/>
        <v xml:space="preserve"> </v>
      </c>
      <c r="Q154" s="62" t="str">
        <f t="shared" si="5"/>
        <v xml:space="preserve"> </v>
      </c>
    </row>
    <row r="155" spans="1:17">
      <c r="A155" s="61" t="s">
        <v>194</v>
      </c>
      <c r="B155" s="50">
        <v>6.39</v>
      </c>
      <c r="C155" s="50">
        <v>5.79</v>
      </c>
      <c r="D155" s="50">
        <v>7.7</v>
      </c>
      <c r="E155" s="50">
        <v>8.49</v>
      </c>
      <c r="F155" s="50">
        <v>8.86</v>
      </c>
      <c r="G155" s="50">
        <v>9.5299999999999994</v>
      </c>
      <c r="H155" s="50">
        <v>9.94</v>
      </c>
      <c r="I155" s="50">
        <v>9.85</v>
      </c>
      <c r="J155" s="50">
        <v>9.39</v>
      </c>
      <c r="K155" s="50">
        <v>9.35</v>
      </c>
      <c r="L155" s="50">
        <v>9.7100000000000009</v>
      </c>
      <c r="M155" s="50">
        <v>9.17</v>
      </c>
      <c r="N155" s="50">
        <v>8.15</v>
      </c>
      <c r="O155" t="str">
        <f>IFERROR(VLOOKUP(A155,'EU-OECD'!$D$2:$E$29,2,FALSE)," ")</f>
        <v xml:space="preserve"> </v>
      </c>
      <c r="P155" t="str">
        <f t="shared" si="4"/>
        <v xml:space="preserve"> </v>
      </c>
      <c r="Q155" s="62" t="str">
        <f t="shared" si="5"/>
        <v xml:space="preserve"> </v>
      </c>
    </row>
    <row r="156" spans="1:17">
      <c r="A156" s="61" t="s">
        <v>297</v>
      </c>
      <c r="B156" s="50">
        <v>1.0900000000000001</v>
      </c>
      <c r="C156" s="50">
        <v>0.88</v>
      </c>
      <c r="D156" s="50">
        <v>1.0900000000000001</v>
      </c>
      <c r="E156" s="50">
        <v>1.0900000000000001</v>
      </c>
      <c r="F156" s="50">
        <v>1.0900000000000001</v>
      </c>
      <c r="G156" s="50">
        <v>1.0900000000000001</v>
      </c>
      <c r="H156" s="50">
        <v>1.0900000000000001</v>
      </c>
      <c r="I156" s="50">
        <v>1.0900000000000001</v>
      </c>
      <c r="J156" s="50">
        <v>1.0900000000000001</v>
      </c>
      <c r="K156" s="50">
        <v>1.0900000000000001</v>
      </c>
      <c r="L156" s="50">
        <v>1.0900000000000001</v>
      </c>
      <c r="M156" s="50">
        <v>1.0900000000000001</v>
      </c>
      <c r="N156" s="50">
        <v>1.0900000000000001</v>
      </c>
      <c r="O156" t="str">
        <f>IFERROR(VLOOKUP(A156,'EU-OECD'!$D$2:$E$29,2,FALSE)," ")</f>
        <v xml:space="preserve"> </v>
      </c>
      <c r="P156" t="str">
        <f t="shared" si="4"/>
        <v xml:space="preserve"> </v>
      </c>
      <c r="Q156" s="62" t="str">
        <f t="shared" si="5"/>
        <v xml:space="preserve"> </v>
      </c>
    </row>
    <row r="157" spans="1:17">
      <c r="A157" s="61" t="s">
        <v>298</v>
      </c>
      <c r="B157" s="50">
        <v>3.33</v>
      </c>
      <c r="C157" s="50">
        <v>3.3</v>
      </c>
      <c r="D157" s="50">
        <v>3.23</v>
      </c>
      <c r="E157" s="50">
        <v>3.23</v>
      </c>
      <c r="F157" s="50">
        <v>3.23</v>
      </c>
      <c r="G157" s="50">
        <v>3.23</v>
      </c>
      <c r="H157" s="50">
        <v>3.33</v>
      </c>
      <c r="I157" s="50">
        <v>3.23</v>
      </c>
      <c r="J157" s="50">
        <v>3.23</v>
      </c>
      <c r="K157" s="50">
        <v>3.23</v>
      </c>
      <c r="L157" s="50">
        <v>3.23</v>
      </c>
      <c r="M157" s="50">
        <v>3.33</v>
      </c>
      <c r="N157" s="50">
        <v>3.33</v>
      </c>
      <c r="O157" t="str">
        <f>IFERROR(VLOOKUP(A157,'EU-OECD'!$D$2:$E$29,2,FALSE)," ")</f>
        <v xml:space="preserve"> </v>
      </c>
      <c r="P157" t="str">
        <f t="shared" si="4"/>
        <v xml:space="preserve"> </v>
      </c>
      <c r="Q157" s="62" t="str">
        <f t="shared" si="5"/>
        <v xml:space="preserve"> </v>
      </c>
    </row>
    <row r="158" spans="1:17">
      <c r="A158" s="61" t="s">
        <v>299</v>
      </c>
      <c r="B158" s="50">
        <v>16.98</v>
      </c>
      <c r="C158" s="50">
        <v>16.97</v>
      </c>
      <c r="D158" s="50">
        <v>18.399999999999999</v>
      </c>
      <c r="E158" s="50">
        <v>19.93</v>
      </c>
      <c r="F158" s="50">
        <v>20.38</v>
      </c>
      <c r="G158" s="50">
        <v>21.33</v>
      </c>
      <c r="H158" s="50">
        <v>20.309999999999999</v>
      </c>
      <c r="I158" s="50">
        <v>20.88</v>
      </c>
      <c r="J158" s="50">
        <v>21.36</v>
      </c>
      <c r="K158" s="50">
        <v>21.23</v>
      </c>
      <c r="L158" s="50">
        <v>19.89</v>
      </c>
      <c r="M158" s="50">
        <v>19.600000000000001</v>
      </c>
      <c r="N158" s="50">
        <v>20.09</v>
      </c>
      <c r="O158" t="str">
        <f>IFERROR(VLOOKUP(A158,'EU-OECD'!$D$2:$E$29,2,FALSE)," ")</f>
        <v xml:space="preserve"> </v>
      </c>
      <c r="P158" t="str">
        <f t="shared" si="4"/>
        <v xml:space="preserve"> </v>
      </c>
      <c r="Q158" s="62" t="str">
        <f t="shared" si="5"/>
        <v xml:space="preserve"> </v>
      </c>
    </row>
    <row r="159" spans="1:17">
      <c r="A159" s="61" t="s">
        <v>300</v>
      </c>
      <c r="B159" s="50">
        <v>3.68</v>
      </c>
      <c r="C159" s="50">
        <v>3.67</v>
      </c>
      <c r="D159" s="50">
        <v>3.8</v>
      </c>
      <c r="E159" s="50">
        <v>3.82</v>
      </c>
      <c r="F159" s="50">
        <v>3.75</v>
      </c>
      <c r="G159" s="50">
        <v>3.69</v>
      </c>
      <c r="H159" s="50">
        <v>3.73</v>
      </c>
      <c r="I159" s="50">
        <v>3.75</v>
      </c>
      <c r="J159" s="50">
        <v>3.81</v>
      </c>
      <c r="K159" s="50">
        <v>3.81</v>
      </c>
      <c r="L159" s="50">
        <v>3.73</v>
      </c>
      <c r="M159" s="50">
        <v>3.73</v>
      </c>
      <c r="N159" s="50">
        <v>3.57</v>
      </c>
      <c r="O159" t="str">
        <f>IFERROR(VLOOKUP(A159,'EU-OECD'!$D$2:$E$29,2,FALSE)," ")</f>
        <v xml:space="preserve"> </v>
      </c>
      <c r="P159" t="str">
        <f t="shared" si="4"/>
        <v xml:space="preserve"> </v>
      </c>
      <c r="Q159" s="62" t="str">
        <f t="shared" si="5"/>
        <v xml:space="preserve"> </v>
      </c>
    </row>
    <row r="160" spans="1:17">
      <c r="A160" s="61" t="s">
        <v>75</v>
      </c>
      <c r="B160" s="50">
        <v>5.56</v>
      </c>
      <c r="C160" s="50">
        <v>5.09</v>
      </c>
      <c r="D160" s="50">
        <v>5.41</v>
      </c>
      <c r="E160" s="50">
        <v>5.88</v>
      </c>
      <c r="F160" s="50">
        <v>5.84</v>
      </c>
      <c r="G160" s="50">
        <v>5.72</v>
      </c>
      <c r="H160" s="50">
        <v>5.62</v>
      </c>
      <c r="I160" s="50">
        <v>5.55</v>
      </c>
      <c r="J160" s="50">
        <v>4.6399999999999997</v>
      </c>
      <c r="K160" s="50">
        <v>4.53</v>
      </c>
      <c r="L160" s="50">
        <v>4.53</v>
      </c>
      <c r="M160" s="50">
        <v>5.12</v>
      </c>
      <c r="N160" s="50">
        <v>4.51</v>
      </c>
      <c r="O160" t="str">
        <f>IFERROR(VLOOKUP(A160,'EU-OECD'!$D$2:$E$29,2,FALSE)," ")</f>
        <v xml:space="preserve"> </v>
      </c>
      <c r="P160" t="str">
        <f t="shared" si="4"/>
        <v xml:space="preserve"> </v>
      </c>
      <c r="Q160" s="62" t="str">
        <f t="shared" si="5"/>
        <v xml:space="preserve"> </v>
      </c>
    </row>
    <row r="161" spans="1:17">
      <c r="A161" s="61" t="s">
        <v>162</v>
      </c>
      <c r="B161" s="50">
        <v>6.09</v>
      </c>
      <c r="C161" s="50">
        <v>5.88</v>
      </c>
      <c r="D161" s="50">
        <v>7.8</v>
      </c>
      <c r="E161" s="50">
        <v>8.16</v>
      </c>
      <c r="F161" s="50">
        <v>8.27</v>
      </c>
      <c r="G161" s="50">
        <v>8.23</v>
      </c>
      <c r="H161" s="50">
        <v>8.35</v>
      </c>
      <c r="I161" s="50">
        <v>8.51</v>
      </c>
      <c r="J161" s="50">
        <v>9.0399999999999991</v>
      </c>
      <c r="K161" s="50">
        <v>9.66</v>
      </c>
      <c r="L161" s="50">
        <v>9.61</v>
      </c>
      <c r="M161" s="50">
        <v>8.4</v>
      </c>
      <c r="N161" s="50">
        <v>8.32</v>
      </c>
      <c r="O161" t="str">
        <f>IFERROR(VLOOKUP(A161,'EU-OECD'!$D$2:$E$29,2,FALSE)," ")</f>
        <v xml:space="preserve"> </v>
      </c>
      <c r="P161" t="str">
        <f t="shared" si="4"/>
        <v xml:space="preserve"> </v>
      </c>
      <c r="Q161" s="62" t="str">
        <f t="shared" si="5"/>
        <v xml:space="preserve"> </v>
      </c>
    </row>
    <row r="162" spans="1:17">
      <c r="A162" s="61" t="s">
        <v>207</v>
      </c>
      <c r="B162" s="50">
        <v>22.38</v>
      </c>
      <c r="C162" s="50">
        <v>22.35</v>
      </c>
      <c r="D162" s="50">
        <v>26.81</v>
      </c>
      <c r="E162" s="50">
        <v>28.34</v>
      </c>
      <c r="F162" s="50">
        <v>28.18</v>
      </c>
      <c r="G162" s="50">
        <v>28.86</v>
      </c>
      <c r="H162" s="50">
        <v>29.25</v>
      </c>
      <c r="I162" s="50">
        <v>29.94</v>
      </c>
      <c r="J162" s="50">
        <v>30.51</v>
      </c>
      <c r="K162" s="50">
        <v>29.17</v>
      </c>
      <c r="L162" s="50">
        <v>29.46</v>
      </c>
      <c r="M162" s="50">
        <v>29.21</v>
      </c>
      <c r="N162" s="50">
        <v>29.35</v>
      </c>
      <c r="O162" t="str">
        <f>IFERROR(VLOOKUP(A162,'EU-OECD'!$D$2:$E$29,2,FALSE)," ")</f>
        <v xml:space="preserve"> </v>
      </c>
      <c r="P162" t="str">
        <f t="shared" si="4"/>
        <v xml:space="preserve"> </v>
      </c>
      <c r="Q162" s="62" t="str">
        <f t="shared" si="5"/>
        <v xml:space="preserve"> </v>
      </c>
    </row>
    <row r="163" spans="1:17">
      <c r="A163" s="61" t="s">
        <v>147</v>
      </c>
      <c r="B163" s="50">
        <v>1.54</v>
      </c>
      <c r="C163" s="50">
        <v>1.49</v>
      </c>
      <c r="D163" s="50">
        <v>0.95</v>
      </c>
      <c r="E163" s="50">
        <v>1.01</v>
      </c>
      <c r="F163" s="50">
        <v>1.02</v>
      </c>
      <c r="G163" s="50">
        <v>1.27</v>
      </c>
      <c r="H163" s="50">
        <v>1.42</v>
      </c>
      <c r="I163" s="50">
        <v>1.41</v>
      </c>
      <c r="J163" s="50">
        <v>1.41</v>
      </c>
      <c r="K163" s="50">
        <v>1.57</v>
      </c>
      <c r="L163" s="50">
        <v>1.25</v>
      </c>
      <c r="M163" s="50">
        <v>1.4</v>
      </c>
      <c r="N163" s="50">
        <v>1.35</v>
      </c>
      <c r="O163" t="str">
        <f>IFERROR(VLOOKUP(A163,'EU-OECD'!$D$2:$E$29,2,FALSE)," ")</f>
        <v xml:space="preserve"> </v>
      </c>
      <c r="P163" t="str">
        <f t="shared" si="4"/>
        <v xml:space="preserve"> </v>
      </c>
      <c r="Q163" s="62" t="str">
        <f t="shared" si="5"/>
        <v xml:space="preserve"> </v>
      </c>
    </row>
    <row r="164" spans="1:17">
      <c r="A164" s="61" t="s">
        <v>107</v>
      </c>
      <c r="B164" s="50">
        <v>3.3</v>
      </c>
      <c r="C164" s="50">
        <v>1.92</v>
      </c>
      <c r="D164" s="50">
        <v>3.02</v>
      </c>
      <c r="E164" s="50">
        <v>3.39</v>
      </c>
      <c r="F164" s="50">
        <v>3.05</v>
      </c>
      <c r="G164" s="50">
        <v>3.46</v>
      </c>
      <c r="H164" s="50">
        <v>2.99</v>
      </c>
      <c r="I164" s="50">
        <v>3.11</v>
      </c>
      <c r="J164" s="50">
        <v>2.89</v>
      </c>
      <c r="K164" s="50">
        <v>2.83</v>
      </c>
      <c r="L164" s="50">
        <v>2.86</v>
      </c>
      <c r="M164" s="50">
        <v>2.86</v>
      </c>
      <c r="N164" s="50">
        <v>3.02</v>
      </c>
      <c r="O164" t="str">
        <f>IFERROR(VLOOKUP(A164,'EU-OECD'!$D$2:$E$29,2,FALSE)," ")</f>
        <v xml:space="preserve"> </v>
      </c>
      <c r="P164" t="str">
        <f t="shared" si="4"/>
        <v xml:space="preserve"> </v>
      </c>
      <c r="Q164" s="62" t="str">
        <f t="shared" si="5"/>
        <v xml:space="preserve"> </v>
      </c>
    </row>
    <row r="165" spans="1:17">
      <c r="A165" s="61" t="s">
        <v>183</v>
      </c>
      <c r="B165" s="50">
        <v>2.4500000000000002</v>
      </c>
      <c r="C165" s="50">
        <v>1.1299999999999999</v>
      </c>
      <c r="D165" s="50">
        <v>2.76</v>
      </c>
      <c r="E165" s="50">
        <v>2.5499999999999998</v>
      </c>
      <c r="F165" s="50">
        <v>2.5299999999999998</v>
      </c>
      <c r="G165" s="50">
        <v>2.67</v>
      </c>
      <c r="H165" s="50">
        <v>2.91</v>
      </c>
      <c r="I165" s="50">
        <v>3.08</v>
      </c>
      <c r="J165" s="50">
        <v>3.3</v>
      </c>
      <c r="K165" s="50">
        <v>3.21</v>
      </c>
      <c r="L165" s="50">
        <v>3.18</v>
      </c>
      <c r="M165" s="50">
        <v>3.14</v>
      </c>
      <c r="N165" s="50">
        <v>3.23</v>
      </c>
      <c r="O165" t="str">
        <f>IFERROR(VLOOKUP(A165,'EU-OECD'!$D$2:$E$29,2,FALSE)," ")</f>
        <v xml:space="preserve"> </v>
      </c>
      <c r="P165" t="str">
        <f t="shared" si="4"/>
        <v xml:space="preserve"> </v>
      </c>
      <c r="Q165" s="62" t="str">
        <f t="shared" si="5"/>
        <v xml:space="preserve"> </v>
      </c>
    </row>
    <row r="166" spans="1:17">
      <c r="A166" s="61" t="s">
        <v>193</v>
      </c>
      <c r="B166" s="50">
        <v>5.18</v>
      </c>
      <c r="C166" s="50">
        <v>5.08</v>
      </c>
      <c r="D166" s="50">
        <v>5.66</v>
      </c>
      <c r="E166" s="50">
        <v>5.75</v>
      </c>
      <c r="F166" s="50">
        <v>5.97</v>
      </c>
      <c r="G166" s="50">
        <v>5.94</v>
      </c>
      <c r="H166" s="50">
        <v>5.91</v>
      </c>
      <c r="I166" s="50">
        <v>6.36</v>
      </c>
      <c r="J166" s="50">
        <v>5.05</v>
      </c>
      <c r="K166" s="50">
        <v>4.79</v>
      </c>
      <c r="L166" s="50">
        <v>4.75</v>
      </c>
      <c r="M166" s="50">
        <v>4.97</v>
      </c>
      <c r="N166" s="50">
        <v>5.12</v>
      </c>
      <c r="O166" t="str">
        <f>IFERROR(VLOOKUP(A166,'EU-OECD'!$D$2:$E$29,2,FALSE)," ")</f>
        <v xml:space="preserve"> </v>
      </c>
      <c r="P166" t="str">
        <f t="shared" si="4"/>
        <v xml:space="preserve"> </v>
      </c>
      <c r="Q166" s="62" t="str">
        <f t="shared" si="5"/>
        <v xml:space="preserve"> </v>
      </c>
    </row>
    <row r="167" spans="1:17">
      <c r="A167" s="61" t="s">
        <v>108</v>
      </c>
      <c r="B167" s="50">
        <v>7.72</v>
      </c>
      <c r="C167" s="50">
        <v>5.05</v>
      </c>
      <c r="D167" s="50">
        <v>7.53</v>
      </c>
      <c r="E167" s="50">
        <v>7.49</v>
      </c>
      <c r="F167" s="50">
        <v>7.83</v>
      </c>
      <c r="G167" s="50">
        <v>8.2899999999999991</v>
      </c>
      <c r="H167" s="50">
        <v>9.02</v>
      </c>
      <c r="I167" s="50">
        <v>9.24</v>
      </c>
      <c r="J167" s="50">
        <v>8.5299999999999994</v>
      </c>
      <c r="K167" s="50">
        <v>7.82</v>
      </c>
      <c r="L167" s="50">
        <v>7.6</v>
      </c>
      <c r="M167" s="50">
        <v>7.78</v>
      </c>
      <c r="N167" s="50">
        <v>8.01</v>
      </c>
      <c r="O167" t="str">
        <f>IFERROR(VLOOKUP(A167,'EU-OECD'!$D$2:$E$29,2,FALSE)," ")</f>
        <v xml:space="preserve"> </v>
      </c>
      <c r="P167" t="str">
        <f t="shared" si="4"/>
        <v xml:space="preserve"> </v>
      </c>
      <c r="Q167" s="62" t="str">
        <f t="shared" si="5"/>
        <v xml:space="preserve"> </v>
      </c>
    </row>
    <row r="168" spans="1:17">
      <c r="A168" s="61" t="s">
        <v>175</v>
      </c>
      <c r="B168" s="50">
        <v>5.34</v>
      </c>
      <c r="C168" s="50">
        <v>3.72</v>
      </c>
      <c r="D168" s="50">
        <v>6.1</v>
      </c>
      <c r="E168" s="50">
        <v>6.26</v>
      </c>
      <c r="F168" s="50">
        <v>6.29</v>
      </c>
      <c r="G168" s="50">
        <v>7.09</v>
      </c>
      <c r="H168" s="50">
        <v>6.97</v>
      </c>
      <c r="I168" s="50">
        <v>7.25</v>
      </c>
      <c r="J168" s="50">
        <v>6.72</v>
      </c>
      <c r="K168" s="50">
        <v>6.51</v>
      </c>
      <c r="L168" s="50">
        <v>6.46</v>
      </c>
      <c r="M168" s="50">
        <v>6.81</v>
      </c>
      <c r="N168" s="50">
        <v>6.68</v>
      </c>
      <c r="O168" t="str">
        <f>IFERROR(VLOOKUP(A168,'EU-OECD'!$D$2:$E$29,2,FALSE)," ")</f>
        <v xml:space="preserve"> </v>
      </c>
      <c r="P168" t="str">
        <f t="shared" si="4"/>
        <v xml:space="preserve"> </v>
      </c>
      <c r="Q168" s="62" t="str">
        <f t="shared" si="5"/>
        <v xml:space="preserve"> </v>
      </c>
    </row>
    <row r="169" spans="1:17">
      <c r="A169" s="61" t="s">
        <v>301</v>
      </c>
      <c r="B169" s="50" t="s">
        <v>267</v>
      </c>
      <c r="C169" s="50" t="s">
        <v>267</v>
      </c>
      <c r="D169" s="50" t="s">
        <v>267</v>
      </c>
      <c r="E169" s="50" t="s">
        <v>267</v>
      </c>
      <c r="F169" s="50" t="s">
        <v>267</v>
      </c>
      <c r="G169" s="50" t="s">
        <v>267</v>
      </c>
      <c r="H169" s="50" t="s">
        <v>267</v>
      </c>
      <c r="I169" s="50" t="s">
        <v>267</v>
      </c>
      <c r="J169" s="50" t="s">
        <v>267</v>
      </c>
      <c r="K169" s="50" t="s">
        <v>267</v>
      </c>
      <c r="L169" s="50" t="s">
        <v>267</v>
      </c>
      <c r="M169" s="50" t="s">
        <v>267</v>
      </c>
      <c r="N169" s="50" t="s">
        <v>267</v>
      </c>
      <c r="O169" t="str">
        <f>IFERROR(VLOOKUP(A169,'EU-OECD'!$D$2:$E$29,2,FALSE)," ")</f>
        <v xml:space="preserve"> </v>
      </c>
      <c r="P169" t="str">
        <f t="shared" si="4"/>
        <v xml:space="preserve"> </v>
      </c>
      <c r="Q169" s="62" t="str">
        <f t="shared" si="5"/>
        <v xml:space="preserve"> </v>
      </c>
    </row>
    <row r="170" spans="1:17">
      <c r="A170" s="61" t="s">
        <v>56</v>
      </c>
      <c r="B170" s="50">
        <v>17.7</v>
      </c>
      <c r="C170" s="50">
        <v>17.690000000000001</v>
      </c>
      <c r="D170" s="50">
        <v>18.670000000000002</v>
      </c>
      <c r="E170" s="50">
        <v>20.59</v>
      </c>
      <c r="F170" s="50">
        <v>20.260000000000002</v>
      </c>
      <c r="G170" s="50">
        <v>19.47</v>
      </c>
      <c r="H170" s="50">
        <v>19.149999999999999</v>
      </c>
      <c r="I170" s="50">
        <v>18.82</v>
      </c>
      <c r="J170" s="50">
        <v>15.46</v>
      </c>
      <c r="K170" s="50">
        <v>14.93</v>
      </c>
      <c r="L170" s="50">
        <v>14.85</v>
      </c>
      <c r="M170" s="50">
        <v>16.7</v>
      </c>
      <c r="N170" s="50">
        <v>15.72</v>
      </c>
      <c r="O170">
        <f>IFERROR(VLOOKUP(A170,'EU-OECD'!$D$2:$E$29,2,FALSE)," ")</f>
        <v>1</v>
      </c>
      <c r="P170">
        <f t="shared" si="4"/>
        <v>15.72</v>
      </c>
      <c r="Q170" s="62">
        <f t="shared" si="5"/>
        <v>-1.2799870423605297</v>
      </c>
    </row>
    <row r="171" spans="1:17">
      <c r="A171" s="61" t="s">
        <v>76</v>
      </c>
      <c r="B171" s="50">
        <v>9.8800000000000008</v>
      </c>
      <c r="C171" s="50">
        <v>9.8699999999999992</v>
      </c>
      <c r="D171" s="50">
        <v>9.23</v>
      </c>
      <c r="E171" s="50">
        <v>9.17</v>
      </c>
      <c r="F171" s="50">
        <v>8.82</v>
      </c>
      <c r="G171" s="50">
        <v>8.92</v>
      </c>
      <c r="H171" s="50">
        <v>8.68</v>
      </c>
      <c r="I171" s="50">
        <v>8.14</v>
      </c>
      <c r="J171" s="50">
        <v>7.39</v>
      </c>
      <c r="K171" s="50">
        <v>6.53</v>
      </c>
      <c r="L171" s="50">
        <v>6.44</v>
      </c>
      <c r="M171" s="50">
        <v>6.62</v>
      </c>
      <c r="N171" s="50">
        <v>6.72</v>
      </c>
      <c r="O171">
        <f>IFERROR(VLOOKUP(A171,'EU-OECD'!$D$2:$E$29,2,FALSE)," ")</f>
        <v>1</v>
      </c>
      <c r="P171">
        <f t="shared" si="4"/>
        <v>6.72</v>
      </c>
      <c r="Q171" s="62">
        <f t="shared" si="5"/>
        <v>1.3492657671834354</v>
      </c>
    </row>
    <row r="172" spans="1:17">
      <c r="A172" s="61" t="s">
        <v>302</v>
      </c>
      <c r="B172" s="50">
        <v>3.35</v>
      </c>
      <c r="C172" s="50">
        <v>2.52</v>
      </c>
      <c r="D172" s="50">
        <v>3.16</v>
      </c>
      <c r="E172" s="50">
        <v>3.21</v>
      </c>
      <c r="F172" s="50">
        <v>3.13</v>
      </c>
      <c r="G172" s="50">
        <v>3.7</v>
      </c>
      <c r="H172" s="50">
        <v>3.79</v>
      </c>
      <c r="I172" s="50">
        <v>3.97</v>
      </c>
      <c r="J172" s="50">
        <v>3.82</v>
      </c>
      <c r="K172" s="50">
        <v>3.68</v>
      </c>
      <c r="L172" s="50">
        <v>3.75</v>
      </c>
      <c r="M172" s="50">
        <v>3.65</v>
      </c>
      <c r="N172" s="50">
        <v>4.03</v>
      </c>
      <c r="O172" t="str">
        <f>IFERROR(VLOOKUP(A172,'EU-OECD'!$D$2:$E$29,2,FALSE)," ")</f>
        <v xml:space="preserve"> </v>
      </c>
      <c r="P172" t="str">
        <f t="shared" si="4"/>
        <v xml:space="preserve"> </v>
      </c>
      <c r="Q172" s="62" t="str">
        <f t="shared" si="5"/>
        <v xml:space="preserve"> </v>
      </c>
    </row>
    <row r="173" spans="1:17">
      <c r="A173" s="61" t="s">
        <v>109</v>
      </c>
      <c r="B173" s="50">
        <v>8.81</v>
      </c>
      <c r="C173" s="50">
        <v>8.7799999999999994</v>
      </c>
      <c r="D173" s="50">
        <v>9.73</v>
      </c>
      <c r="E173" s="50">
        <v>9.66</v>
      </c>
      <c r="F173" s="50">
        <v>9.98</v>
      </c>
      <c r="G173" s="50">
        <v>11.27</v>
      </c>
      <c r="H173" s="50">
        <v>12.98</v>
      </c>
      <c r="I173" s="50">
        <v>13.38</v>
      </c>
      <c r="J173" s="50">
        <v>13.89</v>
      </c>
      <c r="K173" s="50">
        <v>13.75</v>
      </c>
      <c r="L173" s="50">
        <v>13.42</v>
      </c>
      <c r="M173" s="50">
        <v>13.54</v>
      </c>
      <c r="N173" s="50">
        <v>14.52</v>
      </c>
      <c r="O173" t="str">
        <f>IFERROR(VLOOKUP(A173,'EU-OECD'!$D$2:$E$29,2,FALSE)," ")</f>
        <v xml:space="preserve"> </v>
      </c>
      <c r="P173" t="str">
        <f t="shared" si="4"/>
        <v xml:space="preserve"> </v>
      </c>
      <c r="Q173" s="62" t="str">
        <f t="shared" si="5"/>
        <v xml:space="preserve"> </v>
      </c>
    </row>
    <row r="174" spans="1:17">
      <c r="A174" s="61" t="s">
        <v>303</v>
      </c>
      <c r="B174" s="50">
        <v>1.69</v>
      </c>
      <c r="C174" s="50">
        <v>1.65</v>
      </c>
      <c r="D174" s="50">
        <v>1.76</v>
      </c>
      <c r="E174" s="50">
        <v>1.8</v>
      </c>
      <c r="F174" s="50">
        <v>1.81</v>
      </c>
      <c r="G174" s="50">
        <v>1.9</v>
      </c>
      <c r="H174" s="50">
        <v>1.9</v>
      </c>
      <c r="I174" s="50">
        <v>1.95</v>
      </c>
      <c r="J174" s="50">
        <v>2</v>
      </c>
      <c r="K174" s="50">
        <v>2</v>
      </c>
      <c r="L174" s="50">
        <v>2</v>
      </c>
      <c r="M174" s="50">
        <v>2.04</v>
      </c>
      <c r="N174" s="50">
        <v>2.1</v>
      </c>
      <c r="O174" t="str">
        <f>IFERROR(VLOOKUP(A174,'EU-OECD'!$D$2:$E$29,2,FALSE)," ")</f>
        <v xml:space="preserve"> </v>
      </c>
      <c r="P174" t="str">
        <f t="shared" si="4"/>
        <v xml:space="preserve"> </v>
      </c>
      <c r="Q174" s="62" t="str">
        <f t="shared" si="5"/>
        <v xml:space="preserve"> </v>
      </c>
    </row>
    <row r="175" spans="1:17">
      <c r="A175" s="61" t="s">
        <v>57</v>
      </c>
      <c r="B175" s="50">
        <v>16.739999999999998</v>
      </c>
      <c r="C175" s="50">
        <v>16.72</v>
      </c>
      <c r="D175" s="50">
        <v>17.309999999999999</v>
      </c>
      <c r="E175" s="50">
        <v>17.29</v>
      </c>
      <c r="F175" s="50">
        <v>16.79</v>
      </c>
      <c r="G175" s="50">
        <v>16.68</v>
      </c>
      <c r="H175" s="50">
        <v>17.68</v>
      </c>
      <c r="I175" s="50">
        <v>17.510000000000002</v>
      </c>
      <c r="J175" s="50">
        <v>14.78</v>
      </c>
      <c r="K175" s="50">
        <v>13.95</v>
      </c>
      <c r="L175" s="50">
        <v>14.32</v>
      </c>
      <c r="M175" s="50">
        <v>15.4</v>
      </c>
      <c r="N175" s="50">
        <v>14.85</v>
      </c>
      <c r="O175">
        <f>IFERROR(VLOOKUP(A175,'EU-OECD'!$D$2:$E$29,2,FALSE)," ")</f>
        <v>1</v>
      </c>
      <c r="P175">
        <f t="shared" si="4"/>
        <v>14.85</v>
      </c>
      <c r="Q175" s="62">
        <f t="shared" si="5"/>
        <v>-1.0258259374379461</v>
      </c>
    </row>
    <row r="176" spans="1:17">
      <c r="A176" s="61" t="s">
        <v>143</v>
      </c>
      <c r="B176" s="50">
        <v>9.48</v>
      </c>
      <c r="C176" s="50">
        <v>9.2100000000000009</v>
      </c>
      <c r="D176" s="50">
        <v>9.5299999999999994</v>
      </c>
      <c r="E176" s="50">
        <v>10.08</v>
      </c>
      <c r="F176" s="50">
        <v>10.36</v>
      </c>
      <c r="G176" s="50">
        <v>10.6</v>
      </c>
      <c r="H176" s="50">
        <v>12.22</v>
      </c>
      <c r="I176" s="50">
        <v>12.09</v>
      </c>
      <c r="J176" s="50">
        <v>9.99</v>
      </c>
      <c r="K176" s="50">
        <v>9.49</v>
      </c>
      <c r="L176" s="50">
        <v>9.94</v>
      </c>
      <c r="M176" s="50">
        <v>10.07</v>
      </c>
      <c r="N176" s="50">
        <v>9.84</v>
      </c>
      <c r="O176" t="str">
        <f>IFERROR(VLOOKUP(A176,'EU-OECD'!$D$2:$E$29,2,FALSE)," ")</f>
        <v xml:space="preserve"> </v>
      </c>
      <c r="P176" t="str">
        <f t="shared" si="4"/>
        <v xml:space="preserve"> </v>
      </c>
      <c r="Q176" s="62" t="str">
        <f t="shared" si="5"/>
        <v xml:space="preserve"> </v>
      </c>
    </row>
    <row r="177" spans="1:17">
      <c r="A177" s="61" t="s">
        <v>205</v>
      </c>
      <c r="B177" s="50">
        <v>14.67</v>
      </c>
      <c r="C177" s="50">
        <v>9.39</v>
      </c>
      <c r="D177" s="50">
        <v>10.09</v>
      </c>
      <c r="E177" s="50">
        <v>8.73</v>
      </c>
      <c r="F177" s="50">
        <v>8.65</v>
      </c>
      <c r="G177" s="50">
        <v>9.4600000000000009</v>
      </c>
      <c r="H177" s="50">
        <v>9.58</v>
      </c>
      <c r="I177" s="50">
        <v>9.65</v>
      </c>
      <c r="J177" s="50">
        <v>8.34</v>
      </c>
      <c r="K177" s="50">
        <v>8.68</v>
      </c>
      <c r="L177" s="50">
        <v>8.7100000000000009</v>
      </c>
      <c r="M177" s="50">
        <v>9.25</v>
      </c>
      <c r="N177" s="50">
        <v>9.32</v>
      </c>
      <c r="O177" t="str">
        <f>IFERROR(VLOOKUP(A177,'EU-OECD'!$D$2:$E$29,2,FALSE)," ")</f>
        <v xml:space="preserve"> </v>
      </c>
      <c r="P177" t="str">
        <f t="shared" si="4"/>
        <v xml:space="preserve"> </v>
      </c>
      <c r="Q177" s="62" t="str">
        <f t="shared" si="5"/>
        <v xml:space="preserve"> </v>
      </c>
    </row>
    <row r="178" spans="1:17">
      <c r="A178" s="61" t="s">
        <v>304</v>
      </c>
      <c r="B178" s="50">
        <v>3.77</v>
      </c>
      <c r="C178" s="50">
        <v>3.7</v>
      </c>
      <c r="D178" s="50">
        <v>3.68</v>
      </c>
      <c r="E178" s="50">
        <v>3.68</v>
      </c>
      <c r="F178" s="50">
        <v>3.75</v>
      </c>
      <c r="G178" s="50">
        <v>4.09</v>
      </c>
      <c r="H178" s="50">
        <v>4.09</v>
      </c>
      <c r="I178" s="50">
        <v>3.79</v>
      </c>
      <c r="J178" s="50">
        <v>3.74</v>
      </c>
      <c r="K178" s="50">
        <v>3.76</v>
      </c>
      <c r="L178" s="50">
        <v>3.78</v>
      </c>
      <c r="M178" s="50">
        <v>3.83</v>
      </c>
      <c r="N178" s="50">
        <v>3.83</v>
      </c>
      <c r="O178" t="str">
        <f>IFERROR(VLOOKUP(A178,'EU-OECD'!$D$2:$E$29,2,FALSE)," ")</f>
        <v xml:space="preserve"> </v>
      </c>
      <c r="P178" t="str">
        <f t="shared" si="4"/>
        <v xml:space="preserve"> </v>
      </c>
      <c r="Q178" s="62" t="str">
        <f t="shared" si="5"/>
        <v xml:space="preserve"> </v>
      </c>
    </row>
    <row r="179" spans="1:17">
      <c r="A179" s="61" t="s">
        <v>305</v>
      </c>
      <c r="B179" s="50">
        <v>2.91</v>
      </c>
      <c r="C179" s="50">
        <v>2.9</v>
      </c>
      <c r="D179" s="50">
        <v>3.04</v>
      </c>
      <c r="E179" s="50">
        <v>2.98</v>
      </c>
      <c r="F179" s="50">
        <v>2.97</v>
      </c>
      <c r="G179" s="50">
        <v>3.21</v>
      </c>
      <c r="H179" s="50">
        <v>3.34</v>
      </c>
      <c r="I179" s="50">
        <v>3.36</v>
      </c>
      <c r="J179" s="50">
        <v>3.27</v>
      </c>
      <c r="K179" s="50">
        <v>3.23</v>
      </c>
      <c r="L179" s="50">
        <v>3.28</v>
      </c>
      <c r="M179" s="50">
        <v>3.27</v>
      </c>
      <c r="N179" s="50">
        <v>3.35</v>
      </c>
      <c r="O179" t="str">
        <f>IFERROR(VLOOKUP(A179,'EU-OECD'!$D$2:$E$29,2,FALSE)," ")</f>
        <v xml:space="preserve"> </v>
      </c>
      <c r="P179" t="str">
        <f t="shared" si="4"/>
        <v xml:space="preserve"> </v>
      </c>
      <c r="Q179" s="62" t="str">
        <f t="shared" si="5"/>
        <v xml:space="preserve"> </v>
      </c>
    </row>
    <row r="180" spans="1:17">
      <c r="A180" s="61" t="s">
        <v>306</v>
      </c>
      <c r="B180" s="50">
        <v>2.64</v>
      </c>
      <c r="C180" s="50">
        <v>2.64</v>
      </c>
      <c r="D180" s="50">
        <v>2.08</v>
      </c>
      <c r="E180" s="50">
        <v>2.1</v>
      </c>
      <c r="F180" s="50">
        <v>2.4900000000000002</v>
      </c>
      <c r="G180" s="50">
        <v>2.74</v>
      </c>
      <c r="H180" s="50">
        <v>2.76</v>
      </c>
      <c r="I180" s="50">
        <v>2.8</v>
      </c>
      <c r="J180" s="50">
        <v>2.69</v>
      </c>
      <c r="K180" s="50">
        <v>2.6</v>
      </c>
      <c r="L180" s="50">
        <v>2.66</v>
      </c>
      <c r="M180" s="50">
        <v>2.76</v>
      </c>
      <c r="N180" s="50">
        <v>2.78</v>
      </c>
      <c r="O180" t="str">
        <f>IFERROR(VLOOKUP(A180,'EU-OECD'!$D$2:$E$29,2,FALSE)," ")</f>
        <v xml:space="preserve"> </v>
      </c>
      <c r="P180" t="str">
        <f t="shared" si="4"/>
        <v xml:space="preserve"> </v>
      </c>
      <c r="Q180" s="62" t="str">
        <f t="shared" si="5"/>
        <v xml:space="preserve"> </v>
      </c>
    </row>
    <row r="181" spans="1:17">
      <c r="A181" s="61" t="s">
        <v>307</v>
      </c>
      <c r="B181" s="50">
        <v>4.62</v>
      </c>
      <c r="C181" s="50">
        <v>4.5</v>
      </c>
      <c r="D181" s="50">
        <v>3.65</v>
      </c>
      <c r="E181" s="50">
        <v>3.94</v>
      </c>
      <c r="F181" s="50">
        <v>3.95</v>
      </c>
      <c r="G181" s="50">
        <v>3.75</v>
      </c>
      <c r="H181" s="50">
        <v>3.63</v>
      </c>
      <c r="I181" s="50">
        <v>3.76</v>
      </c>
      <c r="J181" s="50">
        <v>3.58</v>
      </c>
      <c r="K181" s="50">
        <v>3.47</v>
      </c>
      <c r="L181" s="50">
        <v>3.24</v>
      </c>
      <c r="M181" s="50">
        <v>3.2</v>
      </c>
      <c r="N181" s="50">
        <v>3.1</v>
      </c>
      <c r="O181" t="str">
        <f>IFERROR(VLOOKUP(A181,'EU-OECD'!$D$2:$E$29,2,FALSE)," ")</f>
        <v xml:space="preserve"> </v>
      </c>
      <c r="P181" t="str">
        <f t="shared" si="4"/>
        <v xml:space="preserve"> </v>
      </c>
      <c r="Q181" s="62" t="str">
        <f t="shared" si="5"/>
        <v xml:space="preserve"> </v>
      </c>
    </row>
    <row r="182" spans="1:17">
      <c r="A182" s="61" t="s">
        <v>308</v>
      </c>
      <c r="B182" s="50">
        <v>2.4500000000000002</v>
      </c>
      <c r="C182" s="50">
        <v>2.4500000000000002</v>
      </c>
      <c r="D182" s="50">
        <v>1.8</v>
      </c>
      <c r="E182" s="50">
        <v>1.8</v>
      </c>
      <c r="F182" s="50">
        <v>2.0499999999999998</v>
      </c>
      <c r="G182" s="50">
        <v>2.2999999999999998</v>
      </c>
      <c r="H182" s="50">
        <v>2.5</v>
      </c>
      <c r="I182" s="50">
        <v>2.4500000000000002</v>
      </c>
      <c r="J182" s="50">
        <v>2.4</v>
      </c>
      <c r="K182" s="50">
        <v>2.35</v>
      </c>
      <c r="L182" s="50">
        <v>2.35</v>
      </c>
      <c r="M182" s="50">
        <v>2.25</v>
      </c>
      <c r="N182" s="50">
        <v>2.25</v>
      </c>
      <c r="O182" t="str">
        <f>IFERROR(VLOOKUP(A182,'EU-OECD'!$D$2:$E$29,2,FALSE)," ")</f>
        <v xml:space="preserve"> </v>
      </c>
      <c r="P182" t="str">
        <f t="shared" si="4"/>
        <v xml:space="preserve"> </v>
      </c>
      <c r="Q182" s="62" t="str">
        <f t="shared" si="5"/>
        <v xml:space="preserve"> </v>
      </c>
    </row>
    <row r="183" spans="1:17">
      <c r="A183" s="61" t="s">
        <v>309</v>
      </c>
      <c r="B183" s="50">
        <v>1.25</v>
      </c>
      <c r="C183" s="50">
        <v>1.21</v>
      </c>
      <c r="D183" s="50">
        <v>1.49</v>
      </c>
      <c r="E183" s="50">
        <v>1.44</v>
      </c>
      <c r="F183" s="50">
        <v>1.36</v>
      </c>
      <c r="G183" s="50">
        <v>1.35</v>
      </c>
      <c r="H183" s="50">
        <v>1.36</v>
      </c>
      <c r="I183" s="50">
        <v>1.37</v>
      </c>
      <c r="J183" s="50">
        <v>1.37</v>
      </c>
      <c r="K183" s="50">
        <v>1.38</v>
      </c>
      <c r="L183" s="50">
        <v>1.44</v>
      </c>
      <c r="M183" s="50">
        <v>1.45</v>
      </c>
      <c r="N183" s="50">
        <v>1.45</v>
      </c>
      <c r="O183" t="str">
        <f>IFERROR(VLOOKUP(A183,'EU-OECD'!$D$2:$E$29,2,FALSE)," ")</f>
        <v xml:space="preserve"> </v>
      </c>
      <c r="P183" t="str">
        <f t="shared" si="4"/>
        <v xml:space="preserve"> </v>
      </c>
      <c r="Q183" s="62" t="str">
        <f t="shared" si="5"/>
        <v xml:space="preserve"> </v>
      </c>
    </row>
    <row r="184" spans="1:17">
      <c r="A184" s="61" t="s">
        <v>310</v>
      </c>
      <c r="B184" s="50">
        <v>12.4</v>
      </c>
      <c r="C184" s="50">
        <v>12.39</v>
      </c>
      <c r="D184" s="50">
        <v>12.51</v>
      </c>
      <c r="E184" s="50">
        <v>14.06</v>
      </c>
      <c r="F184" s="50">
        <v>14.41</v>
      </c>
      <c r="G184" s="50">
        <v>14.22</v>
      </c>
      <c r="H184" s="50">
        <v>12.97</v>
      </c>
      <c r="I184" s="50">
        <v>10.220000000000001</v>
      </c>
      <c r="J184" s="50">
        <v>9.64</v>
      </c>
      <c r="K184" s="50">
        <v>9.64</v>
      </c>
      <c r="L184" s="50">
        <v>9.41</v>
      </c>
      <c r="M184" s="50">
        <v>9.25</v>
      </c>
      <c r="N184" s="50">
        <v>9.14</v>
      </c>
      <c r="O184" t="str">
        <f>IFERROR(VLOOKUP(A184,'EU-OECD'!$D$2:$E$29,2,FALSE)," ")</f>
        <v xml:space="preserve"> </v>
      </c>
      <c r="P184" t="str">
        <f t="shared" si="4"/>
        <v xml:space="preserve"> </v>
      </c>
      <c r="Q184" s="62" t="str">
        <f t="shared" si="5"/>
        <v xml:space="preserve"> </v>
      </c>
    </row>
    <row r="185" spans="1:17">
      <c r="A185" s="61" t="s">
        <v>311</v>
      </c>
      <c r="B185" s="50">
        <v>3.97</v>
      </c>
      <c r="C185" s="50">
        <v>3.96</v>
      </c>
      <c r="D185" s="50">
        <v>3.49</v>
      </c>
      <c r="E185" s="50">
        <v>3.58</v>
      </c>
      <c r="F185" s="50">
        <v>3.77</v>
      </c>
      <c r="G185" s="50">
        <v>4.78</v>
      </c>
      <c r="H185" s="50">
        <v>4.84</v>
      </c>
      <c r="I185" s="50">
        <v>4.2</v>
      </c>
      <c r="J185" s="50">
        <v>3.66</v>
      </c>
      <c r="K185" s="50">
        <v>3.43</v>
      </c>
      <c r="L185" s="50">
        <v>3.09</v>
      </c>
      <c r="M185" s="50">
        <v>3.04</v>
      </c>
      <c r="N185" s="50">
        <v>2.85</v>
      </c>
      <c r="O185" t="str">
        <f>IFERROR(VLOOKUP(A185,'EU-OECD'!$D$2:$E$29,2,FALSE)," ")</f>
        <v xml:space="preserve"> </v>
      </c>
      <c r="P185" t="str">
        <f t="shared" si="4"/>
        <v xml:space="preserve"> </v>
      </c>
      <c r="Q185" s="62" t="str">
        <f t="shared" si="5"/>
        <v xml:space="preserve"> </v>
      </c>
    </row>
    <row r="186" spans="1:17">
      <c r="A186" s="61" t="s">
        <v>125</v>
      </c>
      <c r="B186" s="50">
        <v>8.65</v>
      </c>
      <c r="C186" s="50">
        <v>8.3000000000000007</v>
      </c>
      <c r="D186" s="50">
        <v>9.61</v>
      </c>
      <c r="E186" s="50">
        <v>9.74</v>
      </c>
      <c r="F186" s="50">
        <v>9.94</v>
      </c>
      <c r="G186" s="50">
        <v>10.09</v>
      </c>
      <c r="H186" s="50">
        <v>10.15</v>
      </c>
      <c r="I186" s="50">
        <v>10.64</v>
      </c>
      <c r="J186" s="50">
        <v>11.34</v>
      </c>
      <c r="K186" s="50">
        <v>11.58</v>
      </c>
      <c r="L186" s="50">
        <v>11.78</v>
      </c>
      <c r="M186" s="50">
        <v>11.56</v>
      </c>
      <c r="N186" s="50">
        <v>11.88</v>
      </c>
      <c r="O186" t="str">
        <f>IFERROR(VLOOKUP(A186,'EU-OECD'!$D$2:$E$29,2,FALSE)," ")</f>
        <v xml:space="preserve"> </v>
      </c>
      <c r="P186" t="str">
        <f t="shared" si="4"/>
        <v xml:space="preserve"> </v>
      </c>
      <c r="Q186" s="62" t="str">
        <f t="shared" si="5"/>
        <v xml:space="preserve"> </v>
      </c>
    </row>
    <row r="187" spans="1:17">
      <c r="A187" s="61" t="s">
        <v>185</v>
      </c>
      <c r="B187" s="50">
        <v>5.52</v>
      </c>
      <c r="C187" s="50">
        <v>5.49</v>
      </c>
      <c r="D187" s="50">
        <v>4.78</v>
      </c>
      <c r="E187" s="50">
        <v>5.55</v>
      </c>
      <c r="F187" s="50">
        <v>5.56</v>
      </c>
      <c r="G187" s="50">
        <v>5.61</v>
      </c>
      <c r="H187" s="50">
        <v>5.65</v>
      </c>
      <c r="I187" s="50">
        <v>5.59</v>
      </c>
      <c r="J187" s="50">
        <v>4.96</v>
      </c>
      <c r="K187" s="50">
        <v>4.54</v>
      </c>
      <c r="L187" s="50">
        <v>4.7</v>
      </c>
      <c r="M187" s="50">
        <v>4.7699999999999996</v>
      </c>
      <c r="N187" s="50">
        <v>4.4800000000000004</v>
      </c>
      <c r="O187" t="str">
        <f>IFERROR(VLOOKUP(A187,'EU-OECD'!$D$2:$E$29,2,FALSE)," ")</f>
        <v xml:space="preserve"> </v>
      </c>
      <c r="P187" t="str">
        <f t="shared" si="4"/>
        <v xml:space="preserve"> </v>
      </c>
      <c r="Q187" s="62" t="str">
        <f t="shared" si="5"/>
        <v xml:space="preserve"> </v>
      </c>
    </row>
    <row r="188" spans="1:17">
      <c r="A188" s="61" t="s">
        <v>111</v>
      </c>
      <c r="B188" s="50">
        <v>15.49</v>
      </c>
      <c r="C188" s="50">
        <v>15.46</v>
      </c>
      <c r="D188" s="50">
        <v>16.02</v>
      </c>
      <c r="E188" s="50">
        <v>16.68</v>
      </c>
      <c r="F188" s="50">
        <v>16.190000000000001</v>
      </c>
      <c r="G188" s="50">
        <v>16.86</v>
      </c>
      <c r="H188" s="50">
        <v>17.61</v>
      </c>
      <c r="I188" s="50">
        <v>17.53</v>
      </c>
      <c r="J188" s="50">
        <v>14.05</v>
      </c>
      <c r="K188" s="50">
        <v>13.5</v>
      </c>
      <c r="L188" s="50">
        <v>13.5</v>
      </c>
      <c r="M188" s="50">
        <v>14.85</v>
      </c>
      <c r="N188" s="50">
        <v>13.98</v>
      </c>
      <c r="O188" t="str">
        <f>IFERROR(VLOOKUP(A188,'EU-OECD'!$D$2:$E$29,2,FALSE)," ")</f>
        <v xml:space="preserve"> </v>
      </c>
      <c r="P188" t="str">
        <f t="shared" si="4"/>
        <v xml:space="preserve"> </v>
      </c>
      <c r="Q188" s="62" t="str">
        <f t="shared" si="5"/>
        <v xml:space="preserve"> </v>
      </c>
    </row>
    <row r="189" spans="1:17">
      <c r="A189" s="61" t="s">
        <v>137</v>
      </c>
      <c r="B189" s="50">
        <v>0.92</v>
      </c>
      <c r="C189" s="50">
        <v>0.91</v>
      </c>
      <c r="D189" s="50">
        <v>0.95</v>
      </c>
      <c r="E189" s="50">
        <v>0.96</v>
      </c>
      <c r="F189" s="50">
        <v>0.98</v>
      </c>
      <c r="G189" s="50">
        <v>1.02</v>
      </c>
      <c r="H189" s="50">
        <v>1.05</v>
      </c>
      <c r="I189" s="50">
        <v>1.06</v>
      </c>
      <c r="J189" s="50">
        <v>1.04</v>
      </c>
      <c r="K189" s="50">
        <v>1.05</v>
      </c>
      <c r="L189" s="50">
        <v>0.93</v>
      </c>
      <c r="M189" s="50">
        <v>0.94</v>
      </c>
      <c r="N189" s="50">
        <v>0.94</v>
      </c>
      <c r="O189" t="str">
        <f>IFERROR(VLOOKUP(A189,'EU-OECD'!$D$2:$E$29,2,FALSE)," ")</f>
        <v xml:space="preserve"> </v>
      </c>
      <c r="P189" t="str">
        <f t="shared" si="4"/>
        <v xml:space="preserve"> </v>
      </c>
      <c r="Q189" s="62" t="str">
        <f t="shared" si="5"/>
        <v xml:space="preserve"> </v>
      </c>
    </row>
    <row r="190" spans="1:17">
      <c r="A190" s="61" t="s">
        <v>232</v>
      </c>
      <c r="B190" s="50">
        <v>6.87</v>
      </c>
      <c r="C190" s="50">
        <v>6.86</v>
      </c>
      <c r="D190" s="50">
        <v>6.87</v>
      </c>
      <c r="E190" s="50">
        <v>7.58</v>
      </c>
      <c r="F190" s="50">
        <v>7.44</v>
      </c>
      <c r="G190" s="50">
        <v>6.85</v>
      </c>
      <c r="H190" s="50">
        <v>6.58</v>
      </c>
      <c r="I190" s="50">
        <v>6.3</v>
      </c>
      <c r="J190" s="50">
        <v>5.28</v>
      </c>
      <c r="K190" s="50">
        <v>4.6500000000000004</v>
      </c>
      <c r="L190" s="50">
        <v>4.67</v>
      </c>
      <c r="M190" s="50">
        <v>4.4400000000000004</v>
      </c>
      <c r="N190" s="50">
        <v>4.1100000000000003</v>
      </c>
      <c r="O190" t="str">
        <f>IFERROR(VLOOKUP(A190,'EU-OECD'!$D$2:$E$29,2,FALSE)," ")</f>
        <v xml:space="preserve"> </v>
      </c>
      <c r="P190" t="str">
        <f t="shared" si="4"/>
        <v xml:space="preserve"> </v>
      </c>
      <c r="Q190" s="62" t="str">
        <f t="shared" si="5"/>
        <v xml:space="preserve"> </v>
      </c>
    </row>
    <row r="191" spans="1:17">
      <c r="A191" s="61" t="s">
        <v>113</v>
      </c>
      <c r="B191" s="50">
        <v>4.58</v>
      </c>
      <c r="C191" s="50">
        <v>0.03</v>
      </c>
      <c r="D191" s="50">
        <v>3.88</v>
      </c>
      <c r="E191" s="50">
        <v>3.67</v>
      </c>
      <c r="F191" s="50">
        <v>4.17</v>
      </c>
      <c r="G191" s="50">
        <v>5.22</v>
      </c>
      <c r="H191" s="50">
        <v>5.86</v>
      </c>
      <c r="I191" s="50">
        <v>5.65</v>
      </c>
      <c r="J191" s="50">
        <v>5.2</v>
      </c>
      <c r="K191" s="50">
        <v>4.26</v>
      </c>
      <c r="L191" s="50">
        <v>4.51</v>
      </c>
      <c r="M191" s="50">
        <v>4.55</v>
      </c>
      <c r="N191" s="50">
        <v>5.16</v>
      </c>
      <c r="O191" t="str">
        <f>IFERROR(VLOOKUP(A191,'EU-OECD'!$D$2:$E$29,2,FALSE)," ")</f>
        <v xml:space="preserve"> </v>
      </c>
      <c r="P191" t="str">
        <f t="shared" si="4"/>
        <v xml:space="preserve"> </v>
      </c>
      <c r="Q191" s="62" t="str">
        <f t="shared" si="5"/>
        <v xml:space="preserve"> </v>
      </c>
    </row>
    <row r="192" spans="1:17" s="66" customFormat="1">
      <c r="A192" s="64" t="s">
        <v>59</v>
      </c>
      <c r="B192" s="65">
        <v>17.59</v>
      </c>
      <c r="C192" s="65">
        <v>17.579999999999998</v>
      </c>
      <c r="D192" s="65">
        <v>16.45</v>
      </c>
      <c r="E192" s="65">
        <v>17.420000000000002</v>
      </c>
      <c r="F192" s="65">
        <v>17.21</v>
      </c>
      <c r="G192" s="65">
        <v>17.43</v>
      </c>
      <c r="H192" s="65">
        <v>17.690000000000001</v>
      </c>
      <c r="I192" s="65">
        <v>17.47</v>
      </c>
      <c r="J192" s="65">
        <v>14.61</v>
      </c>
      <c r="K192" s="65">
        <v>14.05</v>
      </c>
      <c r="L192" s="65">
        <v>14.14</v>
      </c>
      <c r="M192" s="65">
        <v>15.31</v>
      </c>
      <c r="N192" s="65">
        <v>15.1</v>
      </c>
      <c r="O192">
        <f>IFERROR(VLOOKUP(A192,'EU-OECD'!$D$2:$E$29,2,FALSE)," ")</f>
        <v>1</v>
      </c>
      <c r="P192" s="66">
        <f t="shared" si="4"/>
        <v>15.1</v>
      </c>
      <c r="Q192" s="67">
        <f t="shared" si="5"/>
        <v>-1.0988607377030564</v>
      </c>
    </row>
    <row r="193" spans="1:17">
      <c r="A193" s="61" t="s">
        <v>58</v>
      </c>
      <c r="B193" s="50">
        <v>17.62</v>
      </c>
      <c r="C193" s="50">
        <v>17.54</v>
      </c>
      <c r="D193" s="50">
        <v>16.98</v>
      </c>
      <c r="E193" s="50">
        <v>17.22</v>
      </c>
      <c r="F193" s="50">
        <v>16.86</v>
      </c>
      <c r="G193" s="50">
        <v>17.16</v>
      </c>
      <c r="H193" s="50">
        <v>18.100000000000001</v>
      </c>
      <c r="I193" s="50">
        <v>17.760000000000002</v>
      </c>
      <c r="J193" s="50">
        <v>12.35</v>
      </c>
      <c r="K193" s="50">
        <v>12.36</v>
      </c>
      <c r="L193" s="50">
        <v>12.85</v>
      </c>
      <c r="M193" s="50">
        <v>14.37</v>
      </c>
      <c r="N193" s="50">
        <v>13.69</v>
      </c>
      <c r="O193">
        <f>IFERROR(VLOOKUP(A193,'EU-OECD'!$D$2:$E$29,2,FALSE)," ")</f>
        <v>1</v>
      </c>
      <c r="P193">
        <f t="shared" si="4"/>
        <v>13.69</v>
      </c>
      <c r="Q193" s="62">
        <f t="shared" si="5"/>
        <v>-0.68694446420783506</v>
      </c>
    </row>
    <row r="194" spans="1:17">
      <c r="A194" s="61" t="s">
        <v>211</v>
      </c>
      <c r="B194" s="50">
        <v>1.54</v>
      </c>
      <c r="C194" s="50">
        <v>1.4</v>
      </c>
      <c r="D194" s="50">
        <v>1.67</v>
      </c>
      <c r="E194" s="50">
        <v>1.73</v>
      </c>
      <c r="F194" s="50">
        <v>1.91</v>
      </c>
      <c r="G194" s="50">
        <v>1.98</v>
      </c>
      <c r="H194" s="50">
        <v>2.1</v>
      </c>
      <c r="I194" s="50">
        <v>2.0099999999999998</v>
      </c>
      <c r="J194" s="50">
        <v>2.21</v>
      </c>
      <c r="K194" s="50">
        <v>2.35</v>
      </c>
      <c r="L194" s="50">
        <v>2.11</v>
      </c>
      <c r="M194" s="50">
        <v>2.2200000000000002</v>
      </c>
      <c r="N194" s="50">
        <v>2.0699999999999998</v>
      </c>
      <c r="O194" t="str">
        <f>IFERROR(VLOOKUP(A194,'EU-OECD'!$D$2:$E$29,2,FALSE)," ")</f>
        <v xml:space="preserve"> </v>
      </c>
      <c r="P194" t="str">
        <f t="shared" si="4"/>
        <v xml:space="preserve"> </v>
      </c>
      <c r="Q194" s="62" t="str">
        <f t="shared" si="5"/>
        <v xml:space="preserve"> </v>
      </c>
    </row>
    <row r="195" spans="1:17">
      <c r="A195" s="61" t="s">
        <v>237</v>
      </c>
      <c r="B195" s="50">
        <v>4.3600000000000003</v>
      </c>
      <c r="C195" s="50">
        <v>4.18</v>
      </c>
      <c r="D195" s="50">
        <v>4.6399999999999997</v>
      </c>
      <c r="E195" s="50">
        <v>4.83</v>
      </c>
      <c r="F195" s="50">
        <v>5.0199999999999996</v>
      </c>
      <c r="G195" s="50">
        <v>4.9000000000000004</v>
      </c>
      <c r="H195" s="50">
        <v>5.13</v>
      </c>
      <c r="I195" s="50">
        <v>5.0999999999999996</v>
      </c>
      <c r="J195" s="50">
        <v>5.3</v>
      </c>
      <c r="K195" s="50">
        <v>5.26</v>
      </c>
      <c r="L195" s="50">
        <v>5.32</v>
      </c>
      <c r="M195" s="50">
        <v>5.33</v>
      </c>
      <c r="N195" s="50">
        <v>5.48</v>
      </c>
      <c r="O195" t="str">
        <f>IFERROR(VLOOKUP(A195,'EU-OECD'!$D$2:$E$29,2,FALSE)," ")</f>
        <v xml:space="preserve"> </v>
      </c>
      <c r="P195" t="str">
        <f t="shared" si="4"/>
        <v xml:space="preserve"> </v>
      </c>
      <c r="Q195" s="62" t="str">
        <f t="shared" si="5"/>
        <v xml:space="preserve"> </v>
      </c>
    </row>
    <row r="196" spans="1:17">
      <c r="A196" s="61" t="s">
        <v>142</v>
      </c>
      <c r="B196" s="50">
        <v>5.7</v>
      </c>
      <c r="C196" s="50">
        <v>5.66</v>
      </c>
      <c r="D196" s="50">
        <v>5.96</v>
      </c>
      <c r="E196" s="50">
        <v>5.63</v>
      </c>
      <c r="F196" s="50">
        <v>5.57</v>
      </c>
      <c r="G196" s="50">
        <v>5.69</v>
      </c>
      <c r="H196" s="50">
        <v>6.13</v>
      </c>
      <c r="I196" s="50">
        <v>6.11</v>
      </c>
      <c r="J196" s="50">
        <v>6.26</v>
      </c>
      <c r="K196" s="50">
        <v>6.4</v>
      </c>
      <c r="L196" s="50">
        <v>6.73</v>
      </c>
      <c r="M196" s="50">
        <v>6.46</v>
      </c>
      <c r="N196" s="50">
        <v>6.24</v>
      </c>
      <c r="O196" t="str">
        <f>IFERROR(VLOOKUP(A196,'EU-OECD'!$D$2:$E$29,2,FALSE)," ")</f>
        <v xml:space="preserve"> </v>
      </c>
      <c r="P196" t="str">
        <f t="shared" si="4"/>
        <v xml:space="preserve"> </v>
      </c>
      <c r="Q196" s="62" t="str">
        <f t="shared" si="5"/>
        <v xml:space="preserve"> </v>
      </c>
    </row>
    <row r="197" spans="1:17">
      <c r="A197" s="61" t="s">
        <v>72</v>
      </c>
      <c r="B197" s="50">
        <v>19.93</v>
      </c>
      <c r="C197" s="50">
        <v>19.920000000000002</v>
      </c>
      <c r="D197" s="50">
        <v>20.97</v>
      </c>
      <c r="E197" s="50">
        <v>22.08</v>
      </c>
      <c r="F197" s="50">
        <v>22.4</v>
      </c>
      <c r="G197" s="50">
        <v>23.19</v>
      </c>
      <c r="H197" s="50">
        <v>22.74</v>
      </c>
      <c r="I197" s="50">
        <v>23.49</v>
      </c>
      <c r="J197" s="50">
        <v>22.86</v>
      </c>
      <c r="K197" s="50">
        <v>21.81</v>
      </c>
      <c r="L197" s="50">
        <v>20.3</v>
      </c>
      <c r="M197" s="50">
        <v>20.149999999999999</v>
      </c>
      <c r="N197" s="50">
        <v>19.899999999999999</v>
      </c>
      <c r="O197" t="str">
        <f>IFERROR(VLOOKUP(A197,'EU-OECD'!$D$2:$E$29,2,FALSE)," ")</f>
        <v xml:space="preserve"> </v>
      </c>
      <c r="P197" t="str">
        <f t="shared" si="4"/>
        <v xml:space="preserve"> </v>
      </c>
      <c r="Q197" s="62" t="str">
        <f t="shared" si="5"/>
        <v xml:space="preserve"> </v>
      </c>
    </row>
    <row r="198" spans="1:17">
      <c r="A198" s="61" t="s">
        <v>45</v>
      </c>
      <c r="B198" s="50">
        <v>10.52</v>
      </c>
      <c r="C198" s="50">
        <v>10.49</v>
      </c>
      <c r="D198" s="50">
        <v>9.93</v>
      </c>
      <c r="E198" s="50">
        <v>9.66</v>
      </c>
      <c r="F198" s="50">
        <v>9.5399999999999991</v>
      </c>
      <c r="G198" s="50">
        <v>9.23</v>
      </c>
      <c r="H198" s="50">
        <v>8.8800000000000008</v>
      </c>
      <c r="I198" s="50">
        <v>8.6199999999999992</v>
      </c>
      <c r="J198" s="50">
        <v>8.1</v>
      </c>
      <c r="K198" s="50">
        <v>8.09</v>
      </c>
      <c r="L198" s="50">
        <v>7.98</v>
      </c>
      <c r="M198" s="50">
        <v>7.93</v>
      </c>
      <c r="N198" s="50">
        <v>7.86</v>
      </c>
      <c r="O198">
        <f>IFERROR(VLOOKUP(A198,'EU-OECD'!$D$2:$E$29,2,FALSE)," ")</f>
        <v>1</v>
      </c>
      <c r="P198">
        <f t="shared" si="4"/>
        <v>7.86</v>
      </c>
      <c r="Q198" s="62">
        <f t="shared" si="5"/>
        <v>1.016227077974533</v>
      </c>
    </row>
    <row r="199" spans="1:17">
      <c r="A199" s="61" t="s">
        <v>140</v>
      </c>
      <c r="B199" s="50">
        <v>5.32</v>
      </c>
      <c r="C199" s="50">
        <v>5.18</v>
      </c>
      <c r="D199" s="50">
        <v>5.87</v>
      </c>
      <c r="E199" s="50">
        <v>6.09</v>
      </c>
      <c r="F199" s="50">
        <v>6.58</v>
      </c>
      <c r="G199" s="50">
        <v>6.88</v>
      </c>
      <c r="H199" s="50">
        <v>7.57</v>
      </c>
      <c r="I199" s="50">
        <v>8.19</v>
      </c>
      <c r="J199" s="50">
        <v>8.42</v>
      </c>
      <c r="K199" s="50">
        <v>8.82</v>
      </c>
      <c r="L199" s="50">
        <v>9.1199999999999992</v>
      </c>
      <c r="M199" s="50">
        <v>8.9600000000000009</v>
      </c>
      <c r="N199" s="50">
        <v>9.17</v>
      </c>
      <c r="O199" t="str">
        <f>IFERROR(VLOOKUP(A199,'EU-OECD'!$D$2:$E$29,2,FALSE)," ")</f>
        <v xml:space="preserve"> </v>
      </c>
      <c r="P199" t="str">
        <f t="shared" ref="P199:P237" si="6">IF(O199=1,N199," ")</f>
        <v xml:space="preserve"> </v>
      </c>
      <c r="Q199" s="62" t="str">
        <f t="shared" ref="Q199:Q237" si="7">IFERROR((P199-$P$238)/$P$239*(-1)," ")</f>
        <v xml:space="preserve"> </v>
      </c>
    </row>
    <row r="200" spans="1:17">
      <c r="A200" s="61" t="s">
        <v>312</v>
      </c>
      <c r="B200" s="50">
        <v>11.86</v>
      </c>
      <c r="C200" s="50">
        <v>11.86</v>
      </c>
      <c r="D200" s="50">
        <v>12.47</v>
      </c>
      <c r="E200" s="50">
        <v>11.98</v>
      </c>
      <c r="F200" s="50">
        <v>12.4</v>
      </c>
      <c r="G200" s="50">
        <v>12.3</v>
      </c>
      <c r="H200" s="50">
        <v>12.61</v>
      </c>
      <c r="I200" s="50">
        <v>11.71</v>
      </c>
      <c r="J200" s="50">
        <v>11.99</v>
      </c>
      <c r="K200" s="50">
        <v>11.88</v>
      </c>
      <c r="L200" s="50">
        <v>12.05</v>
      </c>
      <c r="M200" s="50">
        <v>12.12</v>
      </c>
      <c r="N200" s="50">
        <v>13.13</v>
      </c>
      <c r="O200" t="str">
        <f>IFERROR(VLOOKUP(A200,'EU-OECD'!$D$2:$E$29,2,FALSE)," ")</f>
        <v xml:space="preserve"> </v>
      </c>
      <c r="P200" t="str">
        <f t="shared" si="6"/>
        <v xml:space="preserve"> </v>
      </c>
      <c r="Q200" s="62" t="str">
        <f t="shared" si="7"/>
        <v xml:space="preserve"> </v>
      </c>
    </row>
    <row r="201" spans="1:17">
      <c r="A201" s="61" t="s">
        <v>230</v>
      </c>
      <c r="B201" s="50">
        <v>4.91</v>
      </c>
      <c r="C201" s="50">
        <v>4.83</v>
      </c>
      <c r="D201" s="50">
        <v>4.97</v>
      </c>
      <c r="E201" s="50">
        <v>5.0999999999999996</v>
      </c>
      <c r="F201" s="50">
        <v>5.18</v>
      </c>
      <c r="G201" s="50">
        <v>5.22</v>
      </c>
      <c r="H201" s="50">
        <v>5.2</v>
      </c>
      <c r="I201" s="50">
        <v>5.4</v>
      </c>
      <c r="J201" s="50">
        <v>5.5</v>
      </c>
      <c r="K201" s="50">
        <v>5.58</v>
      </c>
      <c r="L201" s="50">
        <v>5.64</v>
      </c>
      <c r="M201" s="50">
        <v>5.41</v>
      </c>
      <c r="N201" s="50">
        <v>5.24</v>
      </c>
      <c r="O201" t="str">
        <f>IFERROR(VLOOKUP(A201,'EU-OECD'!$D$2:$E$29,2,FALSE)," ")</f>
        <v xml:space="preserve"> </v>
      </c>
      <c r="P201" t="str">
        <f t="shared" si="6"/>
        <v xml:space="preserve"> </v>
      </c>
      <c r="Q201" s="62" t="str">
        <f t="shared" si="7"/>
        <v xml:space="preserve"> </v>
      </c>
    </row>
    <row r="202" spans="1:17">
      <c r="A202" s="61" t="s">
        <v>141</v>
      </c>
      <c r="B202" s="50">
        <v>4.47</v>
      </c>
      <c r="C202" s="50">
        <v>1.4</v>
      </c>
      <c r="D202" s="50">
        <v>2.58</v>
      </c>
      <c r="E202" s="50">
        <v>2.78</v>
      </c>
      <c r="F202" s="50">
        <v>3.3</v>
      </c>
      <c r="G202" s="50">
        <v>3.39</v>
      </c>
      <c r="H202" s="50">
        <v>3.2</v>
      </c>
      <c r="I202" s="50">
        <v>3.1</v>
      </c>
      <c r="J202" s="50">
        <v>3.18</v>
      </c>
      <c r="K202" s="50">
        <v>2.75</v>
      </c>
      <c r="L202" s="50">
        <v>3.35</v>
      </c>
      <c r="M202" s="50">
        <v>2.69</v>
      </c>
      <c r="N202" s="50">
        <v>2.78</v>
      </c>
      <c r="O202" t="str">
        <f>IFERROR(VLOOKUP(A202,'EU-OECD'!$D$2:$E$29,2,FALSE)," ")</f>
        <v xml:space="preserve"> </v>
      </c>
      <c r="P202" t="str">
        <f t="shared" si="6"/>
        <v xml:space="preserve"> </v>
      </c>
      <c r="Q202" s="62" t="str">
        <f t="shared" si="7"/>
        <v xml:space="preserve"> </v>
      </c>
    </row>
    <row r="203" spans="1:17">
      <c r="A203" s="61" t="s">
        <v>313</v>
      </c>
      <c r="B203" s="50" t="s">
        <v>267</v>
      </c>
      <c r="C203" s="50" t="s">
        <v>267</v>
      </c>
      <c r="D203" s="50" t="s">
        <v>267</v>
      </c>
      <c r="E203" s="50" t="s">
        <v>267</v>
      </c>
      <c r="F203" s="50" t="s">
        <v>267</v>
      </c>
      <c r="G203" s="50" t="s">
        <v>267</v>
      </c>
      <c r="H203" s="50" t="s">
        <v>267</v>
      </c>
      <c r="I203" s="50" t="s">
        <v>267</v>
      </c>
      <c r="J203" s="50" t="s">
        <v>267</v>
      </c>
      <c r="K203" s="50" t="s">
        <v>267</v>
      </c>
      <c r="L203" s="50" t="s">
        <v>267</v>
      </c>
      <c r="M203" s="50" t="s">
        <v>267</v>
      </c>
      <c r="N203" s="50" t="s">
        <v>267</v>
      </c>
      <c r="O203" t="str">
        <f>IFERROR(VLOOKUP(A203,'EU-OECD'!$D$2:$E$29,2,FALSE)," ")</f>
        <v xml:space="preserve"> </v>
      </c>
      <c r="P203" t="str">
        <f t="shared" si="6"/>
        <v xml:space="preserve"> </v>
      </c>
      <c r="Q203" s="62" t="str">
        <f t="shared" si="7"/>
        <v xml:space="preserve"> </v>
      </c>
    </row>
    <row r="204" spans="1:17">
      <c r="A204" s="61" t="s">
        <v>197</v>
      </c>
      <c r="B204" s="50">
        <v>5.82</v>
      </c>
      <c r="C204" s="50">
        <v>5.79</v>
      </c>
      <c r="D204" s="50">
        <v>5.79</v>
      </c>
      <c r="E204" s="50">
        <v>5.48</v>
      </c>
      <c r="F204" s="50">
        <v>5.48</v>
      </c>
      <c r="G204" s="50">
        <v>6.12</v>
      </c>
      <c r="H204" s="50">
        <v>6.5</v>
      </c>
      <c r="I204" s="50">
        <v>6.54</v>
      </c>
      <c r="J204" s="50">
        <v>6.7</v>
      </c>
      <c r="K204" s="50">
        <v>6.75</v>
      </c>
      <c r="L204" s="50">
        <v>7.01</v>
      </c>
      <c r="M204" s="50">
        <v>6.26</v>
      </c>
      <c r="N204" s="50">
        <v>6.2</v>
      </c>
      <c r="O204" t="str">
        <f>IFERROR(VLOOKUP(A204,'EU-OECD'!$D$2:$E$29,2,FALSE)," ")</f>
        <v xml:space="preserve"> </v>
      </c>
      <c r="P204" t="str">
        <f t="shared" si="6"/>
        <v xml:space="preserve"> </v>
      </c>
      <c r="Q204" s="62" t="str">
        <f t="shared" si="7"/>
        <v xml:space="preserve"> </v>
      </c>
    </row>
    <row r="205" spans="1:17">
      <c r="A205" s="61" t="s">
        <v>61</v>
      </c>
      <c r="B205" s="50">
        <v>7.46</v>
      </c>
      <c r="C205" s="50">
        <v>7.32</v>
      </c>
      <c r="D205" s="50">
        <v>7.09</v>
      </c>
      <c r="E205" s="50">
        <v>7.5</v>
      </c>
      <c r="F205" s="50">
        <v>7.24</v>
      </c>
      <c r="G205" s="50">
        <v>7.65</v>
      </c>
      <c r="H205" s="50">
        <v>8.07</v>
      </c>
      <c r="I205" s="50">
        <v>8.11</v>
      </c>
      <c r="J205" s="50">
        <v>6.83</v>
      </c>
      <c r="K205" s="50">
        <v>6.49</v>
      </c>
      <c r="L205" s="50">
        <v>6.6</v>
      </c>
      <c r="M205" s="50">
        <v>6.84</v>
      </c>
      <c r="N205" s="50">
        <v>6.49</v>
      </c>
      <c r="O205">
        <f>IFERROR(VLOOKUP(A205,'EU-OECD'!$D$2:$E$29,2,FALSE)," ")</f>
        <v>1</v>
      </c>
      <c r="P205">
        <f t="shared" si="6"/>
        <v>6.49</v>
      </c>
      <c r="Q205" s="62">
        <f t="shared" si="7"/>
        <v>1.4164577834273366</v>
      </c>
    </row>
    <row r="206" spans="1:17">
      <c r="A206" s="61" t="s">
        <v>78</v>
      </c>
      <c r="B206" s="50">
        <v>11.8</v>
      </c>
      <c r="C206" s="50">
        <v>11.18</v>
      </c>
      <c r="D206" s="50">
        <v>13.19</v>
      </c>
      <c r="E206" s="50">
        <v>14.3</v>
      </c>
      <c r="F206" s="50">
        <v>14.46</v>
      </c>
      <c r="G206" s="50">
        <v>15.36</v>
      </c>
      <c r="H206" s="50">
        <v>16.809999999999999</v>
      </c>
      <c r="I206" s="50">
        <v>15.14</v>
      </c>
      <c r="J206" s="50">
        <v>11.76</v>
      </c>
      <c r="K206" s="50">
        <v>11.46</v>
      </c>
      <c r="L206" s="50">
        <v>12.18</v>
      </c>
      <c r="M206" s="50">
        <v>13.08</v>
      </c>
      <c r="N206" s="50">
        <v>14.2</v>
      </c>
      <c r="O206" t="str">
        <f>IFERROR(VLOOKUP(A206,'EU-OECD'!$D$2:$E$29,2,FALSE)," ")</f>
        <v xml:space="preserve"> </v>
      </c>
      <c r="P206" t="str">
        <f t="shared" si="6"/>
        <v xml:space="preserve"> </v>
      </c>
      <c r="Q206" s="62" t="str">
        <f t="shared" si="7"/>
        <v xml:space="preserve"> </v>
      </c>
    </row>
    <row r="207" spans="1:17">
      <c r="A207" s="61" t="s">
        <v>139</v>
      </c>
      <c r="B207" s="50">
        <v>15.23</v>
      </c>
      <c r="C207" s="50">
        <v>15.16</v>
      </c>
      <c r="D207" s="50">
        <v>14.3</v>
      </c>
      <c r="E207" s="50">
        <v>13.66</v>
      </c>
      <c r="F207" s="50">
        <v>13.85</v>
      </c>
      <c r="G207" s="50">
        <v>13.96</v>
      </c>
      <c r="H207" s="50">
        <v>14.35</v>
      </c>
      <c r="I207" s="50">
        <v>14.94</v>
      </c>
      <c r="J207" s="50">
        <v>15.78</v>
      </c>
      <c r="K207" s="50">
        <v>16.46</v>
      </c>
      <c r="L207" s="50">
        <v>16.170000000000002</v>
      </c>
      <c r="M207" s="50">
        <v>15.89</v>
      </c>
      <c r="N207" s="50">
        <v>15.91</v>
      </c>
      <c r="O207" t="str">
        <f>IFERROR(VLOOKUP(A207,'EU-OECD'!$D$2:$E$29,2,FALSE)," ")</f>
        <v xml:space="preserve"> </v>
      </c>
      <c r="P207" t="str">
        <f t="shared" si="6"/>
        <v xml:space="preserve"> </v>
      </c>
      <c r="Q207" s="62" t="str">
        <f t="shared" si="7"/>
        <v xml:space="preserve"> </v>
      </c>
    </row>
    <row r="208" spans="1:17">
      <c r="A208" s="61" t="s">
        <v>128</v>
      </c>
      <c r="B208" s="50">
        <v>13.69</v>
      </c>
      <c r="C208" s="50">
        <v>11.64</v>
      </c>
      <c r="D208" s="50">
        <v>13.69</v>
      </c>
      <c r="E208" s="50">
        <v>14.57</v>
      </c>
      <c r="F208" s="50">
        <v>15.73</v>
      </c>
      <c r="G208" s="50">
        <v>16.39</v>
      </c>
      <c r="H208" s="50">
        <v>15.54</v>
      </c>
      <c r="I208" s="50">
        <v>15.22</v>
      </c>
      <c r="J208" s="50">
        <v>15.35</v>
      </c>
      <c r="K208" s="50">
        <v>14.95</v>
      </c>
      <c r="L208" s="50">
        <v>13.98</v>
      </c>
      <c r="M208" s="50">
        <v>14.07</v>
      </c>
      <c r="N208" s="50">
        <v>14.57</v>
      </c>
      <c r="O208" t="str">
        <f>IFERROR(VLOOKUP(A208,'EU-OECD'!$D$2:$E$29,2,FALSE)," ")</f>
        <v xml:space="preserve"> </v>
      </c>
      <c r="P208" t="str">
        <f t="shared" si="6"/>
        <v xml:space="preserve"> </v>
      </c>
      <c r="Q208" s="62" t="str">
        <f t="shared" si="7"/>
        <v xml:space="preserve"> </v>
      </c>
    </row>
    <row r="209" spans="1:17">
      <c r="A209" s="61" t="s">
        <v>213</v>
      </c>
      <c r="B209" s="50">
        <v>9.9600000000000009</v>
      </c>
      <c r="C209" s="50">
        <v>9.39</v>
      </c>
      <c r="D209" s="50">
        <v>11.48</v>
      </c>
      <c r="E209" s="50">
        <v>11.43</v>
      </c>
      <c r="F209" s="50">
        <v>10.8</v>
      </c>
      <c r="G209" s="50">
        <v>11.09</v>
      </c>
      <c r="H209" s="50">
        <v>11.19</v>
      </c>
      <c r="I209" s="50">
        <v>12.19</v>
      </c>
      <c r="J209" s="50">
        <v>13.06</v>
      </c>
      <c r="K209" s="50">
        <v>13.32</v>
      </c>
      <c r="L209" s="50">
        <v>13.32</v>
      </c>
      <c r="M209" s="50">
        <v>12.94</v>
      </c>
      <c r="N209" s="50">
        <v>13.16</v>
      </c>
      <c r="O209" t="str">
        <f>IFERROR(VLOOKUP(A209,'EU-OECD'!$D$2:$E$29,2,FALSE)," ")</f>
        <v xml:space="preserve"> </v>
      </c>
      <c r="P209" t="str">
        <f t="shared" si="6"/>
        <v xml:space="preserve"> </v>
      </c>
      <c r="Q209" s="62" t="str">
        <f t="shared" si="7"/>
        <v xml:space="preserve"> </v>
      </c>
    </row>
    <row r="210" spans="1:17">
      <c r="A210" s="61" t="s">
        <v>202</v>
      </c>
      <c r="B210" s="50">
        <v>4.12</v>
      </c>
      <c r="C210" s="50">
        <v>4.05</v>
      </c>
      <c r="D210" s="50">
        <v>3.73</v>
      </c>
      <c r="E210" s="50">
        <v>4.0599999999999996</v>
      </c>
      <c r="F210" s="50">
        <v>4.3899999999999997</v>
      </c>
      <c r="G210" s="50">
        <v>4.74</v>
      </c>
      <c r="H210" s="50">
        <v>4.71</v>
      </c>
      <c r="I210" s="50">
        <v>5</v>
      </c>
      <c r="J210" s="50">
        <v>5.05</v>
      </c>
      <c r="K210" s="50">
        <v>5.25</v>
      </c>
      <c r="L210" s="50">
        <v>5.0599999999999996</v>
      </c>
      <c r="M210" s="50">
        <v>5.16</v>
      </c>
      <c r="N210" s="50">
        <v>5.39</v>
      </c>
      <c r="O210" t="str">
        <f>IFERROR(VLOOKUP(A210,'EU-OECD'!$D$2:$E$29,2,FALSE)," ")</f>
        <v xml:space="preserve"> </v>
      </c>
      <c r="P210" t="str">
        <f t="shared" si="6"/>
        <v xml:space="preserve"> </v>
      </c>
      <c r="Q210" s="62" t="str">
        <f t="shared" si="7"/>
        <v xml:space="preserve"> </v>
      </c>
    </row>
    <row r="211" spans="1:17">
      <c r="A211" s="61" t="s">
        <v>114</v>
      </c>
      <c r="B211" s="50">
        <v>13.76</v>
      </c>
      <c r="C211" s="50">
        <v>12.82</v>
      </c>
      <c r="D211" s="50">
        <v>12.71</v>
      </c>
      <c r="E211" s="50">
        <v>12.89</v>
      </c>
      <c r="F211" s="50">
        <v>13.44</v>
      </c>
      <c r="G211" s="50">
        <v>13.88</v>
      </c>
      <c r="H211" s="50">
        <v>14.4</v>
      </c>
      <c r="I211" s="50">
        <v>14.57</v>
      </c>
      <c r="J211" s="50">
        <v>14.09</v>
      </c>
      <c r="K211" s="50">
        <v>13.95</v>
      </c>
      <c r="L211" s="50">
        <v>13.75</v>
      </c>
      <c r="M211" s="50">
        <v>14.05</v>
      </c>
      <c r="N211" s="50">
        <v>14.6</v>
      </c>
      <c r="O211" t="str">
        <f>IFERROR(VLOOKUP(A211,'EU-OECD'!$D$2:$E$29,2,FALSE)," ")</f>
        <v xml:space="preserve"> </v>
      </c>
      <c r="P211" t="str">
        <f t="shared" si="6"/>
        <v xml:space="preserve"> </v>
      </c>
      <c r="Q211" s="62" t="str">
        <f t="shared" si="7"/>
        <v xml:space="preserve"> </v>
      </c>
    </row>
    <row r="212" spans="1:17">
      <c r="A212" s="61" t="s">
        <v>192</v>
      </c>
      <c r="B212" s="50">
        <v>2.86</v>
      </c>
      <c r="C212" s="50">
        <v>2.82</v>
      </c>
      <c r="D212" s="50">
        <v>3.04</v>
      </c>
      <c r="E212" s="50">
        <v>2.83</v>
      </c>
      <c r="F212" s="50">
        <v>2.76</v>
      </c>
      <c r="G212" s="50">
        <v>2.71</v>
      </c>
      <c r="H212" s="50">
        <v>2.78</v>
      </c>
      <c r="I212" s="50">
        <v>2.76</v>
      </c>
      <c r="J212" s="50">
        <v>2.83</v>
      </c>
      <c r="K212" s="50">
        <v>3.03</v>
      </c>
      <c r="L212" s="50">
        <v>2.97</v>
      </c>
      <c r="M212" s="50">
        <v>2.95</v>
      </c>
      <c r="N212" s="50">
        <v>2.87</v>
      </c>
      <c r="O212" t="str">
        <f>IFERROR(VLOOKUP(A212,'EU-OECD'!$D$2:$E$29,2,FALSE)," ")</f>
        <v xml:space="preserve"> </v>
      </c>
      <c r="P212" t="str">
        <f t="shared" si="6"/>
        <v xml:space="preserve"> </v>
      </c>
      <c r="Q212" s="62" t="str">
        <f t="shared" si="7"/>
        <v xml:space="preserve"> </v>
      </c>
    </row>
    <row r="213" spans="1:17">
      <c r="A213" s="61" t="s">
        <v>222</v>
      </c>
      <c r="B213" s="50">
        <v>8.3800000000000008</v>
      </c>
      <c r="C213" s="50">
        <v>8.3699999999999992</v>
      </c>
      <c r="D213" s="50">
        <v>7.64</v>
      </c>
      <c r="E213" s="50">
        <v>7.52</v>
      </c>
      <c r="F213" s="50">
        <v>7.94</v>
      </c>
      <c r="G213" s="50">
        <v>8.24</v>
      </c>
      <c r="H213" s="50">
        <v>8.5299999999999994</v>
      </c>
      <c r="I213" s="50">
        <v>7.99</v>
      </c>
      <c r="J213" s="50">
        <v>7.93</v>
      </c>
      <c r="K213" s="50">
        <v>8.08</v>
      </c>
      <c r="L213" s="50">
        <v>8.41</v>
      </c>
      <c r="M213" s="50">
        <v>8.14</v>
      </c>
      <c r="N213" s="50">
        <v>7.45</v>
      </c>
      <c r="O213" t="str">
        <f>IFERROR(VLOOKUP(A213,'EU-OECD'!$D$2:$E$29,2,FALSE)," ")</f>
        <v xml:space="preserve"> </v>
      </c>
      <c r="P213" t="str">
        <f t="shared" si="6"/>
        <v xml:space="preserve"> </v>
      </c>
      <c r="Q213" s="62" t="str">
        <f t="shared" si="7"/>
        <v xml:space="preserve"> </v>
      </c>
    </row>
    <row r="214" spans="1:17">
      <c r="A214" s="61" t="s">
        <v>314</v>
      </c>
      <c r="B214" s="50" t="s">
        <v>267</v>
      </c>
      <c r="C214" s="50" t="s">
        <v>267</v>
      </c>
      <c r="D214" s="50" t="s">
        <v>267</v>
      </c>
      <c r="E214" s="50" t="s">
        <v>267</v>
      </c>
      <c r="F214" s="50" t="s">
        <v>267</v>
      </c>
      <c r="G214" s="50" t="s">
        <v>267</v>
      </c>
      <c r="H214" s="50" t="s">
        <v>267</v>
      </c>
      <c r="I214" s="50" t="s">
        <v>267</v>
      </c>
      <c r="J214" s="50" t="s">
        <v>267</v>
      </c>
      <c r="K214" s="50" t="s">
        <v>267</v>
      </c>
      <c r="L214" s="50" t="s">
        <v>267</v>
      </c>
      <c r="M214" s="50" t="s">
        <v>267</v>
      </c>
      <c r="N214" s="50" t="s">
        <v>267</v>
      </c>
      <c r="O214" t="str">
        <f>IFERROR(VLOOKUP(A214,'EU-OECD'!$D$2:$E$29,2,FALSE)," ")</f>
        <v xml:space="preserve"> </v>
      </c>
      <c r="P214" t="str">
        <f t="shared" si="6"/>
        <v xml:space="preserve"> </v>
      </c>
      <c r="Q214" s="62" t="str">
        <f t="shared" si="7"/>
        <v xml:space="preserve"> </v>
      </c>
    </row>
    <row r="215" spans="1:17">
      <c r="A215" s="61" t="s">
        <v>129</v>
      </c>
      <c r="B215" s="50">
        <v>1.44</v>
      </c>
      <c r="C215" s="50">
        <v>1.43</v>
      </c>
      <c r="D215" s="50">
        <v>1.49</v>
      </c>
      <c r="E215" s="50">
        <v>1.49</v>
      </c>
      <c r="F215" s="50">
        <v>1.5</v>
      </c>
      <c r="G215" s="50">
        <v>1.5</v>
      </c>
      <c r="H215" s="50">
        <v>1.5</v>
      </c>
      <c r="I215" s="50">
        <v>1.5</v>
      </c>
      <c r="J215" s="50">
        <v>1.5</v>
      </c>
      <c r="K215" s="50">
        <v>1.5</v>
      </c>
      <c r="L215" s="50">
        <v>1.5</v>
      </c>
      <c r="M215" s="50">
        <v>1.53</v>
      </c>
      <c r="N215" s="50">
        <v>1.57</v>
      </c>
      <c r="O215" t="str">
        <f>IFERROR(VLOOKUP(A215,'EU-OECD'!$D$2:$E$29,2,FALSE)," ")</f>
        <v xml:space="preserve"> </v>
      </c>
      <c r="P215" t="str">
        <f t="shared" si="6"/>
        <v xml:space="preserve"> </v>
      </c>
      <c r="Q215" s="62" t="str">
        <f t="shared" si="7"/>
        <v xml:space="preserve"> </v>
      </c>
    </row>
    <row r="216" spans="1:17">
      <c r="A216" s="61" t="s">
        <v>115</v>
      </c>
      <c r="B216" s="50">
        <v>2.23</v>
      </c>
      <c r="C216" s="50">
        <v>2.2200000000000002</v>
      </c>
      <c r="D216" s="50">
        <v>2.13</v>
      </c>
      <c r="E216" s="50">
        <v>2.2400000000000002</v>
      </c>
      <c r="F216" s="50">
        <v>2.2799999999999998</v>
      </c>
      <c r="G216" s="50">
        <v>2.44</v>
      </c>
      <c r="H216" s="50">
        <v>2.38</v>
      </c>
      <c r="I216" s="50">
        <v>2.4</v>
      </c>
      <c r="J216" s="50">
        <v>2.2799999999999998</v>
      </c>
      <c r="K216" s="50">
        <v>2.2999999999999998</v>
      </c>
      <c r="L216" s="50">
        <v>2.66</v>
      </c>
      <c r="M216" s="50">
        <v>3.02</v>
      </c>
      <c r="N216" s="50">
        <v>2.98</v>
      </c>
      <c r="O216" t="str">
        <f>IFERROR(VLOOKUP(A216,'EU-OECD'!$D$2:$E$29,2,FALSE)," ")</f>
        <v xml:space="preserve"> </v>
      </c>
      <c r="P216" t="str">
        <f t="shared" si="6"/>
        <v xml:space="preserve"> </v>
      </c>
      <c r="Q216" s="62" t="str">
        <f t="shared" si="7"/>
        <v xml:space="preserve"> </v>
      </c>
    </row>
    <row r="217" spans="1:17">
      <c r="A217" s="61" t="s">
        <v>116</v>
      </c>
      <c r="B217" s="50">
        <v>8.4700000000000006</v>
      </c>
      <c r="C217" s="50">
        <v>8.4499999999999993</v>
      </c>
      <c r="D217" s="50">
        <v>9.68</v>
      </c>
      <c r="E217" s="50">
        <v>9.5500000000000007</v>
      </c>
      <c r="F217" s="50">
        <v>9.61</v>
      </c>
      <c r="G217" s="50">
        <v>8.93</v>
      </c>
      <c r="H217" s="50">
        <v>8.2100000000000009</v>
      </c>
      <c r="I217" s="50">
        <v>7.66</v>
      </c>
      <c r="J217" s="50">
        <v>7.27</v>
      </c>
      <c r="K217" s="50">
        <v>7.35</v>
      </c>
      <c r="L217" s="50">
        <v>7.72</v>
      </c>
      <c r="M217" s="50">
        <v>8.2200000000000006</v>
      </c>
      <c r="N217" s="50">
        <v>7.68</v>
      </c>
      <c r="O217" t="str">
        <f>IFERROR(VLOOKUP(A217,'EU-OECD'!$D$2:$E$29,2,FALSE)," ")</f>
        <v xml:space="preserve"> </v>
      </c>
      <c r="P217" t="str">
        <f t="shared" si="6"/>
        <v xml:space="preserve"> </v>
      </c>
      <c r="Q217" s="62" t="str">
        <f t="shared" si="7"/>
        <v xml:space="preserve"> </v>
      </c>
    </row>
    <row r="218" spans="1:17">
      <c r="A218" s="61" t="s">
        <v>79</v>
      </c>
      <c r="B218" s="50">
        <v>11.32</v>
      </c>
      <c r="C218" s="50">
        <v>10.71</v>
      </c>
      <c r="D218" s="50">
        <v>11.3</v>
      </c>
      <c r="E218" s="50">
        <v>11.8</v>
      </c>
      <c r="F218" s="50">
        <v>11.84</v>
      </c>
      <c r="G218" s="50">
        <v>11.87</v>
      </c>
      <c r="H218" s="50">
        <v>12.26</v>
      </c>
      <c r="I218" s="50">
        <v>12.25</v>
      </c>
      <c r="J218" s="50">
        <v>11.76</v>
      </c>
      <c r="K218" s="50">
        <v>11.74</v>
      </c>
      <c r="L218" s="50">
        <v>11.58</v>
      </c>
      <c r="M218" s="50">
        <v>12.45</v>
      </c>
      <c r="N218" s="50">
        <v>12.14</v>
      </c>
      <c r="O218" t="str">
        <f>IFERROR(VLOOKUP(A218,'EU-OECD'!$D$2:$E$29,2,FALSE)," ")</f>
        <v xml:space="preserve"> </v>
      </c>
      <c r="P218" t="str">
        <f t="shared" si="6"/>
        <v xml:space="preserve"> </v>
      </c>
      <c r="Q218" s="62" t="str">
        <f t="shared" si="7"/>
        <v xml:space="preserve"> </v>
      </c>
    </row>
    <row r="219" spans="1:17">
      <c r="A219" s="61" t="s">
        <v>172</v>
      </c>
      <c r="B219" s="50">
        <v>7.86</v>
      </c>
      <c r="C219" s="50">
        <v>7.71</v>
      </c>
      <c r="D219" s="50">
        <v>8.33</v>
      </c>
      <c r="E219" s="50">
        <v>8.0299999999999994</v>
      </c>
      <c r="F219" s="50">
        <v>6.74</v>
      </c>
      <c r="G219" s="50">
        <v>6.59</v>
      </c>
      <c r="H219" s="50">
        <v>7.28</v>
      </c>
      <c r="I219" s="50">
        <v>7.7</v>
      </c>
      <c r="J219" s="50">
        <v>7.8</v>
      </c>
      <c r="K219" s="50">
        <v>7.62</v>
      </c>
      <c r="L219" s="50">
        <v>7.35</v>
      </c>
      <c r="M219" s="50">
        <v>7.57</v>
      </c>
      <c r="N219" s="50">
        <v>8.39</v>
      </c>
      <c r="O219" t="str">
        <f>IFERROR(VLOOKUP(A219,'EU-OECD'!$D$2:$E$29,2,FALSE)," ")</f>
        <v xml:space="preserve"> </v>
      </c>
      <c r="P219" t="str">
        <f t="shared" si="6"/>
        <v xml:space="preserve"> </v>
      </c>
      <c r="Q219" s="62" t="str">
        <f t="shared" si="7"/>
        <v xml:space="preserve"> </v>
      </c>
    </row>
    <row r="220" spans="1:17">
      <c r="A220" s="61" t="s">
        <v>315</v>
      </c>
      <c r="B220" s="50">
        <v>5.13</v>
      </c>
      <c r="C220" s="50">
        <v>4.83</v>
      </c>
      <c r="D220" s="50">
        <v>4.7300000000000004</v>
      </c>
      <c r="E220" s="50">
        <v>4.8</v>
      </c>
      <c r="F220" s="50">
        <v>4.75</v>
      </c>
      <c r="G220" s="50">
        <v>4.8899999999999997</v>
      </c>
      <c r="H220" s="50">
        <v>5.03</v>
      </c>
      <c r="I220" s="50">
        <v>5.44</v>
      </c>
      <c r="J220" s="50">
        <v>4.74</v>
      </c>
      <c r="K220" s="50">
        <v>5</v>
      </c>
      <c r="L220" s="50">
        <v>5.05</v>
      </c>
      <c r="M220" s="50">
        <v>5.19</v>
      </c>
      <c r="N220" s="50">
        <v>5.07</v>
      </c>
      <c r="O220" t="str">
        <f>IFERROR(VLOOKUP(A220,'EU-OECD'!$D$2:$E$29,2,FALSE)," ")</f>
        <v xml:space="preserve"> </v>
      </c>
      <c r="P220" t="str">
        <f t="shared" si="6"/>
        <v xml:space="preserve"> </v>
      </c>
      <c r="Q220" s="62" t="str">
        <f t="shared" si="7"/>
        <v xml:space="preserve"> </v>
      </c>
    </row>
    <row r="221" spans="1:17">
      <c r="A221" s="61" t="s">
        <v>316</v>
      </c>
      <c r="B221" s="50">
        <v>4.01</v>
      </c>
      <c r="C221" s="50">
        <v>3.9</v>
      </c>
      <c r="D221" s="50">
        <v>4.3099999999999996</v>
      </c>
      <c r="E221" s="50">
        <v>4.3099999999999996</v>
      </c>
      <c r="F221" s="50">
        <v>4.21</v>
      </c>
      <c r="G221" s="50">
        <v>4.01</v>
      </c>
      <c r="H221" s="50">
        <v>4.1100000000000003</v>
      </c>
      <c r="I221" s="50">
        <v>4.01</v>
      </c>
      <c r="J221" s="50">
        <v>3.91</v>
      </c>
      <c r="K221" s="50">
        <v>3.91</v>
      </c>
      <c r="L221" s="50">
        <v>3.91</v>
      </c>
      <c r="M221" s="50">
        <v>3.81</v>
      </c>
      <c r="N221" s="50">
        <v>3.81</v>
      </c>
      <c r="O221" t="str">
        <f>IFERROR(VLOOKUP(A221,'EU-OECD'!$D$2:$E$29,2,FALSE)," ")</f>
        <v xml:space="preserve"> </v>
      </c>
      <c r="P221" t="str">
        <f t="shared" si="6"/>
        <v xml:space="preserve"> </v>
      </c>
      <c r="Q221" s="62" t="str">
        <f t="shared" si="7"/>
        <v xml:space="preserve"> </v>
      </c>
    </row>
    <row r="222" spans="1:17">
      <c r="A222" s="61" t="s">
        <v>195</v>
      </c>
      <c r="B222" s="50">
        <v>8.2200000000000006</v>
      </c>
      <c r="C222" s="50">
        <v>7.89</v>
      </c>
      <c r="D222" s="50">
        <v>6.35</v>
      </c>
      <c r="E222" s="50">
        <v>6.79</v>
      </c>
      <c r="F222" s="50">
        <v>7.53</v>
      </c>
      <c r="G222" s="50">
        <v>7.92</v>
      </c>
      <c r="H222" s="50">
        <v>7.81</v>
      </c>
      <c r="I222" s="50">
        <v>8.24</v>
      </c>
      <c r="J222" s="50">
        <v>7.55</v>
      </c>
      <c r="K222" s="50">
        <v>7.36</v>
      </c>
      <c r="L222" s="50">
        <v>7.09</v>
      </c>
      <c r="M222" s="50">
        <v>7.46</v>
      </c>
      <c r="N222" s="50">
        <v>7.79</v>
      </c>
      <c r="O222" t="str">
        <f>IFERROR(VLOOKUP(A222,'EU-OECD'!$D$2:$E$29,2,FALSE)," ")</f>
        <v xml:space="preserve"> </v>
      </c>
      <c r="P222" t="str">
        <f t="shared" si="6"/>
        <v xml:space="preserve"> </v>
      </c>
      <c r="Q222" s="62" t="str">
        <f t="shared" si="7"/>
        <v xml:space="preserve"> </v>
      </c>
    </row>
    <row r="223" spans="1:17">
      <c r="A223" s="61" t="s">
        <v>158</v>
      </c>
      <c r="B223" s="50">
        <v>14.11</v>
      </c>
      <c r="C223" s="50">
        <v>14.09</v>
      </c>
      <c r="D223" s="50">
        <v>15.39</v>
      </c>
      <c r="E223" s="50">
        <v>15.74</v>
      </c>
      <c r="F223" s="50">
        <v>15.02</v>
      </c>
      <c r="G223" s="50">
        <v>14.92</v>
      </c>
      <c r="H223" s="50">
        <v>16</v>
      </c>
      <c r="I223" s="50">
        <v>15.56</v>
      </c>
      <c r="J223" s="50">
        <v>13.19</v>
      </c>
      <c r="K223" s="50">
        <v>12.52</v>
      </c>
      <c r="L223" s="50">
        <v>12.48</v>
      </c>
      <c r="M223" s="50">
        <v>12.97</v>
      </c>
      <c r="N223" s="50">
        <v>11.95</v>
      </c>
      <c r="O223" t="str">
        <f>IFERROR(VLOOKUP(A223,'EU-OECD'!$D$2:$E$29,2,FALSE)," ")</f>
        <v xml:space="preserve"> </v>
      </c>
      <c r="P223" t="str">
        <f t="shared" si="6"/>
        <v xml:space="preserve"> </v>
      </c>
      <c r="Q223" s="62" t="str">
        <f t="shared" si="7"/>
        <v xml:space="preserve"> </v>
      </c>
    </row>
    <row r="224" spans="1:17">
      <c r="A224" s="61" t="s">
        <v>117</v>
      </c>
      <c r="B224" s="50">
        <v>6.98</v>
      </c>
      <c r="C224" s="50">
        <v>6.93</v>
      </c>
      <c r="D224" s="50">
        <v>9.7200000000000006</v>
      </c>
      <c r="E224" s="50">
        <v>10.130000000000001</v>
      </c>
      <c r="F224" s="50">
        <v>10.31</v>
      </c>
      <c r="G224" s="50">
        <v>10.42</v>
      </c>
      <c r="H224" s="50">
        <v>10.87</v>
      </c>
      <c r="I224" s="50">
        <v>11.05</v>
      </c>
      <c r="J224" s="50">
        <v>11.68</v>
      </c>
      <c r="K224" s="50">
        <v>11.92</v>
      </c>
      <c r="L224" s="50">
        <v>11.89</v>
      </c>
      <c r="M224" s="50">
        <v>11.53</v>
      </c>
      <c r="N224" s="50">
        <v>11.68</v>
      </c>
      <c r="O224" t="str">
        <f>IFERROR(VLOOKUP(A224,'EU-OECD'!$D$2:$E$29,2,FALSE)," ")</f>
        <v xml:space="preserve"> </v>
      </c>
      <c r="P224" t="str">
        <f t="shared" si="6"/>
        <v xml:space="preserve"> </v>
      </c>
      <c r="Q224" s="62" t="str">
        <f t="shared" si="7"/>
        <v xml:space="preserve"> </v>
      </c>
    </row>
    <row r="225" spans="1:17">
      <c r="A225" s="61" t="s">
        <v>80</v>
      </c>
      <c r="B225" s="50">
        <v>12.16</v>
      </c>
      <c r="C225" s="50">
        <v>12.1</v>
      </c>
      <c r="D225" s="50">
        <v>12.14</v>
      </c>
      <c r="E225" s="50">
        <v>12.61</v>
      </c>
      <c r="F225" s="50">
        <v>12.34</v>
      </c>
      <c r="G225" s="50">
        <v>11.21</v>
      </c>
      <c r="H225" s="50">
        <v>9.9600000000000009</v>
      </c>
      <c r="I225" s="50">
        <v>9.81</v>
      </c>
      <c r="J225" s="50">
        <v>9.4499999999999993</v>
      </c>
      <c r="K225" s="50">
        <v>9.1199999999999992</v>
      </c>
      <c r="L225" s="50">
        <v>8.92</v>
      </c>
      <c r="M225" s="50">
        <v>8.91</v>
      </c>
      <c r="N225" s="50">
        <v>8.68</v>
      </c>
      <c r="O225">
        <f>IFERROR(VLOOKUP(A225,'EU-OECD'!$D$2:$E$29,2,FALSE)," ")</f>
        <v>1</v>
      </c>
      <c r="P225">
        <f t="shared" si="6"/>
        <v>8.68</v>
      </c>
      <c r="Q225" s="62">
        <f t="shared" si="7"/>
        <v>0.77667293310497187</v>
      </c>
    </row>
    <row r="226" spans="1:17">
      <c r="A226" s="61" t="s">
        <v>124</v>
      </c>
      <c r="B226" s="50">
        <v>11.09</v>
      </c>
      <c r="C226" s="50">
        <v>10.97</v>
      </c>
      <c r="D226" s="50">
        <v>11.07</v>
      </c>
      <c r="E226" s="50">
        <v>11.19</v>
      </c>
      <c r="F226" s="50">
        <v>10.96</v>
      </c>
      <c r="G226" s="50">
        <v>10.66</v>
      </c>
      <c r="H226" s="50">
        <v>10.18</v>
      </c>
      <c r="I226" s="50">
        <v>9.94</v>
      </c>
      <c r="J226" s="50">
        <v>9.4600000000000009</v>
      </c>
      <c r="K226" s="50">
        <v>8.9</v>
      </c>
      <c r="L226" s="50">
        <v>8.1999999999999993</v>
      </c>
      <c r="M226" s="50">
        <v>7.94</v>
      </c>
      <c r="N226" s="50">
        <v>7.47</v>
      </c>
      <c r="O226" t="str">
        <f>IFERROR(VLOOKUP(A226,'EU-OECD'!$D$2:$E$29,2,FALSE)," ")</f>
        <v xml:space="preserve"> </v>
      </c>
      <c r="P226" t="str">
        <f t="shared" si="6"/>
        <v xml:space="preserve"> </v>
      </c>
      <c r="Q226" s="62" t="str">
        <f t="shared" si="7"/>
        <v xml:space="preserve"> </v>
      </c>
    </row>
    <row r="227" spans="1:17">
      <c r="A227" s="61" t="s">
        <v>317</v>
      </c>
      <c r="B227" s="50">
        <v>4.12</v>
      </c>
      <c r="C227" s="50">
        <v>4.12</v>
      </c>
      <c r="D227" s="50">
        <v>4.0999999999999996</v>
      </c>
      <c r="E227" s="50">
        <v>4.33</v>
      </c>
      <c r="F227" s="50">
        <v>4.24</v>
      </c>
      <c r="G227" s="50">
        <v>4.93</v>
      </c>
      <c r="H227" s="50">
        <v>5.15</v>
      </c>
      <c r="I227" s="50">
        <v>5.22</v>
      </c>
      <c r="J227" s="50">
        <v>5.05</v>
      </c>
      <c r="K227" s="50">
        <v>4.83</v>
      </c>
      <c r="L227" s="50">
        <v>5.01</v>
      </c>
      <c r="M227" s="50">
        <v>5.28</v>
      </c>
      <c r="N227" s="50">
        <v>5.42</v>
      </c>
      <c r="O227" t="str">
        <f>IFERROR(VLOOKUP(A227,'EU-OECD'!$D$2:$E$29,2,FALSE)," ")</f>
        <v xml:space="preserve"> </v>
      </c>
      <c r="P227" t="str">
        <f t="shared" si="6"/>
        <v xml:space="preserve"> </v>
      </c>
      <c r="Q227" s="62" t="str">
        <f t="shared" si="7"/>
        <v xml:space="preserve"> </v>
      </c>
    </row>
    <row r="228" spans="1:17">
      <c r="A228" s="61" t="s">
        <v>119</v>
      </c>
      <c r="B228" s="50">
        <v>3.91</v>
      </c>
      <c r="C228" s="50">
        <v>3.82</v>
      </c>
      <c r="D228" s="50">
        <v>3.86</v>
      </c>
      <c r="E228" s="50">
        <v>3.63</v>
      </c>
      <c r="F228" s="50">
        <v>3.61</v>
      </c>
      <c r="G228" s="50">
        <v>3.69</v>
      </c>
      <c r="H228" s="50">
        <v>3.96</v>
      </c>
      <c r="I228" s="50">
        <v>3.94</v>
      </c>
      <c r="J228" s="50">
        <v>4.1900000000000004</v>
      </c>
      <c r="K228" s="50">
        <v>3.95</v>
      </c>
      <c r="L228" s="50">
        <v>3.75</v>
      </c>
      <c r="M228" s="50">
        <v>3.75</v>
      </c>
      <c r="N228" s="50">
        <v>3.92</v>
      </c>
      <c r="O228" t="str">
        <f>IFERROR(VLOOKUP(A228,'EU-OECD'!$D$2:$E$29,2,FALSE)," ")</f>
        <v xml:space="preserve"> </v>
      </c>
      <c r="P228" t="str">
        <f t="shared" si="6"/>
        <v xml:space="preserve"> </v>
      </c>
      <c r="Q228" s="62" t="str">
        <f t="shared" si="7"/>
        <v xml:space="preserve"> </v>
      </c>
    </row>
    <row r="229" spans="1:17">
      <c r="A229" s="61" t="s">
        <v>178</v>
      </c>
      <c r="B229" s="50">
        <v>10.82</v>
      </c>
      <c r="C229" s="50">
        <v>10.68</v>
      </c>
      <c r="D229" s="50">
        <v>10.94</v>
      </c>
      <c r="E229" s="50">
        <v>10.28</v>
      </c>
      <c r="F229" s="50">
        <v>9.8699999999999992</v>
      </c>
      <c r="G229" s="50">
        <v>10.050000000000001</v>
      </c>
      <c r="H229" s="50">
        <v>10.39</v>
      </c>
      <c r="I229" s="50">
        <v>11.7</v>
      </c>
      <c r="J229" s="50">
        <v>11.53</v>
      </c>
      <c r="K229" s="50">
        <v>11.67</v>
      </c>
      <c r="L229" s="50">
        <v>11.44</v>
      </c>
      <c r="M229" s="50">
        <v>11.94</v>
      </c>
      <c r="N229" s="50">
        <v>12.64</v>
      </c>
      <c r="O229" t="str">
        <f>IFERROR(VLOOKUP(A229,'EU-OECD'!$D$2:$E$29,2,FALSE)," ")</f>
        <v xml:space="preserve"> </v>
      </c>
      <c r="P229" t="str">
        <f t="shared" si="6"/>
        <v xml:space="preserve"> </v>
      </c>
      <c r="Q229" s="62" t="str">
        <f t="shared" si="7"/>
        <v xml:space="preserve"> </v>
      </c>
    </row>
    <row r="230" spans="1:17">
      <c r="A230" s="61" t="s">
        <v>169</v>
      </c>
      <c r="B230" s="50">
        <v>2.11</v>
      </c>
      <c r="C230" s="50">
        <v>1.97</v>
      </c>
      <c r="D230" s="50">
        <v>2.2599999999999998</v>
      </c>
      <c r="E230" s="50">
        <v>2.16</v>
      </c>
      <c r="F230" s="50">
        <v>2.06</v>
      </c>
      <c r="G230" s="50">
        <v>1.96</v>
      </c>
      <c r="H230" s="50">
        <v>1.85</v>
      </c>
      <c r="I230" s="50">
        <v>1.77</v>
      </c>
      <c r="J230" s="50">
        <v>1.74</v>
      </c>
      <c r="K230" s="50">
        <v>1.78</v>
      </c>
      <c r="L230" s="50">
        <v>1.8</v>
      </c>
      <c r="M230" s="50">
        <v>1.83</v>
      </c>
      <c r="N230" s="50">
        <v>1.8</v>
      </c>
      <c r="O230" t="str">
        <f>IFERROR(VLOOKUP(A230,'EU-OECD'!$D$2:$E$29,2,FALSE)," ")</f>
        <v xml:space="preserve"> </v>
      </c>
      <c r="P230" t="str">
        <f t="shared" si="6"/>
        <v xml:space="preserve"> </v>
      </c>
      <c r="Q230" s="62" t="str">
        <f t="shared" si="7"/>
        <v xml:space="preserve"> </v>
      </c>
    </row>
    <row r="231" spans="1:17">
      <c r="A231" s="61" t="s">
        <v>135</v>
      </c>
      <c r="B231" s="50">
        <v>6.02</v>
      </c>
      <c r="C231" s="50">
        <v>3.72</v>
      </c>
      <c r="D231" s="50">
        <v>5.07</v>
      </c>
      <c r="E231" s="50">
        <v>5.55</v>
      </c>
      <c r="F231" s="50">
        <v>5.49</v>
      </c>
      <c r="G231" s="50">
        <v>6.24</v>
      </c>
      <c r="H231" s="50">
        <v>5.83</v>
      </c>
      <c r="I231" s="50">
        <v>5.7</v>
      </c>
      <c r="J231" s="50">
        <v>5.2</v>
      </c>
      <c r="K231" s="50">
        <v>5.03</v>
      </c>
      <c r="L231" s="50">
        <v>5.42</v>
      </c>
      <c r="M231" s="50">
        <v>5.9</v>
      </c>
      <c r="N231" s="50">
        <v>6.18</v>
      </c>
      <c r="O231" t="str">
        <f>IFERROR(VLOOKUP(A231,'EU-OECD'!$D$2:$E$29,2,FALSE)," ")</f>
        <v xml:space="preserve"> </v>
      </c>
      <c r="P231" t="str">
        <f t="shared" si="6"/>
        <v xml:space="preserve"> </v>
      </c>
      <c r="Q231" s="62" t="str">
        <f t="shared" si="7"/>
        <v xml:space="preserve"> </v>
      </c>
    </row>
    <row r="232" spans="1:17">
      <c r="A232" s="61" t="s">
        <v>120</v>
      </c>
      <c r="B232" s="50">
        <v>15.41</v>
      </c>
      <c r="C232" s="50">
        <v>15.25</v>
      </c>
      <c r="D232" s="50">
        <v>13</v>
      </c>
      <c r="E232" s="50">
        <v>13.54</v>
      </c>
      <c r="F232" s="50">
        <v>13.85</v>
      </c>
      <c r="G232" s="50">
        <v>15.23</v>
      </c>
      <c r="H232" s="50">
        <v>16.420000000000002</v>
      </c>
      <c r="I232" s="50">
        <v>17.41</v>
      </c>
      <c r="J232" s="50">
        <v>17.61</v>
      </c>
      <c r="K232" s="50">
        <v>18.27</v>
      </c>
      <c r="L232" s="50">
        <v>18.28</v>
      </c>
      <c r="M232" s="50">
        <v>18.22</v>
      </c>
      <c r="N232" s="50">
        <v>17.87</v>
      </c>
      <c r="O232" t="str">
        <f>IFERROR(VLOOKUP(A232,'EU-OECD'!$D$2:$E$29,2,FALSE)," ")</f>
        <v xml:space="preserve"> </v>
      </c>
      <c r="P232" t="str">
        <f t="shared" si="6"/>
        <v xml:space="preserve"> </v>
      </c>
      <c r="Q232" s="62" t="str">
        <f t="shared" si="7"/>
        <v xml:space="preserve"> </v>
      </c>
    </row>
    <row r="233" spans="1:17">
      <c r="A233" s="61" t="s">
        <v>318</v>
      </c>
      <c r="B233" s="50" t="s">
        <v>267</v>
      </c>
      <c r="C233" s="50" t="s">
        <v>267</v>
      </c>
      <c r="D233" s="50" t="s">
        <v>267</v>
      </c>
      <c r="E233" s="50" t="s">
        <v>267</v>
      </c>
      <c r="F233" s="50" t="s">
        <v>267</v>
      </c>
      <c r="G233" s="50" t="s">
        <v>267</v>
      </c>
      <c r="H233" s="50" t="s">
        <v>267</v>
      </c>
      <c r="I233" s="50" t="s">
        <v>267</v>
      </c>
      <c r="J233" s="50" t="s">
        <v>267</v>
      </c>
      <c r="K233" s="50" t="s">
        <v>267</v>
      </c>
      <c r="L233" s="50" t="s">
        <v>267</v>
      </c>
      <c r="M233" s="50" t="s">
        <v>267</v>
      </c>
      <c r="N233" s="50" t="s">
        <v>267</v>
      </c>
      <c r="O233" t="str">
        <f>IFERROR(VLOOKUP(A233,'EU-OECD'!$D$2:$E$29,2,FALSE)," ")</f>
        <v xml:space="preserve"> </v>
      </c>
      <c r="P233" t="str">
        <f t="shared" si="6"/>
        <v xml:space="preserve"> </v>
      </c>
      <c r="Q233" s="62" t="str">
        <f t="shared" si="7"/>
        <v xml:space="preserve"> </v>
      </c>
    </row>
    <row r="234" spans="1:17">
      <c r="A234" s="61" t="s">
        <v>319</v>
      </c>
      <c r="B234" s="50" t="s">
        <v>267</v>
      </c>
      <c r="C234" s="50" t="s">
        <v>267</v>
      </c>
      <c r="D234" s="50" t="s">
        <v>267</v>
      </c>
      <c r="E234" s="50" t="s">
        <v>267</v>
      </c>
      <c r="F234" s="50" t="s">
        <v>267</v>
      </c>
      <c r="G234" s="50" t="s">
        <v>267</v>
      </c>
      <c r="H234" s="50" t="s">
        <v>267</v>
      </c>
      <c r="I234" s="50" t="s">
        <v>267</v>
      </c>
      <c r="J234" s="50" t="s">
        <v>267</v>
      </c>
      <c r="K234" s="50" t="s">
        <v>267</v>
      </c>
      <c r="L234" s="50" t="s">
        <v>267</v>
      </c>
      <c r="M234" s="50" t="s">
        <v>267</v>
      </c>
      <c r="N234" s="50" t="s">
        <v>267</v>
      </c>
      <c r="O234" t="str">
        <f>IFERROR(VLOOKUP(A234,'EU-OECD'!$D$2:$E$29,2,FALSE)," ")</f>
        <v xml:space="preserve"> </v>
      </c>
      <c r="P234" t="str">
        <f t="shared" si="6"/>
        <v xml:space="preserve"> </v>
      </c>
      <c r="Q234" s="62" t="str">
        <f t="shared" si="7"/>
        <v xml:space="preserve"> </v>
      </c>
    </row>
    <row r="235" spans="1:17">
      <c r="A235" s="61" t="s">
        <v>216</v>
      </c>
      <c r="B235" s="50">
        <v>10.84</v>
      </c>
      <c r="C235" s="50">
        <v>9.1</v>
      </c>
      <c r="D235" s="50">
        <v>9.51</v>
      </c>
      <c r="E235" s="50">
        <v>9.9</v>
      </c>
      <c r="F235" s="50">
        <v>9.9</v>
      </c>
      <c r="G235" s="50">
        <v>10.18</v>
      </c>
      <c r="H235" s="50">
        <v>10.220000000000001</v>
      </c>
      <c r="I235" s="50">
        <v>10.76</v>
      </c>
      <c r="J235" s="50">
        <v>10.84</v>
      </c>
      <c r="K235" s="50">
        <v>10.74</v>
      </c>
      <c r="L235" s="50">
        <v>10.57</v>
      </c>
      <c r="M235" s="50">
        <v>10.41</v>
      </c>
      <c r="N235" s="50">
        <v>10.37</v>
      </c>
      <c r="O235" t="str">
        <f>IFERROR(VLOOKUP(A235,'EU-OECD'!$D$2:$E$29,2,FALSE)," ")</f>
        <v xml:space="preserve"> </v>
      </c>
      <c r="P235" t="str">
        <f t="shared" si="6"/>
        <v xml:space="preserve"> </v>
      </c>
      <c r="Q235" s="62" t="str">
        <f t="shared" si="7"/>
        <v xml:space="preserve"> </v>
      </c>
    </row>
    <row r="236" spans="1:17">
      <c r="A236" s="61" t="s">
        <v>182</v>
      </c>
      <c r="B236" s="50">
        <v>6.69</v>
      </c>
      <c r="C236" s="50">
        <v>6.6</v>
      </c>
      <c r="D236" s="50">
        <v>5.82</v>
      </c>
      <c r="E236" s="50">
        <v>5.67</v>
      </c>
      <c r="F236" s="50">
        <v>6.06</v>
      </c>
      <c r="G236" s="50">
        <v>6.39</v>
      </c>
      <c r="H236" s="50">
        <v>6.43</v>
      </c>
      <c r="I236" s="50">
        <v>6.83</v>
      </c>
      <c r="J236" s="50">
        <v>7.3</v>
      </c>
      <c r="K236" s="50">
        <v>7.66</v>
      </c>
      <c r="L236" s="50">
        <v>7.91</v>
      </c>
      <c r="M236" s="50">
        <v>7.82</v>
      </c>
      <c r="N236" s="50">
        <v>8.15</v>
      </c>
      <c r="O236" t="str">
        <f>IFERROR(VLOOKUP(A236,'EU-OECD'!$D$2:$E$29,2,FALSE)," ")</f>
        <v xml:space="preserve"> </v>
      </c>
      <c r="P236" t="str">
        <f t="shared" si="6"/>
        <v xml:space="preserve"> </v>
      </c>
      <c r="Q236" s="62" t="str">
        <f t="shared" si="7"/>
        <v xml:space="preserve"> </v>
      </c>
    </row>
    <row r="237" spans="1:17">
      <c r="A237" s="61" t="s">
        <v>157</v>
      </c>
      <c r="B237" s="50">
        <v>3.76</v>
      </c>
      <c r="C237" s="50">
        <v>3.72</v>
      </c>
      <c r="D237" s="50">
        <v>3.96</v>
      </c>
      <c r="E237" s="50">
        <v>3.91</v>
      </c>
      <c r="F237" s="50">
        <v>3.58</v>
      </c>
      <c r="G237" s="50">
        <v>3.98</v>
      </c>
      <c r="H237" s="50">
        <v>4.08</v>
      </c>
      <c r="I237" s="50">
        <v>4.45</v>
      </c>
      <c r="J237" s="50">
        <v>4.87</v>
      </c>
      <c r="K237" s="50">
        <v>4.8899999999999997</v>
      </c>
      <c r="L237" s="50">
        <v>5.04</v>
      </c>
      <c r="M237" s="50">
        <v>4.79</v>
      </c>
      <c r="N237" s="50">
        <v>4.99</v>
      </c>
      <c r="O237" t="str">
        <f>IFERROR(VLOOKUP(A237,'EU-OECD'!$D$2:$E$29,2,FALSE)," ")</f>
        <v xml:space="preserve"> </v>
      </c>
      <c r="P237" t="str">
        <f t="shared" si="6"/>
        <v xml:space="preserve"> </v>
      </c>
      <c r="Q237" s="62" t="str">
        <f t="shared" si="7"/>
        <v xml:space="preserve"> </v>
      </c>
    </row>
    <row r="238" spans="1:17">
      <c r="P238">
        <f>AVERAGE(P6:P237)</f>
        <v>11.338571428571431</v>
      </c>
    </row>
    <row r="239" spans="1:17">
      <c r="P239" s="1">
        <f>STDEVP(P6:P237)</f>
        <v>3.4230257232513979</v>
      </c>
      <c r="Q239" s="62"/>
    </row>
  </sheetData>
  <mergeCells count="2">
    <mergeCell ref="A1:E1"/>
    <mergeCell ref="A2:E2"/>
  </mergeCells>
  <pageMargins left="0.7" right="0.7" top="0.75" bottom="0.75" header="0.3" footer="0.3"/>
  <pageSetup paperSize="9" orientation="portrait" horizontalDpi="30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4"/>
  <sheetViews>
    <sheetView workbookViewId="0">
      <selection sqref="A1:E1"/>
    </sheetView>
  </sheetViews>
  <sheetFormatPr defaultRowHeight="16.5"/>
  <cols>
    <col min="1" max="1" width="34.140625" customWidth="1"/>
    <col min="2" max="2" width="13.85546875" style="48" customWidth="1"/>
    <col min="3" max="3" width="19.42578125" style="48" customWidth="1"/>
    <col min="4" max="14" width="13.85546875" style="48" customWidth="1"/>
    <col min="15" max="256" width="12.5703125" customWidth="1"/>
    <col min="257" max="257" width="34.140625" customWidth="1"/>
    <col min="258" max="270" width="13.85546875" customWidth="1"/>
    <col min="271" max="512" width="12.5703125" customWidth="1"/>
    <col min="513" max="513" width="34.140625" customWidth="1"/>
    <col min="514" max="526" width="13.85546875" customWidth="1"/>
    <col min="527" max="768" width="12.5703125" customWidth="1"/>
    <col min="769" max="769" width="34.140625" customWidth="1"/>
    <col min="770" max="782" width="13.85546875" customWidth="1"/>
    <col min="783" max="1024" width="12.5703125" customWidth="1"/>
    <col min="1025" max="1025" width="34.140625" customWidth="1"/>
    <col min="1026" max="1038" width="13.85546875" customWidth="1"/>
    <col min="1039" max="1280" width="12.5703125" customWidth="1"/>
    <col min="1281" max="1281" width="34.140625" customWidth="1"/>
    <col min="1282" max="1294" width="13.85546875" customWidth="1"/>
    <col min="1295" max="1536" width="12.5703125" customWidth="1"/>
    <col min="1537" max="1537" width="34.140625" customWidth="1"/>
    <col min="1538" max="1550" width="13.85546875" customWidth="1"/>
    <col min="1551" max="1792" width="12.5703125" customWidth="1"/>
    <col min="1793" max="1793" width="34.140625" customWidth="1"/>
    <col min="1794" max="1806" width="13.85546875" customWidth="1"/>
    <col min="1807" max="2048" width="12.5703125" customWidth="1"/>
    <col min="2049" max="2049" width="34.140625" customWidth="1"/>
    <col min="2050" max="2062" width="13.85546875" customWidth="1"/>
    <col min="2063" max="2304" width="12.5703125" customWidth="1"/>
    <col min="2305" max="2305" width="34.140625" customWidth="1"/>
    <col min="2306" max="2318" width="13.85546875" customWidth="1"/>
    <col min="2319" max="2560" width="12.5703125" customWidth="1"/>
    <col min="2561" max="2561" width="34.140625" customWidth="1"/>
    <col min="2562" max="2574" width="13.85546875" customWidth="1"/>
    <col min="2575" max="2816" width="12.5703125" customWidth="1"/>
    <col min="2817" max="2817" width="34.140625" customWidth="1"/>
    <col min="2818" max="2830" width="13.85546875" customWidth="1"/>
    <col min="2831" max="3072" width="12.5703125" customWidth="1"/>
    <col min="3073" max="3073" width="34.140625" customWidth="1"/>
    <col min="3074" max="3086" width="13.85546875" customWidth="1"/>
    <col min="3087" max="3328" width="12.5703125" customWidth="1"/>
    <col min="3329" max="3329" width="34.140625" customWidth="1"/>
    <col min="3330" max="3342" width="13.85546875" customWidth="1"/>
    <col min="3343" max="3584" width="12.5703125" customWidth="1"/>
    <col min="3585" max="3585" width="34.140625" customWidth="1"/>
    <col min="3586" max="3598" width="13.85546875" customWidth="1"/>
    <col min="3599" max="3840" width="12.5703125" customWidth="1"/>
    <col min="3841" max="3841" width="34.140625" customWidth="1"/>
    <col min="3842" max="3854" width="13.85546875" customWidth="1"/>
    <col min="3855" max="4096" width="12.5703125" customWidth="1"/>
    <col min="4097" max="4097" width="34.140625" customWidth="1"/>
    <col min="4098" max="4110" width="13.85546875" customWidth="1"/>
    <col min="4111" max="4352" width="12.5703125" customWidth="1"/>
    <col min="4353" max="4353" width="34.140625" customWidth="1"/>
    <col min="4354" max="4366" width="13.85546875" customWidth="1"/>
    <col min="4367" max="4608" width="12.5703125" customWidth="1"/>
    <col min="4609" max="4609" width="34.140625" customWidth="1"/>
    <col min="4610" max="4622" width="13.85546875" customWidth="1"/>
    <col min="4623" max="4864" width="12.5703125" customWidth="1"/>
    <col min="4865" max="4865" width="34.140625" customWidth="1"/>
    <col min="4866" max="4878" width="13.85546875" customWidth="1"/>
    <col min="4879" max="5120" width="12.5703125" customWidth="1"/>
    <col min="5121" max="5121" width="34.140625" customWidth="1"/>
    <col min="5122" max="5134" width="13.85546875" customWidth="1"/>
    <col min="5135" max="5376" width="12.5703125" customWidth="1"/>
    <col min="5377" max="5377" width="34.140625" customWidth="1"/>
    <col min="5378" max="5390" width="13.85546875" customWidth="1"/>
    <col min="5391" max="5632" width="12.5703125" customWidth="1"/>
    <col min="5633" max="5633" width="34.140625" customWidth="1"/>
    <col min="5634" max="5646" width="13.85546875" customWidth="1"/>
    <col min="5647" max="5888" width="12.5703125" customWidth="1"/>
    <col min="5889" max="5889" width="34.140625" customWidth="1"/>
    <col min="5890" max="5902" width="13.85546875" customWidth="1"/>
    <col min="5903" max="6144" width="12.5703125" customWidth="1"/>
    <col min="6145" max="6145" width="34.140625" customWidth="1"/>
    <col min="6146" max="6158" width="13.85546875" customWidth="1"/>
    <col min="6159" max="6400" width="12.5703125" customWidth="1"/>
    <col min="6401" max="6401" width="34.140625" customWidth="1"/>
    <col min="6402" max="6414" width="13.85546875" customWidth="1"/>
    <col min="6415" max="6656" width="12.5703125" customWidth="1"/>
    <col min="6657" max="6657" width="34.140625" customWidth="1"/>
    <col min="6658" max="6670" width="13.85546875" customWidth="1"/>
    <col min="6671" max="6912" width="12.5703125" customWidth="1"/>
    <col min="6913" max="6913" width="34.140625" customWidth="1"/>
    <col min="6914" max="6926" width="13.85546875" customWidth="1"/>
    <col min="6927" max="7168" width="12.5703125" customWidth="1"/>
    <col min="7169" max="7169" width="34.140625" customWidth="1"/>
    <col min="7170" max="7182" width="13.85546875" customWidth="1"/>
    <col min="7183" max="7424" width="12.5703125" customWidth="1"/>
    <col min="7425" max="7425" width="34.140625" customWidth="1"/>
    <col min="7426" max="7438" width="13.85546875" customWidth="1"/>
    <col min="7439" max="7680" width="12.5703125" customWidth="1"/>
    <col min="7681" max="7681" width="34.140625" customWidth="1"/>
    <col min="7682" max="7694" width="13.85546875" customWidth="1"/>
    <col min="7695" max="7936" width="12.5703125" customWidth="1"/>
    <col min="7937" max="7937" width="34.140625" customWidth="1"/>
    <col min="7938" max="7950" width="13.85546875" customWidth="1"/>
    <col min="7951" max="8192" width="12.5703125" customWidth="1"/>
    <col min="8193" max="8193" width="34.140625" customWidth="1"/>
    <col min="8194" max="8206" width="13.85546875" customWidth="1"/>
    <col min="8207" max="8448" width="12.5703125" customWidth="1"/>
    <col min="8449" max="8449" width="34.140625" customWidth="1"/>
    <col min="8450" max="8462" width="13.85546875" customWidth="1"/>
    <col min="8463" max="8704" width="12.5703125" customWidth="1"/>
    <col min="8705" max="8705" width="34.140625" customWidth="1"/>
    <col min="8706" max="8718" width="13.85546875" customWidth="1"/>
    <col min="8719" max="8960" width="12.5703125" customWidth="1"/>
    <col min="8961" max="8961" width="34.140625" customWidth="1"/>
    <col min="8962" max="8974" width="13.85546875" customWidth="1"/>
    <col min="8975" max="9216" width="12.5703125" customWidth="1"/>
    <col min="9217" max="9217" width="34.140625" customWidth="1"/>
    <col min="9218" max="9230" width="13.85546875" customWidth="1"/>
    <col min="9231" max="9472" width="12.5703125" customWidth="1"/>
    <col min="9473" max="9473" width="34.140625" customWidth="1"/>
    <col min="9474" max="9486" width="13.85546875" customWidth="1"/>
    <col min="9487" max="9728" width="12.5703125" customWidth="1"/>
    <col min="9729" max="9729" width="34.140625" customWidth="1"/>
    <col min="9730" max="9742" width="13.85546875" customWidth="1"/>
    <col min="9743" max="9984" width="12.5703125" customWidth="1"/>
    <col min="9985" max="9985" width="34.140625" customWidth="1"/>
    <col min="9986" max="9998" width="13.85546875" customWidth="1"/>
    <col min="9999" max="10240" width="12.5703125" customWidth="1"/>
    <col min="10241" max="10241" width="34.140625" customWidth="1"/>
    <col min="10242" max="10254" width="13.85546875" customWidth="1"/>
    <col min="10255" max="10496" width="12.5703125" customWidth="1"/>
    <col min="10497" max="10497" width="34.140625" customWidth="1"/>
    <col min="10498" max="10510" width="13.85546875" customWidth="1"/>
    <col min="10511" max="10752" width="12.5703125" customWidth="1"/>
    <col min="10753" max="10753" width="34.140625" customWidth="1"/>
    <col min="10754" max="10766" width="13.85546875" customWidth="1"/>
    <col min="10767" max="11008" width="12.5703125" customWidth="1"/>
    <col min="11009" max="11009" width="34.140625" customWidth="1"/>
    <col min="11010" max="11022" width="13.85546875" customWidth="1"/>
    <col min="11023" max="11264" width="12.5703125" customWidth="1"/>
    <col min="11265" max="11265" width="34.140625" customWidth="1"/>
    <col min="11266" max="11278" width="13.85546875" customWidth="1"/>
    <col min="11279" max="11520" width="12.5703125" customWidth="1"/>
    <col min="11521" max="11521" width="34.140625" customWidth="1"/>
    <col min="11522" max="11534" width="13.85546875" customWidth="1"/>
    <col min="11535" max="11776" width="12.5703125" customWidth="1"/>
    <col min="11777" max="11777" width="34.140625" customWidth="1"/>
    <col min="11778" max="11790" width="13.85546875" customWidth="1"/>
    <col min="11791" max="12032" width="12.5703125" customWidth="1"/>
    <col min="12033" max="12033" width="34.140625" customWidth="1"/>
    <col min="12034" max="12046" width="13.85546875" customWidth="1"/>
    <col min="12047" max="12288" width="12.5703125" customWidth="1"/>
    <col min="12289" max="12289" width="34.140625" customWidth="1"/>
    <col min="12290" max="12302" width="13.85546875" customWidth="1"/>
    <col min="12303" max="12544" width="12.5703125" customWidth="1"/>
    <col min="12545" max="12545" width="34.140625" customWidth="1"/>
    <col min="12546" max="12558" width="13.85546875" customWidth="1"/>
    <col min="12559" max="12800" width="12.5703125" customWidth="1"/>
    <col min="12801" max="12801" width="34.140625" customWidth="1"/>
    <col min="12802" max="12814" width="13.85546875" customWidth="1"/>
    <col min="12815" max="13056" width="12.5703125" customWidth="1"/>
    <col min="13057" max="13057" width="34.140625" customWidth="1"/>
    <col min="13058" max="13070" width="13.85546875" customWidth="1"/>
    <col min="13071" max="13312" width="12.5703125" customWidth="1"/>
    <col min="13313" max="13313" width="34.140625" customWidth="1"/>
    <col min="13314" max="13326" width="13.85546875" customWidth="1"/>
    <col min="13327" max="13568" width="12.5703125" customWidth="1"/>
    <col min="13569" max="13569" width="34.140625" customWidth="1"/>
    <col min="13570" max="13582" width="13.85546875" customWidth="1"/>
    <col min="13583" max="13824" width="12.5703125" customWidth="1"/>
    <col min="13825" max="13825" width="34.140625" customWidth="1"/>
    <col min="13826" max="13838" width="13.85546875" customWidth="1"/>
    <col min="13839" max="14080" width="12.5703125" customWidth="1"/>
    <col min="14081" max="14081" width="34.140625" customWidth="1"/>
    <col min="14082" max="14094" width="13.85546875" customWidth="1"/>
    <col min="14095" max="14336" width="12.5703125" customWidth="1"/>
    <col min="14337" max="14337" width="34.140625" customWidth="1"/>
    <col min="14338" max="14350" width="13.85546875" customWidth="1"/>
    <col min="14351" max="14592" width="12.5703125" customWidth="1"/>
    <col min="14593" max="14593" width="34.140625" customWidth="1"/>
    <col min="14594" max="14606" width="13.85546875" customWidth="1"/>
    <col min="14607" max="14848" width="12.5703125" customWidth="1"/>
    <col min="14849" max="14849" width="34.140625" customWidth="1"/>
    <col min="14850" max="14862" width="13.85546875" customWidth="1"/>
    <col min="14863" max="15104" width="12.5703125" customWidth="1"/>
    <col min="15105" max="15105" width="34.140625" customWidth="1"/>
    <col min="15106" max="15118" width="13.85546875" customWidth="1"/>
    <col min="15119" max="15360" width="12.5703125" customWidth="1"/>
    <col min="15361" max="15361" width="34.140625" customWidth="1"/>
    <col min="15362" max="15374" width="13.85546875" customWidth="1"/>
    <col min="15375" max="15616" width="12.5703125" customWidth="1"/>
    <col min="15617" max="15617" width="34.140625" customWidth="1"/>
    <col min="15618" max="15630" width="13.85546875" customWidth="1"/>
    <col min="15631" max="15872" width="12.5703125" customWidth="1"/>
    <col min="15873" max="15873" width="34.140625" customWidth="1"/>
    <col min="15874" max="15886" width="13.85546875" customWidth="1"/>
    <col min="15887" max="16128" width="12.5703125" customWidth="1"/>
    <col min="16129" max="16129" width="34.140625" customWidth="1"/>
    <col min="16130" max="16142" width="13.85546875" customWidth="1"/>
    <col min="16143" max="16384" width="12.5703125" customWidth="1"/>
  </cols>
  <sheetData>
    <row r="1" spans="1:17" ht="30.95" customHeight="1">
      <c r="A1" s="830" t="s">
        <v>322</v>
      </c>
      <c r="B1" s="830"/>
      <c r="C1" s="830"/>
      <c r="D1" s="830"/>
      <c r="E1" s="830"/>
      <c r="F1" s="50"/>
      <c r="G1" s="50"/>
      <c r="H1" s="50"/>
      <c r="I1" s="50"/>
      <c r="J1" s="50"/>
      <c r="K1" s="50"/>
      <c r="L1" s="50"/>
      <c r="M1" s="50"/>
      <c r="N1" s="50"/>
    </row>
    <row r="2" spans="1:17">
      <c r="A2" s="833" t="s">
        <v>321</v>
      </c>
      <c r="B2" s="833"/>
      <c r="C2" s="833"/>
      <c r="D2" s="833"/>
      <c r="E2" s="833"/>
      <c r="F2" s="50"/>
      <c r="G2" s="50"/>
      <c r="H2" s="50"/>
      <c r="I2" s="50"/>
      <c r="J2" s="50"/>
      <c r="K2" s="50"/>
      <c r="L2" s="50"/>
      <c r="M2" s="50"/>
      <c r="N2" s="50"/>
    </row>
    <row r="3" spans="1:17">
      <c r="A3" s="49" t="s">
        <v>265</v>
      </c>
      <c r="B3" s="50"/>
      <c r="C3" s="50"/>
      <c r="D3" s="50"/>
      <c r="E3" s="50"/>
      <c r="F3" s="50"/>
      <c r="G3" s="50"/>
      <c r="H3" s="50"/>
      <c r="I3" s="50"/>
      <c r="J3" s="50"/>
      <c r="K3" s="50"/>
      <c r="L3" s="50"/>
      <c r="M3" s="50"/>
      <c r="N3" s="50"/>
    </row>
    <row r="4" spans="1:17">
      <c r="A4" s="49"/>
      <c r="B4" s="50"/>
      <c r="C4" s="50"/>
      <c r="D4" s="50"/>
      <c r="E4" s="50"/>
      <c r="F4" s="50"/>
      <c r="G4" s="50"/>
      <c r="H4" s="50"/>
      <c r="I4" s="50"/>
      <c r="J4" s="50"/>
      <c r="K4" s="50"/>
      <c r="L4" s="50"/>
      <c r="M4" s="50"/>
      <c r="N4" s="50"/>
    </row>
    <row r="5" spans="1:17" s="53" customFormat="1" ht="15.75">
      <c r="A5" s="51" t="s">
        <v>122</v>
      </c>
      <c r="B5" s="52">
        <v>2000</v>
      </c>
      <c r="C5" s="52">
        <v>2001</v>
      </c>
      <c r="D5" s="52">
        <v>2002</v>
      </c>
      <c r="E5" s="52">
        <v>2003</v>
      </c>
      <c r="F5" s="52">
        <v>2004</v>
      </c>
      <c r="G5" s="52">
        <v>2005</v>
      </c>
      <c r="H5" s="52">
        <v>2006</v>
      </c>
      <c r="I5" s="52">
        <v>2007</v>
      </c>
      <c r="J5" s="52">
        <v>2008</v>
      </c>
      <c r="K5" s="52">
        <v>2009</v>
      </c>
      <c r="L5" s="52">
        <v>2010</v>
      </c>
      <c r="M5" s="52">
        <v>2011</v>
      </c>
      <c r="N5" s="52">
        <v>2012</v>
      </c>
      <c r="O5" s="53" t="s">
        <v>377</v>
      </c>
      <c r="P5" s="59" t="s">
        <v>331</v>
      </c>
    </row>
    <row r="6" spans="1:17">
      <c r="A6" s="61" t="s">
        <v>233</v>
      </c>
      <c r="B6" s="50">
        <v>0.09</v>
      </c>
      <c r="C6" s="50">
        <v>0.1275</v>
      </c>
      <c r="D6" s="50">
        <v>0.1525</v>
      </c>
      <c r="E6" s="50">
        <v>0.1525</v>
      </c>
      <c r="F6" s="50">
        <v>0.13500000000000001</v>
      </c>
      <c r="G6" s="50">
        <v>0.14749999999999999</v>
      </c>
      <c r="H6" s="50">
        <v>0.14749999999999999</v>
      </c>
      <c r="I6" s="50">
        <v>0.14499999999999999</v>
      </c>
      <c r="J6" s="50">
        <v>0.125</v>
      </c>
      <c r="K6" s="50">
        <v>0.11749999999999999</v>
      </c>
      <c r="L6" s="50">
        <v>0.1225</v>
      </c>
      <c r="M6" s="50">
        <v>0.13500000000000001</v>
      </c>
      <c r="N6" s="50">
        <v>0.155</v>
      </c>
      <c r="O6" t="str">
        <f>IFERROR(VLOOKUP(A6,'EU-OECD'!$D$2:$E$29,2,FALSE)," ")</f>
        <v xml:space="preserve"> </v>
      </c>
      <c r="P6" t="str">
        <f>IF(O6=1,N6," ")</f>
        <v xml:space="preserve"> </v>
      </c>
      <c r="Q6" s="62" t="str">
        <f>IFERROR((P6-$P$238)/$P$239*(-1)," ")</f>
        <v xml:space="preserve"> </v>
      </c>
    </row>
    <row r="7" spans="1:17">
      <c r="A7" s="61" t="s">
        <v>90</v>
      </c>
      <c r="B7" s="50">
        <v>0.33250000000000002</v>
      </c>
      <c r="C7" s="50">
        <v>0.28249999999999997</v>
      </c>
      <c r="D7" s="50">
        <v>0.30249999999999999</v>
      </c>
      <c r="E7" s="50">
        <v>0.30499999999999999</v>
      </c>
      <c r="F7" s="50">
        <v>0.29499999999999998</v>
      </c>
      <c r="G7" s="50">
        <v>0.26500000000000001</v>
      </c>
      <c r="H7" s="50">
        <v>0.25750000000000001</v>
      </c>
      <c r="I7" s="50">
        <v>0.28000000000000003</v>
      </c>
      <c r="J7" s="50">
        <v>0.26500000000000001</v>
      </c>
      <c r="K7" s="50">
        <v>0.27750000000000002</v>
      </c>
      <c r="L7" s="50">
        <v>0.255</v>
      </c>
      <c r="M7" s="50">
        <v>0.29749999999999999</v>
      </c>
      <c r="N7" s="50">
        <v>0.27</v>
      </c>
      <c r="O7" t="str">
        <f>IFERROR(VLOOKUP(A7,'EU-OECD'!$D$2:$E$29,2,FALSE)," ")</f>
        <v xml:space="preserve"> </v>
      </c>
      <c r="P7" t="str">
        <f t="shared" ref="P7:P70" si="0">IF(O7=1,N7," ")</f>
        <v xml:space="preserve"> </v>
      </c>
      <c r="Q7" s="62" t="str">
        <f t="shared" ref="Q7:Q70" si="1">IFERROR((P7-$P$238)/$P$239*(-1)," ")</f>
        <v xml:space="preserve"> </v>
      </c>
    </row>
    <row r="8" spans="1:17">
      <c r="A8" s="61" t="s">
        <v>156</v>
      </c>
      <c r="B8" s="50">
        <v>0.05</v>
      </c>
      <c r="C8" s="50">
        <v>0.04</v>
      </c>
      <c r="D8" s="50">
        <v>0.05</v>
      </c>
      <c r="E8" s="50">
        <v>5.5E-2</v>
      </c>
      <c r="F8" s="50">
        <v>6.5000000000000002E-2</v>
      </c>
      <c r="G8" s="50">
        <v>5.2499999999999998E-2</v>
      </c>
      <c r="H8" s="50">
        <v>2.75E-2</v>
      </c>
      <c r="I8" s="50">
        <v>2.75E-2</v>
      </c>
      <c r="J8" s="50">
        <v>0.02</v>
      </c>
      <c r="K8" s="50">
        <v>1.7500000000000002E-2</v>
      </c>
      <c r="L8" s="50">
        <v>1.7500000000000002E-2</v>
      </c>
      <c r="M8" s="50">
        <v>1.4999999999999999E-2</v>
      </c>
      <c r="N8" s="50">
        <v>1.4999999999999999E-2</v>
      </c>
      <c r="O8" t="str">
        <f>IFERROR(VLOOKUP(A8,'EU-OECD'!$D$2:$E$29,2,FALSE)," ")</f>
        <v xml:space="preserve"> </v>
      </c>
      <c r="P8" t="str">
        <f t="shared" si="0"/>
        <v xml:space="preserve"> </v>
      </c>
      <c r="Q8" s="62" t="str">
        <f t="shared" si="1"/>
        <v xml:space="preserve"> </v>
      </c>
    </row>
    <row r="9" spans="1:17">
      <c r="A9" s="61" t="s">
        <v>266</v>
      </c>
      <c r="B9" s="50">
        <v>0</v>
      </c>
      <c r="C9" s="50">
        <v>0</v>
      </c>
      <c r="D9" s="50">
        <v>0</v>
      </c>
      <c r="E9" s="50">
        <v>0</v>
      </c>
      <c r="F9" s="50">
        <v>0</v>
      </c>
      <c r="G9" s="50">
        <v>0</v>
      </c>
      <c r="H9" s="50">
        <v>0</v>
      </c>
      <c r="I9" s="50">
        <v>0</v>
      </c>
      <c r="J9" s="50">
        <v>0</v>
      </c>
      <c r="K9" s="50">
        <v>0</v>
      </c>
      <c r="L9" s="50">
        <v>0</v>
      </c>
      <c r="M9" s="50">
        <v>0</v>
      </c>
      <c r="N9" s="50">
        <v>0</v>
      </c>
      <c r="O9" t="str">
        <f>IFERROR(VLOOKUP(A9,'EU-OECD'!$D$2:$E$29,2,FALSE)," ")</f>
        <v xml:space="preserve"> </v>
      </c>
      <c r="P9" t="str">
        <f t="shared" si="0"/>
        <v xml:space="preserve"> </v>
      </c>
      <c r="Q9" s="62" t="str">
        <f t="shared" si="1"/>
        <v xml:space="preserve"> </v>
      </c>
    </row>
    <row r="10" spans="1:17">
      <c r="A10" s="61" t="s">
        <v>268</v>
      </c>
      <c r="B10" s="50">
        <v>0</v>
      </c>
      <c r="C10" s="50">
        <v>0</v>
      </c>
      <c r="D10" s="50">
        <v>0</v>
      </c>
      <c r="E10" s="50">
        <v>0</v>
      </c>
      <c r="F10" s="50">
        <v>0</v>
      </c>
      <c r="G10" s="50">
        <v>0</v>
      </c>
      <c r="H10" s="50">
        <v>0.20499999999999999</v>
      </c>
      <c r="I10" s="50">
        <v>0.34749999999999998</v>
      </c>
      <c r="J10" s="50">
        <v>0.36</v>
      </c>
      <c r="K10" s="50">
        <v>1.2500000000000001E-2</v>
      </c>
      <c r="L10" s="50">
        <v>0.01</v>
      </c>
      <c r="M10" s="50">
        <v>0.01</v>
      </c>
      <c r="N10" s="50">
        <v>0.02</v>
      </c>
      <c r="O10" t="str">
        <f>IFERROR(VLOOKUP(A10,'EU-OECD'!$D$2:$E$29,2,FALSE)," ")</f>
        <v xml:space="preserve"> </v>
      </c>
      <c r="P10" t="str">
        <f t="shared" si="0"/>
        <v xml:space="preserve"> </v>
      </c>
      <c r="Q10" s="62" t="str">
        <f t="shared" si="1"/>
        <v xml:space="preserve"> </v>
      </c>
    </row>
    <row r="11" spans="1:17">
      <c r="A11" s="61" t="s">
        <v>219</v>
      </c>
      <c r="B11" s="50">
        <v>4.7500000000000001E-2</v>
      </c>
      <c r="C11" s="50">
        <v>3.2500000000000001E-2</v>
      </c>
      <c r="D11" s="50">
        <v>2.2499999999999999E-2</v>
      </c>
      <c r="E11" s="50">
        <v>2.5000000000000001E-2</v>
      </c>
      <c r="F11" s="50">
        <v>0.02</v>
      </c>
      <c r="G11" s="50">
        <v>0.02</v>
      </c>
      <c r="H11" s="50">
        <v>0.02</v>
      </c>
      <c r="I11" s="50">
        <v>0.03</v>
      </c>
      <c r="J11" s="50">
        <v>0.03</v>
      </c>
      <c r="K11" s="50">
        <v>3.7499999999999999E-2</v>
      </c>
      <c r="L11" s="50">
        <v>3.7499999999999999E-2</v>
      </c>
      <c r="M11" s="50">
        <v>0.05</v>
      </c>
      <c r="N11" s="50">
        <v>0.05</v>
      </c>
      <c r="O11" t="str">
        <f>IFERROR(VLOOKUP(A11,'EU-OECD'!$D$2:$E$29,2,FALSE)," ")</f>
        <v xml:space="preserve"> </v>
      </c>
      <c r="P11" t="str">
        <f t="shared" si="0"/>
        <v xml:space="preserve"> </v>
      </c>
      <c r="Q11" s="62" t="str">
        <f t="shared" si="1"/>
        <v xml:space="preserve"> </v>
      </c>
    </row>
    <row r="12" spans="1:17">
      <c r="A12" s="61" t="s">
        <v>269</v>
      </c>
      <c r="B12" s="50">
        <v>0</v>
      </c>
      <c r="C12" s="50">
        <v>0</v>
      </c>
      <c r="D12" s="50">
        <v>0</v>
      </c>
      <c r="E12" s="50">
        <v>0</v>
      </c>
      <c r="F12" s="50">
        <v>0</v>
      </c>
      <c r="G12" s="50">
        <v>0</v>
      </c>
      <c r="H12" s="50">
        <v>0</v>
      </c>
      <c r="I12" s="50">
        <v>0</v>
      </c>
      <c r="J12" s="50">
        <v>0</v>
      </c>
      <c r="K12" s="50">
        <v>0</v>
      </c>
      <c r="L12" s="50">
        <v>0</v>
      </c>
      <c r="M12" s="50">
        <v>0</v>
      </c>
      <c r="N12" s="50">
        <v>0</v>
      </c>
      <c r="O12" t="str">
        <f>IFERROR(VLOOKUP(A12,'EU-OECD'!$D$2:$E$29,2,FALSE)," ")</f>
        <v xml:space="preserve"> </v>
      </c>
      <c r="P12" t="str">
        <f t="shared" si="0"/>
        <v xml:space="preserve"> </v>
      </c>
      <c r="Q12" s="62" t="str">
        <f t="shared" si="1"/>
        <v xml:space="preserve"> </v>
      </c>
    </row>
    <row r="13" spans="1:17">
      <c r="A13" s="61" t="s">
        <v>159</v>
      </c>
      <c r="B13" s="50">
        <v>0</v>
      </c>
      <c r="C13" s="50">
        <v>0</v>
      </c>
      <c r="D13" s="50">
        <v>0</v>
      </c>
      <c r="E13" s="50">
        <v>0</v>
      </c>
      <c r="F13" s="50">
        <v>0</v>
      </c>
      <c r="G13" s="50">
        <v>0</v>
      </c>
      <c r="H13" s="50">
        <v>0</v>
      </c>
      <c r="I13" s="50">
        <v>0</v>
      </c>
      <c r="J13" s="50">
        <v>0</v>
      </c>
      <c r="K13" s="50">
        <v>0</v>
      </c>
      <c r="L13" s="50">
        <v>0</v>
      </c>
      <c r="M13" s="50">
        <v>0</v>
      </c>
      <c r="N13" s="50">
        <v>0</v>
      </c>
      <c r="O13" t="str">
        <f>IFERROR(VLOOKUP(A13,'EU-OECD'!$D$2:$E$29,2,FALSE)," ")</f>
        <v xml:space="preserve"> </v>
      </c>
      <c r="P13" t="str">
        <f t="shared" si="0"/>
        <v xml:space="preserve"> </v>
      </c>
      <c r="Q13" s="62" t="str">
        <f t="shared" si="1"/>
        <v xml:space="preserve"> </v>
      </c>
    </row>
    <row r="14" spans="1:17">
      <c r="A14" s="61" t="s">
        <v>91</v>
      </c>
      <c r="B14" s="50">
        <v>7.4999999999999997E-3</v>
      </c>
      <c r="C14" s="50">
        <v>5.0000000000000001E-3</v>
      </c>
      <c r="D14" s="50">
        <v>0</v>
      </c>
      <c r="E14" s="50">
        <v>0</v>
      </c>
      <c r="F14" s="50">
        <v>0</v>
      </c>
      <c r="G14" s="50">
        <v>0</v>
      </c>
      <c r="H14" s="50">
        <v>0</v>
      </c>
      <c r="I14" s="50">
        <v>5.0000000000000001E-3</v>
      </c>
      <c r="J14" s="50">
        <v>7.4999999999999997E-3</v>
      </c>
      <c r="K14" s="50">
        <v>7.4999999999999997E-3</v>
      </c>
      <c r="L14" s="50">
        <v>7.4999999999999997E-3</v>
      </c>
      <c r="M14" s="50">
        <v>7.4999999999999997E-3</v>
      </c>
      <c r="N14" s="50">
        <v>7.4999999999999997E-3</v>
      </c>
      <c r="O14" t="str">
        <f>IFERROR(VLOOKUP(A14,'EU-OECD'!$D$2:$E$29,2,FALSE)," ")</f>
        <v xml:space="preserve"> </v>
      </c>
      <c r="P14" t="str">
        <f t="shared" si="0"/>
        <v xml:space="preserve"> </v>
      </c>
      <c r="Q14" s="62" t="str">
        <f t="shared" si="1"/>
        <v xml:space="preserve"> </v>
      </c>
    </row>
    <row r="15" spans="1:17">
      <c r="A15" s="61" t="s">
        <v>130</v>
      </c>
      <c r="B15" s="50">
        <v>0.23749999999999999</v>
      </c>
      <c r="C15" s="50">
        <v>0.23749999999999999</v>
      </c>
      <c r="D15" s="50">
        <v>0.26750000000000002</v>
      </c>
      <c r="E15" s="50">
        <v>0.31</v>
      </c>
      <c r="F15" s="50">
        <v>0.32</v>
      </c>
      <c r="G15" s="50">
        <v>0.34749999999999998</v>
      </c>
      <c r="H15" s="50">
        <v>0.30499999999999999</v>
      </c>
      <c r="I15" s="50">
        <v>0.36249999999999999</v>
      </c>
      <c r="J15" s="50">
        <v>0.27750000000000002</v>
      </c>
      <c r="K15" s="50">
        <v>0.34749999999999998</v>
      </c>
      <c r="L15" s="50">
        <v>0.26500000000000001</v>
      </c>
      <c r="M15" s="50">
        <v>0.37</v>
      </c>
      <c r="N15" s="50">
        <v>0.2475</v>
      </c>
      <c r="O15" t="str">
        <f>IFERROR(VLOOKUP(A15,'EU-OECD'!$D$2:$E$29,2,FALSE)," ")</f>
        <v xml:space="preserve"> </v>
      </c>
      <c r="P15" t="str">
        <f t="shared" si="0"/>
        <v xml:space="preserve"> </v>
      </c>
      <c r="Q15" s="62" t="str">
        <f t="shared" si="1"/>
        <v xml:space="preserve"> </v>
      </c>
    </row>
    <row r="16" spans="1:17">
      <c r="A16" s="61" t="s">
        <v>270</v>
      </c>
      <c r="B16" s="50">
        <v>0</v>
      </c>
      <c r="C16" s="50">
        <v>0</v>
      </c>
      <c r="D16" s="50">
        <v>0</v>
      </c>
      <c r="E16" s="50">
        <v>0</v>
      </c>
      <c r="F16" s="50">
        <v>0</v>
      </c>
      <c r="G16" s="50">
        <v>0</v>
      </c>
      <c r="H16" s="50">
        <v>0</v>
      </c>
      <c r="I16" s="50">
        <v>0</v>
      </c>
      <c r="J16" s="50">
        <v>0</v>
      </c>
      <c r="K16" s="50">
        <v>0</v>
      </c>
      <c r="L16" s="50">
        <v>0</v>
      </c>
      <c r="M16" s="50">
        <v>0</v>
      </c>
      <c r="N16" s="50">
        <v>0</v>
      </c>
      <c r="O16" t="str">
        <f>IFERROR(VLOOKUP(A16,'EU-OECD'!$D$2:$E$29,2,FALSE)," ")</f>
        <v xml:space="preserve"> </v>
      </c>
      <c r="P16" t="str">
        <f t="shared" si="0"/>
        <v xml:space="preserve"> </v>
      </c>
      <c r="Q16" s="62" t="str">
        <f t="shared" si="1"/>
        <v xml:space="preserve"> </v>
      </c>
    </row>
    <row r="17" spans="1:17">
      <c r="A17" s="61" t="s">
        <v>65</v>
      </c>
      <c r="B17" s="50">
        <v>0</v>
      </c>
      <c r="C17" s="50">
        <v>0</v>
      </c>
      <c r="D17" s="50">
        <v>0</v>
      </c>
      <c r="E17" s="50">
        <v>0</v>
      </c>
      <c r="F17" s="50">
        <v>0</v>
      </c>
      <c r="G17" s="50">
        <v>0</v>
      </c>
      <c r="H17" s="50">
        <v>0</v>
      </c>
      <c r="I17" s="50">
        <v>0</v>
      </c>
      <c r="J17" s="50">
        <v>0</v>
      </c>
      <c r="K17" s="50">
        <v>0</v>
      </c>
      <c r="L17" s="50">
        <v>0</v>
      </c>
      <c r="M17" s="50">
        <v>0</v>
      </c>
      <c r="N17" s="50">
        <v>0</v>
      </c>
      <c r="O17" t="str">
        <f>IFERROR(VLOOKUP(A17,'EU-OECD'!$D$2:$E$29,2,FALSE)," ")</f>
        <v xml:space="preserve"> </v>
      </c>
      <c r="P17" t="str">
        <f t="shared" si="0"/>
        <v xml:space="preserve"> </v>
      </c>
      <c r="Q17" s="62" t="str">
        <f t="shared" si="1"/>
        <v xml:space="preserve"> </v>
      </c>
    </row>
    <row r="18" spans="1:17">
      <c r="A18" s="61" t="s">
        <v>55</v>
      </c>
      <c r="B18" s="50">
        <v>0.40250000000000002</v>
      </c>
      <c r="C18" s="50">
        <v>0.36499999999999999</v>
      </c>
      <c r="D18" s="50">
        <v>0.36499999999999999</v>
      </c>
      <c r="E18" s="50">
        <v>0.40250000000000002</v>
      </c>
      <c r="F18" s="50">
        <v>0.40250000000000002</v>
      </c>
      <c r="G18" s="50">
        <v>0.42499999999999999</v>
      </c>
      <c r="H18" s="50">
        <v>0.42249999999999999</v>
      </c>
      <c r="I18" s="50">
        <v>0.41</v>
      </c>
      <c r="J18" s="50">
        <v>0.28499999999999998</v>
      </c>
      <c r="K18" s="50">
        <v>0.28249999999999997</v>
      </c>
      <c r="L18" s="50">
        <v>0.25</v>
      </c>
      <c r="M18" s="50">
        <v>0.34</v>
      </c>
      <c r="N18" s="50">
        <v>0.31</v>
      </c>
      <c r="O18">
        <f>IFERROR(VLOOKUP(A18,'EU-OECD'!$D$2:$E$29,2,FALSE)," ")</f>
        <v>1</v>
      </c>
      <c r="P18">
        <f t="shared" si="0"/>
        <v>0.31</v>
      </c>
      <c r="Q18" s="62">
        <f t="shared" si="1"/>
        <v>-0.762764111974506</v>
      </c>
    </row>
    <row r="19" spans="1:17">
      <c r="A19" s="61" t="s">
        <v>92</v>
      </c>
      <c r="B19" s="50">
        <v>0.245</v>
      </c>
      <c r="C19" s="50">
        <v>0.21</v>
      </c>
      <c r="D19" s="50">
        <v>0.1875</v>
      </c>
      <c r="E19" s="50">
        <v>0.13750000000000001</v>
      </c>
      <c r="F19" s="50">
        <v>0.12</v>
      </c>
      <c r="G19" s="50">
        <v>0.125</v>
      </c>
      <c r="H19" s="50">
        <v>0.14000000000000001</v>
      </c>
      <c r="I19" s="50">
        <v>0.16500000000000001</v>
      </c>
      <c r="J19" s="50">
        <v>0.16</v>
      </c>
      <c r="K19" s="50">
        <v>0.17749999999999999</v>
      </c>
      <c r="L19" s="50">
        <v>0.16750000000000001</v>
      </c>
      <c r="M19" s="50">
        <v>0.19</v>
      </c>
      <c r="N19" s="50">
        <v>0.18</v>
      </c>
      <c r="O19" t="str">
        <f>IFERROR(VLOOKUP(A19,'EU-OECD'!$D$2:$E$29,2,FALSE)," ")</f>
        <v xml:space="preserve"> </v>
      </c>
      <c r="P19" t="str">
        <f t="shared" si="0"/>
        <v xml:space="preserve"> </v>
      </c>
      <c r="Q19" s="62" t="str">
        <f t="shared" si="1"/>
        <v xml:space="preserve"> </v>
      </c>
    </row>
    <row r="20" spans="1:17">
      <c r="A20" s="61" t="s">
        <v>168</v>
      </c>
      <c r="B20" s="50">
        <v>0</v>
      </c>
      <c r="C20" s="50">
        <v>0</v>
      </c>
      <c r="D20" s="50">
        <v>0</v>
      </c>
      <c r="E20" s="50">
        <v>0</v>
      </c>
      <c r="F20" s="50">
        <v>0</v>
      </c>
      <c r="G20" s="50">
        <v>0</v>
      </c>
      <c r="H20" s="50">
        <v>0</v>
      </c>
      <c r="I20" s="50">
        <v>0</v>
      </c>
      <c r="J20" s="50">
        <v>0</v>
      </c>
      <c r="K20" s="50">
        <v>0</v>
      </c>
      <c r="L20" s="50">
        <v>0</v>
      </c>
      <c r="M20" s="50">
        <v>0</v>
      </c>
      <c r="N20" s="50">
        <v>0</v>
      </c>
      <c r="O20" t="str">
        <f>IFERROR(VLOOKUP(A20,'EU-OECD'!$D$2:$E$29,2,FALSE)," ")</f>
        <v xml:space="preserve"> </v>
      </c>
      <c r="P20" t="str">
        <f t="shared" si="0"/>
        <v xml:space="preserve"> </v>
      </c>
      <c r="Q20" s="62" t="str">
        <f t="shared" si="1"/>
        <v xml:space="preserve"> </v>
      </c>
    </row>
    <row r="21" spans="1:17">
      <c r="A21" s="61" t="s">
        <v>149</v>
      </c>
      <c r="B21" s="50">
        <v>8.2500000000000004E-2</v>
      </c>
      <c r="C21" s="50">
        <v>0.16750000000000001</v>
      </c>
      <c r="D21" s="50">
        <v>0.16750000000000001</v>
      </c>
      <c r="E21" s="50">
        <v>0.16750000000000001</v>
      </c>
      <c r="F21" s="50">
        <v>0.16750000000000001</v>
      </c>
      <c r="G21" s="50">
        <v>0.25</v>
      </c>
      <c r="H21" s="50">
        <v>0.25</v>
      </c>
      <c r="I21" s="50">
        <v>0.25</v>
      </c>
      <c r="J21" s="50">
        <v>0.25</v>
      </c>
      <c r="K21" s="50">
        <v>0.33250000000000002</v>
      </c>
      <c r="L21" s="50">
        <v>0.33250000000000002</v>
      </c>
      <c r="M21" s="50">
        <v>0.33250000000000002</v>
      </c>
      <c r="N21" s="50">
        <v>0.33250000000000002</v>
      </c>
      <c r="O21" t="str">
        <f>IFERROR(VLOOKUP(A21,'EU-OECD'!$D$2:$E$29,2,FALSE)," ")</f>
        <v xml:space="preserve"> </v>
      </c>
      <c r="P21" t="str">
        <f t="shared" si="0"/>
        <v xml:space="preserve"> </v>
      </c>
      <c r="Q21" s="62" t="str">
        <f t="shared" si="1"/>
        <v xml:space="preserve"> </v>
      </c>
    </row>
    <row r="22" spans="1:17">
      <c r="A22" s="61" t="s">
        <v>228</v>
      </c>
      <c r="B22" s="50">
        <v>0.39750000000000002</v>
      </c>
      <c r="C22" s="50">
        <v>0.42749999999999999</v>
      </c>
      <c r="D22" s="50">
        <v>0.46500000000000002</v>
      </c>
      <c r="E22" s="50">
        <v>0.51249999999999996</v>
      </c>
      <c r="F22" s="50">
        <v>0.55000000000000004</v>
      </c>
      <c r="G22" s="50">
        <v>0.56499999999999995</v>
      </c>
      <c r="H22" s="50">
        <v>0.58750000000000002</v>
      </c>
      <c r="I22" s="50">
        <v>0.63249999999999995</v>
      </c>
      <c r="J22" s="50">
        <v>0.66749999999999998</v>
      </c>
      <c r="K22" s="50">
        <v>0.69499999999999995</v>
      </c>
      <c r="L22" s="50">
        <v>0.72</v>
      </c>
      <c r="M22" s="50">
        <v>0.71750000000000003</v>
      </c>
      <c r="N22" s="50">
        <v>0.73250000000000004</v>
      </c>
      <c r="O22" t="str">
        <f>IFERROR(VLOOKUP(A22,'EU-OECD'!$D$2:$E$29,2,FALSE)," ")</f>
        <v xml:space="preserve"> </v>
      </c>
      <c r="P22" t="str">
        <f t="shared" si="0"/>
        <v xml:space="preserve"> </v>
      </c>
      <c r="Q22" s="62" t="str">
        <f t="shared" si="1"/>
        <v xml:space="preserve"> </v>
      </c>
    </row>
    <row r="23" spans="1:17">
      <c r="A23" s="61" t="s">
        <v>171</v>
      </c>
      <c r="B23" s="50">
        <v>0</v>
      </c>
      <c r="C23" s="50">
        <v>0</v>
      </c>
      <c r="D23" s="50">
        <v>0</v>
      </c>
      <c r="E23" s="50">
        <v>0</v>
      </c>
      <c r="F23" s="50">
        <v>0</v>
      </c>
      <c r="G23" s="50">
        <v>0</v>
      </c>
      <c r="H23" s="50">
        <v>0</v>
      </c>
      <c r="I23" s="50">
        <v>0</v>
      </c>
      <c r="J23" s="50">
        <v>0</v>
      </c>
      <c r="K23" s="50">
        <v>0</v>
      </c>
      <c r="L23" s="50">
        <v>0</v>
      </c>
      <c r="M23" s="50">
        <v>0</v>
      </c>
      <c r="N23" s="50">
        <v>0</v>
      </c>
      <c r="O23" t="str">
        <f>IFERROR(VLOOKUP(A23,'EU-OECD'!$D$2:$E$29,2,FALSE)," ")</f>
        <v xml:space="preserve"> </v>
      </c>
      <c r="P23" t="str">
        <f t="shared" si="0"/>
        <v xml:space="preserve"> </v>
      </c>
      <c r="Q23" s="62" t="str">
        <f t="shared" si="1"/>
        <v xml:space="preserve"> </v>
      </c>
    </row>
    <row r="24" spans="1:17">
      <c r="A24" s="61" t="s">
        <v>123</v>
      </c>
      <c r="B24" s="50">
        <v>0.40500000000000003</v>
      </c>
      <c r="C24" s="50">
        <v>0.3775</v>
      </c>
      <c r="D24" s="50">
        <v>0.38</v>
      </c>
      <c r="E24" s="50">
        <v>0.42</v>
      </c>
      <c r="F24" s="50">
        <v>0.375</v>
      </c>
      <c r="G24" s="50">
        <v>0.32750000000000001</v>
      </c>
      <c r="H24" s="50">
        <v>0.39500000000000002</v>
      </c>
      <c r="I24" s="50">
        <v>0.39250000000000002</v>
      </c>
      <c r="J24" s="50">
        <v>0.3</v>
      </c>
      <c r="K24" s="50">
        <v>0.22</v>
      </c>
      <c r="L24" s="50">
        <v>0.28499999999999998</v>
      </c>
      <c r="M24" s="50">
        <v>0.3</v>
      </c>
      <c r="N24" s="50">
        <v>0.27750000000000002</v>
      </c>
      <c r="O24" t="str">
        <f>IFERROR(VLOOKUP(A24,'EU-OECD'!$D$2:$E$29,2,FALSE)," ")</f>
        <v xml:space="preserve"> </v>
      </c>
      <c r="P24" t="str">
        <f t="shared" si="0"/>
        <v xml:space="preserve"> </v>
      </c>
      <c r="Q24" s="62" t="str">
        <f t="shared" si="1"/>
        <v xml:space="preserve"> </v>
      </c>
    </row>
    <row r="25" spans="1:17">
      <c r="A25" s="61" t="s">
        <v>38</v>
      </c>
      <c r="B25" s="50">
        <v>0.40250000000000002</v>
      </c>
      <c r="C25" s="50">
        <v>0.36499999999999999</v>
      </c>
      <c r="D25" s="50">
        <v>0.375</v>
      </c>
      <c r="E25" s="50">
        <v>0.4325</v>
      </c>
      <c r="F25" s="50">
        <v>0.46500000000000002</v>
      </c>
      <c r="G25" s="50">
        <v>0.46</v>
      </c>
      <c r="H25" s="50">
        <v>0.46</v>
      </c>
      <c r="I25" s="50">
        <v>0.41749999999999998</v>
      </c>
      <c r="J25" s="50">
        <v>0.38</v>
      </c>
      <c r="K25" s="50">
        <v>0.375</v>
      </c>
      <c r="L25" s="50">
        <v>0.3775</v>
      </c>
      <c r="M25" s="50">
        <v>0.42249999999999999</v>
      </c>
      <c r="N25" s="50">
        <v>0.40250000000000002</v>
      </c>
      <c r="O25">
        <f>IFERROR(VLOOKUP(A25,'EU-OECD'!$D$2:$E$29,2,FALSE)," ")</f>
        <v>1</v>
      </c>
      <c r="P25">
        <f t="shared" si="0"/>
        <v>0.40250000000000002</v>
      </c>
      <c r="Q25" s="62">
        <f t="shared" si="1"/>
        <v>-1.4062686885262883</v>
      </c>
    </row>
    <row r="26" spans="1:17">
      <c r="A26" s="61" t="s">
        <v>152</v>
      </c>
      <c r="B26" s="50">
        <v>0.10249999999999999</v>
      </c>
      <c r="C26" s="50">
        <v>5.0000000000000001E-3</v>
      </c>
      <c r="D26" s="50">
        <v>0</v>
      </c>
      <c r="E26" s="50">
        <v>0</v>
      </c>
      <c r="F26" s="50">
        <v>0</v>
      </c>
      <c r="G26" s="50">
        <v>1.4999999999999999E-2</v>
      </c>
      <c r="H26" s="50">
        <v>0</v>
      </c>
      <c r="I26" s="50">
        <v>0</v>
      </c>
      <c r="J26" s="50">
        <v>0</v>
      </c>
      <c r="K26" s="50">
        <v>0</v>
      </c>
      <c r="L26" s="50">
        <v>0</v>
      </c>
      <c r="M26" s="50">
        <v>2.5000000000000001E-3</v>
      </c>
      <c r="N26" s="50">
        <v>0</v>
      </c>
      <c r="O26" t="str">
        <f>IFERROR(VLOOKUP(A26,'EU-OECD'!$D$2:$E$29,2,FALSE)," ")</f>
        <v xml:space="preserve"> </v>
      </c>
      <c r="P26" t="str">
        <f t="shared" si="0"/>
        <v xml:space="preserve"> </v>
      </c>
      <c r="Q26" s="62" t="str">
        <f t="shared" si="1"/>
        <v xml:space="preserve"> </v>
      </c>
    </row>
    <row r="27" spans="1:17">
      <c r="A27" s="61" t="s">
        <v>209</v>
      </c>
      <c r="B27" s="50">
        <v>3.2500000000000001E-2</v>
      </c>
      <c r="C27" s="50">
        <v>4.2500000000000003E-2</v>
      </c>
      <c r="D27" s="50">
        <v>6.5000000000000002E-2</v>
      </c>
      <c r="E27" s="50">
        <v>7.7499999999999999E-2</v>
      </c>
      <c r="F27" s="50">
        <v>7.7499999999999999E-2</v>
      </c>
      <c r="G27" s="50">
        <v>0.125</v>
      </c>
      <c r="H27" s="50">
        <v>0.15</v>
      </c>
      <c r="I27" s="50">
        <v>0.115</v>
      </c>
      <c r="J27" s="50">
        <v>7.4999999999999997E-2</v>
      </c>
      <c r="K27" s="50">
        <v>4.4999999999999998E-2</v>
      </c>
      <c r="L27" s="50">
        <v>6.25E-2</v>
      </c>
      <c r="M27" s="50">
        <v>6.7500000000000004E-2</v>
      </c>
      <c r="N27" s="50">
        <v>4.7500000000000001E-2</v>
      </c>
      <c r="O27" t="str">
        <f>IFERROR(VLOOKUP(A27,'EU-OECD'!$D$2:$E$29,2,FALSE)," ")</f>
        <v xml:space="preserve"> </v>
      </c>
      <c r="P27" t="str">
        <f t="shared" si="0"/>
        <v xml:space="preserve"> </v>
      </c>
      <c r="Q27" s="62" t="str">
        <f t="shared" si="1"/>
        <v xml:space="preserve"> </v>
      </c>
    </row>
    <row r="28" spans="1:17">
      <c r="A28" s="61" t="s">
        <v>271</v>
      </c>
      <c r="B28" s="50">
        <v>0</v>
      </c>
      <c r="C28" s="50">
        <v>0</v>
      </c>
      <c r="D28" s="50">
        <v>0</v>
      </c>
      <c r="E28" s="50">
        <v>0</v>
      </c>
      <c r="F28" s="50">
        <v>0</v>
      </c>
      <c r="G28" s="50">
        <v>0</v>
      </c>
      <c r="H28" s="50">
        <v>0</v>
      </c>
      <c r="I28" s="50">
        <v>0</v>
      </c>
      <c r="J28" s="50">
        <v>0</v>
      </c>
      <c r="K28" s="50">
        <v>0</v>
      </c>
      <c r="L28" s="50">
        <v>0</v>
      </c>
      <c r="M28" s="50">
        <v>0</v>
      </c>
      <c r="N28" s="50">
        <v>0</v>
      </c>
      <c r="O28" t="str">
        <f>IFERROR(VLOOKUP(A28,'EU-OECD'!$D$2:$E$29,2,FALSE)," ")</f>
        <v xml:space="preserve"> </v>
      </c>
      <c r="P28" t="str">
        <f t="shared" si="0"/>
        <v xml:space="preserve"> </v>
      </c>
      <c r="Q28" s="62" t="str">
        <f t="shared" si="1"/>
        <v xml:space="preserve"> </v>
      </c>
    </row>
    <row r="29" spans="1:17">
      <c r="A29" s="61" t="s">
        <v>166</v>
      </c>
      <c r="B29" s="50">
        <v>0.17499999999999999</v>
      </c>
      <c r="C29" s="50">
        <v>0.28999999999999998</v>
      </c>
      <c r="D29" s="50">
        <v>0.22500000000000001</v>
      </c>
      <c r="E29" s="50">
        <v>0.28749999999999998</v>
      </c>
      <c r="F29" s="50">
        <v>0.2525</v>
      </c>
      <c r="G29" s="50">
        <v>0.315</v>
      </c>
      <c r="H29" s="50">
        <v>0.35499999999999998</v>
      </c>
      <c r="I29" s="50">
        <v>0.33250000000000002</v>
      </c>
      <c r="J29" s="50">
        <v>0.3775</v>
      </c>
      <c r="K29" s="50">
        <v>0.45</v>
      </c>
      <c r="L29" s="50">
        <v>0.52</v>
      </c>
      <c r="M29" s="50">
        <v>0.55249999999999999</v>
      </c>
      <c r="N29" s="50">
        <v>0.52749999999999997</v>
      </c>
      <c r="O29" t="str">
        <f>IFERROR(VLOOKUP(A29,'EU-OECD'!$D$2:$E$29,2,FALSE)," ")</f>
        <v xml:space="preserve"> </v>
      </c>
      <c r="P29" t="str">
        <f t="shared" si="0"/>
        <v xml:space="preserve"> </v>
      </c>
      <c r="Q29" s="62" t="str">
        <f t="shared" si="1"/>
        <v xml:space="preserve"> </v>
      </c>
    </row>
    <row r="30" spans="1:17">
      <c r="A30" s="61" t="s">
        <v>151</v>
      </c>
      <c r="B30" s="50">
        <v>0.05</v>
      </c>
      <c r="C30" s="50">
        <v>0</v>
      </c>
      <c r="D30" s="50">
        <v>0</v>
      </c>
      <c r="E30" s="50">
        <v>0</v>
      </c>
      <c r="F30" s="50">
        <v>2.5000000000000001E-3</v>
      </c>
      <c r="G30" s="50">
        <v>0.01</v>
      </c>
      <c r="H30" s="50">
        <v>1.7500000000000002E-2</v>
      </c>
      <c r="I30" s="50">
        <v>2.75E-2</v>
      </c>
      <c r="J30" s="50">
        <v>1.4999999999999999E-2</v>
      </c>
      <c r="K30" s="50">
        <v>0</v>
      </c>
      <c r="L30" s="50">
        <v>0</v>
      </c>
      <c r="M30" s="50">
        <v>0.01</v>
      </c>
      <c r="N30" s="50">
        <v>3.2500000000000001E-2</v>
      </c>
      <c r="O30" t="str">
        <f>IFERROR(VLOOKUP(A30,'EU-OECD'!$D$2:$E$29,2,FALSE)," ")</f>
        <v xml:space="preserve"> </v>
      </c>
      <c r="P30" t="str">
        <f t="shared" si="0"/>
        <v xml:space="preserve"> </v>
      </c>
      <c r="Q30" s="62" t="str">
        <f t="shared" si="1"/>
        <v xml:space="preserve"> </v>
      </c>
    </row>
    <row r="31" spans="1:17">
      <c r="A31" s="61" t="s">
        <v>170</v>
      </c>
      <c r="B31" s="50">
        <v>0.28749999999999998</v>
      </c>
      <c r="C31" s="50">
        <v>0.26750000000000002</v>
      </c>
      <c r="D31" s="50">
        <v>0.26</v>
      </c>
      <c r="E31" s="50">
        <v>0.26500000000000001</v>
      </c>
      <c r="F31" s="50">
        <v>0.255</v>
      </c>
      <c r="G31" s="50">
        <v>0.30249999999999999</v>
      </c>
      <c r="H31" s="50">
        <v>0.32250000000000001</v>
      </c>
      <c r="I31" s="50">
        <v>0.315</v>
      </c>
      <c r="J31" s="50">
        <v>0.21</v>
      </c>
      <c r="K31" s="50">
        <v>0.185</v>
      </c>
      <c r="L31" s="50">
        <v>0.215</v>
      </c>
      <c r="M31" s="50">
        <v>0.245</v>
      </c>
      <c r="N31" s="50">
        <v>0.23499999999999999</v>
      </c>
      <c r="O31" t="str">
        <f>IFERROR(VLOOKUP(A31,'EU-OECD'!$D$2:$E$29,2,FALSE)," ")</f>
        <v xml:space="preserve"> </v>
      </c>
      <c r="P31" t="str">
        <f t="shared" si="0"/>
        <v xml:space="preserve"> </v>
      </c>
      <c r="Q31" s="62" t="str">
        <f t="shared" si="1"/>
        <v xml:space="preserve"> </v>
      </c>
    </row>
    <row r="32" spans="1:17">
      <c r="A32" s="61" t="s">
        <v>163</v>
      </c>
      <c r="B32" s="50">
        <v>2.5000000000000001E-3</v>
      </c>
      <c r="C32" s="50">
        <v>0</v>
      </c>
      <c r="D32" s="50">
        <v>0</v>
      </c>
      <c r="E32" s="50">
        <v>0</v>
      </c>
      <c r="F32" s="50">
        <v>0</v>
      </c>
      <c r="G32" s="50">
        <v>0</v>
      </c>
      <c r="H32" s="50">
        <v>0</v>
      </c>
      <c r="I32" s="50">
        <v>0</v>
      </c>
      <c r="J32" s="50">
        <v>0</v>
      </c>
      <c r="K32" s="50">
        <v>0</v>
      </c>
      <c r="L32" s="50">
        <v>0</v>
      </c>
      <c r="M32" s="50">
        <v>0</v>
      </c>
      <c r="N32" s="50">
        <v>0</v>
      </c>
      <c r="O32" t="str">
        <f>IFERROR(VLOOKUP(A32,'EU-OECD'!$D$2:$E$29,2,FALSE)," ")</f>
        <v xml:space="preserve"> </v>
      </c>
      <c r="P32" t="str">
        <f t="shared" si="0"/>
        <v xml:space="preserve"> </v>
      </c>
      <c r="Q32" s="62" t="str">
        <f t="shared" si="1"/>
        <v xml:space="preserve"> </v>
      </c>
    </row>
    <row r="33" spans="1:17">
      <c r="A33" s="61" t="s">
        <v>93</v>
      </c>
      <c r="B33" s="50">
        <v>3.5000000000000003E-2</v>
      </c>
      <c r="C33" s="50">
        <v>1.7500000000000002E-2</v>
      </c>
      <c r="D33" s="50">
        <v>0.01</v>
      </c>
      <c r="E33" s="50">
        <v>1.2500000000000001E-2</v>
      </c>
      <c r="F33" s="50">
        <v>2.5000000000000001E-3</v>
      </c>
      <c r="G33" s="50">
        <v>5.0000000000000001E-3</v>
      </c>
      <c r="H33" s="50">
        <v>5.0000000000000001E-3</v>
      </c>
      <c r="I33" s="50">
        <v>0.01</v>
      </c>
      <c r="J33" s="50">
        <v>2.5000000000000001E-3</v>
      </c>
      <c r="K33" s="50">
        <v>2.5000000000000001E-3</v>
      </c>
      <c r="L33" s="50">
        <v>2.5000000000000001E-3</v>
      </c>
      <c r="M33" s="50">
        <v>5.0000000000000001E-3</v>
      </c>
      <c r="N33" s="50">
        <v>7.4999999999999997E-3</v>
      </c>
      <c r="O33" t="str">
        <f>IFERROR(VLOOKUP(A33,'EU-OECD'!$D$2:$E$29,2,FALSE)," ")</f>
        <v xml:space="preserve"> </v>
      </c>
      <c r="P33" t="str">
        <f t="shared" si="0"/>
        <v xml:space="preserve"> </v>
      </c>
      <c r="Q33" s="62" t="str">
        <f t="shared" si="1"/>
        <v xml:space="preserve"> </v>
      </c>
    </row>
    <row r="34" spans="1:17">
      <c r="A34" s="61" t="s">
        <v>272</v>
      </c>
      <c r="B34" s="50">
        <v>0</v>
      </c>
      <c r="C34" s="50">
        <v>0</v>
      </c>
      <c r="D34" s="50">
        <v>0</v>
      </c>
      <c r="E34" s="50">
        <v>0</v>
      </c>
      <c r="F34" s="50">
        <v>0</v>
      </c>
      <c r="G34" s="50">
        <v>0</v>
      </c>
      <c r="H34" s="50">
        <v>0</v>
      </c>
      <c r="I34" s="50">
        <v>0</v>
      </c>
      <c r="J34" s="50">
        <v>0</v>
      </c>
      <c r="K34" s="50">
        <v>0</v>
      </c>
      <c r="L34" s="50">
        <v>0</v>
      </c>
      <c r="M34" s="50">
        <v>0</v>
      </c>
      <c r="N34" s="50">
        <v>0</v>
      </c>
      <c r="O34" t="str">
        <f>IFERROR(VLOOKUP(A34,'EU-OECD'!$D$2:$E$29,2,FALSE)," ")</f>
        <v xml:space="preserve"> </v>
      </c>
      <c r="P34" t="str">
        <f t="shared" si="0"/>
        <v xml:space="preserve"> </v>
      </c>
      <c r="Q34" s="62" t="str">
        <f t="shared" si="1"/>
        <v xml:space="preserve"> </v>
      </c>
    </row>
    <row r="35" spans="1:17">
      <c r="A35" s="61" t="s">
        <v>126</v>
      </c>
      <c r="B35" s="50">
        <v>3.5000000000000003E-2</v>
      </c>
      <c r="C35" s="50">
        <v>7.4999999999999997E-3</v>
      </c>
      <c r="D35" s="50">
        <v>0.01</v>
      </c>
      <c r="E35" s="50">
        <v>5.0000000000000001E-3</v>
      </c>
      <c r="F35" s="50">
        <v>1.4999999999999999E-2</v>
      </c>
      <c r="G35" s="50">
        <v>1.7500000000000002E-2</v>
      </c>
      <c r="H35" s="50">
        <v>0.03</v>
      </c>
      <c r="I35" s="50">
        <v>1.7500000000000002E-2</v>
      </c>
      <c r="J35" s="50">
        <v>1.4999999999999999E-2</v>
      </c>
      <c r="K35" s="50">
        <v>2.75E-2</v>
      </c>
      <c r="L35" s="50">
        <v>5.0000000000000001E-3</v>
      </c>
      <c r="M35" s="50">
        <v>8.5000000000000006E-2</v>
      </c>
      <c r="N35" s="50">
        <v>7.7499999999999999E-2</v>
      </c>
      <c r="O35" t="str">
        <f>IFERROR(VLOOKUP(A35,'EU-OECD'!$D$2:$E$29,2,FALSE)," ")</f>
        <v xml:space="preserve"> </v>
      </c>
      <c r="P35" t="str">
        <f t="shared" si="0"/>
        <v xml:space="preserve"> </v>
      </c>
      <c r="Q35" s="62" t="str">
        <f t="shared" si="1"/>
        <v xml:space="preserve"> </v>
      </c>
    </row>
    <row r="36" spans="1:17">
      <c r="A36" s="61" t="s">
        <v>40</v>
      </c>
      <c r="B36" s="50">
        <v>0.40500000000000003</v>
      </c>
      <c r="C36" s="50">
        <v>0.38250000000000001</v>
      </c>
      <c r="D36" s="50">
        <v>0.40749999999999997</v>
      </c>
      <c r="E36" s="50">
        <v>0.43</v>
      </c>
      <c r="F36" s="50">
        <v>0.41499999999999998</v>
      </c>
      <c r="G36" s="50">
        <v>0.40250000000000002</v>
      </c>
      <c r="H36" s="50">
        <v>0.42499999999999999</v>
      </c>
      <c r="I36" s="50">
        <v>0.41499999999999998</v>
      </c>
      <c r="J36" s="50">
        <v>0.32</v>
      </c>
      <c r="K36" s="50">
        <v>0.29499999999999998</v>
      </c>
      <c r="L36" s="50">
        <v>0.27</v>
      </c>
      <c r="M36" s="50">
        <v>0.32250000000000001</v>
      </c>
      <c r="N36" s="50">
        <v>0.29499999999999998</v>
      </c>
      <c r="O36">
        <f>IFERROR(VLOOKUP(A36,'EU-OECD'!$D$2:$E$29,2,FALSE)," ")</f>
        <v>1</v>
      </c>
      <c r="P36">
        <f t="shared" si="0"/>
        <v>0.29499999999999998</v>
      </c>
      <c r="Q36" s="62">
        <f t="shared" si="1"/>
        <v>-0.65841201847962227</v>
      </c>
    </row>
    <row r="37" spans="1:17">
      <c r="A37" s="61" t="s">
        <v>186</v>
      </c>
      <c r="B37" s="50">
        <v>0</v>
      </c>
      <c r="C37" s="50">
        <v>0</v>
      </c>
      <c r="D37" s="50">
        <v>0</v>
      </c>
      <c r="E37" s="50">
        <v>0</v>
      </c>
      <c r="F37" s="50">
        <v>0</v>
      </c>
      <c r="G37" s="50">
        <v>0</v>
      </c>
      <c r="H37" s="50">
        <v>0</v>
      </c>
      <c r="I37" s="50">
        <v>0</v>
      </c>
      <c r="J37" s="50">
        <v>0</v>
      </c>
      <c r="K37" s="50">
        <v>0</v>
      </c>
      <c r="L37" s="50">
        <v>0</v>
      </c>
      <c r="M37" s="50">
        <v>0</v>
      </c>
      <c r="N37" s="50">
        <v>0</v>
      </c>
      <c r="O37" t="str">
        <f>IFERROR(VLOOKUP(A37,'EU-OECD'!$D$2:$E$29,2,FALSE)," ")</f>
        <v xml:space="preserve"> </v>
      </c>
      <c r="P37" t="str">
        <f t="shared" si="0"/>
        <v xml:space="preserve"> </v>
      </c>
      <c r="Q37" s="62" t="str">
        <f t="shared" si="1"/>
        <v xml:space="preserve"> </v>
      </c>
    </row>
    <row r="38" spans="1:17">
      <c r="A38" s="61" t="s">
        <v>226</v>
      </c>
      <c r="B38" s="50">
        <v>0.13250000000000001</v>
      </c>
      <c r="C38" s="50">
        <v>6.5000000000000002E-2</v>
      </c>
      <c r="D38" s="50">
        <v>4.7500000000000001E-2</v>
      </c>
      <c r="E38" s="50">
        <v>3.5000000000000003E-2</v>
      </c>
      <c r="F38" s="50">
        <v>3.7499999999999999E-2</v>
      </c>
      <c r="G38" s="50">
        <v>7.2499999999999995E-2</v>
      </c>
      <c r="H38" s="50">
        <v>6.7500000000000004E-2</v>
      </c>
      <c r="I38" s="50">
        <v>0.115</v>
      </c>
      <c r="J38" s="50">
        <v>3.7499999999999999E-2</v>
      </c>
      <c r="K38" s="50">
        <v>0.05</v>
      </c>
      <c r="L38" s="50">
        <v>6.5000000000000002E-2</v>
      </c>
      <c r="M38" s="50">
        <v>0.13500000000000001</v>
      </c>
      <c r="N38" s="50">
        <v>0.15</v>
      </c>
      <c r="O38" t="str">
        <f>IFERROR(VLOOKUP(A38,'EU-OECD'!$D$2:$E$29,2,FALSE)," ")</f>
        <v xml:space="preserve"> </v>
      </c>
      <c r="P38" t="str">
        <f t="shared" si="0"/>
        <v xml:space="preserve"> </v>
      </c>
      <c r="Q38" s="62" t="str">
        <f t="shared" si="1"/>
        <v xml:space="preserve"> </v>
      </c>
    </row>
    <row r="39" spans="1:17">
      <c r="A39" s="61" t="s">
        <v>204</v>
      </c>
      <c r="B39" s="50">
        <v>5.0000000000000001E-3</v>
      </c>
      <c r="C39" s="50">
        <v>0</v>
      </c>
      <c r="D39" s="50">
        <v>5.0000000000000001E-3</v>
      </c>
      <c r="E39" s="50">
        <v>5.0000000000000001E-3</v>
      </c>
      <c r="F39" s="50">
        <v>1.7500000000000002E-2</v>
      </c>
      <c r="G39" s="50">
        <v>5.5E-2</v>
      </c>
      <c r="H39" s="50">
        <v>6.7500000000000004E-2</v>
      </c>
      <c r="I39" s="50">
        <v>0.05</v>
      </c>
      <c r="J39" s="50">
        <v>0.04</v>
      </c>
      <c r="K39" s="50">
        <v>0.04</v>
      </c>
      <c r="L39" s="50">
        <v>0.04</v>
      </c>
      <c r="M39" s="50">
        <v>8.2500000000000004E-2</v>
      </c>
      <c r="N39" s="50">
        <v>0.115</v>
      </c>
      <c r="O39" t="str">
        <f>IFERROR(VLOOKUP(A39,'EU-OECD'!$D$2:$E$29,2,FALSE)," ")</f>
        <v xml:space="preserve"> </v>
      </c>
      <c r="P39" t="str">
        <f t="shared" si="0"/>
        <v xml:space="preserve"> </v>
      </c>
      <c r="Q39" s="62" t="str">
        <f t="shared" si="1"/>
        <v xml:space="preserve"> </v>
      </c>
    </row>
    <row r="40" spans="1:17">
      <c r="A40" s="61" t="s">
        <v>200</v>
      </c>
      <c r="B40" s="50">
        <v>2.75E-2</v>
      </c>
      <c r="C40" s="50">
        <v>1.7500000000000002E-2</v>
      </c>
      <c r="D40" s="50">
        <v>1.7500000000000002E-2</v>
      </c>
      <c r="E40" s="50">
        <v>1.7500000000000002E-2</v>
      </c>
      <c r="F40" s="50">
        <v>0.03</v>
      </c>
      <c r="G40" s="50">
        <v>0.05</v>
      </c>
      <c r="H40" s="50">
        <v>0.06</v>
      </c>
      <c r="I40" s="50">
        <v>4.7500000000000001E-2</v>
      </c>
      <c r="J40" s="50">
        <v>0.03</v>
      </c>
      <c r="K40" s="50">
        <v>2.75E-2</v>
      </c>
      <c r="L40" s="50">
        <v>0.04</v>
      </c>
      <c r="M40" s="50">
        <v>0.03</v>
      </c>
      <c r="N40" s="50">
        <v>2.5000000000000001E-2</v>
      </c>
      <c r="O40" t="str">
        <f>IFERROR(VLOOKUP(A40,'EU-OECD'!$D$2:$E$29,2,FALSE)," ")</f>
        <v xml:space="preserve"> </v>
      </c>
      <c r="P40" t="str">
        <f t="shared" si="0"/>
        <v xml:space="preserve"> </v>
      </c>
      <c r="Q40" s="62" t="str">
        <f t="shared" si="1"/>
        <v xml:space="preserve"> </v>
      </c>
    </row>
    <row r="41" spans="1:17">
      <c r="A41" s="61" t="s">
        <v>67</v>
      </c>
      <c r="B41" s="50">
        <v>0.1</v>
      </c>
      <c r="C41" s="50">
        <v>9.2499999999999999E-2</v>
      </c>
      <c r="D41" s="50">
        <v>0.115</v>
      </c>
      <c r="E41" s="50">
        <v>0.11</v>
      </c>
      <c r="F41" s="50">
        <v>0.13</v>
      </c>
      <c r="G41" s="50">
        <v>0.11</v>
      </c>
      <c r="H41" s="50">
        <v>0.1075</v>
      </c>
      <c r="I41" s="50">
        <v>0.09</v>
      </c>
      <c r="J41" s="50">
        <v>5.2499999999999998E-2</v>
      </c>
      <c r="K41" s="50">
        <v>3.7499999999999999E-2</v>
      </c>
      <c r="L41" s="50">
        <v>2.5000000000000001E-2</v>
      </c>
      <c r="M41" s="50">
        <v>0.02</v>
      </c>
      <c r="N41" s="50">
        <v>0.01</v>
      </c>
      <c r="O41" t="str">
        <f>IFERROR(VLOOKUP(A41,'EU-OECD'!$D$2:$E$29,2,FALSE)," ")</f>
        <v xml:space="preserve"> </v>
      </c>
      <c r="P41" t="str">
        <f t="shared" si="0"/>
        <v xml:space="preserve"> </v>
      </c>
      <c r="Q41" s="62" t="str">
        <f t="shared" si="1"/>
        <v xml:space="preserve"> </v>
      </c>
    </row>
    <row r="42" spans="1:17">
      <c r="A42" s="61" t="s">
        <v>174</v>
      </c>
      <c r="B42" s="50">
        <v>0</v>
      </c>
      <c r="C42" s="50">
        <v>0</v>
      </c>
      <c r="D42" s="50">
        <v>0</v>
      </c>
      <c r="E42" s="50">
        <v>0</v>
      </c>
      <c r="F42" s="50">
        <v>0</v>
      </c>
      <c r="G42" s="50">
        <v>0</v>
      </c>
      <c r="H42" s="50">
        <v>0</v>
      </c>
      <c r="I42" s="50">
        <v>0</v>
      </c>
      <c r="J42" s="50">
        <v>0</v>
      </c>
      <c r="K42" s="50">
        <v>0</v>
      </c>
      <c r="L42" s="50">
        <v>0</v>
      </c>
      <c r="M42" s="50">
        <v>0</v>
      </c>
      <c r="N42" s="50">
        <v>0</v>
      </c>
      <c r="O42" t="str">
        <f>IFERROR(VLOOKUP(A42,'EU-OECD'!$D$2:$E$29,2,FALSE)," ")</f>
        <v xml:space="preserve"> </v>
      </c>
      <c r="P42" t="str">
        <f t="shared" si="0"/>
        <v xml:space="preserve"> </v>
      </c>
      <c r="Q42" s="62" t="str">
        <f t="shared" si="1"/>
        <v xml:space="preserve"> </v>
      </c>
    </row>
    <row r="43" spans="1:17">
      <c r="A43" s="61" t="s">
        <v>273</v>
      </c>
      <c r="B43" s="50">
        <v>0</v>
      </c>
      <c r="C43" s="50">
        <v>0</v>
      </c>
      <c r="D43" s="50">
        <v>0</v>
      </c>
      <c r="E43" s="50">
        <v>0</v>
      </c>
      <c r="F43" s="50">
        <v>0</v>
      </c>
      <c r="G43" s="50">
        <v>0</v>
      </c>
      <c r="H43" s="50">
        <v>0</v>
      </c>
      <c r="I43" s="50">
        <v>0</v>
      </c>
      <c r="J43" s="50">
        <v>0</v>
      </c>
      <c r="K43" s="50">
        <v>0</v>
      </c>
      <c r="L43" s="50">
        <v>0</v>
      </c>
      <c r="M43" s="50">
        <v>0</v>
      </c>
      <c r="N43" s="50">
        <v>0</v>
      </c>
      <c r="O43" t="str">
        <f>IFERROR(VLOOKUP(A43,'EU-OECD'!$D$2:$E$29,2,FALSE)," ")</f>
        <v xml:space="preserve"> </v>
      </c>
      <c r="P43" t="str">
        <f t="shared" si="0"/>
        <v xml:space="preserve"> </v>
      </c>
      <c r="Q43" s="62" t="str">
        <f t="shared" si="1"/>
        <v xml:space="preserve"> </v>
      </c>
    </row>
    <row r="44" spans="1:17">
      <c r="A44" s="61" t="s">
        <v>180</v>
      </c>
      <c r="B44" s="50">
        <v>5.7500000000000002E-2</v>
      </c>
      <c r="C44" s="50">
        <v>4.4999999999999998E-2</v>
      </c>
      <c r="D44" s="50">
        <v>0.02</v>
      </c>
      <c r="E44" s="50">
        <v>2.75E-2</v>
      </c>
      <c r="F44" s="50">
        <v>3.2500000000000001E-2</v>
      </c>
      <c r="G44" s="50">
        <v>0.06</v>
      </c>
      <c r="H44" s="50">
        <v>6.5000000000000002E-2</v>
      </c>
      <c r="I44" s="50">
        <v>6.25E-2</v>
      </c>
      <c r="J44" s="50">
        <v>0.09</v>
      </c>
      <c r="K44" s="50">
        <v>6.7500000000000004E-2</v>
      </c>
      <c r="L44" s="50">
        <v>4.2500000000000003E-2</v>
      </c>
      <c r="M44" s="50">
        <v>0.03</v>
      </c>
      <c r="N44" s="50">
        <v>2.75E-2</v>
      </c>
      <c r="O44" t="str">
        <f>IFERROR(VLOOKUP(A44,'EU-OECD'!$D$2:$E$29,2,FALSE)," ")</f>
        <v xml:space="preserve"> </v>
      </c>
      <c r="P44" t="str">
        <f t="shared" si="0"/>
        <v xml:space="preserve"> </v>
      </c>
      <c r="Q44" s="62" t="str">
        <f t="shared" si="1"/>
        <v xml:space="preserve"> </v>
      </c>
    </row>
    <row r="45" spans="1:17">
      <c r="A45" s="61" t="s">
        <v>215</v>
      </c>
      <c r="B45" s="50">
        <v>0</v>
      </c>
      <c r="C45" s="50">
        <v>0</v>
      </c>
      <c r="D45" s="50">
        <v>0</v>
      </c>
      <c r="E45" s="50">
        <v>0</v>
      </c>
      <c r="F45" s="50">
        <v>2.5000000000000001E-3</v>
      </c>
      <c r="G45" s="50">
        <v>2.5000000000000001E-3</v>
      </c>
      <c r="H45" s="50">
        <v>2.5000000000000001E-3</v>
      </c>
      <c r="I45" s="50">
        <v>2.5000000000000001E-3</v>
      </c>
      <c r="J45" s="50">
        <v>2.5000000000000001E-3</v>
      </c>
      <c r="K45" s="50">
        <v>0</v>
      </c>
      <c r="L45" s="50">
        <v>2.5000000000000001E-3</v>
      </c>
      <c r="M45" s="50">
        <v>2.5000000000000001E-3</v>
      </c>
      <c r="N45" s="50">
        <v>2.5000000000000001E-3</v>
      </c>
      <c r="O45" t="str">
        <f>IFERROR(VLOOKUP(A45,'EU-OECD'!$D$2:$E$29,2,FALSE)," ")</f>
        <v xml:space="preserve"> </v>
      </c>
      <c r="P45" t="str">
        <f t="shared" si="0"/>
        <v xml:space="preserve"> </v>
      </c>
      <c r="Q45" s="62" t="str">
        <f t="shared" si="1"/>
        <v xml:space="preserve"> </v>
      </c>
    </row>
    <row r="46" spans="1:17">
      <c r="A46" s="61" t="s">
        <v>83</v>
      </c>
      <c r="B46" s="50">
        <v>2.75E-2</v>
      </c>
      <c r="C46" s="50">
        <v>2.75E-2</v>
      </c>
      <c r="D46" s="50">
        <v>2.75E-2</v>
      </c>
      <c r="E46" s="50">
        <v>2.75E-2</v>
      </c>
      <c r="F46" s="50">
        <v>2.5000000000000001E-2</v>
      </c>
      <c r="G46" s="50">
        <v>3.2500000000000001E-2</v>
      </c>
      <c r="H46" s="50">
        <v>3.2500000000000001E-2</v>
      </c>
      <c r="I46" s="50">
        <v>0.04</v>
      </c>
      <c r="J46" s="50">
        <v>3.5000000000000003E-2</v>
      </c>
      <c r="K46" s="50">
        <v>3.5000000000000003E-2</v>
      </c>
      <c r="L46" s="50">
        <v>3.2500000000000001E-2</v>
      </c>
      <c r="M46" s="50">
        <v>0.03</v>
      </c>
      <c r="N46" s="50">
        <v>2.5000000000000001E-2</v>
      </c>
      <c r="O46" t="str">
        <f>IFERROR(VLOOKUP(A46,'EU-OECD'!$D$2:$E$29,2,FALSE)," ")</f>
        <v xml:space="preserve"> </v>
      </c>
      <c r="P46" t="str">
        <f t="shared" si="0"/>
        <v xml:space="preserve"> </v>
      </c>
      <c r="Q46" s="62" t="str">
        <f t="shared" si="1"/>
        <v xml:space="preserve"> </v>
      </c>
    </row>
    <row r="47" spans="1:17">
      <c r="A47" s="61" t="s">
        <v>179</v>
      </c>
      <c r="B47" s="50">
        <v>0.6925</v>
      </c>
      <c r="C47" s="50">
        <v>0.72250000000000003</v>
      </c>
      <c r="D47" s="50">
        <v>0.755</v>
      </c>
      <c r="E47" s="50">
        <v>0.78500000000000003</v>
      </c>
      <c r="F47" s="50">
        <v>0.79749999999999999</v>
      </c>
      <c r="G47" s="50">
        <v>0.82750000000000001</v>
      </c>
      <c r="H47" s="50">
        <v>0.84</v>
      </c>
      <c r="I47" s="50">
        <v>0.85250000000000004</v>
      </c>
      <c r="J47" s="50">
        <v>0.85</v>
      </c>
      <c r="K47" s="50">
        <v>0.85</v>
      </c>
      <c r="L47" s="50">
        <v>0.83750000000000002</v>
      </c>
      <c r="M47" s="50">
        <v>0.84499999999999997</v>
      </c>
      <c r="N47" s="50">
        <v>0.84750000000000003</v>
      </c>
      <c r="O47" t="str">
        <f>IFERROR(VLOOKUP(A47,'EU-OECD'!$D$2:$E$29,2,FALSE)," ")</f>
        <v xml:space="preserve"> </v>
      </c>
      <c r="P47" t="str">
        <f t="shared" si="0"/>
        <v xml:space="preserve"> </v>
      </c>
      <c r="Q47" s="62" t="str">
        <f t="shared" si="1"/>
        <v xml:space="preserve"> </v>
      </c>
    </row>
    <row r="48" spans="1:17">
      <c r="A48" s="61" t="s">
        <v>94</v>
      </c>
      <c r="B48" s="50">
        <v>2.2499999999999999E-2</v>
      </c>
      <c r="C48" s="50">
        <v>5.0000000000000001E-3</v>
      </c>
      <c r="D48" s="50">
        <v>2.5000000000000001E-3</v>
      </c>
      <c r="E48" s="50">
        <v>0.01</v>
      </c>
      <c r="F48" s="50">
        <v>2.5000000000000001E-3</v>
      </c>
      <c r="G48" s="50">
        <v>5.0000000000000001E-3</v>
      </c>
      <c r="H48" s="50">
        <v>2.5000000000000001E-3</v>
      </c>
      <c r="I48" s="50">
        <v>5.0000000000000001E-3</v>
      </c>
      <c r="J48" s="50">
        <v>2.5000000000000001E-3</v>
      </c>
      <c r="K48" s="50">
        <v>2.5000000000000001E-3</v>
      </c>
      <c r="L48" s="50">
        <v>2.5000000000000001E-3</v>
      </c>
      <c r="M48" s="50">
        <v>5.0000000000000001E-3</v>
      </c>
      <c r="N48" s="50">
        <v>5.0000000000000001E-3</v>
      </c>
      <c r="O48" t="str">
        <f>IFERROR(VLOOKUP(A48,'EU-OECD'!$D$2:$E$29,2,FALSE)," ")</f>
        <v xml:space="preserve"> </v>
      </c>
      <c r="P48" t="str">
        <f t="shared" si="0"/>
        <v xml:space="preserve"> </v>
      </c>
      <c r="Q48" s="62" t="str">
        <f t="shared" si="1"/>
        <v xml:space="preserve"> </v>
      </c>
    </row>
    <row r="49" spans="1:17">
      <c r="A49" s="61" t="s">
        <v>212</v>
      </c>
      <c r="B49" s="50">
        <v>0</v>
      </c>
      <c r="C49" s="50">
        <v>0</v>
      </c>
      <c r="D49" s="50">
        <v>0</v>
      </c>
      <c r="E49" s="50">
        <v>0</v>
      </c>
      <c r="F49" s="50">
        <v>0</v>
      </c>
      <c r="G49" s="50">
        <v>0</v>
      </c>
      <c r="H49" s="50">
        <v>0</v>
      </c>
      <c r="I49" s="50">
        <v>0</v>
      </c>
      <c r="J49" s="50">
        <v>0</v>
      </c>
      <c r="K49" s="50">
        <v>0</v>
      </c>
      <c r="L49" s="50">
        <v>0</v>
      </c>
      <c r="M49" s="50">
        <v>0</v>
      </c>
      <c r="N49" s="50">
        <v>0</v>
      </c>
      <c r="O49" t="str">
        <f>IFERROR(VLOOKUP(A49,'EU-OECD'!$D$2:$E$29,2,FALSE)," ")</f>
        <v xml:space="preserve"> </v>
      </c>
      <c r="P49" t="str">
        <f t="shared" si="0"/>
        <v xml:space="preserve"> </v>
      </c>
      <c r="Q49" s="62" t="str">
        <f t="shared" si="1"/>
        <v xml:space="preserve"> </v>
      </c>
    </row>
    <row r="50" spans="1:17">
      <c r="A50" s="61" t="s">
        <v>190</v>
      </c>
      <c r="B50" s="50">
        <v>0.32500000000000001</v>
      </c>
      <c r="C50" s="50">
        <v>0.245</v>
      </c>
      <c r="D50" s="50">
        <v>0.23499999999999999</v>
      </c>
      <c r="E50" s="50">
        <v>0.2225</v>
      </c>
      <c r="F50" s="50">
        <v>0.16250000000000001</v>
      </c>
      <c r="G50" s="50">
        <v>0.155</v>
      </c>
      <c r="H50" s="50">
        <v>0.14249999999999999</v>
      </c>
      <c r="I50" s="50">
        <v>0.09</v>
      </c>
      <c r="J50" s="50">
        <v>3.7499999999999999E-2</v>
      </c>
      <c r="K50" s="50">
        <v>2.2499999999999999E-2</v>
      </c>
      <c r="L50" s="50">
        <v>0.02</v>
      </c>
      <c r="M50" s="50">
        <v>1.7500000000000002E-2</v>
      </c>
      <c r="N50" s="50">
        <v>0.01</v>
      </c>
      <c r="O50" t="str">
        <f>IFERROR(VLOOKUP(A50,'EU-OECD'!$D$2:$E$29,2,FALSE)," ")</f>
        <v xml:space="preserve"> </v>
      </c>
      <c r="P50" t="str">
        <f t="shared" si="0"/>
        <v xml:space="preserve"> </v>
      </c>
      <c r="Q50" s="62" t="str">
        <f t="shared" si="1"/>
        <v xml:space="preserve"> </v>
      </c>
    </row>
    <row r="51" spans="1:17">
      <c r="A51" s="61" t="s">
        <v>274</v>
      </c>
      <c r="B51" s="50">
        <v>0</v>
      </c>
      <c r="C51" s="50">
        <v>0</v>
      </c>
      <c r="D51" s="50">
        <v>0</v>
      </c>
      <c r="E51" s="50">
        <v>0</v>
      </c>
      <c r="F51" s="50">
        <v>0</v>
      </c>
      <c r="G51" s="50">
        <v>0</v>
      </c>
      <c r="H51" s="50">
        <v>0</v>
      </c>
      <c r="I51" s="50">
        <v>0</v>
      </c>
      <c r="J51" s="50">
        <v>0</v>
      </c>
      <c r="K51" s="50">
        <v>0</v>
      </c>
      <c r="L51" s="50">
        <v>0</v>
      </c>
      <c r="M51" s="50">
        <v>0</v>
      </c>
      <c r="N51" s="50">
        <v>0</v>
      </c>
      <c r="O51" t="str">
        <f>IFERROR(VLOOKUP(A51,'EU-OECD'!$D$2:$E$29,2,FALSE)," ")</f>
        <v xml:space="preserve"> </v>
      </c>
      <c r="P51" t="str">
        <f t="shared" si="0"/>
        <v xml:space="preserve"> </v>
      </c>
      <c r="Q51" s="62" t="str">
        <f t="shared" si="1"/>
        <v xml:space="preserve"> </v>
      </c>
    </row>
    <row r="52" spans="1:17">
      <c r="A52" s="61" t="s">
        <v>95</v>
      </c>
      <c r="B52" s="50">
        <v>1.2500000000000001E-2</v>
      </c>
      <c r="C52" s="50">
        <v>0</v>
      </c>
      <c r="D52" s="50">
        <v>0</v>
      </c>
      <c r="E52" s="50">
        <v>0</v>
      </c>
      <c r="F52" s="50">
        <v>0</v>
      </c>
      <c r="G52" s="50">
        <v>0</v>
      </c>
      <c r="H52" s="50">
        <v>0</v>
      </c>
      <c r="I52" s="50">
        <v>0</v>
      </c>
      <c r="J52" s="50">
        <v>0</v>
      </c>
      <c r="K52" s="50">
        <v>0</v>
      </c>
      <c r="L52" s="50">
        <v>0</v>
      </c>
      <c r="M52" s="50">
        <v>2.5000000000000001E-3</v>
      </c>
      <c r="N52" s="50">
        <v>2.5000000000000001E-3</v>
      </c>
      <c r="O52" t="str">
        <f>IFERROR(VLOOKUP(A52,'EU-OECD'!$D$2:$E$29,2,FALSE)," ")</f>
        <v xml:space="preserve"> </v>
      </c>
      <c r="P52" t="str">
        <f t="shared" si="0"/>
        <v xml:space="preserve"> </v>
      </c>
      <c r="Q52" s="62" t="str">
        <f t="shared" si="1"/>
        <v xml:space="preserve"> </v>
      </c>
    </row>
    <row r="53" spans="1:17">
      <c r="A53" s="61" t="s">
        <v>189</v>
      </c>
      <c r="B53" s="50">
        <v>5.7500000000000002E-2</v>
      </c>
      <c r="C53" s="50">
        <v>1.7500000000000002E-2</v>
      </c>
      <c r="D53" s="50">
        <v>0.02</v>
      </c>
      <c r="E53" s="50">
        <v>2.75E-2</v>
      </c>
      <c r="F53" s="50">
        <v>3.5000000000000003E-2</v>
      </c>
      <c r="G53" s="50">
        <v>3.7499999999999999E-2</v>
      </c>
      <c r="H53" s="50">
        <v>0.04</v>
      </c>
      <c r="I53" s="50">
        <v>3.5000000000000003E-2</v>
      </c>
      <c r="J53" s="50">
        <v>1.2500000000000001E-2</v>
      </c>
      <c r="K53" s="50">
        <v>7.4999999999999997E-3</v>
      </c>
      <c r="L53" s="50">
        <v>0.01</v>
      </c>
      <c r="M53" s="50">
        <v>7.4999999999999997E-3</v>
      </c>
      <c r="N53" s="50">
        <v>2.5000000000000001E-3</v>
      </c>
      <c r="O53" t="str">
        <f>IFERROR(VLOOKUP(A53,'EU-OECD'!$D$2:$E$29,2,FALSE)," ")</f>
        <v xml:space="preserve"> </v>
      </c>
      <c r="P53" t="str">
        <f t="shared" si="0"/>
        <v xml:space="preserve"> </v>
      </c>
      <c r="Q53" s="62" t="str">
        <f t="shared" si="1"/>
        <v xml:space="preserve"> </v>
      </c>
    </row>
    <row r="54" spans="1:17">
      <c r="A54" s="61" t="s">
        <v>96</v>
      </c>
      <c r="B54" s="50">
        <v>0.40250000000000002</v>
      </c>
      <c r="C54" s="50">
        <v>0.38500000000000001</v>
      </c>
      <c r="D54" s="50">
        <v>0.39500000000000002</v>
      </c>
      <c r="E54" s="50">
        <v>0.41</v>
      </c>
      <c r="F54" s="50">
        <v>0.40250000000000002</v>
      </c>
      <c r="G54" s="50">
        <v>0.41499999999999998</v>
      </c>
      <c r="H54" s="50">
        <v>0.41749999999999998</v>
      </c>
      <c r="I54" s="50">
        <v>0.41249999999999998</v>
      </c>
      <c r="J54" s="50">
        <v>0.29499999999999998</v>
      </c>
      <c r="K54" s="50">
        <v>0.255</v>
      </c>
      <c r="L54" s="50">
        <v>0.2175</v>
      </c>
      <c r="M54" s="50">
        <v>0.30249999999999999</v>
      </c>
      <c r="N54" s="50">
        <v>0.3</v>
      </c>
      <c r="O54">
        <f>IFERROR(VLOOKUP(A54,'EU-OECD'!$D$2:$E$29,2,FALSE)," ")</f>
        <v>1</v>
      </c>
      <c r="P54">
        <f t="shared" si="0"/>
        <v>0.3</v>
      </c>
      <c r="Q54" s="62">
        <f t="shared" si="1"/>
        <v>-0.69319604964458348</v>
      </c>
    </row>
    <row r="55" spans="1:17">
      <c r="A55" s="61" t="s">
        <v>138</v>
      </c>
      <c r="B55" s="50">
        <v>5.0000000000000001E-3</v>
      </c>
      <c r="C55" s="50">
        <v>0</v>
      </c>
      <c r="D55" s="50">
        <v>0</v>
      </c>
      <c r="E55" s="50">
        <v>0</v>
      </c>
      <c r="F55" s="50">
        <v>0</v>
      </c>
      <c r="G55" s="50">
        <v>0</v>
      </c>
      <c r="H55" s="50">
        <v>0</v>
      </c>
      <c r="I55" s="50">
        <v>0</v>
      </c>
      <c r="J55" s="50">
        <v>0</v>
      </c>
      <c r="K55" s="50">
        <v>0</v>
      </c>
      <c r="L55" s="50">
        <v>0</v>
      </c>
      <c r="M55" s="50">
        <v>0</v>
      </c>
      <c r="N55" s="50">
        <v>0</v>
      </c>
      <c r="O55" t="str">
        <f>IFERROR(VLOOKUP(A55,'EU-OECD'!$D$2:$E$29,2,FALSE)," ")</f>
        <v xml:space="preserve"> </v>
      </c>
      <c r="P55" t="str">
        <f t="shared" si="0"/>
        <v xml:space="preserve"> </v>
      </c>
      <c r="Q55" s="62" t="str">
        <f t="shared" si="1"/>
        <v xml:space="preserve"> </v>
      </c>
    </row>
    <row r="56" spans="1:17">
      <c r="A56" s="61" t="s">
        <v>48</v>
      </c>
      <c r="B56" s="50">
        <v>0.20749999999999999</v>
      </c>
      <c r="C56" s="50">
        <v>0.24249999999999999</v>
      </c>
      <c r="D56" s="50">
        <v>0.23499999999999999</v>
      </c>
      <c r="E56" s="50">
        <v>0.22</v>
      </c>
      <c r="F56" s="50">
        <v>0.22750000000000001</v>
      </c>
      <c r="G56" s="50">
        <v>0.23499999999999999</v>
      </c>
      <c r="H56" s="50">
        <v>0.23749999999999999</v>
      </c>
      <c r="I56" s="50">
        <v>0.22500000000000001</v>
      </c>
      <c r="J56" s="50">
        <v>0.22</v>
      </c>
      <c r="K56" s="50">
        <v>0.215</v>
      </c>
      <c r="L56" s="50">
        <v>0.215</v>
      </c>
      <c r="M56" s="50">
        <v>0.22</v>
      </c>
      <c r="N56" s="50">
        <v>0.22</v>
      </c>
      <c r="O56">
        <f>IFERROR(VLOOKUP(A56,'EU-OECD'!$D$2:$E$29,2,FALSE)," ")</f>
        <v>1</v>
      </c>
      <c r="P56">
        <f t="shared" si="0"/>
        <v>0.22</v>
      </c>
      <c r="Q56" s="62">
        <f t="shared" si="1"/>
        <v>-0.13665155100520443</v>
      </c>
    </row>
    <row r="57" spans="1:17">
      <c r="A57" s="61" t="s">
        <v>41</v>
      </c>
      <c r="B57" s="50">
        <v>0.41749999999999998</v>
      </c>
      <c r="C57" s="50">
        <v>0.41499999999999998</v>
      </c>
      <c r="D57" s="50">
        <v>0.44750000000000001</v>
      </c>
      <c r="E57" s="50">
        <v>0.47749999999999998</v>
      </c>
      <c r="F57" s="50">
        <v>0.47249999999999998</v>
      </c>
      <c r="G57" s="50">
        <v>0.47249999999999998</v>
      </c>
      <c r="H57" s="50">
        <v>0.47</v>
      </c>
      <c r="I57" s="50">
        <v>0.44750000000000001</v>
      </c>
      <c r="J57" s="50">
        <v>0.33250000000000002</v>
      </c>
      <c r="K57" s="50">
        <v>0.3</v>
      </c>
      <c r="L57" s="50">
        <v>0.315</v>
      </c>
      <c r="M57" s="50">
        <v>0.37</v>
      </c>
      <c r="N57" s="50">
        <v>0.36499999999999999</v>
      </c>
      <c r="O57">
        <f>IFERROR(VLOOKUP(A57,'EU-OECD'!$D$2:$E$29,2,FALSE)," ")</f>
        <v>1</v>
      </c>
      <c r="P57">
        <f t="shared" si="0"/>
        <v>0.36499999999999999</v>
      </c>
      <c r="Q57" s="62">
        <f t="shared" si="1"/>
        <v>-1.1453884547890791</v>
      </c>
    </row>
    <row r="58" spans="1:17">
      <c r="A58" s="61" t="s">
        <v>229</v>
      </c>
      <c r="B58" s="50">
        <v>0.23499999999999999</v>
      </c>
      <c r="C58" s="50">
        <v>0.1825</v>
      </c>
      <c r="D58" s="50">
        <v>0.16</v>
      </c>
      <c r="E58" s="50">
        <v>0.155</v>
      </c>
      <c r="F58" s="50">
        <v>0.16750000000000001</v>
      </c>
      <c r="G58" s="50">
        <v>0.19500000000000001</v>
      </c>
      <c r="H58" s="50">
        <v>0.1925</v>
      </c>
      <c r="I58" s="50">
        <v>0.185</v>
      </c>
      <c r="J58" s="50">
        <v>0.17499999999999999</v>
      </c>
      <c r="K58" s="50">
        <v>0.1825</v>
      </c>
      <c r="L58" s="50">
        <v>0.17249999999999999</v>
      </c>
      <c r="M58" s="50">
        <v>0.17499999999999999</v>
      </c>
      <c r="N58" s="50">
        <v>0.20499999999999999</v>
      </c>
      <c r="O58" t="str">
        <f>IFERROR(VLOOKUP(A58,'EU-OECD'!$D$2:$E$29,2,FALSE)," ")</f>
        <v xml:space="preserve"> </v>
      </c>
      <c r="P58" t="str">
        <f t="shared" si="0"/>
        <v xml:space="preserve"> </v>
      </c>
      <c r="Q58" s="62" t="str">
        <f t="shared" si="1"/>
        <v xml:space="preserve"> </v>
      </c>
    </row>
    <row r="59" spans="1:17">
      <c r="A59" s="61" t="s">
        <v>42</v>
      </c>
      <c r="B59" s="50">
        <v>0.2</v>
      </c>
      <c r="C59" s="50">
        <v>0.19</v>
      </c>
      <c r="D59" s="50">
        <v>0.19</v>
      </c>
      <c r="E59" s="50">
        <v>0.23250000000000001</v>
      </c>
      <c r="F59" s="50">
        <v>0.21249999999999999</v>
      </c>
      <c r="G59" s="50">
        <v>0.16</v>
      </c>
      <c r="H59" s="50">
        <v>0.15</v>
      </c>
      <c r="I59" s="50">
        <v>0.15</v>
      </c>
      <c r="J59" s="50">
        <v>0.10249999999999999</v>
      </c>
      <c r="K59" s="50">
        <v>7.7499999999999999E-2</v>
      </c>
      <c r="L59" s="50">
        <v>0.08</v>
      </c>
      <c r="M59" s="50">
        <v>0.12</v>
      </c>
      <c r="N59" s="50">
        <v>0.115</v>
      </c>
      <c r="O59">
        <f>IFERROR(VLOOKUP(A59,'EU-OECD'!$D$2:$E$29,2,FALSE)," ")</f>
        <v>1</v>
      </c>
      <c r="P59">
        <f t="shared" si="0"/>
        <v>0.115</v>
      </c>
      <c r="Q59" s="62">
        <f t="shared" si="1"/>
        <v>0.59381310345898075</v>
      </c>
    </row>
    <row r="60" spans="1:17">
      <c r="A60" s="61" t="s">
        <v>220</v>
      </c>
      <c r="B60" s="50">
        <v>0</v>
      </c>
      <c r="C60" s="50">
        <v>0</v>
      </c>
      <c r="D60" s="50">
        <v>0</v>
      </c>
      <c r="E60" s="50">
        <v>5.0000000000000001E-3</v>
      </c>
      <c r="F60" s="50">
        <v>5.0000000000000001E-3</v>
      </c>
      <c r="G60" s="50">
        <v>7.4999999999999997E-3</v>
      </c>
      <c r="H60" s="50">
        <v>7.4999999999999997E-3</v>
      </c>
      <c r="I60" s="50">
        <v>1.7500000000000002E-2</v>
      </c>
      <c r="J60" s="50">
        <v>2.2499999999999999E-2</v>
      </c>
      <c r="K60" s="50">
        <v>0.16750000000000001</v>
      </c>
      <c r="L60" s="50">
        <v>5.2499999999999998E-2</v>
      </c>
      <c r="M60" s="50">
        <v>4.7500000000000001E-2</v>
      </c>
      <c r="N60" s="50">
        <v>4.7500000000000001E-2</v>
      </c>
      <c r="O60" t="str">
        <f>IFERROR(VLOOKUP(A60,'EU-OECD'!$D$2:$E$29,2,FALSE)," ")</f>
        <v xml:space="preserve"> </v>
      </c>
      <c r="P60" t="str">
        <f t="shared" si="0"/>
        <v xml:space="preserve"> </v>
      </c>
      <c r="Q60" s="62" t="str">
        <f t="shared" si="1"/>
        <v xml:space="preserve"> </v>
      </c>
    </row>
    <row r="61" spans="1:17">
      <c r="A61" s="61" t="s">
        <v>165</v>
      </c>
      <c r="B61" s="50">
        <v>0</v>
      </c>
      <c r="C61" s="50">
        <v>0</v>
      </c>
      <c r="D61" s="50">
        <v>0</v>
      </c>
      <c r="E61" s="50">
        <v>0</v>
      </c>
      <c r="F61" s="50">
        <v>0</v>
      </c>
      <c r="G61" s="50">
        <v>0</v>
      </c>
      <c r="H61" s="50">
        <v>0</v>
      </c>
      <c r="I61" s="50">
        <v>0</v>
      </c>
      <c r="J61" s="50">
        <v>0</v>
      </c>
      <c r="K61" s="50">
        <v>0</v>
      </c>
      <c r="L61" s="50">
        <v>0</v>
      </c>
      <c r="M61" s="50">
        <v>0</v>
      </c>
      <c r="N61" s="50">
        <v>0</v>
      </c>
      <c r="O61" t="str">
        <f>IFERROR(VLOOKUP(A61,'EU-OECD'!$D$2:$E$29,2,FALSE)," ")</f>
        <v xml:space="preserve"> </v>
      </c>
      <c r="P61" t="str">
        <f t="shared" si="0"/>
        <v xml:space="preserve"> </v>
      </c>
      <c r="Q61" s="62" t="str">
        <f t="shared" si="1"/>
        <v xml:space="preserve"> </v>
      </c>
    </row>
    <row r="62" spans="1:17">
      <c r="A62" s="61" t="s">
        <v>145</v>
      </c>
      <c r="B62" s="50">
        <v>1.4999999999999999E-2</v>
      </c>
      <c r="C62" s="50">
        <v>0</v>
      </c>
      <c r="D62" s="50">
        <v>0</v>
      </c>
      <c r="E62" s="50">
        <v>0</v>
      </c>
      <c r="F62" s="50">
        <v>0</v>
      </c>
      <c r="G62" s="50">
        <v>0</v>
      </c>
      <c r="H62" s="50">
        <v>0</v>
      </c>
      <c r="I62" s="50">
        <v>0</v>
      </c>
      <c r="J62" s="50">
        <v>0</v>
      </c>
      <c r="K62" s="50">
        <v>0</v>
      </c>
      <c r="L62" s="50">
        <v>0</v>
      </c>
      <c r="M62" s="50">
        <v>2.5000000000000001E-3</v>
      </c>
      <c r="N62" s="50">
        <v>2.5000000000000001E-3</v>
      </c>
      <c r="O62" t="str">
        <f>IFERROR(VLOOKUP(A62,'EU-OECD'!$D$2:$E$29,2,FALSE)," ")</f>
        <v xml:space="preserve"> </v>
      </c>
      <c r="P62" t="str">
        <f t="shared" si="0"/>
        <v xml:space="preserve"> </v>
      </c>
      <c r="Q62" s="62" t="str">
        <f t="shared" si="1"/>
        <v xml:space="preserve"> </v>
      </c>
    </row>
    <row r="63" spans="1:17">
      <c r="A63" s="61" t="s">
        <v>132</v>
      </c>
      <c r="B63" s="50">
        <v>0.18</v>
      </c>
      <c r="C63" s="50">
        <v>3.7499999999999999E-2</v>
      </c>
      <c r="D63" s="50">
        <v>2.75E-2</v>
      </c>
      <c r="E63" s="50">
        <v>1.7500000000000002E-2</v>
      </c>
      <c r="F63" s="50">
        <v>0.01</v>
      </c>
      <c r="G63" s="50">
        <v>1.2500000000000001E-2</v>
      </c>
      <c r="H63" s="50">
        <v>2.75E-2</v>
      </c>
      <c r="I63" s="50">
        <v>0.03</v>
      </c>
      <c r="J63" s="50">
        <v>7.4999999999999997E-3</v>
      </c>
      <c r="K63" s="50">
        <v>5.0000000000000001E-3</v>
      </c>
      <c r="L63" s="50">
        <v>2.5000000000000001E-3</v>
      </c>
      <c r="M63" s="50">
        <v>5.0000000000000001E-3</v>
      </c>
      <c r="N63" s="50">
        <v>2.5000000000000001E-2</v>
      </c>
      <c r="O63" t="str">
        <f>IFERROR(VLOOKUP(A63,'EU-OECD'!$D$2:$E$29,2,FALSE)," ")</f>
        <v xml:space="preserve"> </v>
      </c>
      <c r="P63" t="str">
        <f t="shared" si="0"/>
        <v xml:space="preserve"> </v>
      </c>
      <c r="Q63" s="62" t="str">
        <f t="shared" si="1"/>
        <v xml:space="preserve"> </v>
      </c>
    </row>
    <row r="64" spans="1:17">
      <c r="A64" s="61" t="s">
        <v>131</v>
      </c>
      <c r="B64" s="50">
        <v>0.41</v>
      </c>
      <c r="C64" s="50">
        <v>0.41749999999999998</v>
      </c>
      <c r="D64" s="50">
        <v>0.40749999999999997</v>
      </c>
      <c r="E64" s="50">
        <v>0.42499999999999999</v>
      </c>
      <c r="F64" s="50">
        <v>0.42499999999999999</v>
      </c>
      <c r="G64" s="50">
        <v>0.42499999999999999</v>
      </c>
      <c r="H64" s="50">
        <v>0.4325</v>
      </c>
      <c r="I64" s="50">
        <v>0.43</v>
      </c>
      <c r="J64" s="50">
        <v>0.42249999999999999</v>
      </c>
      <c r="K64" s="50">
        <v>0.34749999999999998</v>
      </c>
      <c r="L64" s="50">
        <v>0.32250000000000001</v>
      </c>
      <c r="M64" s="50">
        <v>0.37</v>
      </c>
      <c r="N64" s="50">
        <v>0.42499999999999999</v>
      </c>
      <c r="O64" t="str">
        <f>IFERROR(VLOOKUP(A64,'EU-OECD'!$D$2:$E$29,2,FALSE)," ")</f>
        <v xml:space="preserve"> </v>
      </c>
      <c r="P64" t="str">
        <f t="shared" si="0"/>
        <v xml:space="preserve"> </v>
      </c>
      <c r="Q64" s="62" t="str">
        <f t="shared" si="1"/>
        <v xml:space="preserve"> </v>
      </c>
    </row>
    <row r="65" spans="1:17">
      <c r="A65" s="61" t="s">
        <v>176</v>
      </c>
      <c r="B65" s="50">
        <v>2.5000000000000001E-3</v>
      </c>
      <c r="C65" s="50">
        <v>0</v>
      </c>
      <c r="D65" s="50">
        <v>2.5000000000000001E-3</v>
      </c>
      <c r="E65" s="50">
        <v>2.5000000000000001E-3</v>
      </c>
      <c r="F65" s="50">
        <v>0</v>
      </c>
      <c r="G65" s="50">
        <v>0.01</v>
      </c>
      <c r="H65" s="50">
        <v>2.5000000000000001E-3</v>
      </c>
      <c r="I65" s="50">
        <v>2.5000000000000001E-3</v>
      </c>
      <c r="J65" s="50">
        <v>0</v>
      </c>
      <c r="K65" s="50">
        <v>0</v>
      </c>
      <c r="L65" s="50">
        <v>0</v>
      </c>
      <c r="M65" s="50">
        <v>0</v>
      </c>
      <c r="N65" s="50">
        <v>2.5000000000000001E-3</v>
      </c>
      <c r="O65" t="str">
        <f>IFERROR(VLOOKUP(A65,'EU-OECD'!$D$2:$E$29,2,FALSE)," ")</f>
        <v xml:space="preserve"> </v>
      </c>
      <c r="P65" t="str">
        <f t="shared" si="0"/>
        <v xml:space="preserve"> </v>
      </c>
      <c r="Q65" s="62" t="str">
        <f t="shared" si="1"/>
        <v xml:space="preserve"> </v>
      </c>
    </row>
    <row r="66" spans="1:17">
      <c r="A66" s="61" t="s">
        <v>184</v>
      </c>
      <c r="B66" s="50">
        <v>7.4999999999999997E-3</v>
      </c>
      <c r="C66" s="50">
        <v>0.02</v>
      </c>
      <c r="D66" s="50">
        <v>2.5000000000000001E-3</v>
      </c>
      <c r="E66" s="50">
        <v>0</v>
      </c>
      <c r="F66" s="50">
        <v>0</v>
      </c>
      <c r="G66" s="50">
        <v>0</v>
      </c>
      <c r="H66" s="50">
        <v>2.5000000000000001E-3</v>
      </c>
      <c r="I66" s="50">
        <v>5.0000000000000001E-3</v>
      </c>
      <c r="J66" s="50">
        <v>0</v>
      </c>
      <c r="K66" s="50">
        <v>0</v>
      </c>
      <c r="L66" s="50">
        <v>2.5000000000000001E-3</v>
      </c>
      <c r="M66" s="50">
        <v>2.5000000000000001E-3</v>
      </c>
      <c r="N66" s="50">
        <v>5.0000000000000001E-3</v>
      </c>
      <c r="O66" t="str">
        <f>IFERROR(VLOOKUP(A66,'EU-OECD'!$D$2:$E$29,2,FALSE)," ")</f>
        <v xml:space="preserve"> </v>
      </c>
      <c r="P66" t="str">
        <f t="shared" si="0"/>
        <v xml:space="preserve"> </v>
      </c>
      <c r="Q66" s="62" t="str">
        <f t="shared" si="1"/>
        <v xml:space="preserve"> </v>
      </c>
    </row>
    <row r="67" spans="1:17">
      <c r="A67" s="61" t="s">
        <v>227</v>
      </c>
      <c r="B67" s="50">
        <v>3.5000000000000003E-2</v>
      </c>
      <c r="C67" s="50">
        <v>2.75E-2</v>
      </c>
      <c r="D67" s="50">
        <v>0.03</v>
      </c>
      <c r="E67" s="50">
        <v>3.2500000000000001E-2</v>
      </c>
      <c r="F67" s="50">
        <v>3.2500000000000001E-2</v>
      </c>
      <c r="G67" s="50">
        <v>0.04</v>
      </c>
      <c r="H67" s="50">
        <v>4.7500000000000001E-2</v>
      </c>
      <c r="I67" s="50">
        <v>0.05</v>
      </c>
      <c r="J67" s="50">
        <v>0.04</v>
      </c>
      <c r="K67" s="50">
        <v>0.04</v>
      </c>
      <c r="L67" s="50">
        <v>0.04</v>
      </c>
      <c r="M67" s="50">
        <v>3.7499999999999999E-2</v>
      </c>
      <c r="N67" s="50">
        <v>3.7499999999999999E-2</v>
      </c>
      <c r="O67" t="str">
        <f>IFERROR(VLOOKUP(A67,'EU-OECD'!$D$2:$E$29,2,FALSE)," ")</f>
        <v xml:space="preserve"> </v>
      </c>
      <c r="P67" t="str">
        <f t="shared" si="0"/>
        <v xml:space="preserve"> </v>
      </c>
      <c r="Q67" s="62" t="str">
        <f t="shared" si="1"/>
        <v xml:space="preserve"> </v>
      </c>
    </row>
    <row r="68" spans="1:17">
      <c r="A68" s="61" t="s">
        <v>44</v>
      </c>
      <c r="B68" s="50">
        <v>2.2499999999999999E-2</v>
      </c>
      <c r="C68" s="50">
        <v>0.01</v>
      </c>
      <c r="D68" s="50">
        <v>1.7500000000000002E-2</v>
      </c>
      <c r="E68" s="50">
        <v>0.02</v>
      </c>
      <c r="F68" s="50">
        <v>1.2500000000000001E-2</v>
      </c>
      <c r="G68" s="50">
        <v>0</v>
      </c>
      <c r="H68" s="50">
        <v>2.5000000000000001E-3</v>
      </c>
      <c r="I68" s="50">
        <v>7.4999999999999997E-3</v>
      </c>
      <c r="J68" s="50">
        <v>4.7500000000000001E-2</v>
      </c>
      <c r="K68" s="50">
        <v>7.4999999999999997E-3</v>
      </c>
      <c r="L68" s="50">
        <v>7.4999999999999997E-3</v>
      </c>
      <c r="M68" s="50">
        <v>2.5000000000000001E-3</v>
      </c>
      <c r="N68" s="50">
        <v>2.5000000000000001E-3</v>
      </c>
      <c r="O68">
        <f>IFERROR(VLOOKUP(A68,'EU-OECD'!$D$2:$E$29,2,FALSE)," ")</f>
        <v>1</v>
      </c>
      <c r="P68">
        <f t="shared" si="0"/>
        <v>2.5000000000000001E-3</v>
      </c>
      <c r="Q68" s="62">
        <f t="shared" si="1"/>
        <v>1.3764538046706076</v>
      </c>
    </row>
    <row r="69" spans="1:17">
      <c r="A69" s="61" t="s">
        <v>191</v>
      </c>
      <c r="B69" s="50">
        <v>1.4999999999999999E-2</v>
      </c>
      <c r="C69" s="50">
        <v>7.4999999999999997E-3</v>
      </c>
      <c r="D69" s="50">
        <v>7.4999999999999997E-3</v>
      </c>
      <c r="E69" s="50">
        <v>5.0000000000000001E-3</v>
      </c>
      <c r="F69" s="50">
        <v>7.4999999999999997E-3</v>
      </c>
      <c r="G69" s="50">
        <v>7.4999999999999997E-3</v>
      </c>
      <c r="H69" s="50">
        <v>1.2500000000000001E-2</v>
      </c>
      <c r="I69" s="50">
        <v>1.7500000000000002E-2</v>
      </c>
      <c r="J69" s="50">
        <v>1.2500000000000001E-2</v>
      </c>
      <c r="K69" s="50">
        <v>1.4999999999999999E-2</v>
      </c>
      <c r="L69" s="50">
        <v>0.01</v>
      </c>
      <c r="M69" s="50">
        <v>0.01</v>
      </c>
      <c r="N69" s="50">
        <v>0.01</v>
      </c>
      <c r="O69" t="str">
        <f>IFERROR(VLOOKUP(A69,'EU-OECD'!$D$2:$E$29,2,FALSE)," ")</f>
        <v xml:space="preserve"> </v>
      </c>
      <c r="P69" t="str">
        <f t="shared" si="0"/>
        <v xml:space="preserve"> </v>
      </c>
      <c r="Q69" s="62" t="str">
        <f t="shared" si="1"/>
        <v xml:space="preserve"> </v>
      </c>
    </row>
    <row r="70" spans="1:17">
      <c r="A70" s="61" t="s">
        <v>275</v>
      </c>
      <c r="B70" s="50">
        <v>0</v>
      </c>
      <c r="C70" s="50">
        <v>0</v>
      </c>
      <c r="D70" s="50">
        <v>0</v>
      </c>
      <c r="E70" s="50">
        <v>0</v>
      </c>
      <c r="F70" s="50">
        <v>0</v>
      </c>
      <c r="G70" s="50">
        <v>0</v>
      </c>
      <c r="H70" s="50">
        <v>0</v>
      </c>
      <c r="I70" s="50">
        <v>0</v>
      </c>
      <c r="J70" s="50">
        <v>0</v>
      </c>
      <c r="K70" s="50">
        <v>0</v>
      </c>
      <c r="L70" s="50">
        <v>0</v>
      </c>
      <c r="M70" s="50">
        <v>0</v>
      </c>
      <c r="N70" s="50">
        <v>0</v>
      </c>
      <c r="O70" t="str">
        <f>IFERROR(VLOOKUP(A70,'EU-OECD'!$D$2:$E$29,2,FALSE)," ")</f>
        <v xml:space="preserve"> </v>
      </c>
      <c r="P70" t="str">
        <f t="shared" si="0"/>
        <v xml:space="preserve"> </v>
      </c>
      <c r="Q70" s="62" t="str">
        <f t="shared" si="1"/>
        <v xml:space="preserve"> </v>
      </c>
    </row>
    <row r="71" spans="1:17">
      <c r="A71" s="61" t="s">
        <v>276</v>
      </c>
      <c r="B71" s="50">
        <v>0</v>
      </c>
      <c r="C71" s="50">
        <v>0</v>
      </c>
      <c r="D71" s="50">
        <v>0</v>
      </c>
      <c r="E71" s="50">
        <v>0</v>
      </c>
      <c r="F71" s="50">
        <v>0</v>
      </c>
      <c r="G71" s="50">
        <v>0</v>
      </c>
      <c r="H71" s="50">
        <v>0</v>
      </c>
      <c r="I71" s="50">
        <v>0</v>
      </c>
      <c r="J71" s="50">
        <v>0</v>
      </c>
      <c r="K71" s="50">
        <v>0</v>
      </c>
      <c r="L71" s="50">
        <v>0</v>
      </c>
      <c r="M71" s="50">
        <v>0</v>
      </c>
      <c r="N71" s="50">
        <v>0</v>
      </c>
      <c r="O71" t="str">
        <f>IFERROR(VLOOKUP(A71,'EU-OECD'!$D$2:$E$29,2,FALSE)," ")</f>
        <v xml:space="preserve"> </v>
      </c>
      <c r="P71" t="str">
        <f t="shared" ref="P71:P134" si="2">IF(O71=1,N71," ")</f>
        <v xml:space="preserve"> </v>
      </c>
      <c r="Q71" s="62" t="str">
        <f t="shared" ref="Q71:Q134" si="3">IFERROR((P71-$P$238)/$P$239*(-1)," ")</f>
        <v xml:space="preserve"> </v>
      </c>
    </row>
    <row r="72" spans="1:17">
      <c r="A72" s="61" t="s">
        <v>146</v>
      </c>
      <c r="B72" s="50">
        <v>0</v>
      </c>
      <c r="C72" s="50">
        <v>0</v>
      </c>
      <c r="D72" s="50">
        <v>0</v>
      </c>
      <c r="E72" s="50">
        <v>0</v>
      </c>
      <c r="F72" s="50">
        <v>0</v>
      </c>
      <c r="G72" s="50">
        <v>0</v>
      </c>
      <c r="H72" s="50">
        <v>0</v>
      </c>
      <c r="I72" s="50">
        <v>0</v>
      </c>
      <c r="J72" s="50">
        <v>0</v>
      </c>
      <c r="K72" s="50">
        <v>0</v>
      </c>
      <c r="L72" s="50">
        <v>0</v>
      </c>
      <c r="M72" s="50">
        <v>0</v>
      </c>
      <c r="N72" s="50">
        <v>0</v>
      </c>
      <c r="O72" t="str">
        <f>IFERROR(VLOOKUP(A72,'EU-OECD'!$D$2:$E$29,2,FALSE)," ")</f>
        <v xml:space="preserve"> </v>
      </c>
      <c r="P72" t="str">
        <f t="shared" si="2"/>
        <v xml:space="preserve"> </v>
      </c>
      <c r="Q72" s="62" t="str">
        <f t="shared" si="3"/>
        <v xml:space="preserve"> </v>
      </c>
    </row>
    <row r="73" spans="1:17">
      <c r="A73" s="61" t="s">
        <v>60</v>
      </c>
      <c r="B73" s="50">
        <v>2.5000000000000001E-3</v>
      </c>
      <c r="C73" s="50">
        <v>2.5000000000000001E-3</v>
      </c>
      <c r="D73" s="50">
        <v>0</v>
      </c>
      <c r="E73" s="50">
        <v>0</v>
      </c>
      <c r="F73" s="50">
        <v>0</v>
      </c>
      <c r="G73" s="50">
        <v>0</v>
      </c>
      <c r="H73" s="50">
        <v>2.5000000000000001E-3</v>
      </c>
      <c r="I73" s="50">
        <v>5.0000000000000001E-3</v>
      </c>
      <c r="J73" s="50">
        <v>7.4999999999999997E-3</v>
      </c>
      <c r="K73" s="50">
        <v>0</v>
      </c>
      <c r="L73" s="50">
        <v>0</v>
      </c>
      <c r="M73" s="50">
        <v>0</v>
      </c>
      <c r="N73" s="50">
        <v>0</v>
      </c>
      <c r="O73">
        <f>IFERROR(VLOOKUP(A73,'EU-OECD'!$D$2:$E$29,2,FALSE)," ")</f>
        <v>1</v>
      </c>
      <c r="P73">
        <f t="shared" si="2"/>
        <v>0</v>
      </c>
      <c r="Q73" s="62">
        <f t="shared" si="3"/>
        <v>1.3938458202530883</v>
      </c>
    </row>
    <row r="74" spans="1:17">
      <c r="A74" s="61" t="s">
        <v>46</v>
      </c>
      <c r="B74" s="50">
        <v>0.23749999999999999</v>
      </c>
      <c r="C74" s="50">
        <v>0.19750000000000001</v>
      </c>
      <c r="D74" s="50">
        <v>0.1925</v>
      </c>
      <c r="E74" s="50">
        <v>0.2175</v>
      </c>
      <c r="F74" s="50">
        <v>0.215</v>
      </c>
      <c r="G74" s="50">
        <v>0.20499999999999999</v>
      </c>
      <c r="H74" s="50">
        <v>0.21</v>
      </c>
      <c r="I74" s="50">
        <v>0.21249999999999999</v>
      </c>
      <c r="J74" s="50">
        <v>0.19500000000000001</v>
      </c>
      <c r="K74" s="50">
        <v>0.17249999999999999</v>
      </c>
      <c r="L74" s="50">
        <v>0.1525</v>
      </c>
      <c r="M74" s="50">
        <v>0.16750000000000001</v>
      </c>
      <c r="N74" s="50">
        <v>0.1575</v>
      </c>
      <c r="O74">
        <f>IFERROR(VLOOKUP(A74,'EU-OECD'!$D$2:$E$29,2,FALSE)," ")</f>
        <v>1</v>
      </c>
      <c r="P74">
        <f t="shared" si="2"/>
        <v>0.1575</v>
      </c>
      <c r="Q74" s="62">
        <f t="shared" si="3"/>
        <v>0.29814883855681057</v>
      </c>
    </row>
    <row r="75" spans="1:17">
      <c r="A75" s="61" t="s">
        <v>277</v>
      </c>
      <c r="B75" s="50">
        <v>0</v>
      </c>
      <c r="C75" s="50">
        <v>0</v>
      </c>
      <c r="D75" s="50">
        <v>0</v>
      </c>
      <c r="E75" s="50">
        <v>0</v>
      </c>
      <c r="F75" s="50">
        <v>0</v>
      </c>
      <c r="G75" s="50">
        <v>0</v>
      </c>
      <c r="H75" s="50">
        <v>0</v>
      </c>
      <c r="I75" s="50">
        <v>0</v>
      </c>
      <c r="J75" s="50">
        <v>0</v>
      </c>
      <c r="K75" s="50">
        <v>0</v>
      </c>
      <c r="L75" s="50">
        <v>0</v>
      </c>
      <c r="M75" s="50">
        <v>0</v>
      </c>
      <c r="N75" s="50">
        <v>0</v>
      </c>
      <c r="O75" t="str">
        <f>IFERROR(VLOOKUP(A75,'EU-OECD'!$D$2:$E$29,2,FALSE)," ")</f>
        <v xml:space="preserve"> </v>
      </c>
      <c r="P75" t="str">
        <f t="shared" si="2"/>
        <v xml:space="preserve"> </v>
      </c>
      <c r="Q75" s="62" t="str">
        <f t="shared" si="3"/>
        <v xml:space="preserve"> </v>
      </c>
    </row>
    <row r="76" spans="1:17">
      <c r="A76" s="61" t="s">
        <v>278</v>
      </c>
      <c r="B76" s="50">
        <v>0</v>
      </c>
      <c r="C76" s="50">
        <v>0</v>
      </c>
      <c r="D76" s="50">
        <v>0</v>
      </c>
      <c r="E76" s="50">
        <v>0</v>
      </c>
      <c r="F76" s="50">
        <v>0</v>
      </c>
      <c r="G76" s="50">
        <v>0</v>
      </c>
      <c r="H76" s="50">
        <v>0</v>
      </c>
      <c r="I76" s="50">
        <v>0</v>
      </c>
      <c r="J76" s="50">
        <v>0</v>
      </c>
      <c r="K76" s="50">
        <v>0</v>
      </c>
      <c r="L76" s="50">
        <v>0</v>
      </c>
      <c r="M76" s="50">
        <v>0</v>
      </c>
      <c r="N76" s="50">
        <v>0</v>
      </c>
      <c r="O76" t="str">
        <f>IFERROR(VLOOKUP(A76,'EU-OECD'!$D$2:$E$29,2,FALSE)," ")</f>
        <v xml:space="preserve"> </v>
      </c>
      <c r="P76" t="str">
        <f t="shared" si="2"/>
        <v xml:space="preserve"> </v>
      </c>
      <c r="Q76" s="62" t="str">
        <f t="shared" si="3"/>
        <v xml:space="preserve"> </v>
      </c>
    </row>
    <row r="77" spans="1:17">
      <c r="A77" s="61" t="s">
        <v>167</v>
      </c>
      <c r="B77" s="50">
        <v>0.12</v>
      </c>
      <c r="C77" s="50">
        <v>7.4999999999999997E-2</v>
      </c>
      <c r="D77" s="50">
        <v>0.02</v>
      </c>
      <c r="E77" s="50">
        <v>0.01</v>
      </c>
      <c r="F77" s="50">
        <v>2.5000000000000001E-3</v>
      </c>
      <c r="G77" s="50">
        <v>5.0000000000000001E-3</v>
      </c>
      <c r="H77" s="50">
        <v>2.5000000000000001E-3</v>
      </c>
      <c r="I77" s="50">
        <v>7.4999999999999997E-3</v>
      </c>
      <c r="J77" s="50">
        <v>0.01</v>
      </c>
      <c r="K77" s="50">
        <v>2.5000000000000001E-3</v>
      </c>
      <c r="L77" s="50">
        <v>7.4999999999999997E-3</v>
      </c>
      <c r="M77" s="50">
        <v>5.0000000000000001E-3</v>
      </c>
      <c r="N77" s="50">
        <v>7.4999999999999997E-3</v>
      </c>
      <c r="O77" t="str">
        <f>IFERROR(VLOOKUP(A77,'EU-OECD'!$D$2:$E$29,2,FALSE)," ")</f>
        <v xml:space="preserve"> </v>
      </c>
      <c r="P77" t="str">
        <f t="shared" si="2"/>
        <v xml:space="preserve"> </v>
      </c>
      <c r="Q77" s="62" t="str">
        <f t="shared" si="3"/>
        <v xml:space="preserve"> </v>
      </c>
    </row>
    <row r="78" spans="1:17">
      <c r="A78" s="61" t="s">
        <v>218</v>
      </c>
      <c r="B78" s="50">
        <v>0</v>
      </c>
      <c r="C78" s="50">
        <v>0</v>
      </c>
      <c r="D78" s="50">
        <v>0</v>
      </c>
      <c r="E78" s="50">
        <v>0</v>
      </c>
      <c r="F78" s="50">
        <v>0</v>
      </c>
      <c r="G78" s="50">
        <v>0</v>
      </c>
      <c r="H78" s="50">
        <v>0</v>
      </c>
      <c r="I78" s="50">
        <v>0</v>
      </c>
      <c r="J78" s="50">
        <v>0</v>
      </c>
      <c r="K78" s="50">
        <v>0</v>
      </c>
      <c r="L78" s="50">
        <v>0</v>
      </c>
      <c r="M78" s="50">
        <v>0</v>
      </c>
      <c r="N78" s="50">
        <v>0</v>
      </c>
      <c r="O78" t="str">
        <f>IFERROR(VLOOKUP(A78,'EU-OECD'!$D$2:$E$29,2,FALSE)," ")</f>
        <v xml:space="preserve"> </v>
      </c>
      <c r="P78" t="str">
        <f t="shared" si="2"/>
        <v xml:space="preserve"> </v>
      </c>
      <c r="Q78" s="62" t="str">
        <f t="shared" si="3"/>
        <v xml:space="preserve"> </v>
      </c>
    </row>
    <row r="79" spans="1:17">
      <c r="A79" s="61" t="s">
        <v>164</v>
      </c>
      <c r="B79" s="50">
        <v>0.18</v>
      </c>
      <c r="C79" s="50">
        <v>0.17499999999999999</v>
      </c>
      <c r="D79" s="50">
        <v>0.16250000000000001</v>
      </c>
      <c r="E79" s="50">
        <v>0.17499999999999999</v>
      </c>
      <c r="F79" s="50">
        <v>0.17</v>
      </c>
      <c r="G79" s="50">
        <v>0.21249999999999999</v>
      </c>
      <c r="H79" s="50">
        <v>0.18</v>
      </c>
      <c r="I79" s="50">
        <v>0.19750000000000001</v>
      </c>
      <c r="J79" s="50">
        <v>0.16750000000000001</v>
      </c>
      <c r="K79" s="50">
        <v>0.20749999999999999</v>
      </c>
      <c r="L79" s="50">
        <v>0.16750000000000001</v>
      </c>
      <c r="M79" s="50">
        <v>0.2225</v>
      </c>
      <c r="N79" s="50">
        <v>0.16</v>
      </c>
      <c r="O79" t="str">
        <f>IFERROR(VLOOKUP(A79,'EU-OECD'!$D$2:$E$29,2,FALSE)," ")</f>
        <v xml:space="preserve"> </v>
      </c>
      <c r="P79" t="str">
        <f t="shared" si="2"/>
        <v xml:space="preserve"> </v>
      </c>
      <c r="Q79" s="62" t="str">
        <f t="shared" si="3"/>
        <v xml:space="preserve"> </v>
      </c>
    </row>
    <row r="80" spans="1:17">
      <c r="A80" s="61" t="s">
        <v>43</v>
      </c>
      <c r="B80" s="50">
        <v>0.37</v>
      </c>
      <c r="C80" s="50">
        <v>0.33750000000000002</v>
      </c>
      <c r="D80" s="50">
        <v>0.35499999999999998</v>
      </c>
      <c r="E80" s="50">
        <v>0.42249999999999999</v>
      </c>
      <c r="F80" s="50">
        <v>0.42749999999999999</v>
      </c>
      <c r="G80" s="50">
        <v>0.42</v>
      </c>
      <c r="H80" s="50">
        <v>0.41249999999999998</v>
      </c>
      <c r="I80" s="50">
        <v>0.38500000000000001</v>
      </c>
      <c r="J80" s="50">
        <v>0.27500000000000002</v>
      </c>
      <c r="K80" s="50">
        <v>0.25750000000000001</v>
      </c>
      <c r="L80" s="50">
        <v>0.25750000000000001</v>
      </c>
      <c r="M80" s="50">
        <v>0.315</v>
      </c>
      <c r="N80" s="50">
        <v>0.28999999999999998</v>
      </c>
      <c r="O80">
        <f>IFERROR(VLOOKUP(A80,'EU-OECD'!$D$2:$E$29,2,FALSE)," ")</f>
        <v>1</v>
      </c>
      <c r="P80">
        <f t="shared" si="2"/>
        <v>0.28999999999999998</v>
      </c>
      <c r="Q80" s="62">
        <f t="shared" si="3"/>
        <v>-0.62362798731466107</v>
      </c>
    </row>
    <row r="81" spans="1:17">
      <c r="A81" s="61" t="s">
        <v>210</v>
      </c>
      <c r="B81" s="50">
        <v>0.03</v>
      </c>
      <c r="C81" s="50">
        <v>1.2500000000000001E-2</v>
      </c>
      <c r="D81" s="50">
        <v>3.5000000000000003E-2</v>
      </c>
      <c r="E81" s="50">
        <v>0.03</v>
      </c>
      <c r="F81" s="50">
        <v>0.03</v>
      </c>
      <c r="G81" s="50">
        <v>3.5000000000000003E-2</v>
      </c>
      <c r="H81" s="50">
        <v>7.2499999999999995E-2</v>
      </c>
      <c r="I81" s="50">
        <v>7.0000000000000007E-2</v>
      </c>
      <c r="J81" s="50">
        <v>2.75E-2</v>
      </c>
      <c r="K81" s="50">
        <v>3.7499999999999999E-2</v>
      </c>
      <c r="L81" s="50">
        <v>0.06</v>
      </c>
      <c r="M81" s="50">
        <v>5.7500000000000002E-2</v>
      </c>
      <c r="N81" s="50">
        <v>4.7500000000000001E-2</v>
      </c>
      <c r="O81" t="str">
        <f>IFERROR(VLOOKUP(A81,'EU-OECD'!$D$2:$E$29,2,FALSE)," ")</f>
        <v xml:space="preserve"> </v>
      </c>
      <c r="P81" t="str">
        <f t="shared" si="2"/>
        <v xml:space="preserve"> </v>
      </c>
      <c r="Q81" s="62" t="str">
        <f t="shared" si="3"/>
        <v xml:space="preserve"> </v>
      </c>
    </row>
    <row r="82" spans="1:17">
      <c r="A82" s="61" t="s">
        <v>279</v>
      </c>
      <c r="B82" s="50">
        <v>0</v>
      </c>
      <c r="C82" s="50">
        <v>0</v>
      </c>
      <c r="D82" s="50">
        <v>0</v>
      </c>
      <c r="E82" s="50">
        <v>0</v>
      </c>
      <c r="F82" s="50">
        <v>0</v>
      </c>
      <c r="G82" s="50">
        <v>0</v>
      </c>
      <c r="H82" s="50">
        <v>0</v>
      </c>
      <c r="I82" s="50">
        <v>0</v>
      </c>
      <c r="J82" s="50">
        <v>0</v>
      </c>
      <c r="K82" s="50">
        <v>0</v>
      </c>
      <c r="L82" s="50">
        <v>0</v>
      </c>
      <c r="M82" s="50">
        <v>0</v>
      </c>
      <c r="N82" s="50">
        <v>0</v>
      </c>
      <c r="O82" t="str">
        <f>IFERROR(VLOOKUP(A82,'EU-OECD'!$D$2:$E$29,2,FALSE)," ")</f>
        <v xml:space="preserve"> </v>
      </c>
      <c r="P82" t="str">
        <f t="shared" si="2"/>
        <v xml:space="preserve"> </v>
      </c>
      <c r="Q82" s="62" t="str">
        <f t="shared" si="3"/>
        <v xml:space="preserve"> </v>
      </c>
    </row>
    <row r="83" spans="1:17">
      <c r="A83" s="61" t="s">
        <v>68</v>
      </c>
      <c r="B83" s="50">
        <v>0.26</v>
      </c>
      <c r="C83" s="50">
        <v>0.2225</v>
      </c>
      <c r="D83" s="50">
        <v>0.23499999999999999</v>
      </c>
      <c r="E83" s="50">
        <v>0.27250000000000002</v>
      </c>
      <c r="F83" s="50">
        <v>0.27</v>
      </c>
      <c r="G83" s="50">
        <v>0.26250000000000001</v>
      </c>
      <c r="H83" s="50">
        <v>0.25</v>
      </c>
      <c r="I83" s="50">
        <v>0.245</v>
      </c>
      <c r="J83" s="50">
        <v>0.22</v>
      </c>
      <c r="K83" s="50">
        <v>0.19500000000000001</v>
      </c>
      <c r="L83" s="50">
        <v>0.17249999999999999</v>
      </c>
      <c r="M83" s="50">
        <v>0.20250000000000001</v>
      </c>
      <c r="N83" s="50">
        <v>0.19750000000000001</v>
      </c>
      <c r="O83">
        <f>IFERROR(VLOOKUP(A83,'EU-OECD'!$D$2:$E$29,2,FALSE)," ")</f>
        <v>1</v>
      </c>
      <c r="P83">
        <f t="shared" si="2"/>
        <v>0.19750000000000001</v>
      </c>
      <c r="Q83" s="62">
        <f t="shared" si="3"/>
        <v>1.9876589237120924E-2</v>
      </c>
    </row>
    <row r="84" spans="1:17">
      <c r="A84" s="61" t="s">
        <v>280</v>
      </c>
      <c r="B84" s="50">
        <v>0</v>
      </c>
      <c r="C84" s="50">
        <v>0</v>
      </c>
      <c r="D84" s="50">
        <v>0</v>
      </c>
      <c r="E84" s="50">
        <v>0</v>
      </c>
      <c r="F84" s="50">
        <v>0</v>
      </c>
      <c r="G84" s="50">
        <v>0</v>
      </c>
      <c r="H84" s="50">
        <v>0</v>
      </c>
      <c r="I84" s="50">
        <v>0</v>
      </c>
      <c r="J84" s="50">
        <v>0</v>
      </c>
      <c r="K84" s="50">
        <v>0</v>
      </c>
      <c r="L84" s="50">
        <v>0</v>
      </c>
      <c r="M84" s="50">
        <v>0</v>
      </c>
      <c r="N84" s="50">
        <v>0</v>
      </c>
      <c r="O84" t="str">
        <f>IFERROR(VLOOKUP(A84,'EU-OECD'!$D$2:$E$29,2,FALSE)," ")</f>
        <v xml:space="preserve"> </v>
      </c>
      <c r="P84" t="str">
        <f t="shared" si="2"/>
        <v xml:space="preserve"> </v>
      </c>
      <c r="Q84" s="62" t="str">
        <f t="shared" si="3"/>
        <v xml:space="preserve"> </v>
      </c>
    </row>
    <row r="85" spans="1:17">
      <c r="A85" s="61" t="s">
        <v>206</v>
      </c>
      <c r="B85" s="50">
        <v>0</v>
      </c>
      <c r="C85" s="50">
        <v>0</v>
      </c>
      <c r="D85" s="50">
        <v>0</v>
      </c>
      <c r="E85" s="50">
        <v>0</v>
      </c>
      <c r="F85" s="50">
        <v>0</v>
      </c>
      <c r="G85" s="50">
        <v>0</v>
      </c>
      <c r="H85" s="50">
        <v>0</v>
      </c>
      <c r="I85" s="50">
        <v>0</v>
      </c>
      <c r="J85" s="50">
        <v>0</v>
      </c>
      <c r="K85" s="50">
        <v>0</v>
      </c>
      <c r="L85" s="50">
        <v>0</v>
      </c>
      <c r="M85" s="50">
        <v>0</v>
      </c>
      <c r="N85" s="50">
        <v>0</v>
      </c>
      <c r="O85" t="str">
        <f>IFERROR(VLOOKUP(A85,'EU-OECD'!$D$2:$E$29,2,FALSE)," ")</f>
        <v xml:space="preserve"> </v>
      </c>
      <c r="P85" t="str">
        <f t="shared" si="2"/>
        <v xml:space="preserve"> </v>
      </c>
      <c r="Q85" s="62" t="str">
        <f t="shared" si="3"/>
        <v xml:space="preserve"> </v>
      </c>
    </row>
    <row r="86" spans="1:17">
      <c r="A86" s="61" t="s">
        <v>281</v>
      </c>
      <c r="B86" s="50">
        <v>0</v>
      </c>
      <c r="C86" s="50">
        <v>0</v>
      </c>
      <c r="D86" s="50">
        <v>0</v>
      </c>
      <c r="E86" s="50">
        <v>0</v>
      </c>
      <c r="F86" s="50">
        <v>0</v>
      </c>
      <c r="G86" s="50">
        <v>0</v>
      </c>
      <c r="H86" s="50">
        <v>0</v>
      </c>
      <c r="I86" s="50">
        <v>0</v>
      </c>
      <c r="J86" s="50">
        <v>0</v>
      </c>
      <c r="K86" s="50">
        <v>0</v>
      </c>
      <c r="L86" s="50">
        <v>0</v>
      </c>
      <c r="M86" s="50">
        <v>0</v>
      </c>
      <c r="N86" s="50">
        <v>0</v>
      </c>
      <c r="O86" t="str">
        <f>IFERROR(VLOOKUP(A86,'EU-OECD'!$D$2:$E$29,2,FALSE)," ")</f>
        <v xml:space="preserve"> </v>
      </c>
      <c r="P86" t="str">
        <f t="shared" si="2"/>
        <v xml:space="preserve"> </v>
      </c>
      <c r="Q86" s="62" t="str">
        <f t="shared" si="3"/>
        <v xml:space="preserve"> </v>
      </c>
    </row>
    <row r="87" spans="1:17">
      <c r="A87" s="61" t="s">
        <v>282</v>
      </c>
      <c r="B87" s="50">
        <v>0</v>
      </c>
      <c r="C87" s="50">
        <v>0</v>
      </c>
      <c r="D87" s="50">
        <v>0</v>
      </c>
      <c r="E87" s="50">
        <v>0</v>
      </c>
      <c r="F87" s="50">
        <v>0</v>
      </c>
      <c r="G87" s="50">
        <v>0</v>
      </c>
      <c r="H87" s="50">
        <v>0</v>
      </c>
      <c r="I87" s="50">
        <v>0</v>
      </c>
      <c r="J87" s="50">
        <v>0</v>
      </c>
      <c r="K87" s="50">
        <v>0</v>
      </c>
      <c r="L87" s="50">
        <v>0</v>
      </c>
      <c r="M87" s="50">
        <v>0</v>
      </c>
      <c r="N87" s="50">
        <v>0</v>
      </c>
      <c r="O87" t="str">
        <f>IFERROR(VLOOKUP(A87,'EU-OECD'!$D$2:$E$29,2,FALSE)," ")</f>
        <v xml:space="preserve"> </v>
      </c>
      <c r="P87" t="str">
        <f t="shared" si="2"/>
        <v xml:space="preserve"> </v>
      </c>
      <c r="Q87" s="62" t="str">
        <f t="shared" si="3"/>
        <v xml:space="preserve"> </v>
      </c>
    </row>
    <row r="88" spans="1:17">
      <c r="A88" s="61" t="s">
        <v>161</v>
      </c>
      <c r="B88" s="50">
        <v>2.2499999999999999E-2</v>
      </c>
      <c r="C88" s="50">
        <v>5.0000000000000001E-3</v>
      </c>
      <c r="D88" s="50">
        <v>1.2500000000000001E-2</v>
      </c>
      <c r="E88" s="50">
        <v>1.7500000000000002E-2</v>
      </c>
      <c r="F88" s="50">
        <v>1.2500000000000001E-2</v>
      </c>
      <c r="G88" s="50">
        <v>2.75E-2</v>
      </c>
      <c r="H88" s="50">
        <v>1.2500000000000001E-2</v>
      </c>
      <c r="I88" s="50">
        <v>3.5000000000000003E-2</v>
      </c>
      <c r="J88" s="50">
        <v>1.7500000000000002E-2</v>
      </c>
      <c r="K88" s="50">
        <v>1.4999999999999999E-2</v>
      </c>
      <c r="L88" s="50">
        <v>5.0000000000000001E-3</v>
      </c>
      <c r="M88" s="50">
        <v>0.01</v>
      </c>
      <c r="N88" s="50">
        <v>1.2500000000000001E-2</v>
      </c>
      <c r="O88" t="str">
        <f>IFERROR(VLOOKUP(A88,'EU-OECD'!$D$2:$E$29,2,FALSE)," ")</f>
        <v xml:space="preserve"> </v>
      </c>
      <c r="P88" t="str">
        <f t="shared" si="2"/>
        <v xml:space="preserve"> </v>
      </c>
      <c r="Q88" s="62" t="str">
        <f t="shared" si="3"/>
        <v xml:space="preserve"> </v>
      </c>
    </row>
    <row r="89" spans="1:17">
      <c r="A89" s="61" t="s">
        <v>221</v>
      </c>
      <c r="B89" s="50">
        <v>1.2500000000000001E-2</v>
      </c>
      <c r="C89" s="50">
        <v>7.4999999999999997E-3</v>
      </c>
      <c r="D89" s="50">
        <v>3.7499999999999999E-2</v>
      </c>
      <c r="E89" s="50">
        <v>4.7500000000000001E-2</v>
      </c>
      <c r="F89" s="50">
        <v>4.7500000000000001E-2</v>
      </c>
      <c r="G89" s="50">
        <v>4.4999999999999998E-2</v>
      </c>
      <c r="H89" s="50">
        <v>4.2500000000000003E-2</v>
      </c>
      <c r="I89" s="50">
        <v>3.5000000000000003E-2</v>
      </c>
      <c r="J89" s="50">
        <v>0</v>
      </c>
      <c r="K89" s="50">
        <v>0</v>
      </c>
      <c r="L89" s="50">
        <v>2.5000000000000001E-3</v>
      </c>
      <c r="M89" s="50">
        <v>2.5000000000000001E-3</v>
      </c>
      <c r="N89" s="50">
        <v>0</v>
      </c>
      <c r="O89" t="str">
        <f>IFERROR(VLOOKUP(A89,'EU-OECD'!$D$2:$E$29,2,FALSE)," ")</f>
        <v xml:space="preserve"> </v>
      </c>
      <c r="P89" t="str">
        <f t="shared" si="2"/>
        <v xml:space="preserve"> </v>
      </c>
      <c r="Q89" s="62" t="str">
        <f t="shared" si="3"/>
        <v xml:space="preserve"> </v>
      </c>
    </row>
    <row r="90" spans="1:17">
      <c r="A90" s="61" t="s">
        <v>203</v>
      </c>
      <c r="B90" s="50">
        <v>7.4999999999999997E-3</v>
      </c>
      <c r="C90" s="50">
        <v>0</v>
      </c>
      <c r="D90" s="50">
        <v>5.0000000000000001E-3</v>
      </c>
      <c r="E90" s="50">
        <v>5.0000000000000001E-3</v>
      </c>
      <c r="F90" s="50">
        <v>0</v>
      </c>
      <c r="G90" s="50">
        <v>0</v>
      </c>
      <c r="H90" s="50">
        <v>5.0000000000000001E-3</v>
      </c>
      <c r="I90" s="50">
        <v>5.0000000000000001E-3</v>
      </c>
      <c r="J90" s="50">
        <v>0</v>
      </c>
      <c r="K90" s="50">
        <v>0</v>
      </c>
      <c r="L90" s="50">
        <v>0</v>
      </c>
      <c r="M90" s="50">
        <v>0</v>
      </c>
      <c r="N90" s="50">
        <v>0</v>
      </c>
      <c r="O90" t="str">
        <f>IFERROR(VLOOKUP(A90,'EU-OECD'!$D$2:$E$29,2,FALSE)," ")</f>
        <v xml:space="preserve"> </v>
      </c>
      <c r="P90" t="str">
        <f t="shared" si="2"/>
        <v xml:space="preserve"> </v>
      </c>
      <c r="Q90" s="62" t="str">
        <f t="shared" si="3"/>
        <v xml:space="preserve"> </v>
      </c>
    </row>
    <row r="91" spans="1:17">
      <c r="A91" s="61" t="s">
        <v>196</v>
      </c>
      <c r="B91" s="50">
        <v>5.0000000000000001E-3</v>
      </c>
      <c r="C91" s="50">
        <v>0</v>
      </c>
      <c r="D91" s="50">
        <v>0</v>
      </c>
      <c r="E91" s="50">
        <v>0</v>
      </c>
      <c r="F91" s="50">
        <v>0</v>
      </c>
      <c r="G91" s="50">
        <v>0</v>
      </c>
      <c r="H91" s="50">
        <v>0</v>
      </c>
      <c r="I91" s="50">
        <v>0</v>
      </c>
      <c r="J91" s="50">
        <v>0</v>
      </c>
      <c r="K91" s="50">
        <v>0</v>
      </c>
      <c r="L91" s="50">
        <v>2.5000000000000001E-3</v>
      </c>
      <c r="M91" s="50">
        <v>2.5000000000000001E-3</v>
      </c>
      <c r="N91" s="50">
        <v>2.5000000000000001E-3</v>
      </c>
      <c r="O91" t="str">
        <f>IFERROR(VLOOKUP(A91,'EU-OECD'!$D$2:$E$29,2,FALSE)," ")</f>
        <v xml:space="preserve"> </v>
      </c>
      <c r="P91" t="str">
        <f t="shared" si="2"/>
        <v xml:space="preserve"> </v>
      </c>
      <c r="Q91" s="62" t="str">
        <f t="shared" si="3"/>
        <v xml:space="preserve"> </v>
      </c>
    </row>
    <row r="92" spans="1:17">
      <c r="A92" s="61" t="s">
        <v>235</v>
      </c>
      <c r="B92" s="50">
        <v>7.4999999999999997E-3</v>
      </c>
      <c r="C92" s="50">
        <v>2.5000000000000001E-3</v>
      </c>
      <c r="D92" s="50">
        <v>0</v>
      </c>
      <c r="E92" s="50">
        <v>0</v>
      </c>
      <c r="F92" s="50">
        <v>0</v>
      </c>
      <c r="G92" s="50">
        <v>0</v>
      </c>
      <c r="H92" s="50">
        <v>2.5000000000000001E-3</v>
      </c>
      <c r="I92" s="50">
        <v>0</v>
      </c>
      <c r="J92" s="50">
        <v>0</v>
      </c>
      <c r="K92" s="50">
        <v>0</v>
      </c>
      <c r="L92" s="50">
        <v>0</v>
      </c>
      <c r="M92" s="50">
        <v>0</v>
      </c>
      <c r="N92" s="50">
        <v>0</v>
      </c>
      <c r="O92" t="str">
        <f>IFERROR(VLOOKUP(A92,'EU-OECD'!$D$2:$E$29,2,FALSE)," ")</f>
        <v xml:space="preserve"> </v>
      </c>
      <c r="P92" t="str">
        <f t="shared" si="2"/>
        <v xml:space="preserve"> </v>
      </c>
      <c r="Q92" s="62" t="str">
        <f t="shared" si="3"/>
        <v xml:space="preserve"> </v>
      </c>
    </row>
    <row r="93" spans="1:17">
      <c r="A93" s="61" t="s">
        <v>283</v>
      </c>
      <c r="B93" s="50" t="s">
        <v>267</v>
      </c>
      <c r="C93" s="50" t="s">
        <v>267</v>
      </c>
      <c r="D93" s="50" t="s">
        <v>267</v>
      </c>
      <c r="E93" s="50" t="s">
        <v>267</v>
      </c>
      <c r="F93" s="50" t="s">
        <v>267</v>
      </c>
      <c r="G93" s="50" t="s">
        <v>267</v>
      </c>
      <c r="H93" s="50" t="s">
        <v>267</v>
      </c>
      <c r="I93" s="50" t="s">
        <v>267</v>
      </c>
      <c r="J93" s="50" t="s">
        <v>267</v>
      </c>
      <c r="K93" s="50" t="s">
        <v>267</v>
      </c>
      <c r="L93" s="50" t="s">
        <v>267</v>
      </c>
      <c r="M93" s="50" t="s">
        <v>267</v>
      </c>
      <c r="N93" s="50" t="s">
        <v>267</v>
      </c>
      <c r="O93" t="str">
        <f>IFERROR(VLOOKUP(A93,'EU-OECD'!$D$2:$E$29,2,FALSE)," ")</f>
        <v xml:space="preserve"> </v>
      </c>
      <c r="P93" t="str">
        <f t="shared" si="2"/>
        <v xml:space="preserve"> </v>
      </c>
      <c r="Q93" s="62" t="str">
        <f t="shared" si="3"/>
        <v xml:space="preserve"> </v>
      </c>
    </row>
    <row r="94" spans="1:17">
      <c r="A94" s="61" t="s">
        <v>160</v>
      </c>
      <c r="B94" s="50">
        <v>6.5000000000000002E-2</v>
      </c>
      <c r="C94" s="50">
        <v>1.7500000000000002E-2</v>
      </c>
      <c r="D94" s="50">
        <v>1.2500000000000001E-2</v>
      </c>
      <c r="E94" s="50">
        <v>0.01</v>
      </c>
      <c r="F94" s="50">
        <v>2.5000000000000001E-3</v>
      </c>
      <c r="G94" s="50">
        <v>3.2500000000000001E-2</v>
      </c>
      <c r="H94" s="50">
        <v>2.5000000000000001E-3</v>
      </c>
      <c r="I94" s="50">
        <v>2.5000000000000001E-3</v>
      </c>
      <c r="J94" s="50">
        <v>2.5000000000000001E-3</v>
      </c>
      <c r="K94" s="50">
        <v>2.5000000000000001E-3</v>
      </c>
      <c r="L94" s="50">
        <v>2.5000000000000001E-3</v>
      </c>
      <c r="M94" s="50">
        <v>5.0000000000000001E-3</v>
      </c>
      <c r="N94" s="50">
        <v>2.5000000000000001E-3</v>
      </c>
      <c r="O94" t="str">
        <f>IFERROR(VLOOKUP(A94,'EU-OECD'!$D$2:$E$29,2,FALSE)," ")</f>
        <v xml:space="preserve"> </v>
      </c>
      <c r="P94" t="str">
        <f t="shared" si="2"/>
        <v xml:space="preserve"> </v>
      </c>
      <c r="Q94" s="62" t="str">
        <f t="shared" si="3"/>
        <v xml:space="preserve"> </v>
      </c>
    </row>
    <row r="95" spans="1:17">
      <c r="A95" s="61" t="s">
        <v>284</v>
      </c>
      <c r="B95" s="50">
        <v>0.375</v>
      </c>
      <c r="C95" s="50">
        <v>0.375</v>
      </c>
      <c r="D95" s="50">
        <v>0.33750000000000002</v>
      </c>
      <c r="E95" s="50">
        <v>0.41249999999999998</v>
      </c>
      <c r="F95" s="50">
        <v>0.42499999999999999</v>
      </c>
      <c r="G95" s="50">
        <v>0.47749999999999998</v>
      </c>
      <c r="H95" s="50">
        <v>0.48</v>
      </c>
      <c r="I95" s="50">
        <v>0.48499999999999999</v>
      </c>
      <c r="J95" s="50">
        <v>0.48</v>
      </c>
      <c r="K95" s="50">
        <v>0.49249999999999999</v>
      </c>
      <c r="L95" s="50">
        <v>0.43</v>
      </c>
      <c r="M95" s="50">
        <v>0.40749999999999997</v>
      </c>
      <c r="N95" s="50">
        <v>0.35749999999999998</v>
      </c>
      <c r="O95" t="str">
        <f>IFERROR(VLOOKUP(A95,'EU-OECD'!$D$2:$E$29,2,FALSE)," ")</f>
        <v xml:space="preserve"> </v>
      </c>
      <c r="P95" t="str">
        <f t="shared" si="2"/>
        <v xml:space="preserve"> </v>
      </c>
      <c r="Q95" s="62" t="str">
        <f t="shared" si="3"/>
        <v xml:space="preserve"> </v>
      </c>
    </row>
    <row r="96" spans="1:17">
      <c r="A96" s="61" t="s">
        <v>52</v>
      </c>
      <c r="B96" s="50">
        <v>0.49249999999999999</v>
      </c>
      <c r="C96" s="50">
        <v>0.48749999999999999</v>
      </c>
      <c r="D96" s="50">
        <v>0.495</v>
      </c>
      <c r="E96" s="50">
        <v>0.4975</v>
      </c>
      <c r="F96" s="50">
        <v>0.495</v>
      </c>
      <c r="G96" s="50">
        <v>0.4975</v>
      </c>
      <c r="H96" s="50">
        <v>0.5</v>
      </c>
      <c r="I96" s="50">
        <v>0.495</v>
      </c>
      <c r="J96" s="50">
        <v>0.41749999999999998</v>
      </c>
      <c r="K96" s="50">
        <v>0.39</v>
      </c>
      <c r="L96" s="50">
        <v>0.3725</v>
      </c>
      <c r="M96" s="50">
        <v>0.44750000000000001</v>
      </c>
      <c r="N96" s="50">
        <v>0.39250000000000002</v>
      </c>
      <c r="O96">
        <f>IFERROR(VLOOKUP(A96,'EU-OECD'!$D$2:$E$29,2,FALSE)," ")</f>
        <v>1</v>
      </c>
      <c r="P96">
        <f t="shared" si="2"/>
        <v>0.39250000000000002</v>
      </c>
      <c r="Q96" s="62">
        <f t="shared" si="3"/>
        <v>-1.3367006261963659</v>
      </c>
    </row>
    <row r="97" spans="1:17">
      <c r="A97" s="61" t="s">
        <v>69</v>
      </c>
      <c r="B97" s="50">
        <v>0</v>
      </c>
      <c r="C97" s="50">
        <v>0</v>
      </c>
      <c r="D97" s="50">
        <v>0</v>
      </c>
      <c r="E97" s="50">
        <v>0</v>
      </c>
      <c r="F97" s="50">
        <v>0</v>
      </c>
      <c r="G97" s="50">
        <v>0</v>
      </c>
      <c r="H97" s="50">
        <v>0</v>
      </c>
      <c r="I97" s="50">
        <v>0</v>
      </c>
      <c r="J97" s="50">
        <v>0</v>
      </c>
      <c r="K97" s="50">
        <v>0</v>
      </c>
      <c r="L97" s="50">
        <v>0</v>
      </c>
      <c r="M97" s="50">
        <v>0</v>
      </c>
      <c r="N97" s="50">
        <v>0</v>
      </c>
      <c r="O97" t="str">
        <f>IFERROR(VLOOKUP(A97,'EU-OECD'!$D$2:$E$29,2,FALSE)," ")</f>
        <v xml:space="preserve"> </v>
      </c>
      <c r="P97" t="str">
        <f t="shared" si="2"/>
        <v xml:space="preserve"> </v>
      </c>
      <c r="Q97" s="62" t="str">
        <f t="shared" si="3"/>
        <v xml:space="preserve"> </v>
      </c>
    </row>
    <row r="98" spans="1:17">
      <c r="A98" s="61" t="s">
        <v>214</v>
      </c>
      <c r="B98" s="50">
        <v>0.45250000000000001</v>
      </c>
      <c r="C98" s="50">
        <v>0.5</v>
      </c>
      <c r="D98" s="50">
        <v>0.55000000000000004</v>
      </c>
      <c r="E98" s="50">
        <v>0.58499999999999996</v>
      </c>
      <c r="F98" s="50">
        <v>0.59750000000000003</v>
      </c>
      <c r="G98" s="50">
        <v>0.62250000000000005</v>
      </c>
      <c r="H98" s="50">
        <v>0.64249999999999996</v>
      </c>
      <c r="I98" s="50">
        <v>0.66500000000000004</v>
      </c>
      <c r="J98" s="50">
        <v>0.67749999999999999</v>
      </c>
      <c r="K98" s="50">
        <v>0.6875</v>
      </c>
      <c r="L98" s="50">
        <v>0.69499999999999995</v>
      </c>
      <c r="M98" s="50">
        <v>0.70499999999999996</v>
      </c>
      <c r="N98" s="50">
        <v>0.70750000000000002</v>
      </c>
      <c r="O98" t="str">
        <f>IFERROR(VLOOKUP(A98,'EU-OECD'!$D$2:$E$29,2,FALSE)," ")</f>
        <v xml:space="preserve"> </v>
      </c>
      <c r="P98" t="str">
        <f t="shared" si="2"/>
        <v xml:space="preserve"> </v>
      </c>
      <c r="Q98" s="62" t="str">
        <f t="shared" si="3"/>
        <v xml:space="preserve"> </v>
      </c>
    </row>
    <row r="99" spans="1:17">
      <c r="A99" s="61" t="s">
        <v>99</v>
      </c>
      <c r="B99" s="50">
        <v>9.5000000000000001E-2</v>
      </c>
      <c r="C99" s="50">
        <v>9.7500000000000003E-2</v>
      </c>
      <c r="D99" s="50">
        <v>0.1</v>
      </c>
      <c r="E99" s="50">
        <v>8.7499999999999994E-2</v>
      </c>
      <c r="F99" s="50">
        <v>0.1</v>
      </c>
      <c r="G99" s="50">
        <v>0.1075</v>
      </c>
      <c r="H99" s="50">
        <v>0.15</v>
      </c>
      <c r="I99" s="50">
        <v>0.14000000000000001</v>
      </c>
      <c r="J99" s="50">
        <v>0.13</v>
      </c>
      <c r="K99" s="50">
        <v>0.1</v>
      </c>
      <c r="L99" s="50">
        <v>0.09</v>
      </c>
      <c r="M99" s="50">
        <v>0.105</v>
      </c>
      <c r="N99" s="50">
        <v>0.13250000000000001</v>
      </c>
      <c r="O99" t="str">
        <f>IFERROR(VLOOKUP(A99,'EU-OECD'!$D$2:$E$29,2,FALSE)," ")</f>
        <v xml:space="preserve"> </v>
      </c>
      <c r="P99" t="str">
        <f t="shared" si="2"/>
        <v xml:space="preserve"> </v>
      </c>
      <c r="Q99" s="62" t="str">
        <f t="shared" si="3"/>
        <v xml:space="preserve"> </v>
      </c>
    </row>
    <row r="100" spans="1:17">
      <c r="A100" s="61" t="s">
        <v>150</v>
      </c>
      <c r="B100" s="50">
        <v>0.13750000000000001</v>
      </c>
      <c r="C100" s="50">
        <v>0.12</v>
      </c>
      <c r="D100" s="50">
        <v>0.14000000000000001</v>
      </c>
      <c r="E100" s="50">
        <v>0.13</v>
      </c>
      <c r="F100" s="50">
        <v>0.125</v>
      </c>
      <c r="G100" s="50">
        <v>0.11749999999999999</v>
      </c>
      <c r="H100" s="50">
        <v>0.11</v>
      </c>
      <c r="I100" s="50">
        <v>0.14249999999999999</v>
      </c>
      <c r="J100" s="50">
        <v>0.155</v>
      </c>
      <c r="K100" s="50">
        <v>0.1575</v>
      </c>
      <c r="L100" s="50">
        <v>0.14000000000000001</v>
      </c>
      <c r="M100" s="50">
        <v>0.155</v>
      </c>
      <c r="N100" s="50">
        <v>0.1825</v>
      </c>
      <c r="O100" t="str">
        <f>IFERROR(VLOOKUP(A100,'EU-OECD'!$D$2:$E$29,2,FALSE)," ")</f>
        <v xml:space="preserve"> </v>
      </c>
      <c r="P100" t="str">
        <f t="shared" si="2"/>
        <v xml:space="preserve"> </v>
      </c>
      <c r="Q100" s="62" t="str">
        <f t="shared" si="3"/>
        <v xml:space="preserve"> </v>
      </c>
    </row>
    <row r="101" spans="1:17">
      <c r="A101" s="61" t="s">
        <v>208</v>
      </c>
      <c r="B101" s="50">
        <v>0.2525</v>
      </c>
      <c r="C101" s="50">
        <v>0.28499999999999998</v>
      </c>
      <c r="D101" s="50">
        <v>0.28249999999999997</v>
      </c>
      <c r="E101" s="50">
        <v>0.23</v>
      </c>
      <c r="F101" s="50">
        <v>0.2225</v>
      </c>
      <c r="G101" s="50">
        <v>0.22500000000000001</v>
      </c>
      <c r="H101" s="50">
        <v>0.30499999999999999</v>
      </c>
      <c r="I101" s="50">
        <v>0.36</v>
      </c>
      <c r="J101" s="50">
        <v>0.39500000000000002</v>
      </c>
      <c r="K101" s="50">
        <v>0.44</v>
      </c>
      <c r="L101" s="50">
        <v>0.44750000000000001</v>
      </c>
      <c r="M101" s="50">
        <v>0.44750000000000001</v>
      </c>
      <c r="N101" s="50">
        <v>0.45750000000000002</v>
      </c>
      <c r="O101" t="str">
        <f>IFERROR(VLOOKUP(A101,'EU-OECD'!$D$2:$E$29,2,FALSE)," ")</f>
        <v xml:space="preserve"> </v>
      </c>
      <c r="P101" t="str">
        <f t="shared" si="2"/>
        <v xml:space="preserve"> </v>
      </c>
      <c r="Q101" s="62" t="str">
        <f t="shared" si="3"/>
        <v xml:space="preserve"> </v>
      </c>
    </row>
    <row r="102" spans="1:17">
      <c r="A102" s="61" t="s">
        <v>70</v>
      </c>
      <c r="B102" s="50">
        <v>3.2500000000000001E-2</v>
      </c>
      <c r="C102" s="50">
        <v>2.5000000000000001E-3</v>
      </c>
      <c r="D102" s="50">
        <v>0</v>
      </c>
      <c r="E102" s="50">
        <v>5.0000000000000001E-3</v>
      </c>
      <c r="F102" s="50">
        <v>5.0000000000000001E-3</v>
      </c>
      <c r="G102" s="50">
        <v>0</v>
      </c>
      <c r="H102" s="50">
        <v>0</v>
      </c>
      <c r="I102" s="50">
        <v>0</v>
      </c>
      <c r="J102" s="50">
        <v>0</v>
      </c>
      <c r="K102" s="50">
        <v>0</v>
      </c>
      <c r="L102" s="50">
        <v>0</v>
      </c>
      <c r="M102" s="50">
        <v>0</v>
      </c>
      <c r="N102" s="50">
        <v>0</v>
      </c>
      <c r="O102">
        <f>IFERROR(VLOOKUP(A102,'EU-OECD'!$D$2:$E$29,2,FALSE)," ")</f>
        <v>1</v>
      </c>
      <c r="P102">
        <f t="shared" si="2"/>
        <v>0</v>
      </c>
      <c r="Q102" s="62">
        <f t="shared" si="3"/>
        <v>1.3938458202530883</v>
      </c>
    </row>
    <row r="103" spans="1:17">
      <c r="A103" s="61" t="s">
        <v>285</v>
      </c>
      <c r="B103" s="50">
        <v>0</v>
      </c>
      <c r="C103" s="50">
        <v>0</v>
      </c>
      <c r="D103" s="50">
        <v>0</v>
      </c>
      <c r="E103" s="50">
        <v>0.02</v>
      </c>
      <c r="F103" s="50">
        <v>0.02</v>
      </c>
      <c r="G103" s="50">
        <v>0</v>
      </c>
      <c r="H103" s="50">
        <v>0</v>
      </c>
      <c r="I103" s="50">
        <v>0</v>
      </c>
      <c r="J103" s="50">
        <v>0</v>
      </c>
      <c r="K103" s="50">
        <v>0</v>
      </c>
      <c r="L103" s="50">
        <v>0</v>
      </c>
      <c r="M103" s="50">
        <v>0</v>
      </c>
      <c r="N103" s="50">
        <v>0</v>
      </c>
      <c r="O103" t="str">
        <f>IFERROR(VLOOKUP(A103,'EU-OECD'!$D$2:$E$29,2,FALSE)," ")</f>
        <v xml:space="preserve"> </v>
      </c>
      <c r="P103" t="str">
        <f t="shared" si="2"/>
        <v xml:space="preserve"> </v>
      </c>
      <c r="Q103" s="62" t="str">
        <f t="shared" si="3"/>
        <v xml:space="preserve"> </v>
      </c>
    </row>
    <row r="104" spans="1:17">
      <c r="A104" s="61" t="s">
        <v>84</v>
      </c>
      <c r="B104" s="50">
        <v>0.23</v>
      </c>
      <c r="C104" s="50">
        <v>0.22750000000000001</v>
      </c>
      <c r="D104" s="50">
        <v>0.22750000000000001</v>
      </c>
      <c r="E104" s="50">
        <v>0.22500000000000001</v>
      </c>
      <c r="F104" s="50">
        <v>0.25</v>
      </c>
      <c r="G104" s="50">
        <v>0.25</v>
      </c>
      <c r="H104" s="50">
        <v>0.25</v>
      </c>
      <c r="I104" s="50">
        <v>0.25</v>
      </c>
      <c r="J104" s="50">
        <v>0.25</v>
      </c>
      <c r="K104" s="50">
        <v>0.25</v>
      </c>
      <c r="L104" s="50">
        <v>0.2475</v>
      </c>
      <c r="M104" s="50">
        <v>0.2475</v>
      </c>
      <c r="N104" s="50">
        <v>0.27</v>
      </c>
      <c r="O104" t="str">
        <f>IFERROR(VLOOKUP(A104,'EU-OECD'!$D$2:$E$29,2,FALSE)," ")</f>
        <v xml:space="preserve"> </v>
      </c>
      <c r="P104" t="str">
        <f t="shared" si="2"/>
        <v xml:space="preserve"> </v>
      </c>
      <c r="Q104" s="62" t="str">
        <f t="shared" si="3"/>
        <v xml:space="preserve"> </v>
      </c>
    </row>
    <row r="105" spans="1:17">
      <c r="A105" s="61" t="s">
        <v>47</v>
      </c>
      <c r="B105" s="50">
        <v>0.39</v>
      </c>
      <c r="C105" s="50">
        <v>0.35249999999999998</v>
      </c>
      <c r="D105" s="50">
        <v>0.36249999999999999</v>
      </c>
      <c r="E105" s="50">
        <v>0.37</v>
      </c>
      <c r="F105" s="50">
        <v>0.3775</v>
      </c>
      <c r="G105" s="50">
        <v>0.36749999999999999</v>
      </c>
      <c r="H105" s="50">
        <v>0.34250000000000003</v>
      </c>
      <c r="I105" s="50">
        <v>0.30499999999999999</v>
      </c>
      <c r="J105" s="50">
        <v>0.23250000000000001</v>
      </c>
      <c r="K105" s="50">
        <v>0.22500000000000001</v>
      </c>
      <c r="L105" s="50">
        <v>0.22750000000000001</v>
      </c>
      <c r="M105" s="50">
        <v>0.26</v>
      </c>
      <c r="N105" s="50">
        <v>0.24</v>
      </c>
      <c r="O105">
        <f>IFERROR(VLOOKUP(A105,'EU-OECD'!$D$2:$E$29,2,FALSE)," ")</f>
        <v>1</v>
      </c>
      <c r="P105">
        <f t="shared" si="2"/>
        <v>0.24</v>
      </c>
      <c r="Q105" s="62">
        <f t="shared" si="3"/>
        <v>-0.27578767566504914</v>
      </c>
    </row>
    <row r="106" spans="1:17">
      <c r="A106" s="61" t="s">
        <v>133</v>
      </c>
      <c r="B106" s="50">
        <v>0.1</v>
      </c>
      <c r="C106" s="50">
        <v>0</v>
      </c>
      <c r="D106" s="50">
        <v>0</v>
      </c>
      <c r="E106" s="50">
        <v>0</v>
      </c>
      <c r="F106" s="50">
        <v>0</v>
      </c>
      <c r="G106" s="50">
        <v>0</v>
      </c>
      <c r="H106" s="50">
        <v>0</v>
      </c>
      <c r="I106" s="50">
        <v>0</v>
      </c>
      <c r="J106" s="50">
        <v>0</v>
      </c>
      <c r="K106" s="50">
        <v>0</v>
      </c>
      <c r="L106" s="50">
        <v>0</v>
      </c>
      <c r="M106" s="50">
        <v>0</v>
      </c>
      <c r="N106" s="50">
        <v>0</v>
      </c>
      <c r="O106" t="str">
        <f>IFERROR(VLOOKUP(A106,'EU-OECD'!$D$2:$E$29,2,FALSE)," ")</f>
        <v xml:space="preserve"> </v>
      </c>
      <c r="P106" t="str">
        <f t="shared" si="2"/>
        <v xml:space="preserve"> </v>
      </c>
      <c r="Q106" s="62" t="str">
        <f t="shared" si="3"/>
        <v xml:space="preserve"> </v>
      </c>
    </row>
    <row r="107" spans="1:17">
      <c r="A107" s="61" t="s">
        <v>71</v>
      </c>
      <c r="B107" s="50">
        <v>0.2175</v>
      </c>
      <c r="C107" s="50">
        <v>0.23499999999999999</v>
      </c>
      <c r="D107" s="50">
        <v>0.26</v>
      </c>
      <c r="E107" s="50">
        <v>0.28249999999999997</v>
      </c>
      <c r="F107" s="50">
        <v>0.26250000000000001</v>
      </c>
      <c r="G107" s="50">
        <v>0.26500000000000001</v>
      </c>
      <c r="H107" s="50">
        <v>0.26500000000000001</v>
      </c>
      <c r="I107" s="50">
        <v>0.28249999999999997</v>
      </c>
      <c r="J107" s="50">
        <v>0.28749999999999998</v>
      </c>
      <c r="K107" s="50">
        <v>0.27</v>
      </c>
      <c r="L107" s="50">
        <v>0.22500000000000001</v>
      </c>
      <c r="M107" s="50">
        <v>0.22</v>
      </c>
      <c r="N107" s="50">
        <v>0.215</v>
      </c>
      <c r="O107" t="str">
        <f>IFERROR(VLOOKUP(A107,'EU-OECD'!$D$2:$E$29,2,FALSE)," ")</f>
        <v xml:space="preserve"> </v>
      </c>
      <c r="P107" t="str">
        <f t="shared" si="2"/>
        <v xml:space="preserve"> </v>
      </c>
      <c r="Q107" s="62" t="str">
        <f t="shared" si="3"/>
        <v xml:space="preserve"> </v>
      </c>
    </row>
    <row r="108" spans="1:17">
      <c r="A108" s="61" t="s">
        <v>100</v>
      </c>
      <c r="B108" s="50">
        <v>0.10249999999999999</v>
      </c>
      <c r="C108" s="50">
        <v>0.1825</v>
      </c>
      <c r="D108" s="50">
        <v>0.12</v>
      </c>
      <c r="E108" s="50">
        <v>0.105</v>
      </c>
      <c r="F108" s="50">
        <v>0.1075</v>
      </c>
      <c r="G108" s="50">
        <v>0.1125</v>
      </c>
      <c r="H108" s="50">
        <v>0.12</v>
      </c>
      <c r="I108" s="50">
        <v>0.14749999999999999</v>
      </c>
      <c r="J108" s="50">
        <v>0.16250000000000001</v>
      </c>
      <c r="K108" s="50">
        <v>0.23</v>
      </c>
      <c r="L108" s="50">
        <v>0.2225</v>
      </c>
      <c r="M108" s="50">
        <v>0.22500000000000001</v>
      </c>
      <c r="N108" s="50">
        <v>0.26250000000000001</v>
      </c>
      <c r="O108" t="str">
        <f>IFERROR(VLOOKUP(A108,'EU-OECD'!$D$2:$E$29,2,FALSE)," ")</f>
        <v xml:space="preserve"> </v>
      </c>
      <c r="P108" t="str">
        <f t="shared" si="2"/>
        <v xml:space="preserve"> </v>
      </c>
      <c r="Q108" s="62" t="str">
        <f t="shared" si="3"/>
        <v xml:space="preserve"> </v>
      </c>
    </row>
    <row r="109" spans="1:17">
      <c r="A109" s="61" t="s">
        <v>101</v>
      </c>
      <c r="B109" s="50">
        <v>1.7500000000000002E-2</v>
      </c>
      <c r="C109" s="50">
        <v>1.4999999999999999E-2</v>
      </c>
      <c r="D109" s="50">
        <v>7.4999999999999997E-3</v>
      </c>
      <c r="E109" s="50">
        <v>1.7500000000000002E-2</v>
      </c>
      <c r="F109" s="50">
        <v>2.5000000000000001E-2</v>
      </c>
      <c r="G109" s="50">
        <v>5.2499999999999998E-2</v>
      </c>
      <c r="H109" s="50">
        <v>5.2499999999999998E-2</v>
      </c>
      <c r="I109" s="50">
        <v>4.2500000000000003E-2</v>
      </c>
      <c r="J109" s="50">
        <v>2.5000000000000001E-2</v>
      </c>
      <c r="K109" s="50">
        <v>3.2500000000000001E-2</v>
      </c>
      <c r="L109" s="50">
        <v>2.75E-2</v>
      </c>
      <c r="M109" s="50">
        <v>0.03</v>
      </c>
      <c r="N109" s="50">
        <v>2.2499999999999999E-2</v>
      </c>
      <c r="O109" t="str">
        <f>IFERROR(VLOOKUP(A109,'EU-OECD'!$D$2:$E$29,2,FALSE)," ")</f>
        <v xml:space="preserve"> </v>
      </c>
      <c r="P109" t="str">
        <f t="shared" si="2"/>
        <v xml:space="preserve"> </v>
      </c>
      <c r="Q109" s="62" t="str">
        <f t="shared" si="3"/>
        <v xml:space="preserve"> </v>
      </c>
    </row>
    <row r="110" spans="1:17">
      <c r="A110" s="61" t="s">
        <v>199</v>
      </c>
      <c r="B110" s="50">
        <v>2.5000000000000001E-3</v>
      </c>
      <c r="C110" s="50">
        <v>0</v>
      </c>
      <c r="D110" s="50">
        <v>0</v>
      </c>
      <c r="E110" s="50">
        <v>0</v>
      </c>
      <c r="F110" s="50">
        <v>0</v>
      </c>
      <c r="G110" s="50">
        <v>0</v>
      </c>
      <c r="H110" s="50">
        <v>0</v>
      </c>
      <c r="I110" s="50">
        <v>0</v>
      </c>
      <c r="J110" s="50">
        <v>0</v>
      </c>
      <c r="K110" s="50">
        <v>0</v>
      </c>
      <c r="L110" s="50">
        <v>0</v>
      </c>
      <c r="M110" s="50">
        <v>0</v>
      </c>
      <c r="N110" s="50">
        <v>0</v>
      </c>
      <c r="O110" t="str">
        <f>IFERROR(VLOOKUP(A110,'EU-OECD'!$D$2:$E$29,2,FALSE)," ")</f>
        <v xml:space="preserve"> </v>
      </c>
      <c r="P110" t="str">
        <f t="shared" si="2"/>
        <v xml:space="preserve"> </v>
      </c>
      <c r="Q110" s="62" t="str">
        <f t="shared" si="3"/>
        <v xml:space="preserve"> </v>
      </c>
    </row>
    <row r="111" spans="1:17">
      <c r="A111" s="61" t="s">
        <v>136</v>
      </c>
      <c r="B111" s="50">
        <v>0</v>
      </c>
      <c r="C111" s="50">
        <v>0</v>
      </c>
      <c r="D111" s="50">
        <v>0</v>
      </c>
      <c r="E111" s="50">
        <v>0</v>
      </c>
      <c r="F111" s="50">
        <v>0</v>
      </c>
      <c r="G111" s="50">
        <v>0</v>
      </c>
      <c r="H111" s="50">
        <v>0</v>
      </c>
      <c r="I111" s="50">
        <v>0</v>
      </c>
      <c r="J111" s="50">
        <v>0</v>
      </c>
      <c r="K111" s="50">
        <v>0</v>
      </c>
      <c r="L111" s="50">
        <v>0</v>
      </c>
      <c r="M111" s="50">
        <v>0</v>
      </c>
      <c r="N111" s="50">
        <v>0</v>
      </c>
      <c r="O111" t="str">
        <f>IFERROR(VLOOKUP(A111,'EU-OECD'!$D$2:$E$29,2,FALSE)," ")</f>
        <v xml:space="preserve"> </v>
      </c>
      <c r="P111" t="str">
        <f t="shared" si="2"/>
        <v xml:space="preserve"> </v>
      </c>
      <c r="Q111" s="62" t="str">
        <f t="shared" si="3"/>
        <v xml:space="preserve"> </v>
      </c>
    </row>
    <row r="112" spans="1:17">
      <c r="A112" s="61" t="s">
        <v>127</v>
      </c>
      <c r="B112" s="50">
        <v>0.17</v>
      </c>
      <c r="C112" s="50">
        <v>0.22750000000000001</v>
      </c>
      <c r="D112" s="50">
        <v>0.20749999999999999</v>
      </c>
      <c r="E112" s="50">
        <v>0.2225</v>
      </c>
      <c r="F112" s="50">
        <v>0.1925</v>
      </c>
      <c r="G112" s="50">
        <v>0.19</v>
      </c>
      <c r="H112" s="50">
        <v>0.28499999999999998</v>
      </c>
      <c r="I112" s="50">
        <v>0.29499999999999998</v>
      </c>
      <c r="J112" s="50">
        <v>0.38250000000000001</v>
      </c>
      <c r="K112" s="50">
        <v>0.33750000000000002</v>
      </c>
      <c r="L112" s="50">
        <v>0.42</v>
      </c>
      <c r="M112" s="50">
        <v>0.42</v>
      </c>
      <c r="N112" s="50">
        <v>0.49249999999999999</v>
      </c>
      <c r="O112" t="str">
        <f>IFERROR(VLOOKUP(A112,'EU-OECD'!$D$2:$E$29,2,FALSE)," ")</f>
        <v xml:space="preserve"> </v>
      </c>
      <c r="P112" t="str">
        <f t="shared" si="2"/>
        <v xml:space="preserve"> </v>
      </c>
      <c r="Q112" s="62" t="str">
        <f t="shared" si="3"/>
        <v xml:space="preserve"> </v>
      </c>
    </row>
    <row r="113" spans="1:17">
      <c r="A113" s="61" t="s">
        <v>102</v>
      </c>
      <c r="B113" s="50">
        <v>5.7500000000000002E-2</v>
      </c>
      <c r="C113" s="50">
        <v>2.75E-2</v>
      </c>
      <c r="D113" s="50">
        <v>3.7499999999999999E-2</v>
      </c>
      <c r="E113" s="50">
        <v>4.2500000000000003E-2</v>
      </c>
      <c r="F113" s="50">
        <v>4.7500000000000001E-2</v>
      </c>
      <c r="G113" s="50">
        <v>0.10249999999999999</v>
      </c>
      <c r="H113" s="50">
        <v>7.0000000000000007E-2</v>
      </c>
      <c r="I113" s="50">
        <v>7.2499999999999995E-2</v>
      </c>
      <c r="J113" s="50">
        <v>4.7500000000000001E-2</v>
      </c>
      <c r="K113" s="50">
        <v>4.7500000000000001E-2</v>
      </c>
      <c r="L113" s="50">
        <v>0.04</v>
      </c>
      <c r="M113" s="50">
        <v>4.2500000000000003E-2</v>
      </c>
      <c r="N113" s="50">
        <v>4.4999999999999998E-2</v>
      </c>
      <c r="O113" t="str">
        <f>IFERROR(VLOOKUP(A113,'EU-OECD'!$D$2:$E$29,2,FALSE)," ")</f>
        <v xml:space="preserve"> </v>
      </c>
      <c r="P113" t="str">
        <f t="shared" si="2"/>
        <v xml:space="preserve"> </v>
      </c>
      <c r="Q113" s="62" t="str">
        <f t="shared" si="3"/>
        <v xml:space="preserve"> </v>
      </c>
    </row>
    <row r="114" spans="1:17">
      <c r="A114" s="61" t="s">
        <v>187</v>
      </c>
      <c r="B114" s="50">
        <v>0.41</v>
      </c>
      <c r="C114" s="50">
        <v>0.29249999999999998</v>
      </c>
      <c r="D114" s="50">
        <v>0.28499999999999998</v>
      </c>
      <c r="E114" s="50">
        <v>0.3</v>
      </c>
      <c r="F114" s="50">
        <v>0.35749999999999998</v>
      </c>
      <c r="G114" s="50">
        <v>0.40749999999999997</v>
      </c>
      <c r="H114" s="50">
        <v>0.41499999999999998</v>
      </c>
      <c r="I114" s="50">
        <v>0.40250000000000002</v>
      </c>
      <c r="J114" s="50">
        <v>0.34250000000000003</v>
      </c>
      <c r="K114" s="50">
        <v>0.3775</v>
      </c>
      <c r="L114" s="50">
        <v>0.39750000000000002</v>
      </c>
      <c r="M114" s="50">
        <v>0.41499999999999998</v>
      </c>
      <c r="N114" s="50">
        <v>0.48499999999999999</v>
      </c>
      <c r="O114" t="str">
        <f>IFERROR(VLOOKUP(A114,'EU-OECD'!$D$2:$E$29,2,FALSE)," ")</f>
        <v xml:space="preserve"> </v>
      </c>
      <c r="P114" t="str">
        <f t="shared" si="2"/>
        <v xml:space="preserve"> </v>
      </c>
      <c r="Q114" s="62" t="str">
        <f t="shared" si="3"/>
        <v xml:space="preserve"> </v>
      </c>
    </row>
    <row r="115" spans="1:17">
      <c r="A115" s="61" t="s">
        <v>49</v>
      </c>
      <c r="B115" s="50">
        <v>0.16</v>
      </c>
      <c r="C115" s="50">
        <v>9.2499999999999999E-2</v>
      </c>
      <c r="D115" s="50">
        <v>9.5000000000000001E-2</v>
      </c>
      <c r="E115" s="50">
        <v>0.1875</v>
      </c>
      <c r="F115" s="50">
        <v>0.185</v>
      </c>
      <c r="G115" s="50">
        <v>0.11</v>
      </c>
      <c r="H115" s="50">
        <v>0.14749999999999999</v>
      </c>
      <c r="I115" s="50">
        <v>0.17749999999999999</v>
      </c>
      <c r="J115" s="50">
        <v>0.14749999999999999</v>
      </c>
      <c r="K115" s="50">
        <v>9.2499999999999999E-2</v>
      </c>
      <c r="L115" s="50">
        <v>0.11</v>
      </c>
      <c r="M115" s="50">
        <v>9.5000000000000001E-2</v>
      </c>
      <c r="N115" s="50">
        <v>4.2500000000000003E-2</v>
      </c>
      <c r="O115">
        <f>IFERROR(VLOOKUP(A115,'EU-OECD'!$D$2:$E$29,2,FALSE)," ")</f>
        <v>1</v>
      </c>
      <c r="P115">
        <f t="shared" si="2"/>
        <v>4.2500000000000003E-2</v>
      </c>
      <c r="Q115" s="62">
        <f t="shared" si="3"/>
        <v>1.098181555350918</v>
      </c>
    </row>
    <row r="116" spans="1:17">
      <c r="A116" s="61" t="s">
        <v>155</v>
      </c>
      <c r="B116" s="50">
        <v>0.25</v>
      </c>
      <c r="C116" s="50">
        <v>0.2475</v>
      </c>
      <c r="D116" s="50">
        <v>0.22500000000000001</v>
      </c>
      <c r="E116" s="50">
        <v>0.22500000000000001</v>
      </c>
      <c r="F116" s="50">
        <v>0.23749999999999999</v>
      </c>
      <c r="G116" s="50">
        <v>0.24249999999999999</v>
      </c>
      <c r="H116" s="50">
        <v>0.25</v>
      </c>
      <c r="I116" s="50">
        <v>0.26750000000000002</v>
      </c>
      <c r="J116" s="50">
        <v>0.27500000000000002</v>
      </c>
      <c r="K116" s="50">
        <v>0.27500000000000002</v>
      </c>
      <c r="L116" s="50">
        <v>0.2475</v>
      </c>
      <c r="M116" s="50">
        <v>0.2525</v>
      </c>
      <c r="N116" s="50">
        <v>0.32250000000000001</v>
      </c>
      <c r="O116" t="str">
        <f>IFERROR(VLOOKUP(A116,'EU-OECD'!$D$2:$E$29,2,FALSE)," ")</f>
        <v xml:space="preserve"> </v>
      </c>
      <c r="P116" t="str">
        <f t="shared" si="2"/>
        <v xml:space="preserve"> </v>
      </c>
      <c r="Q116" s="62" t="str">
        <f t="shared" si="3"/>
        <v xml:space="preserve"> </v>
      </c>
    </row>
    <row r="117" spans="1:17">
      <c r="A117" s="61" t="s">
        <v>234</v>
      </c>
      <c r="B117" s="50">
        <v>0</v>
      </c>
      <c r="C117" s="50">
        <v>0</v>
      </c>
      <c r="D117" s="50">
        <v>0</v>
      </c>
      <c r="E117" s="50">
        <v>0</v>
      </c>
      <c r="F117" s="50">
        <v>0</v>
      </c>
      <c r="G117" s="50">
        <v>0</v>
      </c>
      <c r="H117" s="50">
        <v>0</v>
      </c>
      <c r="I117" s="50">
        <v>0</v>
      </c>
      <c r="J117" s="50">
        <v>0</v>
      </c>
      <c r="K117" s="50">
        <v>0</v>
      </c>
      <c r="L117" s="50">
        <v>0</v>
      </c>
      <c r="M117" s="50">
        <v>0</v>
      </c>
      <c r="N117" s="50">
        <v>0</v>
      </c>
      <c r="O117" t="str">
        <f>IFERROR(VLOOKUP(A117,'EU-OECD'!$D$2:$E$29,2,FALSE)," ")</f>
        <v xml:space="preserve"> </v>
      </c>
      <c r="P117" t="str">
        <f t="shared" si="2"/>
        <v xml:space="preserve"> </v>
      </c>
      <c r="Q117" s="62" t="str">
        <f t="shared" si="3"/>
        <v xml:space="preserve"> </v>
      </c>
    </row>
    <row r="118" spans="1:17">
      <c r="A118" s="61" t="s">
        <v>231</v>
      </c>
      <c r="B118" s="50">
        <v>2.5000000000000001E-3</v>
      </c>
      <c r="C118" s="50">
        <v>0</v>
      </c>
      <c r="D118" s="50">
        <v>7.4999999999999997E-3</v>
      </c>
      <c r="E118" s="50">
        <v>2.5000000000000001E-3</v>
      </c>
      <c r="F118" s="50">
        <v>0</v>
      </c>
      <c r="G118" s="50">
        <v>2.5000000000000001E-3</v>
      </c>
      <c r="H118" s="50">
        <v>5.0000000000000001E-3</v>
      </c>
      <c r="I118" s="50">
        <v>5.0000000000000001E-3</v>
      </c>
      <c r="J118" s="50">
        <v>0</v>
      </c>
      <c r="K118" s="50">
        <v>0</v>
      </c>
      <c r="L118" s="50">
        <v>0</v>
      </c>
      <c r="M118" s="50">
        <v>2.5000000000000001E-3</v>
      </c>
      <c r="N118" s="50">
        <v>0</v>
      </c>
      <c r="O118" t="str">
        <f>IFERROR(VLOOKUP(A118,'EU-OECD'!$D$2:$E$29,2,FALSE)," ")</f>
        <v xml:space="preserve"> </v>
      </c>
      <c r="P118" t="str">
        <f t="shared" si="2"/>
        <v xml:space="preserve"> </v>
      </c>
      <c r="Q118" s="62" t="str">
        <f t="shared" si="3"/>
        <v xml:space="preserve"> </v>
      </c>
    </row>
    <row r="119" spans="1:17">
      <c r="A119" s="61" t="s">
        <v>181</v>
      </c>
      <c r="B119" s="50">
        <v>6.5000000000000002E-2</v>
      </c>
      <c r="C119" s="50">
        <v>5.5E-2</v>
      </c>
      <c r="D119" s="50">
        <v>0.10249999999999999</v>
      </c>
      <c r="E119" s="50">
        <v>0.13</v>
      </c>
      <c r="F119" s="50">
        <v>0.16</v>
      </c>
      <c r="G119" s="50">
        <v>0.17499999999999999</v>
      </c>
      <c r="H119" s="50">
        <v>0.14749999999999999</v>
      </c>
      <c r="I119" s="50">
        <v>8.5000000000000006E-2</v>
      </c>
      <c r="J119" s="50">
        <v>0.05</v>
      </c>
      <c r="K119" s="50">
        <v>0.04</v>
      </c>
      <c r="L119" s="50">
        <v>4.2500000000000003E-2</v>
      </c>
      <c r="M119" s="50">
        <v>8.2500000000000004E-2</v>
      </c>
      <c r="N119" s="50">
        <v>0.06</v>
      </c>
      <c r="O119" t="str">
        <f>IFERROR(VLOOKUP(A119,'EU-OECD'!$D$2:$E$29,2,FALSE)," ")</f>
        <v xml:space="preserve"> </v>
      </c>
      <c r="P119" t="str">
        <f t="shared" si="2"/>
        <v xml:space="preserve"> </v>
      </c>
      <c r="Q119" s="62" t="str">
        <f t="shared" si="3"/>
        <v xml:space="preserve"> </v>
      </c>
    </row>
    <row r="120" spans="1:17">
      <c r="A120" s="61" t="s">
        <v>103</v>
      </c>
      <c r="B120" s="50">
        <v>9.2499999999999999E-2</v>
      </c>
      <c r="C120" s="50">
        <v>0.30499999999999999</v>
      </c>
      <c r="D120" s="50">
        <v>0.3725</v>
      </c>
      <c r="E120" s="50">
        <v>0.3725</v>
      </c>
      <c r="F120" s="50">
        <v>0.19750000000000001</v>
      </c>
      <c r="G120" s="50">
        <v>0.19750000000000001</v>
      </c>
      <c r="H120" s="50">
        <v>0.27250000000000002</v>
      </c>
      <c r="I120" s="50">
        <v>0.27250000000000002</v>
      </c>
      <c r="J120" s="50">
        <v>0.25</v>
      </c>
      <c r="K120" s="50">
        <v>0.25</v>
      </c>
      <c r="L120" s="50">
        <v>0.23499999999999999</v>
      </c>
      <c r="M120" s="50">
        <v>0.1875</v>
      </c>
      <c r="N120" s="50">
        <v>0.26250000000000001</v>
      </c>
      <c r="O120" t="str">
        <f>IFERROR(VLOOKUP(A120,'EU-OECD'!$D$2:$E$29,2,FALSE)," ")</f>
        <v xml:space="preserve"> </v>
      </c>
      <c r="P120" t="str">
        <f t="shared" si="2"/>
        <v xml:space="preserve"> </v>
      </c>
      <c r="Q120" s="62" t="str">
        <f t="shared" si="3"/>
        <v xml:space="preserve"> </v>
      </c>
    </row>
    <row r="121" spans="1:17">
      <c r="A121" s="61" t="s">
        <v>50</v>
      </c>
      <c r="B121" s="50">
        <v>0.30499999999999999</v>
      </c>
      <c r="C121" s="50">
        <v>0.27750000000000002</v>
      </c>
      <c r="D121" s="50">
        <v>0.27500000000000002</v>
      </c>
      <c r="E121" s="50">
        <v>0.29749999999999999</v>
      </c>
      <c r="F121" s="50">
        <v>0.27500000000000002</v>
      </c>
      <c r="G121" s="50">
        <v>0.27</v>
      </c>
      <c r="H121" s="50">
        <v>0.31</v>
      </c>
      <c r="I121" s="50">
        <v>0.3125</v>
      </c>
      <c r="J121" s="50">
        <v>0.21</v>
      </c>
      <c r="K121" s="50">
        <v>0.19500000000000001</v>
      </c>
      <c r="L121" s="50">
        <v>0.2225</v>
      </c>
      <c r="M121" s="50">
        <v>0.22</v>
      </c>
      <c r="N121" s="50">
        <v>0.1925</v>
      </c>
      <c r="O121">
        <f>IFERROR(VLOOKUP(A121,'EU-OECD'!$D$2:$E$29,2,FALSE)," ")</f>
        <v>1</v>
      </c>
      <c r="P121">
        <f t="shared" si="2"/>
        <v>0.1925</v>
      </c>
      <c r="Q121" s="62">
        <f t="shared" si="3"/>
        <v>5.4660620402082152E-2</v>
      </c>
    </row>
    <row r="122" spans="1:17">
      <c r="A122" s="61" t="s">
        <v>51</v>
      </c>
      <c r="B122" s="50">
        <v>0.495</v>
      </c>
      <c r="C122" s="50">
        <v>0.44</v>
      </c>
      <c r="D122" s="50">
        <v>0.33750000000000002</v>
      </c>
      <c r="E122" s="50">
        <v>0.255</v>
      </c>
      <c r="F122" s="50">
        <v>0.25</v>
      </c>
      <c r="G122" s="50">
        <v>0.25750000000000001</v>
      </c>
      <c r="H122" s="50">
        <v>0.26</v>
      </c>
      <c r="I122" s="50">
        <v>0.25750000000000001</v>
      </c>
      <c r="J122" s="50">
        <v>0.22750000000000001</v>
      </c>
      <c r="K122" s="50">
        <v>0.2225</v>
      </c>
      <c r="L122" s="50">
        <v>0.1075</v>
      </c>
      <c r="M122" s="50">
        <v>0.24249999999999999</v>
      </c>
      <c r="N122" s="50">
        <v>0.24249999999999999</v>
      </c>
      <c r="O122">
        <f>IFERROR(VLOOKUP(A122,'EU-OECD'!$D$2:$E$29,2,FALSE)," ")</f>
        <v>1</v>
      </c>
      <c r="P122">
        <f t="shared" si="2"/>
        <v>0.24249999999999999</v>
      </c>
      <c r="Q122" s="62">
        <f t="shared" si="3"/>
        <v>-0.29317969124752974</v>
      </c>
    </row>
    <row r="123" spans="1:17">
      <c r="A123" s="61" t="s">
        <v>286</v>
      </c>
      <c r="B123" s="50">
        <v>0.61250000000000004</v>
      </c>
      <c r="C123" s="50">
        <v>0.36249999999999999</v>
      </c>
      <c r="D123" s="50">
        <v>0.36249999999999999</v>
      </c>
      <c r="E123" s="50">
        <v>0.36249999999999999</v>
      </c>
      <c r="F123" s="50">
        <v>0.36249999999999999</v>
      </c>
      <c r="G123" s="50">
        <v>0.5</v>
      </c>
      <c r="H123" s="50">
        <v>0.5</v>
      </c>
      <c r="I123" s="50">
        <v>0.5</v>
      </c>
      <c r="J123" s="50">
        <v>0.5</v>
      </c>
      <c r="K123" s="50">
        <v>0.5</v>
      </c>
      <c r="L123" s="50">
        <v>0.5</v>
      </c>
      <c r="M123" s="50">
        <v>0.5</v>
      </c>
      <c r="N123" s="50">
        <v>0.5</v>
      </c>
      <c r="O123" t="str">
        <f>IFERROR(VLOOKUP(A123,'EU-OECD'!$D$2:$E$29,2,FALSE)," ")</f>
        <v xml:space="preserve"> </v>
      </c>
      <c r="P123" t="str">
        <f t="shared" si="2"/>
        <v xml:space="preserve"> </v>
      </c>
      <c r="Q123" s="62" t="str">
        <f t="shared" si="3"/>
        <v xml:space="preserve"> </v>
      </c>
    </row>
    <row r="124" spans="1:17">
      <c r="A124" s="61" t="s">
        <v>153</v>
      </c>
      <c r="B124" s="50">
        <v>0.40749999999999997</v>
      </c>
      <c r="C124" s="50">
        <v>0.38500000000000001</v>
      </c>
      <c r="D124" s="50">
        <v>0.38500000000000001</v>
      </c>
      <c r="E124" s="50">
        <v>0.41</v>
      </c>
      <c r="F124" s="50">
        <v>0.39500000000000002</v>
      </c>
      <c r="G124" s="50">
        <v>0.42499999999999999</v>
      </c>
      <c r="H124" s="50">
        <v>0.42</v>
      </c>
      <c r="I124" s="50">
        <v>0.43</v>
      </c>
      <c r="J124" s="50">
        <v>0.38500000000000001</v>
      </c>
      <c r="K124" s="50">
        <v>0.35</v>
      </c>
      <c r="L124" s="50">
        <v>0.24</v>
      </c>
      <c r="M124" s="50">
        <v>0.38</v>
      </c>
      <c r="N124" s="50">
        <v>0.35499999999999998</v>
      </c>
      <c r="O124" t="str">
        <f>IFERROR(VLOOKUP(A124,'EU-OECD'!$D$2:$E$29,2,FALSE)," ")</f>
        <v xml:space="preserve"> </v>
      </c>
      <c r="P124" t="str">
        <f t="shared" si="2"/>
        <v xml:space="preserve"> </v>
      </c>
      <c r="Q124" s="62" t="str">
        <f t="shared" si="3"/>
        <v xml:space="preserve"> </v>
      </c>
    </row>
    <row r="125" spans="1:17">
      <c r="A125" s="61" t="s">
        <v>225</v>
      </c>
      <c r="B125" s="50">
        <v>0</v>
      </c>
      <c r="C125" s="50">
        <v>0</v>
      </c>
      <c r="D125" s="50">
        <v>0</v>
      </c>
      <c r="E125" s="50">
        <v>0</v>
      </c>
      <c r="F125" s="50">
        <v>0</v>
      </c>
      <c r="G125" s="50">
        <v>0</v>
      </c>
      <c r="H125" s="50">
        <v>0</v>
      </c>
      <c r="I125" s="50">
        <v>0</v>
      </c>
      <c r="J125" s="50">
        <v>0</v>
      </c>
      <c r="K125" s="50">
        <v>0</v>
      </c>
      <c r="L125" s="50">
        <v>0</v>
      </c>
      <c r="M125" s="50">
        <v>0</v>
      </c>
      <c r="N125" s="50">
        <v>0</v>
      </c>
      <c r="O125" t="str">
        <f>IFERROR(VLOOKUP(A125,'EU-OECD'!$D$2:$E$29,2,FALSE)," ")</f>
        <v xml:space="preserve"> </v>
      </c>
      <c r="P125" t="str">
        <f t="shared" si="2"/>
        <v xml:space="preserve"> </v>
      </c>
      <c r="Q125" s="62" t="str">
        <f t="shared" si="3"/>
        <v xml:space="preserve"> </v>
      </c>
    </row>
    <row r="126" spans="1:17">
      <c r="A126" s="61" t="s">
        <v>188</v>
      </c>
      <c r="B126" s="50">
        <v>0</v>
      </c>
      <c r="C126" s="50">
        <v>0</v>
      </c>
      <c r="D126" s="50">
        <v>0</v>
      </c>
      <c r="E126" s="50">
        <v>0</v>
      </c>
      <c r="F126" s="50">
        <v>0</v>
      </c>
      <c r="G126" s="50">
        <v>0</v>
      </c>
      <c r="H126" s="50">
        <v>0</v>
      </c>
      <c r="I126" s="50">
        <v>0</v>
      </c>
      <c r="J126" s="50">
        <v>0</v>
      </c>
      <c r="K126" s="50">
        <v>0</v>
      </c>
      <c r="L126" s="50">
        <v>0</v>
      </c>
      <c r="M126" s="50">
        <v>0</v>
      </c>
      <c r="N126" s="50">
        <v>2.5000000000000001E-3</v>
      </c>
      <c r="O126" t="str">
        <f>IFERROR(VLOOKUP(A126,'EU-OECD'!$D$2:$E$29,2,FALSE)," ")</f>
        <v xml:space="preserve"> </v>
      </c>
      <c r="P126" t="str">
        <f t="shared" si="2"/>
        <v xml:space="preserve"> </v>
      </c>
      <c r="Q126" s="62" t="str">
        <f t="shared" si="3"/>
        <v xml:space="preserve"> </v>
      </c>
    </row>
    <row r="127" spans="1:17">
      <c r="A127" s="61" t="s">
        <v>105</v>
      </c>
      <c r="B127" s="50">
        <v>7.0000000000000007E-2</v>
      </c>
      <c r="C127" s="50">
        <v>0.13500000000000001</v>
      </c>
      <c r="D127" s="50">
        <v>0.11749999999999999</v>
      </c>
      <c r="E127" s="50">
        <v>8.2500000000000004E-2</v>
      </c>
      <c r="F127" s="50">
        <v>0.11749999999999999</v>
      </c>
      <c r="G127" s="50">
        <v>0.15</v>
      </c>
      <c r="H127" s="50">
        <v>0.20749999999999999</v>
      </c>
      <c r="I127" s="50">
        <v>0.16500000000000001</v>
      </c>
      <c r="J127" s="50">
        <v>0.1125</v>
      </c>
      <c r="K127" s="50">
        <v>0.09</v>
      </c>
      <c r="L127" s="50">
        <v>0.11749999999999999</v>
      </c>
      <c r="M127" s="50">
        <v>0.13500000000000001</v>
      </c>
      <c r="N127" s="50">
        <v>0.17</v>
      </c>
      <c r="O127" t="str">
        <f>IFERROR(VLOOKUP(A127,'EU-OECD'!$D$2:$E$29,2,FALSE)," ")</f>
        <v xml:space="preserve"> </v>
      </c>
      <c r="P127" t="str">
        <f t="shared" si="2"/>
        <v xml:space="preserve"> </v>
      </c>
      <c r="Q127" s="62" t="str">
        <f t="shared" si="3"/>
        <v xml:space="preserve"> </v>
      </c>
    </row>
    <row r="128" spans="1:17">
      <c r="A128" s="61" t="s">
        <v>287</v>
      </c>
      <c r="B128" s="50" t="s">
        <v>267</v>
      </c>
      <c r="C128" s="50" t="s">
        <v>267</v>
      </c>
      <c r="D128" s="50" t="s">
        <v>267</v>
      </c>
      <c r="E128" s="50" t="s">
        <v>267</v>
      </c>
      <c r="F128" s="50" t="s">
        <v>267</v>
      </c>
      <c r="G128" s="50" t="s">
        <v>267</v>
      </c>
      <c r="H128" s="50" t="s">
        <v>267</v>
      </c>
      <c r="I128" s="50" t="s">
        <v>267</v>
      </c>
      <c r="J128" s="50" t="s">
        <v>267</v>
      </c>
      <c r="K128" s="50" t="s">
        <v>267</v>
      </c>
      <c r="L128" s="50" t="s">
        <v>267</v>
      </c>
      <c r="M128" s="50" t="s">
        <v>267</v>
      </c>
      <c r="N128" s="50" t="s">
        <v>267</v>
      </c>
      <c r="O128" t="str">
        <f>IFERROR(VLOOKUP(A128,'EU-OECD'!$D$2:$E$29,2,FALSE)," ")</f>
        <v xml:space="preserve"> </v>
      </c>
      <c r="P128" t="str">
        <f t="shared" si="2"/>
        <v xml:space="preserve"> </v>
      </c>
      <c r="Q128" s="62" t="str">
        <f t="shared" si="3"/>
        <v xml:space="preserve"> </v>
      </c>
    </row>
    <row r="129" spans="1:17">
      <c r="A129" s="61" t="s">
        <v>236</v>
      </c>
      <c r="B129" s="50">
        <v>0</v>
      </c>
      <c r="C129" s="50">
        <v>0</v>
      </c>
      <c r="D129" s="50">
        <v>0</v>
      </c>
      <c r="E129" s="50">
        <v>0</v>
      </c>
      <c r="F129" s="50">
        <v>0</v>
      </c>
      <c r="G129" s="50">
        <v>0</v>
      </c>
      <c r="H129" s="50">
        <v>0</v>
      </c>
      <c r="I129" s="50">
        <v>0</v>
      </c>
      <c r="J129" s="50">
        <v>0</v>
      </c>
      <c r="K129" s="50">
        <v>0</v>
      </c>
      <c r="L129" s="50">
        <v>0</v>
      </c>
      <c r="M129" s="50">
        <v>0</v>
      </c>
      <c r="N129" s="50">
        <v>0</v>
      </c>
      <c r="O129" t="str">
        <f>IFERROR(VLOOKUP(A129,'EU-OECD'!$D$2:$E$29,2,FALSE)," ")</f>
        <v xml:space="preserve"> </v>
      </c>
      <c r="P129" t="str">
        <f t="shared" si="2"/>
        <v xml:space="preserve"> </v>
      </c>
      <c r="Q129" s="62" t="str">
        <f t="shared" si="3"/>
        <v xml:space="preserve"> </v>
      </c>
    </row>
    <row r="130" spans="1:17">
      <c r="A130" s="61" t="s">
        <v>53</v>
      </c>
      <c r="B130" s="50">
        <v>0</v>
      </c>
      <c r="C130" s="50">
        <v>2.5000000000000001E-3</v>
      </c>
      <c r="D130" s="50">
        <v>0.02</v>
      </c>
      <c r="E130" s="50">
        <v>0.02</v>
      </c>
      <c r="F130" s="50">
        <v>0.02</v>
      </c>
      <c r="G130" s="50">
        <v>0.02</v>
      </c>
      <c r="H130" s="50">
        <v>0</v>
      </c>
      <c r="I130" s="50">
        <v>0</v>
      </c>
      <c r="J130" s="50">
        <v>0</v>
      </c>
      <c r="K130" s="50">
        <v>2.5000000000000001E-3</v>
      </c>
      <c r="L130" s="50">
        <v>0</v>
      </c>
      <c r="M130" s="50">
        <v>0</v>
      </c>
      <c r="N130" s="50">
        <v>0</v>
      </c>
      <c r="O130">
        <f>IFERROR(VLOOKUP(A130,'EU-OECD'!$D$2:$E$29,2,FALSE)," ")</f>
        <v>1</v>
      </c>
      <c r="P130">
        <f t="shared" si="2"/>
        <v>0</v>
      </c>
      <c r="Q130" s="62">
        <f t="shared" si="3"/>
        <v>1.3938458202530883</v>
      </c>
    </row>
    <row r="131" spans="1:17">
      <c r="A131" s="61" t="s">
        <v>288</v>
      </c>
      <c r="B131" s="50">
        <v>0</v>
      </c>
      <c r="C131" s="50">
        <v>0</v>
      </c>
      <c r="D131" s="50">
        <v>0</v>
      </c>
      <c r="E131" s="50">
        <v>0</v>
      </c>
      <c r="F131" s="50">
        <v>0</v>
      </c>
      <c r="G131" s="50">
        <v>0</v>
      </c>
      <c r="H131" s="50">
        <v>0</v>
      </c>
      <c r="I131" s="50">
        <v>0</v>
      </c>
      <c r="J131" s="50">
        <v>0</v>
      </c>
      <c r="K131" s="50">
        <v>0</v>
      </c>
      <c r="L131" s="50">
        <v>0</v>
      </c>
      <c r="M131" s="50">
        <v>0</v>
      </c>
      <c r="N131" s="50">
        <v>0</v>
      </c>
      <c r="O131" t="str">
        <f>IFERROR(VLOOKUP(A131,'EU-OECD'!$D$2:$E$29,2,FALSE)," ")</f>
        <v xml:space="preserve"> </v>
      </c>
      <c r="P131" t="str">
        <f t="shared" si="2"/>
        <v xml:space="preserve"> </v>
      </c>
      <c r="Q131" s="62" t="str">
        <f t="shared" si="3"/>
        <v xml:space="preserve"> </v>
      </c>
    </row>
    <row r="132" spans="1:17">
      <c r="A132" s="61" t="s">
        <v>289</v>
      </c>
      <c r="B132" s="50">
        <v>0</v>
      </c>
      <c r="C132" s="50">
        <v>0</v>
      </c>
      <c r="D132" s="50">
        <v>0</v>
      </c>
      <c r="E132" s="50">
        <v>0</v>
      </c>
      <c r="F132" s="50">
        <v>0</v>
      </c>
      <c r="G132" s="50">
        <v>0</v>
      </c>
      <c r="H132" s="50">
        <v>0</v>
      </c>
      <c r="I132" s="50">
        <v>0</v>
      </c>
      <c r="J132" s="50">
        <v>0</v>
      </c>
      <c r="K132" s="50">
        <v>0</v>
      </c>
      <c r="L132" s="50">
        <v>0</v>
      </c>
      <c r="M132" s="50">
        <v>0</v>
      </c>
      <c r="N132" s="50">
        <v>0</v>
      </c>
      <c r="O132" t="str">
        <f>IFERROR(VLOOKUP(A132,'EU-OECD'!$D$2:$E$29,2,FALSE)," ")</f>
        <v xml:space="preserve"> </v>
      </c>
      <c r="P132" t="str">
        <f t="shared" si="2"/>
        <v xml:space="preserve"> </v>
      </c>
      <c r="Q132" s="62" t="str">
        <f t="shared" si="3"/>
        <v xml:space="preserve"> </v>
      </c>
    </row>
    <row r="133" spans="1:17">
      <c r="A133" s="61" t="s">
        <v>224</v>
      </c>
      <c r="B133" s="50">
        <v>0</v>
      </c>
      <c r="C133" s="50">
        <v>0</v>
      </c>
      <c r="D133" s="50">
        <v>0</v>
      </c>
      <c r="E133" s="50">
        <v>0</v>
      </c>
      <c r="F133" s="50">
        <v>0</v>
      </c>
      <c r="G133" s="50">
        <v>0</v>
      </c>
      <c r="H133" s="50">
        <v>0</v>
      </c>
      <c r="I133" s="50">
        <v>0</v>
      </c>
      <c r="J133" s="50">
        <v>0</v>
      </c>
      <c r="K133" s="50">
        <v>0</v>
      </c>
      <c r="L133" s="50">
        <v>0</v>
      </c>
      <c r="M133" s="50">
        <v>0</v>
      </c>
      <c r="N133" s="50">
        <v>0</v>
      </c>
      <c r="O133" t="str">
        <f>IFERROR(VLOOKUP(A133,'EU-OECD'!$D$2:$E$29,2,FALSE)," ")</f>
        <v xml:space="preserve"> </v>
      </c>
      <c r="P133" t="str">
        <f t="shared" si="2"/>
        <v xml:space="preserve"> </v>
      </c>
      <c r="Q133" s="62" t="str">
        <f t="shared" si="3"/>
        <v xml:space="preserve"> </v>
      </c>
    </row>
    <row r="134" spans="1:17">
      <c r="A134" s="61" t="s">
        <v>134</v>
      </c>
      <c r="B134" s="50">
        <v>0</v>
      </c>
      <c r="C134" s="50">
        <v>0</v>
      </c>
      <c r="D134" s="50">
        <v>0</v>
      </c>
      <c r="E134" s="50">
        <v>0</v>
      </c>
      <c r="F134" s="50">
        <v>0</v>
      </c>
      <c r="G134" s="50">
        <v>0</v>
      </c>
      <c r="H134" s="50">
        <v>0</v>
      </c>
      <c r="I134" s="50">
        <v>0</v>
      </c>
      <c r="J134" s="50">
        <v>0</v>
      </c>
      <c r="K134" s="50">
        <v>0</v>
      </c>
      <c r="L134" s="50">
        <v>0</v>
      </c>
      <c r="M134" s="50">
        <v>0</v>
      </c>
      <c r="N134" s="50">
        <v>0</v>
      </c>
      <c r="O134" t="str">
        <f>IFERROR(VLOOKUP(A134,'EU-OECD'!$D$2:$E$29,2,FALSE)," ")</f>
        <v xml:space="preserve"> </v>
      </c>
      <c r="P134" t="str">
        <f t="shared" si="2"/>
        <v xml:space="preserve"> </v>
      </c>
      <c r="Q134" s="62" t="str">
        <f t="shared" si="3"/>
        <v xml:space="preserve"> </v>
      </c>
    </row>
    <row r="135" spans="1:17">
      <c r="A135" s="61" t="s">
        <v>290</v>
      </c>
      <c r="B135" s="50">
        <v>0</v>
      </c>
      <c r="C135" s="50">
        <v>0</v>
      </c>
      <c r="D135" s="50">
        <v>0</v>
      </c>
      <c r="E135" s="50">
        <v>0</v>
      </c>
      <c r="F135" s="50">
        <v>0</v>
      </c>
      <c r="G135" s="50">
        <v>0</v>
      </c>
      <c r="H135" s="50">
        <v>0</v>
      </c>
      <c r="I135" s="50">
        <v>0</v>
      </c>
      <c r="J135" s="50">
        <v>0</v>
      </c>
      <c r="K135" s="50">
        <v>0</v>
      </c>
      <c r="L135" s="50">
        <v>0</v>
      </c>
      <c r="M135" s="50">
        <v>0</v>
      </c>
      <c r="N135" s="50">
        <v>0</v>
      </c>
      <c r="O135" t="str">
        <f>IFERROR(VLOOKUP(A135,'EU-OECD'!$D$2:$E$29,2,FALSE)," ")</f>
        <v xml:space="preserve"> </v>
      </c>
      <c r="P135" t="str">
        <f t="shared" ref="P135:P198" si="4">IF(O135=1,N135," ")</f>
        <v xml:space="preserve"> </v>
      </c>
      <c r="Q135" s="62" t="str">
        <f t="shared" ref="Q135:Q198" si="5">IFERROR((P135-$P$238)/$P$239*(-1)," ")</f>
        <v xml:space="preserve"> </v>
      </c>
    </row>
    <row r="136" spans="1:17">
      <c r="A136" s="61" t="s">
        <v>73</v>
      </c>
      <c r="B136" s="50">
        <v>0.255</v>
      </c>
      <c r="C136" s="50">
        <v>0.17249999999999999</v>
      </c>
      <c r="D136" s="50">
        <v>0.21</v>
      </c>
      <c r="E136" s="50">
        <v>0.215</v>
      </c>
      <c r="F136" s="50">
        <v>0.2</v>
      </c>
      <c r="G136" s="50">
        <v>0.20250000000000001</v>
      </c>
      <c r="H136" s="50">
        <v>0.185</v>
      </c>
      <c r="I136" s="50">
        <v>0.1875</v>
      </c>
      <c r="J136" s="50">
        <v>0.16750000000000001</v>
      </c>
      <c r="K136" s="50">
        <v>0.16</v>
      </c>
      <c r="L136" s="50">
        <v>0.14749999999999999</v>
      </c>
      <c r="M136" s="50">
        <v>0.1575</v>
      </c>
      <c r="N136" s="50">
        <v>0.16250000000000001</v>
      </c>
      <c r="O136" t="str">
        <f>IFERROR(VLOOKUP(A136,'EU-OECD'!$D$2:$E$29,2,FALSE)," ")</f>
        <v xml:space="preserve"> </v>
      </c>
      <c r="P136" t="str">
        <f t="shared" si="4"/>
        <v xml:space="preserve"> </v>
      </c>
      <c r="Q136" s="62" t="str">
        <f t="shared" si="5"/>
        <v xml:space="preserve"> </v>
      </c>
    </row>
    <row r="137" spans="1:17">
      <c r="A137" s="61" t="s">
        <v>291</v>
      </c>
      <c r="B137" s="50">
        <v>0</v>
      </c>
      <c r="C137" s="50">
        <v>0</v>
      </c>
      <c r="D137" s="50">
        <v>0</v>
      </c>
      <c r="E137" s="50">
        <v>0</v>
      </c>
      <c r="F137" s="50">
        <v>0</v>
      </c>
      <c r="G137" s="50">
        <v>0</v>
      </c>
      <c r="H137" s="50">
        <v>0</v>
      </c>
      <c r="I137" s="50">
        <v>0</v>
      </c>
      <c r="J137" s="50">
        <v>0</v>
      </c>
      <c r="K137" s="50">
        <v>0</v>
      </c>
      <c r="L137" s="50">
        <v>0</v>
      </c>
      <c r="M137" s="50">
        <v>0</v>
      </c>
      <c r="N137" s="50">
        <v>0</v>
      </c>
      <c r="O137" t="str">
        <f>IFERROR(VLOOKUP(A137,'EU-OECD'!$D$2:$E$29,2,FALSE)," ")</f>
        <v xml:space="preserve"> </v>
      </c>
      <c r="P137" t="str">
        <f t="shared" si="4"/>
        <v xml:space="preserve"> </v>
      </c>
      <c r="Q137" s="62" t="str">
        <f t="shared" si="5"/>
        <v xml:space="preserve"> </v>
      </c>
    </row>
    <row r="138" spans="1:17">
      <c r="A138" s="61" t="s">
        <v>144</v>
      </c>
      <c r="B138" s="50">
        <v>0.40749999999999997</v>
      </c>
      <c r="C138" s="50">
        <v>0.36499999999999999</v>
      </c>
      <c r="D138" s="50">
        <v>0.3775</v>
      </c>
      <c r="E138" s="50">
        <v>0.38500000000000001</v>
      </c>
      <c r="F138" s="50">
        <v>0.37</v>
      </c>
      <c r="G138" s="50">
        <v>0.34</v>
      </c>
      <c r="H138" s="50">
        <v>0.38</v>
      </c>
      <c r="I138" s="50">
        <v>0.35499999999999998</v>
      </c>
      <c r="J138" s="50">
        <v>0.28999999999999998</v>
      </c>
      <c r="K138" s="50">
        <v>0.2525</v>
      </c>
      <c r="L138" s="50">
        <v>0.26250000000000001</v>
      </c>
      <c r="M138" s="50">
        <v>0.34250000000000003</v>
      </c>
      <c r="N138" s="50">
        <v>0.32750000000000001</v>
      </c>
      <c r="O138" t="str">
        <f>IFERROR(VLOOKUP(A138,'EU-OECD'!$D$2:$E$29,2,FALSE)," ")</f>
        <v xml:space="preserve"> </v>
      </c>
      <c r="P138" t="str">
        <f t="shared" si="4"/>
        <v xml:space="preserve"> </v>
      </c>
      <c r="Q138" s="62" t="str">
        <f t="shared" si="5"/>
        <v xml:space="preserve"> </v>
      </c>
    </row>
    <row r="139" spans="1:17">
      <c r="A139" s="61" t="s">
        <v>292</v>
      </c>
      <c r="B139" s="50">
        <v>0.25</v>
      </c>
      <c r="C139" s="50">
        <v>0.25</v>
      </c>
      <c r="D139" s="50">
        <v>0.25</v>
      </c>
      <c r="E139" s="50">
        <v>0.25</v>
      </c>
      <c r="F139" s="50">
        <v>0.25</v>
      </c>
      <c r="G139" s="50">
        <v>0.25</v>
      </c>
      <c r="H139" s="50">
        <v>0.25</v>
      </c>
      <c r="I139" s="50">
        <v>0.25</v>
      </c>
      <c r="J139" s="50">
        <v>0.25</v>
      </c>
      <c r="K139" s="50">
        <v>0.25</v>
      </c>
      <c r="L139" s="50">
        <v>0.25</v>
      </c>
      <c r="M139" s="50">
        <v>0.25</v>
      </c>
      <c r="N139" s="50">
        <v>0.25</v>
      </c>
      <c r="O139" t="str">
        <f>IFERROR(VLOOKUP(A139,'EU-OECD'!$D$2:$E$29,2,FALSE)," ")</f>
        <v xml:space="preserve"> </v>
      </c>
      <c r="P139" t="str">
        <f t="shared" si="4"/>
        <v xml:space="preserve"> </v>
      </c>
      <c r="Q139" s="62" t="str">
        <f t="shared" si="5"/>
        <v xml:space="preserve"> </v>
      </c>
    </row>
    <row r="140" spans="1:17">
      <c r="A140" s="61" t="s">
        <v>173</v>
      </c>
      <c r="B140" s="50">
        <v>7.4999999999999997E-3</v>
      </c>
      <c r="C140" s="50">
        <v>2.5000000000000001E-3</v>
      </c>
      <c r="D140" s="50">
        <v>0</v>
      </c>
      <c r="E140" s="50">
        <v>2.5000000000000001E-3</v>
      </c>
      <c r="F140" s="50">
        <v>2.5000000000000001E-3</v>
      </c>
      <c r="G140" s="50">
        <v>0</v>
      </c>
      <c r="H140" s="50">
        <v>0</v>
      </c>
      <c r="I140" s="50">
        <v>0</v>
      </c>
      <c r="J140" s="50">
        <v>0</v>
      </c>
      <c r="K140" s="50">
        <v>0</v>
      </c>
      <c r="L140" s="50">
        <v>0</v>
      </c>
      <c r="M140" s="50">
        <v>0</v>
      </c>
      <c r="N140" s="50">
        <v>0</v>
      </c>
      <c r="O140" t="str">
        <f>IFERROR(VLOOKUP(A140,'EU-OECD'!$D$2:$E$29,2,FALSE)," ")</f>
        <v xml:space="preserve"> </v>
      </c>
      <c r="P140" t="str">
        <f t="shared" si="4"/>
        <v xml:space="preserve"> </v>
      </c>
      <c r="Q140" s="62" t="str">
        <f t="shared" si="5"/>
        <v xml:space="preserve"> </v>
      </c>
    </row>
    <row r="141" spans="1:17">
      <c r="A141" s="61" t="s">
        <v>106</v>
      </c>
      <c r="B141" s="50">
        <v>9.2499999999999999E-2</v>
      </c>
      <c r="C141" s="50">
        <v>0.1575</v>
      </c>
      <c r="D141" s="50">
        <v>0.17749999999999999</v>
      </c>
      <c r="E141" s="50">
        <v>0.17499999999999999</v>
      </c>
      <c r="F141" s="50">
        <v>0.20749999999999999</v>
      </c>
      <c r="G141" s="50">
        <v>0.27500000000000002</v>
      </c>
      <c r="H141" s="50">
        <v>0.3075</v>
      </c>
      <c r="I141" s="50">
        <v>0.32250000000000001</v>
      </c>
      <c r="J141" s="50">
        <v>0.26</v>
      </c>
      <c r="K141" s="50">
        <v>0.1875</v>
      </c>
      <c r="L141" s="50">
        <v>0.16750000000000001</v>
      </c>
      <c r="M141" s="50">
        <v>0.2</v>
      </c>
      <c r="N141" s="50">
        <v>0.22</v>
      </c>
      <c r="O141" t="str">
        <f>IFERROR(VLOOKUP(A141,'EU-OECD'!$D$2:$E$29,2,FALSE)," ")</f>
        <v xml:space="preserve"> </v>
      </c>
      <c r="P141" t="str">
        <f t="shared" si="4"/>
        <v xml:space="preserve"> </v>
      </c>
      <c r="Q141" s="62" t="str">
        <f t="shared" si="5"/>
        <v xml:space="preserve"> </v>
      </c>
    </row>
    <row r="142" spans="1:17">
      <c r="A142" s="61" t="s">
        <v>293</v>
      </c>
      <c r="B142" s="50">
        <v>0</v>
      </c>
      <c r="C142" s="50">
        <v>0</v>
      </c>
      <c r="D142" s="50">
        <v>0</v>
      </c>
      <c r="E142" s="50">
        <v>0</v>
      </c>
      <c r="F142" s="50">
        <v>0</v>
      </c>
      <c r="G142" s="50">
        <v>0</v>
      </c>
      <c r="H142" s="50">
        <v>0</v>
      </c>
      <c r="I142" s="50">
        <v>0</v>
      </c>
      <c r="J142" s="50">
        <v>0</v>
      </c>
      <c r="K142" s="50">
        <v>0</v>
      </c>
      <c r="L142" s="50">
        <v>0</v>
      </c>
      <c r="M142" s="50">
        <v>0</v>
      </c>
      <c r="N142" s="50">
        <v>0</v>
      </c>
      <c r="O142" t="str">
        <f>IFERROR(VLOOKUP(A142,'EU-OECD'!$D$2:$E$29,2,FALSE)," ")</f>
        <v xml:space="preserve"> </v>
      </c>
      <c r="P142" t="str">
        <f t="shared" si="4"/>
        <v xml:space="preserve"> </v>
      </c>
      <c r="Q142" s="62" t="str">
        <f t="shared" si="5"/>
        <v xml:space="preserve"> </v>
      </c>
    </row>
    <row r="143" spans="1:17">
      <c r="A143" s="61" t="s">
        <v>148</v>
      </c>
      <c r="B143" s="50">
        <v>4.4999999999999998E-2</v>
      </c>
      <c r="C143" s="50">
        <v>3.2500000000000001E-2</v>
      </c>
      <c r="D143" s="50">
        <v>2.5000000000000001E-2</v>
      </c>
      <c r="E143" s="50">
        <v>1.4999999999999999E-2</v>
      </c>
      <c r="F143" s="50">
        <v>1.2500000000000001E-2</v>
      </c>
      <c r="G143" s="50">
        <v>1.4999999999999999E-2</v>
      </c>
      <c r="H143" s="50">
        <v>1.4999999999999999E-2</v>
      </c>
      <c r="I143" s="50">
        <v>3.2500000000000001E-2</v>
      </c>
      <c r="J143" s="50">
        <v>1.2500000000000001E-2</v>
      </c>
      <c r="K143" s="50">
        <v>1.2500000000000001E-2</v>
      </c>
      <c r="L143" s="50">
        <v>0.01</v>
      </c>
      <c r="M143" s="50">
        <v>0.01</v>
      </c>
      <c r="N143" s="50">
        <v>0.01</v>
      </c>
      <c r="O143" t="str">
        <f>IFERROR(VLOOKUP(A143,'EU-OECD'!$D$2:$E$29,2,FALSE)," ")</f>
        <v xml:space="preserve"> </v>
      </c>
      <c r="P143" t="str">
        <f t="shared" si="4"/>
        <v xml:space="preserve"> </v>
      </c>
      <c r="Q143" s="62" t="str">
        <f t="shared" si="5"/>
        <v xml:space="preserve"> </v>
      </c>
    </row>
    <row r="144" spans="1:17">
      <c r="A144" s="61" t="s">
        <v>217</v>
      </c>
      <c r="B144" s="50">
        <v>0</v>
      </c>
      <c r="C144" s="50">
        <v>0</v>
      </c>
      <c r="D144" s="50">
        <v>0</v>
      </c>
      <c r="E144" s="50">
        <v>0</v>
      </c>
      <c r="F144" s="50">
        <v>0</v>
      </c>
      <c r="G144" s="50">
        <v>0</v>
      </c>
      <c r="H144" s="50">
        <v>0</v>
      </c>
      <c r="I144" s="50">
        <v>0</v>
      </c>
      <c r="J144" s="50">
        <v>0</v>
      </c>
      <c r="K144" s="50">
        <v>0</v>
      </c>
      <c r="L144" s="50">
        <v>0</v>
      </c>
      <c r="M144" s="50">
        <v>0</v>
      </c>
      <c r="N144" s="50">
        <v>0</v>
      </c>
      <c r="O144" t="str">
        <f>IFERROR(VLOOKUP(A144,'EU-OECD'!$D$2:$E$29,2,FALSE)," ")</f>
        <v xml:space="preserve"> </v>
      </c>
      <c r="P144" t="str">
        <f t="shared" si="4"/>
        <v xml:space="preserve"> </v>
      </c>
      <c r="Q144" s="62" t="str">
        <f t="shared" si="5"/>
        <v xml:space="preserve"> </v>
      </c>
    </row>
    <row r="145" spans="1:17">
      <c r="A145" s="61" t="s">
        <v>223</v>
      </c>
      <c r="B145" s="50">
        <v>7.7499999999999999E-2</v>
      </c>
      <c r="C145" s="50">
        <v>9.7500000000000003E-2</v>
      </c>
      <c r="D145" s="50">
        <v>8.7499999999999994E-2</v>
      </c>
      <c r="E145" s="50">
        <v>0.09</v>
      </c>
      <c r="F145" s="50">
        <v>0.11749999999999999</v>
      </c>
      <c r="G145" s="50">
        <v>0.14499999999999999</v>
      </c>
      <c r="H145" s="50">
        <v>0.17499999999999999</v>
      </c>
      <c r="I145" s="50">
        <v>0.1925</v>
      </c>
      <c r="J145" s="50">
        <v>0.1825</v>
      </c>
      <c r="K145" s="50">
        <v>0.25750000000000001</v>
      </c>
      <c r="L145" s="50">
        <v>0.245</v>
      </c>
      <c r="M145" s="50">
        <v>0.27750000000000002</v>
      </c>
      <c r="N145" s="50">
        <v>0.30249999999999999</v>
      </c>
      <c r="O145" t="str">
        <f>IFERROR(VLOOKUP(A145,'EU-OECD'!$D$2:$E$29,2,FALSE)," ")</f>
        <v xml:space="preserve"> </v>
      </c>
      <c r="P145" t="str">
        <f t="shared" si="4"/>
        <v xml:space="preserve"> </v>
      </c>
      <c r="Q145" s="62" t="str">
        <f t="shared" si="5"/>
        <v xml:space="preserve"> </v>
      </c>
    </row>
    <row r="146" spans="1:17">
      <c r="A146" s="61" t="s">
        <v>177</v>
      </c>
      <c r="B146" s="50">
        <v>9.2499999999999999E-2</v>
      </c>
      <c r="C146" s="50">
        <v>7.7499999999999999E-2</v>
      </c>
      <c r="D146" s="50">
        <v>2.5000000000000001E-2</v>
      </c>
      <c r="E146" s="50">
        <v>2.2499999999999999E-2</v>
      </c>
      <c r="F146" s="50">
        <v>2.2499999999999999E-2</v>
      </c>
      <c r="G146" s="50">
        <v>0.01</v>
      </c>
      <c r="H146" s="50">
        <v>0.01</v>
      </c>
      <c r="I146" s="50">
        <v>7.4999999999999997E-3</v>
      </c>
      <c r="J146" s="50">
        <v>2.5000000000000001E-3</v>
      </c>
      <c r="K146" s="50">
        <v>0</v>
      </c>
      <c r="L146" s="50">
        <v>5.0000000000000001E-3</v>
      </c>
      <c r="M146" s="50">
        <v>7.4999999999999997E-3</v>
      </c>
      <c r="N146" s="50">
        <v>0</v>
      </c>
      <c r="O146" t="str">
        <f>IFERROR(VLOOKUP(A146,'EU-OECD'!$D$2:$E$29,2,FALSE)," ")</f>
        <v xml:space="preserve"> </v>
      </c>
      <c r="P146" t="str">
        <f t="shared" si="4"/>
        <v xml:space="preserve"> </v>
      </c>
      <c r="Q146" s="62" t="str">
        <f t="shared" si="5"/>
        <v xml:space="preserve"> </v>
      </c>
    </row>
    <row r="147" spans="1:17">
      <c r="A147" s="61" t="s">
        <v>294</v>
      </c>
      <c r="B147" s="50">
        <v>0</v>
      </c>
      <c r="C147" s="50">
        <v>0</v>
      </c>
      <c r="D147" s="50">
        <v>0</v>
      </c>
      <c r="E147" s="50">
        <v>0</v>
      </c>
      <c r="F147" s="50">
        <v>0</v>
      </c>
      <c r="G147" s="50">
        <v>0</v>
      </c>
      <c r="H147" s="50">
        <v>0</v>
      </c>
      <c r="I147" s="50">
        <v>0</v>
      </c>
      <c r="J147" s="50">
        <v>0</v>
      </c>
      <c r="K147" s="50">
        <v>0</v>
      </c>
      <c r="L147" s="50">
        <v>0</v>
      </c>
      <c r="M147" s="50">
        <v>0</v>
      </c>
      <c r="N147" s="50">
        <v>0</v>
      </c>
      <c r="O147" t="str">
        <f>IFERROR(VLOOKUP(A147,'EU-OECD'!$D$2:$E$29,2,FALSE)," ")</f>
        <v xml:space="preserve"> </v>
      </c>
      <c r="P147" t="str">
        <f t="shared" si="4"/>
        <v xml:space="preserve"> </v>
      </c>
      <c r="Q147" s="62" t="str">
        <f t="shared" si="5"/>
        <v xml:space="preserve"> </v>
      </c>
    </row>
    <row r="148" spans="1:17">
      <c r="A148" s="61" t="s">
        <v>198</v>
      </c>
      <c r="B148" s="50">
        <v>0.505</v>
      </c>
      <c r="C148" s="50">
        <v>0.5625</v>
      </c>
      <c r="D148" s="50">
        <v>0.57750000000000001</v>
      </c>
      <c r="E148" s="50">
        <v>0.61250000000000004</v>
      </c>
      <c r="F148" s="50">
        <v>0.62</v>
      </c>
      <c r="G148" s="50">
        <v>0.63749999999999996</v>
      </c>
      <c r="H148" s="50">
        <v>0.64749999999999996</v>
      </c>
      <c r="I148" s="50">
        <v>0.65</v>
      </c>
      <c r="J148" s="50">
        <v>0.6925</v>
      </c>
      <c r="K148" s="50">
        <v>0.70750000000000002</v>
      </c>
      <c r="L148" s="50">
        <v>0.70750000000000002</v>
      </c>
      <c r="M148" s="50">
        <v>0.69</v>
      </c>
      <c r="N148" s="50">
        <v>0.72250000000000003</v>
      </c>
      <c r="O148" t="str">
        <f>IFERROR(VLOOKUP(A148,'EU-OECD'!$D$2:$E$29,2,FALSE)," ")</f>
        <v xml:space="preserve"> </v>
      </c>
      <c r="P148" t="str">
        <f t="shared" si="4"/>
        <v xml:space="preserve"> </v>
      </c>
      <c r="Q148" s="62" t="str">
        <f t="shared" si="5"/>
        <v xml:space="preserve"> </v>
      </c>
    </row>
    <row r="149" spans="1:17">
      <c r="A149" s="61" t="s">
        <v>54</v>
      </c>
      <c r="B149" s="50">
        <v>0.44750000000000001</v>
      </c>
      <c r="C149" s="50">
        <v>0.39250000000000002</v>
      </c>
      <c r="D149" s="50">
        <v>0.39</v>
      </c>
      <c r="E149" s="50">
        <v>0.45</v>
      </c>
      <c r="F149" s="50">
        <v>0.44</v>
      </c>
      <c r="G149" s="50">
        <v>0.41</v>
      </c>
      <c r="H149" s="50">
        <v>0.39750000000000002</v>
      </c>
      <c r="I149" s="50">
        <v>0.38</v>
      </c>
      <c r="J149" s="50">
        <v>0.34250000000000003</v>
      </c>
      <c r="K149" s="50">
        <v>0.28749999999999998</v>
      </c>
      <c r="L149" s="50">
        <v>0.315</v>
      </c>
      <c r="M149" s="50">
        <v>0.33750000000000002</v>
      </c>
      <c r="N149" s="50">
        <v>0.32500000000000001</v>
      </c>
      <c r="O149">
        <f>IFERROR(VLOOKUP(A149,'EU-OECD'!$D$2:$E$29,2,FALSE)," ")</f>
        <v>1</v>
      </c>
      <c r="P149">
        <f t="shared" si="4"/>
        <v>0.32500000000000001</v>
      </c>
      <c r="Q149" s="62">
        <f t="shared" si="5"/>
        <v>-0.86711620546938972</v>
      </c>
    </row>
    <row r="150" spans="1:17">
      <c r="A150" s="61" t="s">
        <v>295</v>
      </c>
      <c r="B150" s="50" t="s">
        <v>267</v>
      </c>
      <c r="C150" s="50" t="s">
        <v>267</v>
      </c>
      <c r="D150" s="50" t="s">
        <v>267</v>
      </c>
      <c r="E150" s="50" t="s">
        <v>267</v>
      </c>
      <c r="F150" s="50" t="s">
        <v>267</v>
      </c>
      <c r="G150" s="50" t="s">
        <v>267</v>
      </c>
      <c r="H150" s="50" t="s">
        <v>267</v>
      </c>
      <c r="I150" s="50" t="s">
        <v>267</v>
      </c>
      <c r="J150" s="50" t="s">
        <v>267</v>
      </c>
      <c r="K150" s="50" t="s">
        <v>267</v>
      </c>
      <c r="L150" s="50" t="s">
        <v>267</v>
      </c>
      <c r="M150" s="50" t="s">
        <v>267</v>
      </c>
      <c r="N150" s="50" t="s">
        <v>267</v>
      </c>
      <c r="O150" t="str">
        <f>IFERROR(VLOOKUP(A150,'EU-OECD'!$D$2:$E$29,2,FALSE)," ")</f>
        <v xml:space="preserve"> </v>
      </c>
      <c r="P150" t="str">
        <f t="shared" si="4"/>
        <v xml:space="preserve"> </v>
      </c>
      <c r="Q150" s="62" t="str">
        <f t="shared" si="5"/>
        <v xml:space="preserve"> </v>
      </c>
    </row>
    <row r="151" spans="1:17">
      <c r="A151" s="61" t="s">
        <v>296</v>
      </c>
      <c r="B151" s="50">
        <v>0</v>
      </c>
      <c r="C151" s="50">
        <v>0</v>
      </c>
      <c r="D151" s="50">
        <v>0</v>
      </c>
      <c r="E151" s="50">
        <v>0</v>
      </c>
      <c r="F151" s="50">
        <v>0</v>
      </c>
      <c r="G151" s="50">
        <v>0</v>
      </c>
      <c r="H151" s="50">
        <v>0</v>
      </c>
      <c r="I151" s="50">
        <v>0</v>
      </c>
      <c r="J151" s="50">
        <v>0</v>
      </c>
      <c r="K151" s="50">
        <v>0</v>
      </c>
      <c r="L151" s="50">
        <v>0</v>
      </c>
      <c r="M151" s="50">
        <v>0</v>
      </c>
      <c r="N151" s="50">
        <v>0</v>
      </c>
      <c r="O151" t="str">
        <f>IFERROR(VLOOKUP(A151,'EU-OECD'!$D$2:$E$29,2,FALSE)," ")</f>
        <v xml:space="preserve"> </v>
      </c>
      <c r="P151" t="str">
        <f t="shared" si="4"/>
        <v xml:space="preserve"> </v>
      </c>
      <c r="Q151" s="62" t="str">
        <f t="shared" si="5"/>
        <v xml:space="preserve"> </v>
      </c>
    </row>
    <row r="152" spans="1:17">
      <c r="A152" s="61" t="s">
        <v>74</v>
      </c>
      <c r="B152" s="50">
        <v>0</v>
      </c>
      <c r="C152" s="50">
        <v>0</v>
      </c>
      <c r="D152" s="50">
        <v>0</v>
      </c>
      <c r="E152" s="50">
        <v>0</v>
      </c>
      <c r="F152" s="50">
        <v>0</v>
      </c>
      <c r="G152" s="50">
        <v>0</v>
      </c>
      <c r="H152" s="50">
        <v>0</v>
      </c>
      <c r="I152" s="50">
        <v>0</v>
      </c>
      <c r="J152" s="50">
        <v>0</v>
      </c>
      <c r="K152" s="50">
        <v>0</v>
      </c>
      <c r="L152" s="50">
        <v>0</v>
      </c>
      <c r="M152" s="50">
        <v>0</v>
      </c>
      <c r="N152" s="50">
        <v>0</v>
      </c>
      <c r="O152" t="str">
        <f>IFERROR(VLOOKUP(A152,'EU-OECD'!$D$2:$E$29,2,FALSE)," ")</f>
        <v xml:space="preserve"> </v>
      </c>
      <c r="P152" t="str">
        <f t="shared" si="4"/>
        <v xml:space="preserve"> </v>
      </c>
      <c r="Q152" s="62" t="str">
        <f t="shared" si="5"/>
        <v xml:space="preserve"> </v>
      </c>
    </row>
    <row r="153" spans="1:17">
      <c r="A153" s="61" t="s">
        <v>154</v>
      </c>
      <c r="B153" s="50">
        <v>1.2500000000000001E-2</v>
      </c>
      <c r="C153" s="50">
        <v>2.5000000000000001E-3</v>
      </c>
      <c r="D153" s="50">
        <v>0</v>
      </c>
      <c r="E153" s="50">
        <v>0</v>
      </c>
      <c r="F153" s="50">
        <v>0</v>
      </c>
      <c r="G153" s="50">
        <v>5.0000000000000001E-3</v>
      </c>
      <c r="H153" s="50">
        <v>0</v>
      </c>
      <c r="I153" s="50">
        <v>0</v>
      </c>
      <c r="J153" s="50">
        <v>0</v>
      </c>
      <c r="K153" s="50">
        <v>2.5000000000000001E-3</v>
      </c>
      <c r="L153" s="50">
        <v>2.5000000000000001E-3</v>
      </c>
      <c r="M153" s="50">
        <v>2.5000000000000001E-3</v>
      </c>
      <c r="N153" s="50">
        <v>2.5000000000000001E-3</v>
      </c>
      <c r="O153" t="str">
        <f>IFERROR(VLOOKUP(A153,'EU-OECD'!$D$2:$E$29,2,FALSE)," ")</f>
        <v xml:space="preserve"> </v>
      </c>
      <c r="P153" t="str">
        <f t="shared" si="4"/>
        <v xml:space="preserve"> </v>
      </c>
      <c r="Q153" s="62" t="str">
        <f t="shared" si="5"/>
        <v xml:space="preserve"> </v>
      </c>
    </row>
    <row r="154" spans="1:17">
      <c r="A154" s="61" t="s">
        <v>201</v>
      </c>
      <c r="B154" s="50">
        <v>0</v>
      </c>
      <c r="C154" s="50">
        <v>0</v>
      </c>
      <c r="D154" s="50">
        <v>0</v>
      </c>
      <c r="E154" s="50">
        <v>2.5000000000000001E-3</v>
      </c>
      <c r="F154" s="50">
        <v>2.5000000000000001E-3</v>
      </c>
      <c r="G154" s="50">
        <v>2.5000000000000001E-3</v>
      </c>
      <c r="H154" s="50">
        <v>2.5000000000000001E-3</v>
      </c>
      <c r="I154" s="50">
        <v>2.5000000000000001E-3</v>
      </c>
      <c r="J154" s="50">
        <v>5.0000000000000001E-3</v>
      </c>
      <c r="K154" s="50">
        <v>0.01</v>
      </c>
      <c r="L154" s="50">
        <v>1.2500000000000001E-2</v>
      </c>
      <c r="M154" s="50">
        <v>1.2500000000000001E-2</v>
      </c>
      <c r="N154" s="50">
        <v>1.2500000000000001E-2</v>
      </c>
      <c r="O154" t="str">
        <f>IFERROR(VLOOKUP(A154,'EU-OECD'!$D$2:$E$29,2,FALSE)," ")</f>
        <v xml:space="preserve"> </v>
      </c>
      <c r="P154" t="str">
        <f t="shared" si="4"/>
        <v xml:space="preserve"> </v>
      </c>
      <c r="Q154" s="62" t="str">
        <f t="shared" si="5"/>
        <v xml:space="preserve"> </v>
      </c>
    </row>
    <row r="155" spans="1:17">
      <c r="A155" s="61" t="s">
        <v>194</v>
      </c>
      <c r="B155" s="50">
        <v>2.2499999999999999E-2</v>
      </c>
      <c r="C155" s="50">
        <v>3.7499999999999999E-2</v>
      </c>
      <c r="D155" s="50">
        <v>4.7500000000000001E-2</v>
      </c>
      <c r="E155" s="50">
        <v>7.4999999999999997E-2</v>
      </c>
      <c r="F155" s="50">
        <v>7.4999999999999997E-2</v>
      </c>
      <c r="G155" s="50">
        <v>0.1125</v>
      </c>
      <c r="H155" s="50">
        <v>0.125</v>
      </c>
      <c r="I155" s="50">
        <v>0.11749999999999999</v>
      </c>
      <c r="J155" s="50">
        <v>9.5000000000000001E-2</v>
      </c>
      <c r="K155" s="50">
        <v>0.1</v>
      </c>
      <c r="L155" s="50">
        <v>0.1125</v>
      </c>
      <c r="M155" s="50">
        <v>0.09</v>
      </c>
      <c r="N155" s="50">
        <v>5.5E-2</v>
      </c>
      <c r="O155" t="str">
        <f>IFERROR(VLOOKUP(A155,'EU-OECD'!$D$2:$E$29,2,FALSE)," ")</f>
        <v xml:space="preserve"> </v>
      </c>
      <c r="P155" t="str">
        <f t="shared" si="4"/>
        <v xml:space="preserve"> </v>
      </c>
      <c r="Q155" s="62" t="str">
        <f t="shared" si="5"/>
        <v xml:space="preserve"> </v>
      </c>
    </row>
    <row r="156" spans="1:17">
      <c r="A156" s="61" t="s">
        <v>297</v>
      </c>
      <c r="B156" s="50">
        <v>0</v>
      </c>
      <c r="C156" s="50">
        <v>0</v>
      </c>
      <c r="D156" s="50">
        <v>0</v>
      </c>
      <c r="E156" s="50">
        <v>0</v>
      </c>
      <c r="F156" s="50">
        <v>0</v>
      </c>
      <c r="G156" s="50">
        <v>0</v>
      </c>
      <c r="H156" s="50">
        <v>0</v>
      </c>
      <c r="I156" s="50">
        <v>0</v>
      </c>
      <c r="J156" s="50">
        <v>0</v>
      </c>
      <c r="K156" s="50">
        <v>0</v>
      </c>
      <c r="L156" s="50">
        <v>0</v>
      </c>
      <c r="M156" s="50">
        <v>0</v>
      </c>
      <c r="N156" s="50">
        <v>0</v>
      </c>
      <c r="O156" t="str">
        <f>IFERROR(VLOOKUP(A156,'EU-OECD'!$D$2:$E$29,2,FALSE)," ")</f>
        <v xml:space="preserve"> </v>
      </c>
      <c r="P156" t="str">
        <f t="shared" si="4"/>
        <v xml:space="preserve"> </v>
      </c>
      <c r="Q156" s="62" t="str">
        <f t="shared" si="5"/>
        <v xml:space="preserve"> </v>
      </c>
    </row>
    <row r="157" spans="1:17">
      <c r="A157" s="61" t="s">
        <v>298</v>
      </c>
      <c r="B157" s="50">
        <v>0</v>
      </c>
      <c r="C157" s="50">
        <v>0</v>
      </c>
      <c r="D157" s="50">
        <v>0</v>
      </c>
      <c r="E157" s="50">
        <v>0</v>
      </c>
      <c r="F157" s="50">
        <v>0</v>
      </c>
      <c r="G157" s="50">
        <v>0</v>
      </c>
      <c r="H157" s="50">
        <v>0</v>
      </c>
      <c r="I157" s="50">
        <v>0</v>
      </c>
      <c r="J157" s="50">
        <v>0</v>
      </c>
      <c r="K157" s="50">
        <v>0</v>
      </c>
      <c r="L157" s="50">
        <v>0</v>
      </c>
      <c r="M157" s="50">
        <v>0</v>
      </c>
      <c r="N157" s="50">
        <v>0</v>
      </c>
      <c r="O157" t="str">
        <f>IFERROR(VLOOKUP(A157,'EU-OECD'!$D$2:$E$29,2,FALSE)," ")</f>
        <v xml:space="preserve"> </v>
      </c>
      <c r="P157" t="str">
        <f t="shared" si="4"/>
        <v xml:space="preserve"> </v>
      </c>
      <c r="Q157" s="62" t="str">
        <f t="shared" si="5"/>
        <v xml:space="preserve"> </v>
      </c>
    </row>
    <row r="158" spans="1:17">
      <c r="A158" s="61" t="s">
        <v>299</v>
      </c>
      <c r="B158" s="50">
        <v>0.39</v>
      </c>
      <c r="C158" s="50">
        <v>0.39</v>
      </c>
      <c r="D158" s="50">
        <v>0.4325</v>
      </c>
      <c r="E158" s="50">
        <v>0.48499999999999999</v>
      </c>
      <c r="F158" s="50">
        <v>0.505</v>
      </c>
      <c r="G158" s="50">
        <v>0.52749999999999997</v>
      </c>
      <c r="H158" s="50">
        <v>0.505</v>
      </c>
      <c r="I158" s="50">
        <v>0.52249999999999996</v>
      </c>
      <c r="J158" s="50">
        <v>0.53500000000000003</v>
      </c>
      <c r="K158" s="50">
        <v>0.53249999999999997</v>
      </c>
      <c r="L158" s="50">
        <v>0.47499999999999998</v>
      </c>
      <c r="M158" s="50">
        <v>0.46500000000000002</v>
      </c>
      <c r="N158" s="50">
        <v>0.47749999999999998</v>
      </c>
      <c r="O158" t="str">
        <f>IFERROR(VLOOKUP(A158,'EU-OECD'!$D$2:$E$29,2,FALSE)," ")</f>
        <v xml:space="preserve"> </v>
      </c>
      <c r="P158" t="str">
        <f t="shared" si="4"/>
        <v xml:space="preserve"> </v>
      </c>
      <c r="Q158" s="62" t="str">
        <f t="shared" si="5"/>
        <v xml:space="preserve"> </v>
      </c>
    </row>
    <row r="159" spans="1:17">
      <c r="A159" s="61" t="s">
        <v>300</v>
      </c>
      <c r="B159" s="50">
        <v>0</v>
      </c>
      <c r="C159" s="50">
        <v>0</v>
      </c>
      <c r="D159" s="50">
        <v>0</v>
      </c>
      <c r="E159" s="50">
        <v>0</v>
      </c>
      <c r="F159" s="50">
        <v>0</v>
      </c>
      <c r="G159" s="50">
        <v>0</v>
      </c>
      <c r="H159" s="50">
        <v>0</v>
      </c>
      <c r="I159" s="50">
        <v>0</v>
      </c>
      <c r="J159" s="50">
        <v>0</v>
      </c>
      <c r="K159" s="50">
        <v>0</v>
      </c>
      <c r="L159" s="50">
        <v>0</v>
      </c>
      <c r="M159" s="50">
        <v>0</v>
      </c>
      <c r="N159" s="50">
        <v>0</v>
      </c>
      <c r="O159" t="str">
        <f>IFERROR(VLOOKUP(A159,'EU-OECD'!$D$2:$E$29,2,FALSE)," ")</f>
        <v xml:space="preserve"> </v>
      </c>
      <c r="P159" t="str">
        <f t="shared" si="4"/>
        <v xml:space="preserve"> </v>
      </c>
      <c r="Q159" s="62" t="str">
        <f t="shared" si="5"/>
        <v xml:space="preserve"> </v>
      </c>
    </row>
    <row r="160" spans="1:17">
      <c r="A160" s="61" t="s">
        <v>75</v>
      </c>
      <c r="B160" s="50">
        <v>0.01</v>
      </c>
      <c r="C160" s="50">
        <v>7.4999999999999997E-3</v>
      </c>
      <c r="D160" s="50">
        <v>0</v>
      </c>
      <c r="E160" s="50">
        <v>0</v>
      </c>
      <c r="F160" s="50">
        <v>0</v>
      </c>
      <c r="G160" s="50">
        <v>2.5000000000000001E-3</v>
      </c>
      <c r="H160" s="50">
        <v>0</v>
      </c>
      <c r="I160" s="50">
        <v>0</v>
      </c>
      <c r="J160" s="50">
        <v>0</v>
      </c>
      <c r="K160" s="50">
        <v>0</v>
      </c>
      <c r="L160" s="50">
        <v>0</v>
      </c>
      <c r="M160" s="50">
        <v>0</v>
      </c>
      <c r="N160" s="50">
        <v>0</v>
      </c>
      <c r="O160" t="str">
        <f>IFERROR(VLOOKUP(A160,'EU-OECD'!$D$2:$E$29,2,FALSE)," ")</f>
        <v xml:space="preserve"> </v>
      </c>
      <c r="P160" t="str">
        <f t="shared" si="4"/>
        <v xml:space="preserve"> </v>
      </c>
      <c r="Q160" s="62" t="str">
        <f t="shared" si="5"/>
        <v xml:space="preserve"> </v>
      </c>
    </row>
    <row r="161" spans="1:17">
      <c r="A161" s="61" t="s">
        <v>162</v>
      </c>
      <c r="B161" s="50">
        <v>0</v>
      </c>
      <c r="C161" s="50">
        <v>1.4999999999999999E-2</v>
      </c>
      <c r="D161" s="50">
        <v>1.4999999999999999E-2</v>
      </c>
      <c r="E161" s="50">
        <v>0.02</v>
      </c>
      <c r="F161" s="50">
        <v>0.02</v>
      </c>
      <c r="G161" s="50">
        <v>3.2500000000000001E-2</v>
      </c>
      <c r="H161" s="50">
        <v>0.04</v>
      </c>
      <c r="I161" s="50">
        <v>0.05</v>
      </c>
      <c r="J161" s="50">
        <v>5.7500000000000002E-2</v>
      </c>
      <c r="K161" s="50">
        <v>7.4999999999999997E-2</v>
      </c>
      <c r="L161" s="50">
        <v>7.0000000000000007E-2</v>
      </c>
      <c r="M161" s="50">
        <v>0.03</v>
      </c>
      <c r="N161" s="50">
        <v>0.03</v>
      </c>
      <c r="O161" t="str">
        <f>IFERROR(VLOOKUP(A161,'EU-OECD'!$D$2:$E$29,2,FALSE)," ")</f>
        <v xml:space="preserve"> </v>
      </c>
      <c r="P161" t="str">
        <f t="shared" si="4"/>
        <v xml:space="preserve"> </v>
      </c>
      <c r="Q161" s="62" t="str">
        <f t="shared" si="5"/>
        <v xml:space="preserve"> </v>
      </c>
    </row>
    <row r="162" spans="1:17">
      <c r="A162" s="61" t="s">
        <v>207</v>
      </c>
      <c r="B162" s="50">
        <v>0.5575</v>
      </c>
      <c r="C162" s="50">
        <v>0.58499999999999996</v>
      </c>
      <c r="D162" s="50">
        <v>0.65500000000000003</v>
      </c>
      <c r="E162" s="50">
        <v>0.69499999999999995</v>
      </c>
      <c r="F162" s="50">
        <v>0.69499999999999995</v>
      </c>
      <c r="G162" s="50">
        <v>0.71499999999999997</v>
      </c>
      <c r="H162" s="50">
        <v>0.72499999999999998</v>
      </c>
      <c r="I162" s="50">
        <v>0.73</v>
      </c>
      <c r="J162" s="50">
        <v>0.73250000000000004</v>
      </c>
      <c r="K162" s="50">
        <v>0.70499999999999996</v>
      </c>
      <c r="L162" s="50">
        <v>0.71499999999999997</v>
      </c>
      <c r="M162" s="50">
        <v>0.70499999999999996</v>
      </c>
      <c r="N162" s="50">
        <v>0.71250000000000002</v>
      </c>
      <c r="O162" t="str">
        <f>IFERROR(VLOOKUP(A162,'EU-OECD'!$D$2:$E$29,2,FALSE)," ")</f>
        <v xml:space="preserve"> </v>
      </c>
      <c r="P162" t="str">
        <f t="shared" si="4"/>
        <v xml:space="preserve"> </v>
      </c>
      <c r="Q162" s="62" t="str">
        <f t="shared" si="5"/>
        <v xml:space="preserve"> </v>
      </c>
    </row>
    <row r="163" spans="1:17">
      <c r="A163" s="61" t="s">
        <v>147</v>
      </c>
      <c r="B163" s="50">
        <v>0</v>
      </c>
      <c r="C163" s="50">
        <v>0</v>
      </c>
      <c r="D163" s="50">
        <v>0</v>
      </c>
      <c r="E163" s="50">
        <v>0</v>
      </c>
      <c r="F163" s="50">
        <v>0</v>
      </c>
      <c r="G163" s="50">
        <v>0</v>
      </c>
      <c r="H163" s="50">
        <v>0</v>
      </c>
      <c r="I163" s="50">
        <v>0</v>
      </c>
      <c r="J163" s="50">
        <v>0</v>
      </c>
      <c r="K163" s="50">
        <v>0</v>
      </c>
      <c r="L163" s="50">
        <v>0</v>
      </c>
      <c r="M163" s="50">
        <v>0</v>
      </c>
      <c r="N163" s="50">
        <v>0</v>
      </c>
      <c r="O163" t="str">
        <f>IFERROR(VLOOKUP(A163,'EU-OECD'!$D$2:$E$29,2,FALSE)," ")</f>
        <v xml:space="preserve"> </v>
      </c>
      <c r="P163" t="str">
        <f t="shared" si="4"/>
        <v xml:space="preserve"> </v>
      </c>
      <c r="Q163" s="62" t="str">
        <f t="shared" si="5"/>
        <v xml:space="preserve"> </v>
      </c>
    </row>
    <row r="164" spans="1:17">
      <c r="A164" s="61" t="s">
        <v>107</v>
      </c>
      <c r="B164" s="50">
        <v>0</v>
      </c>
      <c r="C164" s="50">
        <v>0</v>
      </c>
      <c r="D164" s="50">
        <v>0</v>
      </c>
      <c r="E164" s="50">
        <v>0</v>
      </c>
      <c r="F164" s="50">
        <v>0</v>
      </c>
      <c r="G164" s="50">
        <v>0</v>
      </c>
      <c r="H164" s="50">
        <v>0</v>
      </c>
      <c r="I164" s="50">
        <v>0</v>
      </c>
      <c r="J164" s="50">
        <v>0</v>
      </c>
      <c r="K164" s="50">
        <v>0</v>
      </c>
      <c r="L164" s="50">
        <v>0</v>
      </c>
      <c r="M164" s="50">
        <v>0</v>
      </c>
      <c r="N164" s="50">
        <v>0</v>
      </c>
      <c r="O164" t="str">
        <f>IFERROR(VLOOKUP(A164,'EU-OECD'!$D$2:$E$29,2,FALSE)," ")</f>
        <v xml:space="preserve"> </v>
      </c>
      <c r="P164" t="str">
        <f t="shared" si="4"/>
        <v xml:space="preserve"> </v>
      </c>
      <c r="Q164" s="62" t="str">
        <f t="shared" si="5"/>
        <v xml:space="preserve"> </v>
      </c>
    </row>
    <row r="165" spans="1:17">
      <c r="A165" s="61" t="s">
        <v>183</v>
      </c>
      <c r="B165" s="50">
        <v>0</v>
      </c>
      <c r="C165" s="50">
        <v>0</v>
      </c>
      <c r="D165" s="50">
        <v>2.5000000000000001E-3</v>
      </c>
      <c r="E165" s="50">
        <v>0</v>
      </c>
      <c r="F165" s="50">
        <v>0</v>
      </c>
      <c r="G165" s="50">
        <v>0</v>
      </c>
      <c r="H165" s="50">
        <v>0</v>
      </c>
      <c r="I165" s="50">
        <v>0</v>
      </c>
      <c r="J165" s="50">
        <v>2.5000000000000001E-3</v>
      </c>
      <c r="K165" s="50">
        <v>2.5000000000000001E-3</v>
      </c>
      <c r="L165" s="50">
        <v>0</v>
      </c>
      <c r="M165" s="50">
        <v>0</v>
      </c>
      <c r="N165" s="50">
        <v>5.0000000000000001E-3</v>
      </c>
      <c r="O165" t="str">
        <f>IFERROR(VLOOKUP(A165,'EU-OECD'!$D$2:$E$29,2,FALSE)," ")</f>
        <v xml:space="preserve"> </v>
      </c>
      <c r="P165" t="str">
        <f t="shared" si="4"/>
        <v xml:space="preserve"> </v>
      </c>
      <c r="Q165" s="62" t="str">
        <f t="shared" si="5"/>
        <v xml:space="preserve"> </v>
      </c>
    </row>
    <row r="166" spans="1:17">
      <c r="A166" s="61" t="s">
        <v>193</v>
      </c>
      <c r="B166" s="50">
        <v>0</v>
      </c>
      <c r="C166" s="50">
        <v>0</v>
      </c>
      <c r="D166" s="50">
        <v>0</v>
      </c>
      <c r="E166" s="50">
        <v>0</v>
      </c>
      <c r="F166" s="50">
        <v>0</v>
      </c>
      <c r="G166" s="50">
        <v>0</v>
      </c>
      <c r="H166" s="50">
        <v>0</v>
      </c>
      <c r="I166" s="50">
        <v>0</v>
      </c>
      <c r="J166" s="50">
        <v>0</v>
      </c>
      <c r="K166" s="50">
        <v>0</v>
      </c>
      <c r="L166" s="50">
        <v>0</v>
      </c>
      <c r="M166" s="50">
        <v>0</v>
      </c>
      <c r="N166" s="50">
        <v>0</v>
      </c>
      <c r="O166" t="str">
        <f>IFERROR(VLOOKUP(A166,'EU-OECD'!$D$2:$E$29,2,FALSE)," ")</f>
        <v xml:space="preserve"> </v>
      </c>
      <c r="P166" t="str">
        <f t="shared" si="4"/>
        <v xml:space="preserve"> </v>
      </c>
      <c r="Q166" s="62" t="str">
        <f t="shared" si="5"/>
        <v xml:space="preserve"> </v>
      </c>
    </row>
    <row r="167" spans="1:17">
      <c r="A167" s="61" t="s">
        <v>108</v>
      </c>
      <c r="B167" s="50">
        <v>0.1125</v>
      </c>
      <c r="C167" s="50">
        <v>0.105</v>
      </c>
      <c r="D167" s="50">
        <v>0.09</v>
      </c>
      <c r="E167" s="50">
        <v>8.5000000000000006E-2</v>
      </c>
      <c r="F167" s="50">
        <v>0.09</v>
      </c>
      <c r="G167" s="50">
        <v>9.7500000000000003E-2</v>
      </c>
      <c r="H167" s="50">
        <v>0.1275</v>
      </c>
      <c r="I167" s="50">
        <v>0.13</v>
      </c>
      <c r="J167" s="50">
        <v>0.10249999999999999</v>
      </c>
      <c r="K167" s="50">
        <v>8.2500000000000004E-2</v>
      </c>
      <c r="L167" s="50">
        <v>7.7499999999999999E-2</v>
      </c>
      <c r="M167" s="50">
        <v>7.7499999999999999E-2</v>
      </c>
      <c r="N167" s="50">
        <v>0.09</v>
      </c>
      <c r="O167" t="str">
        <f>IFERROR(VLOOKUP(A167,'EU-OECD'!$D$2:$E$29,2,FALSE)," ")</f>
        <v xml:space="preserve"> </v>
      </c>
      <c r="P167" t="str">
        <f t="shared" si="4"/>
        <v xml:space="preserve"> </v>
      </c>
      <c r="Q167" s="62" t="str">
        <f t="shared" si="5"/>
        <v xml:space="preserve"> </v>
      </c>
    </row>
    <row r="168" spans="1:17">
      <c r="A168" s="61" t="s">
        <v>175</v>
      </c>
      <c r="B168" s="50">
        <v>2.75E-2</v>
      </c>
      <c r="C168" s="50">
        <v>2.5000000000000001E-2</v>
      </c>
      <c r="D168" s="50">
        <v>0.03</v>
      </c>
      <c r="E168" s="50">
        <v>3.7499999999999999E-2</v>
      </c>
      <c r="F168" s="50">
        <v>2.75E-2</v>
      </c>
      <c r="G168" s="50">
        <v>5.5E-2</v>
      </c>
      <c r="H168" s="50">
        <v>0.04</v>
      </c>
      <c r="I168" s="50">
        <v>4.7500000000000001E-2</v>
      </c>
      <c r="J168" s="50">
        <v>3.5000000000000003E-2</v>
      </c>
      <c r="K168" s="50">
        <v>2.2499999999999999E-2</v>
      </c>
      <c r="L168" s="50">
        <v>0.03</v>
      </c>
      <c r="M168" s="50">
        <v>3.2500000000000001E-2</v>
      </c>
      <c r="N168" s="50">
        <v>3.7499999999999999E-2</v>
      </c>
      <c r="O168" t="str">
        <f>IFERROR(VLOOKUP(A168,'EU-OECD'!$D$2:$E$29,2,FALSE)," ")</f>
        <v xml:space="preserve"> </v>
      </c>
      <c r="P168" t="str">
        <f t="shared" si="4"/>
        <v xml:space="preserve"> </v>
      </c>
      <c r="Q168" s="62" t="str">
        <f t="shared" si="5"/>
        <v xml:space="preserve"> </v>
      </c>
    </row>
    <row r="169" spans="1:17">
      <c r="A169" s="61" t="s">
        <v>301</v>
      </c>
      <c r="B169" s="50" t="s">
        <v>267</v>
      </c>
      <c r="C169" s="50" t="s">
        <v>267</v>
      </c>
      <c r="D169" s="50" t="s">
        <v>267</v>
      </c>
      <c r="E169" s="50" t="s">
        <v>267</v>
      </c>
      <c r="F169" s="50" t="s">
        <v>267</v>
      </c>
      <c r="G169" s="50" t="s">
        <v>267</v>
      </c>
      <c r="H169" s="50" t="s">
        <v>267</v>
      </c>
      <c r="I169" s="50" t="s">
        <v>267</v>
      </c>
      <c r="J169" s="50" t="s">
        <v>267</v>
      </c>
      <c r="K169" s="50" t="s">
        <v>267</v>
      </c>
      <c r="L169" s="50" t="s">
        <v>267</v>
      </c>
      <c r="M169" s="50" t="s">
        <v>267</v>
      </c>
      <c r="N169" s="50" t="s">
        <v>267</v>
      </c>
      <c r="O169" t="str">
        <f>IFERROR(VLOOKUP(A169,'EU-OECD'!$D$2:$E$29,2,FALSE)," ")</f>
        <v xml:space="preserve"> </v>
      </c>
      <c r="P169" t="str">
        <f t="shared" si="4"/>
        <v xml:space="preserve"> </v>
      </c>
      <c r="Q169" s="62" t="str">
        <f t="shared" si="5"/>
        <v xml:space="preserve"> </v>
      </c>
    </row>
    <row r="170" spans="1:17">
      <c r="A170" s="61" t="s">
        <v>56</v>
      </c>
      <c r="B170" s="50">
        <v>0.45</v>
      </c>
      <c r="C170" s="50">
        <v>0.44750000000000001</v>
      </c>
      <c r="D170" s="50">
        <v>0.47249999999999998</v>
      </c>
      <c r="E170" s="50">
        <v>0.51</v>
      </c>
      <c r="F170" s="50">
        <v>0.50749999999999995</v>
      </c>
      <c r="G170" s="50">
        <v>0.47749999999999998</v>
      </c>
      <c r="H170" s="50">
        <v>0.47249999999999998</v>
      </c>
      <c r="I170" s="50">
        <v>0.47</v>
      </c>
      <c r="J170" s="50">
        <v>0.38</v>
      </c>
      <c r="K170" s="50">
        <v>0.36249999999999999</v>
      </c>
      <c r="L170" s="50">
        <v>0.35499999999999998</v>
      </c>
      <c r="M170" s="50">
        <v>0.41499999999999998</v>
      </c>
      <c r="N170" s="50">
        <v>0.38</v>
      </c>
      <c r="O170">
        <f>IFERROR(VLOOKUP(A170,'EU-OECD'!$D$2:$E$29,2,FALSE)," ")</f>
        <v>1</v>
      </c>
      <c r="P170">
        <f t="shared" si="4"/>
        <v>0.38</v>
      </c>
      <c r="Q170" s="62">
        <f t="shared" si="5"/>
        <v>-1.2497405482839627</v>
      </c>
    </row>
    <row r="171" spans="1:17">
      <c r="A171" s="61" t="s">
        <v>76</v>
      </c>
      <c r="B171" s="50">
        <v>0.1275</v>
      </c>
      <c r="C171" s="50">
        <v>8.7499999999999994E-2</v>
      </c>
      <c r="D171" s="50">
        <v>7.7499999999999999E-2</v>
      </c>
      <c r="E171" s="50">
        <v>0.08</v>
      </c>
      <c r="F171" s="50">
        <v>6.7500000000000004E-2</v>
      </c>
      <c r="G171" s="50">
        <v>7.0000000000000007E-2</v>
      </c>
      <c r="H171" s="50">
        <v>0.05</v>
      </c>
      <c r="I171" s="50">
        <v>3.2500000000000001E-2</v>
      </c>
      <c r="J171" s="50">
        <v>1.4999999999999999E-2</v>
      </c>
      <c r="K171" s="50">
        <v>7.4999999999999997E-3</v>
      </c>
      <c r="L171" s="50">
        <v>7.4999999999999997E-3</v>
      </c>
      <c r="M171" s="50">
        <v>7.4999999999999997E-3</v>
      </c>
      <c r="N171" s="50">
        <v>7.4999999999999997E-3</v>
      </c>
      <c r="O171">
        <f>IFERROR(VLOOKUP(A171,'EU-OECD'!$D$2:$E$29,2,FALSE)," ")</f>
        <v>1</v>
      </c>
      <c r="P171">
        <f t="shared" si="4"/>
        <v>7.4999999999999997E-3</v>
      </c>
      <c r="Q171" s="62">
        <f t="shared" si="5"/>
        <v>1.3416697735056464</v>
      </c>
    </row>
    <row r="172" spans="1:17">
      <c r="A172" s="61" t="s">
        <v>302</v>
      </c>
      <c r="B172" s="50">
        <v>0</v>
      </c>
      <c r="C172" s="50">
        <v>0</v>
      </c>
      <c r="D172" s="50">
        <v>0</v>
      </c>
      <c r="E172" s="50">
        <v>0</v>
      </c>
      <c r="F172" s="50">
        <v>0</v>
      </c>
      <c r="G172" s="50">
        <v>0</v>
      </c>
      <c r="H172" s="50">
        <v>0</v>
      </c>
      <c r="I172" s="50">
        <v>0</v>
      </c>
      <c r="J172" s="50">
        <v>0</v>
      </c>
      <c r="K172" s="50">
        <v>0</v>
      </c>
      <c r="L172" s="50">
        <v>0</v>
      </c>
      <c r="M172" s="50">
        <v>0</v>
      </c>
      <c r="N172" s="50">
        <v>0</v>
      </c>
      <c r="O172" t="str">
        <f>IFERROR(VLOOKUP(A172,'EU-OECD'!$D$2:$E$29,2,FALSE)," ")</f>
        <v xml:space="preserve"> </v>
      </c>
      <c r="P172" t="str">
        <f t="shared" si="4"/>
        <v xml:space="preserve"> </v>
      </c>
      <c r="Q172" s="62" t="str">
        <f t="shared" si="5"/>
        <v xml:space="preserve"> </v>
      </c>
    </row>
    <row r="173" spans="1:17">
      <c r="A173" s="61" t="s">
        <v>109</v>
      </c>
      <c r="B173" s="50">
        <v>8.5000000000000006E-2</v>
      </c>
      <c r="C173" s="50">
        <v>0.1525</v>
      </c>
      <c r="D173" s="50">
        <v>0.14249999999999999</v>
      </c>
      <c r="E173" s="50">
        <v>0.13750000000000001</v>
      </c>
      <c r="F173" s="50">
        <v>0.14249999999999999</v>
      </c>
      <c r="G173" s="50">
        <v>0.1575</v>
      </c>
      <c r="H173" s="50">
        <v>0.2475</v>
      </c>
      <c r="I173" s="50">
        <v>0.26</v>
      </c>
      <c r="J173" s="50">
        <v>0.29749999999999999</v>
      </c>
      <c r="K173" s="50">
        <v>0.32</v>
      </c>
      <c r="L173" s="50">
        <v>0.30249999999999999</v>
      </c>
      <c r="M173" s="50">
        <v>0.30249999999999999</v>
      </c>
      <c r="N173" s="50">
        <v>0.32250000000000001</v>
      </c>
      <c r="O173" t="str">
        <f>IFERROR(VLOOKUP(A173,'EU-OECD'!$D$2:$E$29,2,FALSE)," ")</f>
        <v xml:space="preserve"> </v>
      </c>
      <c r="P173" t="str">
        <f t="shared" si="4"/>
        <v xml:space="preserve"> </v>
      </c>
      <c r="Q173" s="62" t="str">
        <f t="shared" si="5"/>
        <v xml:space="preserve"> </v>
      </c>
    </row>
    <row r="174" spans="1:17">
      <c r="A174" s="61" t="s">
        <v>303</v>
      </c>
      <c r="B174" s="50">
        <v>0</v>
      </c>
      <c r="C174" s="50">
        <v>0</v>
      </c>
      <c r="D174" s="50">
        <v>0</v>
      </c>
      <c r="E174" s="50">
        <v>0</v>
      </c>
      <c r="F174" s="50">
        <v>0</v>
      </c>
      <c r="G174" s="50">
        <v>0</v>
      </c>
      <c r="H174" s="50">
        <v>0</v>
      </c>
      <c r="I174" s="50">
        <v>0</v>
      </c>
      <c r="J174" s="50">
        <v>0</v>
      </c>
      <c r="K174" s="50">
        <v>0</v>
      </c>
      <c r="L174" s="50">
        <v>0</v>
      </c>
      <c r="M174" s="50">
        <v>0</v>
      </c>
      <c r="N174" s="50">
        <v>0</v>
      </c>
      <c r="O174" t="str">
        <f>IFERROR(VLOOKUP(A174,'EU-OECD'!$D$2:$E$29,2,FALSE)," ")</f>
        <v xml:space="preserve"> </v>
      </c>
      <c r="P174" t="str">
        <f t="shared" si="4"/>
        <v xml:space="preserve"> </v>
      </c>
      <c r="Q174" s="62" t="str">
        <f t="shared" si="5"/>
        <v xml:space="preserve"> </v>
      </c>
    </row>
    <row r="175" spans="1:17">
      <c r="A175" s="61" t="s">
        <v>57</v>
      </c>
      <c r="B175" s="50">
        <v>0.42749999999999999</v>
      </c>
      <c r="C175" s="50">
        <v>0.42499999999999999</v>
      </c>
      <c r="D175" s="50">
        <v>0.45500000000000002</v>
      </c>
      <c r="E175" s="50">
        <v>0.45750000000000002</v>
      </c>
      <c r="F175" s="50">
        <v>0.44</v>
      </c>
      <c r="G175" s="50">
        <v>0.4425</v>
      </c>
      <c r="H175" s="50">
        <v>0.46750000000000003</v>
      </c>
      <c r="I175" s="50">
        <v>0.46250000000000002</v>
      </c>
      <c r="J175" s="50">
        <v>0.35749999999999998</v>
      </c>
      <c r="K175" s="50">
        <v>0.315</v>
      </c>
      <c r="L175" s="50">
        <v>0.33500000000000002</v>
      </c>
      <c r="M175" s="50">
        <v>0.39250000000000002</v>
      </c>
      <c r="N175" s="50">
        <v>0.36</v>
      </c>
      <c r="O175">
        <f>IFERROR(VLOOKUP(A175,'EU-OECD'!$D$2:$E$29,2,FALSE)," ")</f>
        <v>1</v>
      </c>
      <c r="P175">
        <f t="shared" si="4"/>
        <v>0.36</v>
      </c>
      <c r="Q175" s="62">
        <f t="shared" si="5"/>
        <v>-1.1106044236241179</v>
      </c>
    </row>
    <row r="176" spans="1:17">
      <c r="A176" s="61" t="s">
        <v>143</v>
      </c>
      <c r="B176" s="50">
        <v>0.11</v>
      </c>
      <c r="C176" s="50">
        <v>8.2500000000000004E-2</v>
      </c>
      <c r="D176" s="50">
        <v>0.105</v>
      </c>
      <c r="E176" s="50">
        <v>0.1225</v>
      </c>
      <c r="F176" s="50">
        <v>0.13750000000000001</v>
      </c>
      <c r="G176" s="50">
        <v>0.155</v>
      </c>
      <c r="H176" s="50">
        <v>0.2175</v>
      </c>
      <c r="I176" s="50">
        <v>0.21</v>
      </c>
      <c r="J176" s="50">
        <v>0.1225</v>
      </c>
      <c r="K176" s="50">
        <v>0.105</v>
      </c>
      <c r="L176" s="50">
        <v>0.125</v>
      </c>
      <c r="M176" s="50">
        <v>0.13500000000000001</v>
      </c>
      <c r="N176" s="50">
        <v>0.11749999999999999</v>
      </c>
      <c r="O176" t="str">
        <f>IFERROR(VLOOKUP(A176,'EU-OECD'!$D$2:$E$29,2,FALSE)," ")</f>
        <v xml:space="preserve"> </v>
      </c>
      <c r="P176" t="str">
        <f t="shared" si="4"/>
        <v xml:space="preserve"> </v>
      </c>
      <c r="Q176" s="62" t="str">
        <f t="shared" si="5"/>
        <v xml:space="preserve"> </v>
      </c>
    </row>
    <row r="177" spans="1:17">
      <c r="A177" s="61" t="s">
        <v>205</v>
      </c>
      <c r="B177" s="50">
        <v>0.3175</v>
      </c>
      <c r="C177" s="50">
        <v>0.16250000000000001</v>
      </c>
      <c r="D177" s="50">
        <v>0.13250000000000001</v>
      </c>
      <c r="E177" s="50">
        <v>4.2500000000000003E-2</v>
      </c>
      <c r="F177" s="50">
        <v>3.5000000000000003E-2</v>
      </c>
      <c r="G177" s="50">
        <v>0.09</v>
      </c>
      <c r="H177" s="50">
        <v>0.105</v>
      </c>
      <c r="I177" s="50">
        <v>9.7500000000000003E-2</v>
      </c>
      <c r="J177" s="50">
        <v>4.7500000000000001E-2</v>
      </c>
      <c r="K177" s="50">
        <v>5.7500000000000002E-2</v>
      </c>
      <c r="L177" s="50">
        <v>4.7500000000000001E-2</v>
      </c>
      <c r="M177" s="50">
        <v>7.7499999999999999E-2</v>
      </c>
      <c r="N177" s="50">
        <v>8.5000000000000006E-2</v>
      </c>
      <c r="O177" t="str">
        <f>IFERROR(VLOOKUP(A177,'EU-OECD'!$D$2:$E$29,2,FALSE)," ")</f>
        <v xml:space="preserve"> </v>
      </c>
      <c r="P177" t="str">
        <f t="shared" si="4"/>
        <v xml:space="preserve"> </v>
      </c>
      <c r="Q177" s="62" t="str">
        <f t="shared" si="5"/>
        <v xml:space="preserve"> </v>
      </c>
    </row>
    <row r="178" spans="1:17">
      <c r="A178" s="61" t="s">
        <v>304</v>
      </c>
      <c r="B178" s="50">
        <v>0</v>
      </c>
      <c r="C178" s="50">
        <v>0</v>
      </c>
      <c r="D178" s="50">
        <v>0</v>
      </c>
      <c r="E178" s="50">
        <v>0</v>
      </c>
      <c r="F178" s="50">
        <v>0</v>
      </c>
      <c r="G178" s="50">
        <v>0</v>
      </c>
      <c r="H178" s="50">
        <v>0</v>
      </c>
      <c r="I178" s="50">
        <v>0</v>
      </c>
      <c r="J178" s="50">
        <v>0</v>
      </c>
      <c r="K178" s="50">
        <v>0</v>
      </c>
      <c r="L178" s="50">
        <v>0</v>
      </c>
      <c r="M178" s="50">
        <v>0</v>
      </c>
      <c r="N178" s="50">
        <v>0</v>
      </c>
      <c r="O178" t="str">
        <f>IFERROR(VLOOKUP(A178,'EU-OECD'!$D$2:$E$29,2,FALSE)," ")</f>
        <v xml:space="preserve"> </v>
      </c>
      <c r="P178" t="str">
        <f t="shared" si="4"/>
        <v xml:space="preserve"> </v>
      </c>
      <c r="Q178" s="62" t="str">
        <f t="shared" si="5"/>
        <v xml:space="preserve"> </v>
      </c>
    </row>
    <row r="179" spans="1:17">
      <c r="A179" s="61" t="s">
        <v>305</v>
      </c>
      <c r="B179" s="50">
        <v>0</v>
      </c>
      <c r="C179" s="50">
        <v>0</v>
      </c>
      <c r="D179" s="50">
        <v>0</v>
      </c>
      <c r="E179" s="50">
        <v>0</v>
      </c>
      <c r="F179" s="50">
        <v>0</v>
      </c>
      <c r="G179" s="50">
        <v>0</v>
      </c>
      <c r="H179" s="50">
        <v>0</v>
      </c>
      <c r="I179" s="50">
        <v>0</v>
      </c>
      <c r="J179" s="50">
        <v>0</v>
      </c>
      <c r="K179" s="50">
        <v>0</v>
      </c>
      <c r="L179" s="50">
        <v>0</v>
      </c>
      <c r="M179" s="50">
        <v>0</v>
      </c>
      <c r="N179" s="50">
        <v>0</v>
      </c>
      <c r="O179" t="str">
        <f>IFERROR(VLOOKUP(A179,'EU-OECD'!$D$2:$E$29,2,FALSE)," ")</f>
        <v xml:space="preserve"> </v>
      </c>
      <c r="P179" t="str">
        <f t="shared" si="4"/>
        <v xml:space="preserve"> </v>
      </c>
      <c r="Q179" s="62" t="str">
        <f t="shared" si="5"/>
        <v xml:space="preserve"> </v>
      </c>
    </row>
    <row r="180" spans="1:17">
      <c r="A180" s="61" t="s">
        <v>306</v>
      </c>
      <c r="B180" s="50">
        <v>0</v>
      </c>
      <c r="C180" s="50">
        <v>0</v>
      </c>
      <c r="D180" s="50">
        <v>0</v>
      </c>
      <c r="E180" s="50">
        <v>0</v>
      </c>
      <c r="F180" s="50">
        <v>0</v>
      </c>
      <c r="G180" s="50">
        <v>0</v>
      </c>
      <c r="H180" s="50">
        <v>0</v>
      </c>
      <c r="I180" s="50">
        <v>0</v>
      </c>
      <c r="J180" s="50">
        <v>0</v>
      </c>
      <c r="K180" s="50">
        <v>0</v>
      </c>
      <c r="L180" s="50">
        <v>0</v>
      </c>
      <c r="M180" s="50">
        <v>0</v>
      </c>
      <c r="N180" s="50">
        <v>0</v>
      </c>
      <c r="O180" t="str">
        <f>IFERROR(VLOOKUP(A180,'EU-OECD'!$D$2:$E$29,2,FALSE)," ")</f>
        <v xml:space="preserve"> </v>
      </c>
      <c r="P180" t="str">
        <f t="shared" si="4"/>
        <v xml:space="preserve"> </v>
      </c>
      <c r="Q180" s="62" t="str">
        <f t="shared" si="5"/>
        <v xml:space="preserve"> </v>
      </c>
    </row>
    <row r="181" spans="1:17">
      <c r="A181" s="61" t="s">
        <v>307</v>
      </c>
      <c r="B181" s="50">
        <v>0</v>
      </c>
      <c r="C181" s="50">
        <v>0</v>
      </c>
      <c r="D181" s="50">
        <v>0</v>
      </c>
      <c r="E181" s="50">
        <v>0</v>
      </c>
      <c r="F181" s="50">
        <v>0</v>
      </c>
      <c r="G181" s="50">
        <v>0</v>
      </c>
      <c r="H181" s="50">
        <v>0</v>
      </c>
      <c r="I181" s="50">
        <v>0</v>
      </c>
      <c r="J181" s="50">
        <v>0</v>
      </c>
      <c r="K181" s="50">
        <v>0</v>
      </c>
      <c r="L181" s="50">
        <v>0</v>
      </c>
      <c r="M181" s="50">
        <v>0</v>
      </c>
      <c r="N181" s="50">
        <v>0</v>
      </c>
      <c r="O181" t="str">
        <f>IFERROR(VLOOKUP(A181,'EU-OECD'!$D$2:$E$29,2,FALSE)," ")</f>
        <v xml:space="preserve"> </v>
      </c>
      <c r="P181" t="str">
        <f t="shared" si="4"/>
        <v xml:space="preserve"> </v>
      </c>
      <c r="Q181" s="62" t="str">
        <f t="shared" si="5"/>
        <v xml:space="preserve"> </v>
      </c>
    </row>
    <row r="182" spans="1:17">
      <c r="A182" s="61" t="s">
        <v>308</v>
      </c>
      <c r="B182" s="50">
        <v>0</v>
      </c>
      <c r="C182" s="50">
        <v>0</v>
      </c>
      <c r="D182" s="50">
        <v>0</v>
      </c>
      <c r="E182" s="50">
        <v>0</v>
      </c>
      <c r="F182" s="50">
        <v>0</v>
      </c>
      <c r="G182" s="50">
        <v>0</v>
      </c>
      <c r="H182" s="50">
        <v>0</v>
      </c>
      <c r="I182" s="50">
        <v>0</v>
      </c>
      <c r="J182" s="50">
        <v>0</v>
      </c>
      <c r="K182" s="50">
        <v>0</v>
      </c>
      <c r="L182" s="50">
        <v>0</v>
      </c>
      <c r="M182" s="50">
        <v>0</v>
      </c>
      <c r="N182" s="50">
        <v>0</v>
      </c>
      <c r="O182" t="str">
        <f>IFERROR(VLOOKUP(A182,'EU-OECD'!$D$2:$E$29,2,FALSE)," ")</f>
        <v xml:space="preserve"> </v>
      </c>
      <c r="P182" t="str">
        <f t="shared" si="4"/>
        <v xml:space="preserve"> </v>
      </c>
      <c r="Q182" s="62" t="str">
        <f t="shared" si="5"/>
        <v xml:space="preserve"> </v>
      </c>
    </row>
    <row r="183" spans="1:17">
      <c r="A183" s="61" t="s">
        <v>309</v>
      </c>
      <c r="B183" s="50">
        <v>0</v>
      </c>
      <c r="C183" s="50">
        <v>0</v>
      </c>
      <c r="D183" s="50">
        <v>0</v>
      </c>
      <c r="E183" s="50">
        <v>0</v>
      </c>
      <c r="F183" s="50">
        <v>0</v>
      </c>
      <c r="G183" s="50">
        <v>0</v>
      </c>
      <c r="H183" s="50">
        <v>0</v>
      </c>
      <c r="I183" s="50">
        <v>0</v>
      </c>
      <c r="J183" s="50">
        <v>0</v>
      </c>
      <c r="K183" s="50">
        <v>0</v>
      </c>
      <c r="L183" s="50">
        <v>0</v>
      </c>
      <c r="M183" s="50">
        <v>0</v>
      </c>
      <c r="N183" s="50">
        <v>0</v>
      </c>
      <c r="O183" t="str">
        <f>IFERROR(VLOOKUP(A183,'EU-OECD'!$D$2:$E$29,2,FALSE)," ")</f>
        <v xml:space="preserve"> </v>
      </c>
      <c r="P183" t="str">
        <f t="shared" si="4"/>
        <v xml:space="preserve"> </v>
      </c>
      <c r="Q183" s="62" t="str">
        <f t="shared" si="5"/>
        <v xml:space="preserve"> </v>
      </c>
    </row>
    <row r="184" spans="1:17">
      <c r="A184" s="61" t="s">
        <v>310</v>
      </c>
      <c r="B184" s="50">
        <v>0.25</v>
      </c>
      <c r="C184" s="50">
        <v>0.25</v>
      </c>
      <c r="D184" s="50">
        <v>0.25</v>
      </c>
      <c r="E184" s="50">
        <v>0.255</v>
      </c>
      <c r="F184" s="50">
        <v>0.255</v>
      </c>
      <c r="G184" s="50">
        <v>0.25</v>
      </c>
      <c r="H184" s="50">
        <v>0.25</v>
      </c>
      <c r="I184" s="50">
        <v>0.245</v>
      </c>
      <c r="J184" s="50">
        <v>0</v>
      </c>
      <c r="K184" s="50">
        <v>0</v>
      </c>
      <c r="L184" s="50">
        <v>0</v>
      </c>
      <c r="M184" s="50">
        <v>0</v>
      </c>
      <c r="N184" s="50">
        <v>0</v>
      </c>
      <c r="O184" t="str">
        <f>IFERROR(VLOOKUP(A184,'EU-OECD'!$D$2:$E$29,2,FALSE)," ")</f>
        <v xml:space="preserve"> </v>
      </c>
      <c r="P184" t="str">
        <f t="shared" si="4"/>
        <v xml:space="preserve"> </v>
      </c>
      <c r="Q184" s="62" t="str">
        <f t="shared" si="5"/>
        <v xml:space="preserve"> </v>
      </c>
    </row>
    <row r="185" spans="1:17">
      <c r="A185" s="61" t="s">
        <v>311</v>
      </c>
      <c r="B185" s="50">
        <v>0</v>
      </c>
      <c r="C185" s="50">
        <v>0</v>
      </c>
      <c r="D185" s="50">
        <v>0</v>
      </c>
      <c r="E185" s="50">
        <v>0</v>
      </c>
      <c r="F185" s="50">
        <v>0</v>
      </c>
      <c r="G185" s="50">
        <v>0</v>
      </c>
      <c r="H185" s="50">
        <v>0</v>
      </c>
      <c r="I185" s="50">
        <v>0</v>
      </c>
      <c r="J185" s="50">
        <v>0</v>
      </c>
      <c r="K185" s="50">
        <v>0</v>
      </c>
      <c r="L185" s="50">
        <v>0</v>
      </c>
      <c r="M185" s="50">
        <v>0</v>
      </c>
      <c r="N185" s="50">
        <v>0</v>
      </c>
      <c r="O185" t="str">
        <f>IFERROR(VLOOKUP(A185,'EU-OECD'!$D$2:$E$29,2,FALSE)," ")</f>
        <v xml:space="preserve"> </v>
      </c>
      <c r="P185" t="str">
        <f t="shared" si="4"/>
        <v xml:space="preserve"> </v>
      </c>
      <c r="Q185" s="62" t="str">
        <f t="shared" si="5"/>
        <v xml:space="preserve"> </v>
      </c>
    </row>
    <row r="186" spans="1:17">
      <c r="A186" s="61" t="s">
        <v>125</v>
      </c>
      <c r="B186" s="50">
        <v>0.05</v>
      </c>
      <c r="C186" s="50">
        <v>6.7500000000000004E-2</v>
      </c>
      <c r="D186" s="50">
        <v>8.2500000000000004E-2</v>
      </c>
      <c r="E186" s="50">
        <v>8.7499999999999994E-2</v>
      </c>
      <c r="F186" s="50">
        <v>0.105</v>
      </c>
      <c r="G186" s="50">
        <v>0.1225</v>
      </c>
      <c r="H186" s="50">
        <v>0.1275</v>
      </c>
      <c r="I186" s="50">
        <v>0.15</v>
      </c>
      <c r="J186" s="50">
        <v>0.185</v>
      </c>
      <c r="K186" s="50">
        <v>0.19750000000000001</v>
      </c>
      <c r="L186" s="50">
        <v>0.21</v>
      </c>
      <c r="M186" s="50">
        <v>0.2</v>
      </c>
      <c r="N186" s="50">
        <v>0.215</v>
      </c>
      <c r="O186" t="str">
        <f>IFERROR(VLOOKUP(A186,'EU-OECD'!$D$2:$E$29,2,FALSE)," ")</f>
        <v xml:space="preserve"> </v>
      </c>
      <c r="P186" t="str">
        <f t="shared" si="4"/>
        <v xml:space="preserve"> </v>
      </c>
      <c r="Q186" s="62" t="str">
        <f t="shared" si="5"/>
        <v xml:space="preserve"> </v>
      </c>
    </row>
    <row r="187" spans="1:17">
      <c r="A187" s="61" t="s">
        <v>185</v>
      </c>
      <c r="B187" s="50">
        <v>0</v>
      </c>
      <c r="C187" s="50">
        <v>0</v>
      </c>
      <c r="D187" s="50">
        <v>0</v>
      </c>
      <c r="E187" s="50">
        <v>0</v>
      </c>
      <c r="F187" s="50">
        <v>0</v>
      </c>
      <c r="G187" s="50">
        <v>0</v>
      </c>
      <c r="H187" s="50">
        <v>0</v>
      </c>
      <c r="I187" s="50">
        <v>0</v>
      </c>
      <c r="J187" s="50">
        <v>0</v>
      </c>
      <c r="K187" s="50">
        <v>0</v>
      </c>
      <c r="L187" s="50">
        <v>0</v>
      </c>
      <c r="M187" s="50">
        <v>0</v>
      </c>
      <c r="N187" s="50">
        <v>0</v>
      </c>
      <c r="O187" t="str">
        <f>IFERROR(VLOOKUP(A187,'EU-OECD'!$D$2:$E$29,2,FALSE)," ")</f>
        <v xml:space="preserve"> </v>
      </c>
      <c r="P187" t="str">
        <f t="shared" si="4"/>
        <v xml:space="preserve"> </v>
      </c>
      <c r="Q187" s="62" t="str">
        <f t="shared" si="5"/>
        <v xml:space="preserve"> </v>
      </c>
    </row>
    <row r="188" spans="1:17">
      <c r="A188" s="61" t="s">
        <v>111</v>
      </c>
      <c r="B188" s="50">
        <v>0.36749999999999999</v>
      </c>
      <c r="C188" s="50">
        <v>0.35749999999999998</v>
      </c>
      <c r="D188" s="50">
        <v>0.39250000000000002</v>
      </c>
      <c r="E188" s="50">
        <v>0.41749999999999998</v>
      </c>
      <c r="F188" s="50">
        <v>0.4</v>
      </c>
      <c r="G188" s="50">
        <v>0.435</v>
      </c>
      <c r="H188" s="50">
        <v>0.45500000000000002</v>
      </c>
      <c r="I188" s="50">
        <v>0.45250000000000001</v>
      </c>
      <c r="J188" s="50">
        <v>0.32250000000000001</v>
      </c>
      <c r="K188" s="50">
        <v>0.28000000000000003</v>
      </c>
      <c r="L188" s="50">
        <v>0.29249999999999998</v>
      </c>
      <c r="M188" s="50">
        <v>0.36499999999999999</v>
      </c>
      <c r="N188" s="50">
        <v>0.3175</v>
      </c>
      <c r="O188" t="str">
        <f>IFERROR(VLOOKUP(A188,'EU-OECD'!$D$2:$E$29,2,FALSE)," ")</f>
        <v xml:space="preserve"> </v>
      </c>
      <c r="P188" t="str">
        <f t="shared" si="4"/>
        <v xml:space="preserve"> </v>
      </c>
      <c r="Q188" s="62" t="str">
        <f t="shared" si="5"/>
        <v xml:space="preserve"> </v>
      </c>
    </row>
    <row r="189" spans="1:17">
      <c r="A189" s="61" t="s">
        <v>137</v>
      </c>
      <c r="B189" s="50">
        <v>0</v>
      </c>
      <c r="C189" s="50">
        <v>0</v>
      </c>
      <c r="D189" s="50">
        <v>0</v>
      </c>
      <c r="E189" s="50">
        <v>0</v>
      </c>
      <c r="F189" s="50">
        <v>0</v>
      </c>
      <c r="G189" s="50">
        <v>0</v>
      </c>
      <c r="H189" s="50">
        <v>0</v>
      </c>
      <c r="I189" s="50">
        <v>0</v>
      </c>
      <c r="J189" s="50">
        <v>0</v>
      </c>
      <c r="K189" s="50">
        <v>0</v>
      </c>
      <c r="L189" s="50">
        <v>0</v>
      </c>
      <c r="M189" s="50">
        <v>0</v>
      </c>
      <c r="N189" s="50">
        <v>0</v>
      </c>
      <c r="O189" t="str">
        <f>IFERROR(VLOOKUP(A189,'EU-OECD'!$D$2:$E$29,2,FALSE)," ")</f>
        <v xml:space="preserve"> </v>
      </c>
      <c r="P189" t="str">
        <f t="shared" si="4"/>
        <v xml:space="preserve"> </v>
      </c>
      <c r="Q189" s="62" t="str">
        <f t="shared" si="5"/>
        <v xml:space="preserve"> </v>
      </c>
    </row>
    <row r="190" spans="1:17">
      <c r="A190" s="61" t="s">
        <v>232</v>
      </c>
      <c r="B190" s="50">
        <v>2.2499999999999999E-2</v>
      </c>
      <c r="C190" s="50">
        <v>2.5000000000000001E-2</v>
      </c>
      <c r="D190" s="50">
        <v>1.4999999999999999E-2</v>
      </c>
      <c r="E190" s="50">
        <v>3.5000000000000003E-2</v>
      </c>
      <c r="F190" s="50">
        <v>0.03</v>
      </c>
      <c r="G190" s="50">
        <v>7.4999999999999997E-3</v>
      </c>
      <c r="H190" s="50">
        <v>5.0000000000000001E-3</v>
      </c>
      <c r="I190" s="50">
        <v>5.0000000000000001E-3</v>
      </c>
      <c r="J190" s="50">
        <v>0</v>
      </c>
      <c r="K190" s="50">
        <v>0</v>
      </c>
      <c r="L190" s="50">
        <v>0</v>
      </c>
      <c r="M190" s="50">
        <v>0</v>
      </c>
      <c r="N190" s="50">
        <v>0</v>
      </c>
      <c r="O190" t="str">
        <f>IFERROR(VLOOKUP(A190,'EU-OECD'!$D$2:$E$29,2,FALSE)," ")</f>
        <v xml:space="preserve"> </v>
      </c>
      <c r="P190" t="str">
        <f t="shared" si="4"/>
        <v xml:space="preserve"> </v>
      </c>
      <c r="Q190" s="62" t="str">
        <f t="shared" si="5"/>
        <v xml:space="preserve"> </v>
      </c>
    </row>
    <row r="191" spans="1:17">
      <c r="A191" s="61" t="s">
        <v>113</v>
      </c>
      <c r="B191" s="50">
        <v>0</v>
      </c>
      <c r="C191" s="50">
        <v>0</v>
      </c>
      <c r="D191" s="50">
        <v>0</v>
      </c>
      <c r="E191" s="50">
        <v>0</v>
      </c>
      <c r="F191" s="50">
        <v>0</v>
      </c>
      <c r="G191" s="50">
        <v>0</v>
      </c>
      <c r="H191" s="50">
        <v>0</v>
      </c>
      <c r="I191" s="50">
        <v>0</v>
      </c>
      <c r="J191" s="50">
        <v>0</v>
      </c>
      <c r="K191" s="50">
        <v>0</v>
      </c>
      <c r="L191" s="50">
        <v>0</v>
      </c>
      <c r="M191" s="50">
        <v>0</v>
      </c>
      <c r="N191" s="50">
        <v>0</v>
      </c>
      <c r="O191" t="str">
        <f>IFERROR(VLOOKUP(A191,'EU-OECD'!$D$2:$E$29,2,FALSE)," ")</f>
        <v xml:space="preserve"> </v>
      </c>
      <c r="P191" t="str">
        <f t="shared" si="4"/>
        <v xml:space="preserve"> </v>
      </c>
      <c r="Q191" s="62" t="str">
        <f t="shared" si="5"/>
        <v xml:space="preserve"> </v>
      </c>
    </row>
    <row r="192" spans="1:17" s="66" customFormat="1">
      <c r="A192" s="64" t="s">
        <v>59</v>
      </c>
      <c r="B192" s="84">
        <v>0.42749999999999999</v>
      </c>
      <c r="C192" s="84">
        <v>0.41749999999999998</v>
      </c>
      <c r="D192" s="84">
        <v>0.40500000000000003</v>
      </c>
      <c r="E192" s="84">
        <v>0.44</v>
      </c>
      <c r="F192" s="84">
        <v>0.42749999999999999</v>
      </c>
      <c r="G192" s="84">
        <v>0.4325</v>
      </c>
      <c r="H192" s="84">
        <v>0.44500000000000001</v>
      </c>
      <c r="I192" s="84">
        <v>0.4375</v>
      </c>
      <c r="J192" s="84">
        <v>0.35249999999999998</v>
      </c>
      <c r="K192" s="84">
        <v>0.32750000000000001</v>
      </c>
      <c r="L192" s="84">
        <v>0.33250000000000002</v>
      </c>
      <c r="M192" s="84">
        <v>0.38500000000000001</v>
      </c>
      <c r="N192" s="84">
        <v>0.38250000000000001</v>
      </c>
      <c r="O192" s="66">
        <f>IFERROR(VLOOKUP(A192,'EU-OECD'!$D$2:$E$29,2,FALSE)," ")</f>
        <v>1</v>
      </c>
      <c r="P192" s="66">
        <f t="shared" si="4"/>
        <v>0.38250000000000001</v>
      </c>
      <c r="Q192" s="67">
        <f t="shared" si="5"/>
        <v>-1.2671325638664435</v>
      </c>
    </row>
    <row r="193" spans="1:17">
      <c r="A193" s="61" t="s">
        <v>58</v>
      </c>
      <c r="B193" s="50">
        <v>0.435</v>
      </c>
      <c r="C193" s="50">
        <v>0.39500000000000002</v>
      </c>
      <c r="D193" s="50">
        <v>0.45</v>
      </c>
      <c r="E193" s="50">
        <v>0.45750000000000002</v>
      </c>
      <c r="F193" s="50">
        <v>0.47499999999999998</v>
      </c>
      <c r="G193" s="50">
        <v>0.46750000000000003</v>
      </c>
      <c r="H193" s="50">
        <v>0.47</v>
      </c>
      <c r="I193" s="50">
        <v>0.45500000000000002</v>
      </c>
      <c r="J193" s="50">
        <v>0.25</v>
      </c>
      <c r="K193" s="50">
        <v>0.255</v>
      </c>
      <c r="L193" s="50">
        <v>0.25750000000000001</v>
      </c>
      <c r="M193" s="50">
        <v>0.34749999999999998</v>
      </c>
      <c r="N193" s="50">
        <v>0.29249999999999998</v>
      </c>
      <c r="O193">
        <f>IFERROR(VLOOKUP(A193,'EU-OECD'!$D$2:$E$29,2,FALSE)," ")</f>
        <v>1</v>
      </c>
      <c r="P193">
        <f t="shared" si="4"/>
        <v>0.29249999999999998</v>
      </c>
      <c r="Q193" s="62">
        <f t="shared" si="5"/>
        <v>-0.64102000289714167</v>
      </c>
    </row>
    <row r="194" spans="1:17">
      <c r="A194" s="61" t="s">
        <v>211</v>
      </c>
      <c r="B194" s="50">
        <v>0</v>
      </c>
      <c r="C194" s="50">
        <v>0</v>
      </c>
      <c r="D194" s="50">
        <v>0</v>
      </c>
      <c r="E194" s="50">
        <v>0</v>
      </c>
      <c r="F194" s="50">
        <v>0</v>
      </c>
      <c r="G194" s="50">
        <v>0</v>
      </c>
      <c r="H194" s="50">
        <v>0</v>
      </c>
      <c r="I194" s="50">
        <v>0</v>
      </c>
      <c r="J194" s="50">
        <v>0</v>
      </c>
      <c r="K194" s="50">
        <v>0</v>
      </c>
      <c r="L194" s="50">
        <v>0</v>
      </c>
      <c r="M194" s="50">
        <v>0</v>
      </c>
      <c r="N194" s="50">
        <v>0</v>
      </c>
      <c r="O194" t="str">
        <f>IFERROR(VLOOKUP(A194,'EU-OECD'!$D$2:$E$29,2,FALSE)," ")</f>
        <v xml:space="preserve"> </v>
      </c>
      <c r="P194" t="str">
        <f t="shared" si="4"/>
        <v xml:space="preserve"> </v>
      </c>
      <c r="Q194" s="62" t="str">
        <f t="shared" si="5"/>
        <v xml:space="preserve"> </v>
      </c>
    </row>
    <row r="195" spans="1:17">
      <c r="A195" s="61" t="s">
        <v>237</v>
      </c>
      <c r="B195" s="50">
        <v>1.4999999999999999E-2</v>
      </c>
      <c r="C195" s="50">
        <v>1.4999999999999999E-2</v>
      </c>
      <c r="D195" s="50">
        <v>0.02</v>
      </c>
      <c r="E195" s="50">
        <v>0.03</v>
      </c>
      <c r="F195" s="50">
        <v>3.5000000000000003E-2</v>
      </c>
      <c r="G195" s="50">
        <v>2.75E-2</v>
      </c>
      <c r="H195" s="50">
        <v>0.03</v>
      </c>
      <c r="I195" s="50">
        <v>2.75E-2</v>
      </c>
      <c r="J195" s="50">
        <v>0.03</v>
      </c>
      <c r="K195" s="50">
        <v>0.03</v>
      </c>
      <c r="L195" s="50">
        <v>2.75E-2</v>
      </c>
      <c r="M195" s="50">
        <v>2.75E-2</v>
      </c>
      <c r="N195" s="50">
        <v>0.03</v>
      </c>
      <c r="O195" t="str">
        <f>IFERROR(VLOOKUP(A195,'EU-OECD'!$D$2:$E$29,2,FALSE)," ")</f>
        <v xml:space="preserve"> </v>
      </c>
      <c r="P195" t="str">
        <f t="shared" si="4"/>
        <v xml:space="preserve"> </v>
      </c>
      <c r="Q195" s="62" t="str">
        <f t="shared" si="5"/>
        <v xml:space="preserve"> </v>
      </c>
    </row>
    <row r="196" spans="1:17">
      <c r="A196" s="61" t="s">
        <v>142</v>
      </c>
      <c r="B196" s="50">
        <v>0</v>
      </c>
      <c r="C196" s="50">
        <v>0</v>
      </c>
      <c r="D196" s="50">
        <v>0</v>
      </c>
      <c r="E196" s="50">
        <v>0</v>
      </c>
      <c r="F196" s="50">
        <v>0</v>
      </c>
      <c r="G196" s="50">
        <v>0</v>
      </c>
      <c r="H196" s="50">
        <v>0</v>
      </c>
      <c r="I196" s="50">
        <v>0</v>
      </c>
      <c r="J196" s="50">
        <v>1.2500000000000001E-2</v>
      </c>
      <c r="K196" s="50">
        <v>0.03</v>
      </c>
      <c r="L196" s="50">
        <v>3.2500000000000001E-2</v>
      </c>
      <c r="M196" s="50">
        <v>2.5000000000000001E-2</v>
      </c>
      <c r="N196" s="50">
        <v>1.2500000000000001E-2</v>
      </c>
      <c r="O196" t="str">
        <f>IFERROR(VLOOKUP(A196,'EU-OECD'!$D$2:$E$29,2,FALSE)," ")</f>
        <v xml:space="preserve"> </v>
      </c>
      <c r="P196" t="str">
        <f t="shared" si="4"/>
        <v xml:space="preserve"> </v>
      </c>
      <c r="Q196" s="62" t="str">
        <f t="shared" si="5"/>
        <v xml:space="preserve"> </v>
      </c>
    </row>
    <row r="197" spans="1:17">
      <c r="A197" s="61" t="s">
        <v>72</v>
      </c>
      <c r="B197" s="50">
        <v>0.47249999999999998</v>
      </c>
      <c r="C197" s="50">
        <v>0.49</v>
      </c>
      <c r="D197" s="50">
        <v>0.50749999999999995</v>
      </c>
      <c r="E197" s="50">
        <v>0.53749999999999998</v>
      </c>
      <c r="F197" s="50">
        <v>0.55000000000000004</v>
      </c>
      <c r="G197" s="50">
        <v>0.5625</v>
      </c>
      <c r="H197" s="50">
        <v>0.5625</v>
      </c>
      <c r="I197" s="50">
        <v>0.57499999999999996</v>
      </c>
      <c r="J197" s="50">
        <v>0.56000000000000005</v>
      </c>
      <c r="K197" s="50">
        <v>0.53749999999999998</v>
      </c>
      <c r="L197" s="50">
        <v>0.51</v>
      </c>
      <c r="M197" s="50">
        <v>0.50249999999999995</v>
      </c>
      <c r="N197" s="50">
        <v>0.49</v>
      </c>
      <c r="O197" t="str">
        <f>IFERROR(VLOOKUP(A197,'EU-OECD'!$D$2:$E$29,2,FALSE)," ")</f>
        <v xml:space="preserve"> </v>
      </c>
      <c r="P197" t="str">
        <f t="shared" si="4"/>
        <v xml:space="preserve"> </v>
      </c>
      <c r="Q197" s="62" t="str">
        <f t="shared" si="5"/>
        <v xml:space="preserve"> </v>
      </c>
    </row>
    <row r="198" spans="1:17">
      <c r="A198" s="61" t="s">
        <v>45</v>
      </c>
      <c r="B198" s="50">
        <v>0.13500000000000001</v>
      </c>
      <c r="C198" s="50">
        <v>0.115</v>
      </c>
      <c r="D198" s="50">
        <v>0.1125</v>
      </c>
      <c r="E198" s="50">
        <v>0.1</v>
      </c>
      <c r="F198" s="50">
        <v>0.10249999999999999</v>
      </c>
      <c r="G198" s="50">
        <v>8.2500000000000004E-2</v>
      </c>
      <c r="H198" s="50">
        <v>6.25E-2</v>
      </c>
      <c r="I198" s="50">
        <v>0.04</v>
      </c>
      <c r="J198" s="50">
        <v>2.75E-2</v>
      </c>
      <c r="K198" s="50">
        <v>2.75E-2</v>
      </c>
      <c r="L198" s="50">
        <v>2.75E-2</v>
      </c>
      <c r="M198" s="50">
        <v>0.02</v>
      </c>
      <c r="N198" s="50">
        <v>0.02</v>
      </c>
      <c r="O198">
        <f>IFERROR(VLOOKUP(A198,'EU-OECD'!$D$2:$E$29,2,FALSE)," ")</f>
        <v>1</v>
      </c>
      <c r="P198">
        <f t="shared" si="4"/>
        <v>0.02</v>
      </c>
      <c r="Q198" s="62">
        <f t="shared" si="5"/>
        <v>1.2547096955932435</v>
      </c>
    </row>
    <row r="199" spans="1:17">
      <c r="A199" s="61" t="s">
        <v>140</v>
      </c>
      <c r="B199" s="50">
        <v>0.02</v>
      </c>
      <c r="C199" s="50">
        <v>2.2499999999999999E-2</v>
      </c>
      <c r="D199" s="50">
        <v>0.01</v>
      </c>
      <c r="E199" s="50">
        <v>2.5000000000000001E-3</v>
      </c>
      <c r="F199" s="50">
        <v>2.5000000000000001E-3</v>
      </c>
      <c r="G199" s="50">
        <v>0</v>
      </c>
      <c r="H199" s="50">
        <v>1.7500000000000002E-2</v>
      </c>
      <c r="I199" s="50">
        <v>0.04</v>
      </c>
      <c r="J199" s="50">
        <v>4.4999999999999998E-2</v>
      </c>
      <c r="K199" s="50">
        <v>0.06</v>
      </c>
      <c r="L199" s="50">
        <v>0.08</v>
      </c>
      <c r="M199" s="50">
        <v>7.4999999999999997E-2</v>
      </c>
      <c r="N199" s="50">
        <v>8.7499999999999994E-2</v>
      </c>
      <c r="O199" t="str">
        <f>IFERROR(VLOOKUP(A199,'EU-OECD'!$D$2:$E$29,2,FALSE)," ")</f>
        <v xml:space="preserve"> </v>
      </c>
      <c r="P199" t="str">
        <f t="shared" ref="P199:P237" si="6">IF(O199=1,N199," ")</f>
        <v xml:space="preserve"> </v>
      </c>
      <c r="Q199" s="62" t="str">
        <f t="shared" ref="Q199:Q237" si="7">IFERROR((P199-$P$238)/$P$239*(-1)," ")</f>
        <v xml:space="preserve"> </v>
      </c>
    </row>
    <row r="200" spans="1:17">
      <c r="A200" s="61" t="s">
        <v>312</v>
      </c>
      <c r="B200" s="50">
        <v>0.2525</v>
      </c>
      <c r="C200" s="50">
        <v>0.2525</v>
      </c>
      <c r="D200" s="50">
        <v>0.2525</v>
      </c>
      <c r="E200" s="50">
        <v>0.25</v>
      </c>
      <c r="F200" s="50">
        <v>0.25</v>
      </c>
      <c r="G200" s="50">
        <v>0.25</v>
      </c>
      <c r="H200" s="50">
        <v>0.25</v>
      </c>
      <c r="I200" s="50">
        <v>0.24</v>
      </c>
      <c r="J200" s="50">
        <v>0.25750000000000001</v>
      </c>
      <c r="K200" s="50">
        <v>0.25750000000000001</v>
      </c>
      <c r="L200" s="50">
        <v>0.25750000000000001</v>
      </c>
      <c r="M200" s="50">
        <v>0.25</v>
      </c>
      <c r="N200" s="50">
        <v>0.255</v>
      </c>
      <c r="O200" t="str">
        <f>IFERROR(VLOOKUP(A200,'EU-OECD'!$D$2:$E$29,2,FALSE)," ")</f>
        <v xml:space="preserve"> </v>
      </c>
      <c r="P200" t="str">
        <f t="shared" si="6"/>
        <v xml:space="preserve"> </v>
      </c>
      <c r="Q200" s="62" t="str">
        <f t="shared" si="7"/>
        <v xml:space="preserve"> </v>
      </c>
    </row>
    <row r="201" spans="1:17">
      <c r="A201" s="61" t="s">
        <v>230</v>
      </c>
      <c r="B201" s="50">
        <v>2.5000000000000001E-3</v>
      </c>
      <c r="C201" s="50">
        <v>2.5000000000000001E-3</v>
      </c>
      <c r="D201" s="50">
        <v>0</v>
      </c>
      <c r="E201" s="50">
        <v>0</v>
      </c>
      <c r="F201" s="50">
        <v>2.5000000000000001E-3</v>
      </c>
      <c r="G201" s="50">
        <v>5.0000000000000001E-3</v>
      </c>
      <c r="H201" s="50">
        <v>5.0000000000000001E-3</v>
      </c>
      <c r="I201" s="50">
        <v>5.0000000000000001E-3</v>
      </c>
      <c r="J201" s="50">
        <v>2.5000000000000001E-3</v>
      </c>
      <c r="K201" s="50">
        <v>2.5000000000000001E-3</v>
      </c>
      <c r="L201" s="50">
        <v>2.5000000000000001E-3</v>
      </c>
      <c r="M201" s="50">
        <v>2.5000000000000001E-3</v>
      </c>
      <c r="N201" s="50">
        <v>2.5000000000000001E-3</v>
      </c>
      <c r="O201" t="str">
        <f>IFERROR(VLOOKUP(A201,'EU-OECD'!$D$2:$E$29,2,FALSE)," ")</f>
        <v xml:space="preserve"> </v>
      </c>
      <c r="P201" t="str">
        <f t="shared" si="6"/>
        <v xml:space="preserve"> </v>
      </c>
      <c r="Q201" s="62" t="str">
        <f t="shared" si="7"/>
        <v xml:space="preserve"> </v>
      </c>
    </row>
    <row r="202" spans="1:17">
      <c r="A202" s="61" t="s">
        <v>141</v>
      </c>
      <c r="B202" s="50">
        <v>0</v>
      </c>
      <c r="C202" s="50">
        <v>0</v>
      </c>
      <c r="D202" s="50">
        <v>0</v>
      </c>
      <c r="E202" s="50">
        <v>0</v>
      </c>
      <c r="F202" s="50">
        <v>0</v>
      </c>
      <c r="G202" s="50">
        <v>0</v>
      </c>
      <c r="H202" s="50">
        <v>0</v>
      </c>
      <c r="I202" s="50">
        <v>0</v>
      </c>
      <c r="J202" s="50">
        <v>0</v>
      </c>
      <c r="K202" s="50">
        <v>0</v>
      </c>
      <c r="L202" s="50">
        <v>0</v>
      </c>
      <c r="M202" s="50">
        <v>0</v>
      </c>
      <c r="N202" s="50">
        <v>0</v>
      </c>
      <c r="O202" t="str">
        <f>IFERROR(VLOOKUP(A202,'EU-OECD'!$D$2:$E$29,2,FALSE)," ")</f>
        <v xml:space="preserve"> </v>
      </c>
      <c r="P202" t="str">
        <f t="shared" si="6"/>
        <v xml:space="preserve"> </v>
      </c>
      <c r="Q202" s="62" t="str">
        <f t="shared" si="7"/>
        <v xml:space="preserve"> </v>
      </c>
    </row>
    <row r="203" spans="1:17">
      <c r="A203" s="61" t="s">
        <v>313</v>
      </c>
      <c r="B203" s="50" t="s">
        <v>267</v>
      </c>
      <c r="C203" s="50" t="s">
        <v>267</v>
      </c>
      <c r="D203" s="50" t="s">
        <v>267</v>
      </c>
      <c r="E203" s="50" t="s">
        <v>267</v>
      </c>
      <c r="F203" s="50" t="s">
        <v>267</v>
      </c>
      <c r="G203" s="50" t="s">
        <v>267</v>
      </c>
      <c r="H203" s="50" t="s">
        <v>267</v>
      </c>
      <c r="I203" s="50" t="s">
        <v>267</v>
      </c>
      <c r="J203" s="50" t="s">
        <v>267</v>
      </c>
      <c r="K203" s="50" t="s">
        <v>267</v>
      </c>
      <c r="L203" s="50" t="s">
        <v>267</v>
      </c>
      <c r="M203" s="50" t="s">
        <v>267</v>
      </c>
      <c r="N203" s="50" t="s">
        <v>267</v>
      </c>
      <c r="O203" t="str">
        <f>IFERROR(VLOOKUP(A203,'EU-OECD'!$D$2:$E$29,2,FALSE)," ")</f>
        <v xml:space="preserve"> </v>
      </c>
      <c r="P203" t="str">
        <f t="shared" si="6"/>
        <v xml:space="preserve"> </v>
      </c>
      <c r="Q203" s="62" t="str">
        <f t="shared" si="7"/>
        <v xml:space="preserve"> </v>
      </c>
    </row>
    <row r="204" spans="1:17">
      <c r="A204" s="61" t="s">
        <v>197</v>
      </c>
      <c r="B204" s="50">
        <v>0</v>
      </c>
      <c r="C204" s="50">
        <v>0</v>
      </c>
      <c r="D204" s="50">
        <v>0</v>
      </c>
      <c r="E204" s="50">
        <v>0</v>
      </c>
      <c r="F204" s="50">
        <v>0</v>
      </c>
      <c r="G204" s="50">
        <v>0</v>
      </c>
      <c r="H204" s="50">
        <v>0</v>
      </c>
      <c r="I204" s="50">
        <v>0</v>
      </c>
      <c r="J204" s="50">
        <v>0</v>
      </c>
      <c r="K204" s="50">
        <v>0</v>
      </c>
      <c r="L204" s="50">
        <v>0</v>
      </c>
      <c r="M204" s="50">
        <v>0</v>
      </c>
      <c r="N204" s="50">
        <v>0</v>
      </c>
      <c r="O204" t="str">
        <f>IFERROR(VLOOKUP(A204,'EU-OECD'!$D$2:$E$29,2,FALSE)," ")</f>
        <v xml:space="preserve"> </v>
      </c>
      <c r="P204" t="str">
        <f t="shared" si="6"/>
        <v xml:space="preserve"> </v>
      </c>
      <c r="Q204" s="62" t="str">
        <f t="shared" si="7"/>
        <v xml:space="preserve"> </v>
      </c>
    </row>
    <row r="205" spans="1:17">
      <c r="A205" s="61" t="s">
        <v>61</v>
      </c>
      <c r="B205" s="50">
        <v>3.2500000000000001E-2</v>
      </c>
      <c r="C205" s="50">
        <v>0.03</v>
      </c>
      <c r="D205" s="50">
        <v>2.2499999999999999E-2</v>
      </c>
      <c r="E205" s="50">
        <v>3.2500000000000001E-2</v>
      </c>
      <c r="F205" s="50">
        <v>2.5000000000000001E-2</v>
      </c>
      <c r="G205" s="50">
        <v>2.5000000000000001E-2</v>
      </c>
      <c r="H205" s="50">
        <v>3.7499999999999999E-2</v>
      </c>
      <c r="I205" s="50">
        <v>3.7499999999999999E-2</v>
      </c>
      <c r="J205" s="50">
        <v>0.02</v>
      </c>
      <c r="K205" s="50">
        <v>1.7500000000000002E-2</v>
      </c>
      <c r="L205" s="50">
        <v>2.2499999999999999E-2</v>
      </c>
      <c r="M205" s="50">
        <v>3.5000000000000003E-2</v>
      </c>
      <c r="N205" s="50">
        <v>2.5000000000000001E-2</v>
      </c>
      <c r="O205">
        <f>IFERROR(VLOOKUP(A205,'EU-OECD'!$D$2:$E$29,2,FALSE)," ")</f>
        <v>1</v>
      </c>
      <c r="P205">
        <f t="shared" si="6"/>
        <v>2.5000000000000001E-2</v>
      </c>
      <c r="Q205" s="62">
        <f t="shared" si="7"/>
        <v>1.2199256644282823</v>
      </c>
    </row>
    <row r="206" spans="1:17">
      <c r="A206" s="61" t="s">
        <v>78</v>
      </c>
      <c r="B206" s="50">
        <v>0.2</v>
      </c>
      <c r="C206" s="50">
        <v>0.245</v>
      </c>
      <c r="D206" s="50">
        <v>0.27500000000000002</v>
      </c>
      <c r="E206" s="50">
        <v>0.32250000000000001</v>
      </c>
      <c r="F206" s="50">
        <v>0.35249999999999998</v>
      </c>
      <c r="G206" s="50">
        <v>0.38</v>
      </c>
      <c r="H206" s="50">
        <v>0.42499999999999999</v>
      </c>
      <c r="I206" s="50">
        <v>0.3775</v>
      </c>
      <c r="J206" s="50">
        <v>0.215</v>
      </c>
      <c r="K206" s="50">
        <v>0.20250000000000001</v>
      </c>
      <c r="L206" s="50">
        <v>0.22500000000000001</v>
      </c>
      <c r="M206" s="50">
        <v>0.26</v>
      </c>
      <c r="N206" s="50">
        <v>0.30249999999999999</v>
      </c>
      <c r="O206" t="str">
        <f>IFERROR(VLOOKUP(A206,'EU-OECD'!$D$2:$E$29,2,FALSE)," ")</f>
        <v xml:space="preserve"> </v>
      </c>
      <c r="P206" t="str">
        <f t="shared" si="6"/>
        <v xml:space="preserve"> </v>
      </c>
      <c r="Q206" s="62" t="str">
        <f t="shared" si="7"/>
        <v xml:space="preserve"> </v>
      </c>
    </row>
    <row r="207" spans="1:17">
      <c r="A207" s="61" t="s">
        <v>139</v>
      </c>
      <c r="B207" s="50">
        <v>0.35</v>
      </c>
      <c r="C207" s="50">
        <v>0.35749999999999998</v>
      </c>
      <c r="D207" s="50">
        <v>0.32250000000000001</v>
      </c>
      <c r="E207" s="50">
        <v>0.28999999999999998</v>
      </c>
      <c r="F207" s="50">
        <v>0.30499999999999999</v>
      </c>
      <c r="G207" s="50">
        <v>0.315</v>
      </c>
      <c r="H207" s="50">
        <v>0.32750000000000001</v>
      </c>
      <c r="I207" s="50">
        <v>0.34499999999999997</v>
      </c>
      <c r="J207" s="50">
        <v>0.39</v>
      </c>
      <c r="K207" s="50">
        <v>0.42249999999999999</v>
      </c>
      <c r="L207" s="50">
        <v>0.41</v>
      </c>
      <c r="M207" s="50">
        <v>0.39500000000000002</v>
      </c>
      <c r="N207" s="50">
        <v>0.40250000000000002</v>
      </c>
      <c r="O207" t="str">
        <f>IFERROR(VLOOKUP(A207,'EU-OECD'!$D$2:$E$29,2,FALSE)," ")</f>
        <v xml:space="preserve"> </v>
      </c>
      <c r="P207" t="str">
        <f t="shared" si="6"/>
        <v xml:space="preserve"> </v>
      </c>
      <c r="Q207" s="62" t="str">
        <f t="shared" si="7"/>
        <v xml:space="preserve"> </v>
      </c>
    </row>
    <row r="208" spans="1:17">
      <c r="A208" s="61" t="s">
        <v>128</v>
      </c>
      <c r="B208" s="50">
        <v>0.26750000000000002</v>
      </c>
      <c r="C208" s="50">
        <v>0.27750000000000002</v>
      </c>
      <c r="D208" s="50">
        <v>0.29749999999999999</v>
      </c>
      <c r="E208" s="50">
        <v>0.33250000000000002</v>
      </c>
      <c r="F208" s="50">
        <v>0.36</v>
      </c>
      <c r="G208" s="50">
        <v>0.39250000000000002</v>
      </c>
      <c r="H208" s="50">
        <v>0.375</v>
      </c>
      <c r="I208" s="50">
        <v>0.35749999999999998</v>
      </c>
      <c r="J208" s="50">
        <v>0.35749999999999998</v>
      </c>
      <c r="K208" s="50">
        <v>0.33750000000000002</v>
      </c>
      <c r="L208" s="50">
        <v>0.315</v>
      </c>
      <c r="M208" s="50">
        <v>0.3175</v>
      </c>
      <c r="N208" s="50">
        <v>0.33</v>
      </c>
      <c r="O208" t="str">
        <f>IFERROR(VLOOKUP(A208,'EU-OECD'!$D$2:$E$29,2,FALSE)," ")</f>
        <v xml:space="preserve"> </v>
      </c>
      <c r="P208" t="str">
        <f t="shared" si="6"/>
        <v xml:space="preserve"> </v>
      </c>
      <c r="Q208" s="62" t="str">
        <f t="shared" si="7"/>
        <v xml:space="preserve"> </v>
      </c>
    </row>
    <row r="209" spans="1:17">
      <c r="A209" s="61" t="s">
        <v>213</v>
      </c>
      <c r="B209" s="50">
        <v>0.12</v>
      </c>
      <c r="C209" s="50">
        <v>0.17499999999999999</v>
      </c>
      <c r="D209" s="50">
        <v>0.1925</v>
      </c>
      <c r="E209" s="50">
        <v>0.1825</v>
      </c>
      <c r="F209" s="50">
        <v>0.1525</v>
      </c>
      <c r="G209" s="50">
        <v>0.16750000000000001</v>
      </c>
      <c r="H209" s="50">
        <v>0.17249999999999999</v>
      </c>
      <c r="I209" s="50">
        <v>0.24</v>
      </c>
      <c r="J209" s="50">
        <v>0.27500000000000002</v>
      </c>
      <c r="K209" s="50">
        <v>0.28749999999999998</v>
      </c>
      <c r="L209" s="50">
        <v>0.28499999999999998</v>
      </c>
      <c r="M209" s="50">
        <v>0.28000000000000003</v>
      </c>
      <c r="N209" s="50">
        <v>0.28749999999999998</v>
      </c>
      <c r="O209" t="str">
        <f>IFERROR(VLOOKUP(A209,'EU-OECD'!$D$2:$E$29,2,FALSE)," ")</f>
        <v xml:space="preserve"> </v>
      </c>
      <c r="P209" t="str">
        <f t="shared" si="6"/>
        <v xml:space="preserve"> </v>
      </c>
      <c r="Q209" s="62" t="str">
        <f t="shared" si="7"/>
        <v xml:space="preserve"> </v>
      </c>
    </row>
    <row r="210" spans="1:17">
      <c r="A210" s="61" t="s">
        <v>202</v>
      </c>
      <c r="B210" s="50">
        <v>0.01</v>
      </c>
      <c r="C210" s="50">
        <v>0</v>
      </c>
      <c r="D210" s="50">
        <v>0</v>
      </c>
      <c r="E210" s="50">
        <v>0</v>
      </c>
      <c r="F210" s="50">
        <v>0</v>
      </c>
      <c r="G210" s="50">
        <v>0</v>
      </c>
      <c r="H210" s="50">
        <v>0</v>
      </c>
      <c r="I210" s="50">
        <v>2.5000000000000001E-3</v>
      </c>
      <c r="J210" s="50">
        <v>2.5000000000000001E-3</v>
      </c>
      <c r="K210" s="50">
        <v>2.5000000000000001E-3</v>
      </c>
      <c r="L210" s="50">
        <v>5.0000000000000001E-3</v>
      </c>
      <c r="M210" s="50">
        <v>5.0000000000000001E-3</v>
      </c>
      <c r="N210" s="50">
        <v>7.4999999999999997E-3</v>
      </c>
      <c r="O210" t="str">
        <f>IFERROR(VLOOKUP(A210,'EU-OECD'!$D$2:$E$29,2,FALSE)," ")</f>
        <v xml:space="preserve"> </v>
      </c>
      <c r="P210" t="str">
        <f t="shared" si="6"/>
        <v xml:space="preserve"> </v>
      </c>
      <c r="Q210" s="62" t="str">
        <f t="shared" si="7"/>
        <v xml:space="preserve"> </v>
      </c>
    </row>
    <row r="211" spans="1:17">
      <c r="A211" s="61" t="s">
        <v>114</v>
      </c>
      <c r="B211" s="50">
        <v>0.3075</v>
      </c>
      <c r="C211" s="50">
        <v>0.25</v>
      </c>
      <c r="D211" s="50">
        <v>0.27500000000000002</v>
      </c>
      <c r="E211" s="50">
        <v>0.28249999999999997</v>
      </c>
      <c r="F211" s="50">
        <v>0.30249999999999999</v>
      </c>
      <c r="G211" s="50">
        <v>0.32250000000000001</v>
      </c>
      <c r="H211" s="50">
        <v>0.34250000000000003</v>
      </c>
      <c r="I211" s="50">
        <v>0.35499999999999998</v>
      </c>
      <c r="J211" s="50">
        <v>0.33500000000000002</v>
      </c>
      <c r="K211" s="50">
        <v>0.33250000000000002</v>
      </c>
      <c r="L211" s="50">
        <v>0.315</v>
      </c>
      <c r="M211" s="50">
        <v>0.32750000000000001</v>
      </c>
      <c r="N211" s="50">
        <v>0.33</v>
      </c>
      <c r="O211" t="str">
        <f>IFERROR(VLOOKUP(A211,'EU-OECD'!$D$2:$E$29,2,FALSE)," ")</f>
        <v xml:space="preserve"> </v>
      </c>
      <c r="P211" t="str">
        <f t="shared" si="6"/>
        <v xml:space="preserve"> </v>
      </c>
      <c r="Q211" s="62" t="str">
        <f t="shared" si="7"/>
        <v xml:space="preserve"> </v>
      </c>
    </row>
    <row r="212" spans="1:17">
      <c r="A212" s="61" t="s">
        <v>192</v>
      </c>
      <c r="B212" s="50">
        <v>0</v>
      </c>
      <c r="C212" s="50">
        <v>2.5000000000000001E-3</v>
      </c>
      <c r="D212" s="50">
        <v>0</v>
      </c>
      <c r="E212" s="50">
        <v>0</v>
      </c>
      <c r="F212" s="50">
        <v>0</v>
      </c>
      <c r="G212" s="50">
        <v>0</v>
      </c>
      <c r="H212" s="50">
        <v>0</v>
      </c>
      <c r="I212" s="50">
        <v>0</v>
      </c>
      <c r="J212" s="50">
        <v>0</v>
      </c>
      <c r="K212" s="50">
        <v>0</v>
      </c>
      <c r="L212" s="50">
        <v>0</v>
      </c>
      <c r="M212" s="50">
        <v>0</v>
      </c>
      <c r="N212" s="50">
        <v>0</v>
      </c>
      <c r="O212" t="str">
        <f>IFERROR(VLOOKUP(A212,'EU-OECD'!$D$2:$E$29,2,FALSE)," ")</f>
        <v xml:space="preserve"> </v>
      </c>
      <c r="P212" t="str">
        <f t="shared" si="6"/>
        <v xml:space="preserve"> </v>
      </c>
      <c r="Q212" s="62" t="str">
        <f t="shared" si="7"/>
        <v xml:space="preserve"> </v>
      </c>
    </row>
    <row r="213" spans="1:17">
      <c r="A213" s="61" t="s">
        <v>222</v>
      </c>
      <c r="B213" s="50">
        <v>0.04</v>
      </c>
      <c r="C213" s="50">
        <v>2.2499999999999999E-2</v>
      </c>
      <c r="D213" s="50">
        <v>4.2500000000000003E-2</v>
      </c>
      <c r="E213" s="50">
        <v>4.2500000000000003E-2</v>
      </c>
      <c r="F213" s="50">
        <v>4.7500000000000001E-2</v>
      </c>
      <c r="G213" s="50">
        <v>0.05</v>
      </c>
      <c r="H213" s="50">
        <v>5.5E-2</v>
      </c>
      <c r="I213" s="50">
        <v>4.7500000000000001E-2</v>
      </c>
      <c r="J213" s="50">
        <v>0.04</v>
      </c>
      <c r="K213" s="50">
        <v>0.04</v>
      </c>
      <c r="L213" s="50">
        <v>4.2500000000000003E-2</v>
      </c>
      <c r="M213" s="50">
        <v>0.04</v>
      </c>
      <c r="N213" s="50">
        <v>0.03</v>
      </c>
      <c r="O213" t="str">
        <f>IFERROR(VLOOKUP(A213,'EU-OECD'!$D$2:$E$29,2,FALSE)," ")</f>
        <v xml:space="preserve"> </v>
      </c>
      <c r="P213" t="str">
        <f t="shared" si="6"/>
        <v xml:space="preserve"> </v>
      </c>
      <c r="Q213" s="62" t="str">
        <f t="shared" si="7"/>
        <v xml:space="preserve"> </v>
      </c>
    </row>
    <row r="214" spans="1:17">
      <c r="A214" s="61" t="s">
        <v>314</v>
      </c>
      <c r="B214" s="50" t="s">
        <v>267</v>
      </c>
      <c r="C214" s="50" t="s">
        <v>267</v>
      </c>
      <c r="D214" s="50" t="s">
        <v>267</v>
      </c>
      <c r="E214" s="50" t="s">
        <v>267</v>
      </c>
      <c r="F214" s="50" t="s">
        <v>267</v>
      </c>
      <c r="G214" s="50" t="s">
        <v>267</v>
      </c>
      <c r="H214" s="50" t="s">
        <v>267</v>
      </c>
      <c r="I214" s="50" t="s">
        <v>267</v>
      </c>
      <c r="J214" s="50" t="s">
        <v>267</v>
      </c>
      <c r="K214" s="50" t="s">
        <v>267</v>
      </c>
      <c r="L214" s="50" t="s">
        <v>267</v>
      </c>
      <c r="M214" s="50" t="s">
        <v>267</v>
      </c>
      <c r="N214" s="50" t="s">
        <v>267</v>
      </c>
      <c r="O214" t="str">
        <f>IFERROR(VLOOKUP(A214,'EU-OECD'!$D$2:$E$29,2,FALSE)," ")</f>
        <v xml:space="preserve"> </v>
      </c>
      <c r="P214" t="str">
        <f t="shared" si="6"/>
        <v xml:space="preserve"> </v>
      </c>
      <c r="Q214" s="62" t="str">
        <f t="shared" si="7"/>
        <v xml:space="preserve"> </v>
      </c>
    </row>
    <row r="215" spans="1:17">
      <c r="A215" s="61" t="s">
        <v>129</v>
      </c>
      <c r="B215" s="50">
        <v>0</v>
      </c>
      <c r="C215" s="50">
        <v>0</v>
      </c>
      <c r="D215" s="50">
        <v>0</v>
      </c>
      <c r="E215" s="50">
        <v>0</v>
      </c>
      <c r="F215" s="50">
        <v>0</v>
      </c>
      <c r="G215" s="50">
        <v>0</v>
      </c>
      <c r="H215" s="50">
        <v>0</v>
      </c>
      <c r="I215" s="50">
        <v>0</v>
      </c>
      <c r="J215" s="50">
        <v>0</v>
      </c>
      <c r="K215" s="50">
        <v>0</v>
      </c>
      <c r="L215" s="50">
        <v>0</v>
      </c>
      <c r="M215" s="50">
        <v>0</v>
      </c>
      <c r="N215" s="50">
        <v>0</v>
      </c>
      <c r="O215" t="str">
        <f>IFERROR(VLOOKUP(A215,'EU-OECD'!$D$2:$E$29,2,FALSE)," ")</f>
        <v xml:space="preserve"> </v>
      </c>
      <c r="P215" t="str">
        <f t="shared" si="6"/>
        <v xml:space="preserve"> </v>
      </c>
      <c r="Q215" s="62" t="str">
        <f t="shared" si="7"/>
        <v xml:space="preserve"> </v>
      </c>
    </row>
    <row r="216" spans="1:17">
      <c r="A216" s="61" t="s">
        <v>115</v>
      </c>
      <c r="B216" s="50">
        <v>5.0000000000000001E-3</v>
      </c>
      <c r="C216" s="50">
        <v>0</v>
      </c>
      <c r="D216" s="50">
        <v>0</v>
      </c>
      <c r="E216" s="50">
        <v>0</v>
      </c>
      <c r="F216" s="50">
        <v>0</v>
      </c>
      <c r="G216" s="50">
        <v>0</v>
      </c>
      <c r="H216" s="50">
        <v>0</v>
      </c>
      <c r="I216" s="50">
        <v>0</v>
      </c>
      <c r="J216" s="50">
        <v>0</v>
      </c>
      <c r="K216" s="50">
        <v>0</v>
      </c>
      <c r="L216" s="50">
        <v>0</v>
      </c>
      <c r="M216" s="50">
        <v>2.5000000000000001E-3</v>
      </c>
      <c r="N216" s="50">
        <v>2.5000000000000001E-3</v>
      </c>
      <c r="O216" t="str">
        <f>IFERROR(VLOOKUP(A216,'EU-OECD'!$D$2:$E$29,2,FALSE)," ")</f>
        <v xml:space="preserve"> </v>
      </c>
      <c r="P216" t="str">
        <f t="shared" si="6"/>
        <v xml:space="preserve"> </v>
      </c>
      <c r="Q216" s="62" t="str">
        <f t="shared" si="7"/>
        <v xml:space="preserve"> </v>
      </c>
    </row>
    <row r="217" spans="1:17">
      <c r="A217" s="61" t="s">
        <v>116</v>
      </c>
      <c r="B217" s="50">
        <v>4.4999999999999998E-2</v>
      </c>
      <c r="C217" s="50">
        <v>3.7499999999999999E-2</v>
      </c>
      <c r="D217" s="50">
        <v>0.1</v>
      </c>
      <c r="E217" s="50">
        <v>8.2500000000000004E-2</v>
      </c>
      <c r="F217" s="50">
        <v>8.5000000000000006E-2</v>
      </c>
      <c r="G217" s="50">
        <v>4.2500000000000003E-2</v>
      </c>
      <c r="H217" s="50">
        <v>1.7500000000000002E-2</v>
      </c>
      <c r="I217" s="50">
        <v>1.2500000000000001E-2</v>
      </c>
      <c r="J217" s="50">
        <v>7.4999999999999997E-3</v>
      </c>
      <c r="K217" s="50">
        <v>1.2500000000000001E-2</v>
      </c>
      <c r="L217" s="50">
        <v>2.2499999999999999E-2</v>
      </c>
      <c r="M217" s="50">
        <v>0.03</v>
      </c>
      <c r="N217" s="50">
        <v>0.02</v>
      </c>
      <c r="O217" t="str">
        <f>IFERROR(VLOOKUP(A217,'EU-OECD'!$D$2:$E$29,2,FALSE)," ")</f>
        <v xml:space="preserve"> </v>
      </c>
      <c r="P217" t="str">
        <f t="shared" si="6"/>
        <v xml:space="preserve"> </v>
      </c>
      <c r="Q217" s="62" t="str">
        <f t="shared" si="7"/>
        <v xml:space="preserve"> </v>
      </c>
    </row>
    <row r="218" spans="1:17">
      <c r="A218" s="61" t="s">
        <v>79</v>
      </c>
      <c r="B218" s="50">
        <v>0.1925</v>
      </c>
      <c r="C218" s="50">
        <v>0.17499999999999999</v>
      </c>
      <c r="D218" s="50">
        <v>0.1875</v>
      </c>
      <c r="E218" s="50">
        <v>0.21249999999999999</v>
      </c>
      <c r="F218" s="50">
        <v>0.2175</v>
      </c>
      <c r="G218" s="50">
        <v>0.2225</v>
      </c>
      <c r="H218" s="50">
        <v>0.23499999999999999</v>
      </c>
      <c r="I218" s="50">
        <v>0.23499999999999999</v>
      </c>
      <c r="J218" s="50">
        <v>0.21249999999999999</v>
      </c>
      <c r="K218" s="50">
        <v>0.20499999999999999</v>
      </c>
      <c r="L218" s="50">
        <v>0.19750000000000001</v>
      </c>
      <c r="M218" s="50">
        <v>0.24249999999999999</v>
      </c>
      <c r="N218" s="50">
        <v>0.22750000000000001</v>
      </c>
      <c r="O218" t="str">
        <f>IFERROR(VLOOKUP(A218,'EU-OECD'!$D$2:$E$29,2,FALSE)," ")</f>
        <v xml:space="preserve"> </v>
      </c>
      <c r="P218" t="str">
        <f t="shared" si="6"/>
        <v xml:space="preserve"> </v>
      </c>
      <c r="Q218" s="62" t="str">
        <f t="shared" si="7"/>
        <v xml:space="preserve"> </v>
      </c>
    </row>
    <row r="219" spans="1:17">
      <c r="A219" s="61" t="s">
        <v>172</v>
      </c>
      <c r="B219" s="50">
        <v>3.5000000000000003E-2</v>
      </c>
      <c r="C219" s="50">
        <v>3.2500000000000001E-2</v>
      </c>
      <c r="D219" s="50">
        <v>2.75E-2</v>
      </c>
      <c r="E219" s="50">
        <v>1.4999999999999999E-2</v>
      </c>
      <c r="F219" s="50">
        <v>5.0000000000000001E-3</v>
      </c>
      <c r="G219" s="50">
        <v>5.0000000000000001E-3</v>
      </c>
      <c r="H219" s="50">
        <v>0.01</v>
      </c>
      <c r="I219" s="50">
        <v>1.2500000000000001E-2</v>
      </c>
      <c r="J219" s="50">
        <v>1.4999999999999999E-2</v>
      </c>
      <c r="K219" s="50">
        <v>1.2500000000000001E-2</v>
      </c>
      <c r="L219" s="50">
        <v>1.2500000000000001E-2</v>
      </c>
      <c r="M219" s="50">
        <v>0.02</v>
      </c>
      <c r="N219" s="50">
        <v>3.7499999999999999E-2</v>
      </c>
      <c r="O219" t="str">
        <f>IFERROR(VLOOKUP(A219,'EU-OECD'!$D$2:$E$29,2,FALSE)," ")</f>
        <v xml:space="preserve"> </v>
      </c>
      <c r="P219" t="str">
        <f t="shared" si="6"/>
        <v xml:space="preserve"> </v>
      </c>
      <c r="Q219" s="62" t="str">
        <f t="shared" si="7"/>
        <v xml:space="preserve"> </v>
      </c>
    </row>
    <row r="220" spans="1:17">
      <c r="A220" s="61" t="s">
        <v>315</v>
      </c>
      <c r="B220" s="50">
        <v>0</v>
      </c>
      <c r="C220" s="50">
        <v>0</v>
      </c>
      <c r="D220" s="50">
        <v>0</v>
      </c>
      <c r="E220" s="50">
        <v>0</v>
      </c>
      <c r="F220" s="50">
        <v>0</v>
      </c>
      <c r="G220" s="50">
        <v>0</v>
      </c>
      <c r="H220" s="50">
        <v>0</v>
      </c>
      <c r="I220" s="50">
        <v>0</v>
      </c>
      <c r="J220" s="50">
        <v>0</v>
      </c>
      <c r="K220" s="50">
        <v>0</v>
      </c>
      <c r="L220" s="50">
        <v>0</v>
      </c>
      <c r="M220" s="50">
        <v>0</v>
      </c>
      <c r="N220" s="50">
        <v>0</v>
      </c>
      <c r="O220" t="str">
        <f>IFERROR(VLOOKUP(A220,'EU-OECD'!$D$2:$E$29,2,FALSE)," ")</f>
        <v xml:space="preserve"> </v>
      </c>
      <c r="P220" t="str">
        <f t="shared" si="6"/>
        <v xml:space="preserve"> </v>
      </c>
      <c r="Q220" s="62" t="str">
        <f t="shared" si="7"/>
        <v xml:space="preserve"> </v>
      </c>
    </row>
    <row r="221" spans="1:17">
      <c r="A221" s="61" t="s">
        <v>316</v>
      </c>
      <c r="B221" s="50">
        <v>0</v>
      </c>
      <c r="C221" s="50">
        <v>0</v>
      </c>
      <c r="D221" s="50">
        <v>0</v>
      </c>
      <c r="E221" s="50">
        <v>0</v>
      </c>
      <c r="F221" s="50">
        <v>0</v>
      </c>
      <c r="G221" s="50">
        <v>0</v>
      </c>
      <c r="H221" s="50">
        <v>0</v>
      </c>
      <c r="I221" s="50">
        <v>0</v>
      </c>
      <c r="J221" s="50">
        <v>0</v>
      </c>
      <c r="K221" s="50">
        <v>0</v>
      </c>
      <c r="L221" s="50">
        <v>0</v>
      </c>
      <c r="M221" s="50">
        <v>0</v>
      </c>
      <c r="N221" s="50">
        <v>0</v>
      </c>
      <c r="O221" t="str">
        <f>IFERROR(VLOOKUP(A221,'EU-OECD'!$D$2:$E$29,2,FALSE)," ")</f>
        <v xml:space="preserve"> </v>
      </c>
      <c r="P221" t="str">
        <f t="shared" si="6"/>
        <v xml:space="preserve"> </v>
      </c>
      <c r="Q221" s="62" t="str">
        <f t="shared" si="7"/>
        <v xml:space="preserve"> </v>
      </c>
    </row>
    <row r="222" spans="1:17">
      <c r="A222" s="61" t="s">
        <v>195</v>
      </c>
      <c r="B222" s="50">
        <v>8.7499999999999994E-2</v>
      </c>
      <c r="C222" s="50">
        <v>3.2500000000000001E-2</v>
      </c>
      <c r="D222" s="50">
        <v>2.5000000000000001E-2</v>
      </c>
      <c r="E222" s="50">
        <v>3.5000000000000003E-2</v>
      </c>
      <c r="F222" s="50">
        <v>0.05</v>
      </c>
      <c r="G222" s="50">
        <v>0.05</v>
      </c>
      <c r="H222" s="50">
        <v>3.7499999999999999E-2</v>
      </c>
      <c r="I222" s="50">
        <v>4.7500000000000001E-2</v>
      </c>
      <c r="J222" s="50">
        <v>2.75E-2</v>
      </c>
      <c r="K222" s="50">
        <v>2.2499999999999999E-2</v>
      </c>
      <c r="L222" s="50">
        <v>1.2500000000000001E-2</v>
      </c>
      <c r="M222" s="50">
        <v>2.2499999999999999E-2</v>
      </c>
      <c r="N222" s="50">
        <v>2.5000000000000001E-2</v>
      </c>
      <c r="O222" t="str">
        <f>IFERROR(VLOOKUP(A222,'EU-OECD'!$D$2:$E$29,2,FALSE)," ")</f>
        <v xml:space="preserve"> </v>
      </c>
      <c r="P222" t="str">
        <f t="shared" si="6"/>
        <v xml:space="preserve"> </v>
      </c>
      <c r="Q222" s="62" t="str">
        <f t="shared" si="7"/>
        <v xml:space="preserve"> </v>
      </c>
    </row>
    <row r="223" spans="1:17">
      <c r="A223" s="61" t="s">
        <v>158</v>
      </c>
      <c r="B223" s="50">
        <v>0.32</v>
      </c>
      <c r="C223" s="50">
        <v>0.32750000000000001</v>
      </c>
      <c r="D223" s="50">
        <v>0.38250000000000001</v>
      </c>
      <c r="E223" s="50">
        <v>0.39750000000000002</v>
      </c>
      <c r="F223" s="50">
        <v>0.37</v>
      </c>
      <c r="G223" s="50">
        <v>0.36</v>
      </c>
      <c r="H223" s="50">
        <v>0.40749999999999997</v>
      </c>
      <c r="I223" s="50">
        <v>0.38750000000000001</v>
      </c>
      <c r="J223" s="50">
        <v>0.27750000000000002</v>
      </c>
      <c r="K223" s="50">
        <v>0.2525</v>
      </c>
      <c r="L223" s="50">
        <v>0.2475</v>
      </c>
      <c r="M223" s="50">
        <v>0.26500000000000001</v>
      </c>
      <c r="N223" s="50">
        <v>0.22</v>
      </c>
      <c r="O223" t="str">
        <f>IFERROR(VLOOKUP(A223,'EU-OECD'!$D$2:$E$29,2,FALSE)," ")</f>
        <v xml:space="preserve"> </v>
      </c>
      <c r="P223" t="str">
        <f t="shared" si="6"/>
        <v xml:space="preserve"> </v>
      </c>
      <c r="Q223" s="62" t="str">
        <f t="shared" si="7"/>
        <v xml:space="preserve"> </v>
      </c>
    </row>
    <row r="224" spans="1:17">
      <c r="A224" s="61" t="s">
        <v>117</v>
      </c>
      <c r="B224" s="50">
        <v>0.01</v>
      </c>
      <c r="C224" s="50">
        <v>1.7500000000000002E-2</v>
      </c>
      <c r="D224" s="50">
        <v>9.7500000000000003E-2</v>
      </c>
      <c r="E224" s="50">
        <v>0.14249999999999999</v>
      </c>
      <c r="F224" s="50">
        <v>0.16250000000000001</v>
      </c>
      <c r="G224" s="50">
        <v>0.1575</v>
      </c>
      <c r="H224" s="50">
        <v>0.17749999999999999</v>
      </c>
      <c r="I224" s="50">
        <v>0.19750000000000001</v>
      </c>
      <c r="J224" s="50">
        <v>0.2225</v>
      </c>
      <c r="K224" s="50">
        <v>0.2475</v>
      </c>
      <c r="L224" s="50">
        <v>0.2475</v>
      </c>
      <c r="M224" s="50">
        <v>0.215</v>
      </c>
      <c r="N224" s="50">
        <v>0.215</v>
      </c>
      <c r="O224" t="str">
        <f>IFERROR(VLOOKUP(A224,'EU-OECD'!$D$2:$E$29,2,FALSE)," ")</f>
        <v xml:space="preserve"> </v>
      </c>
      <c r="P224" t="str">
        <f t="shared" si="6"/>
        <v xml:space="preserve"> </v>
      </c>
      <c r="Q224" s="62" t="str">
        <f t="shared" si="7"/>
        <v xml:space="preserve"> </v>
      </c>
    </row>
    <row r="225" spans="1:17">
      <c r="A225" s="61" t="s">
        <v>80</v>
      </c>
      <c r="B225" s="50">
        <v>0.22500000000000001</v>
      </c>
      <c r="C225" s="50">
        <v>0.2175</v>
      </c>
      <c r="D225" s="50">
        <v>0.23250000000000001</v>
      </c>
      <c r="E225" s="50">
        <v>0.24</v>
      </c>
      <c r="F225" s="50">
        <v>0.23250000000000001</v>
      </c>
      <c r="G225" s="50">
        <v>0.19750000000000001</v>
      </c>
      <c r="H225" s="50">
        <v>0.13250000000000001</v>
      </c>
      <c r="I225" s="50">
        <v>0.125</v>
      </c>
      <c r="J225" s="50">
        <v>0.10249999999999999</v>
      </c>
      <c r="K225" s="50">
        <v>8.2500000000000004E-2</v>
      </c>
      <c r="L225" s="50">
        <v>7.0000000000000007E-2</v>
      </c>
      <c r="M225" s="50">
        <v>6.25E-2</v>
      </c>
      <c r="N225" s="50">
        <v>5.2499999999999998E-2</v>
      </c>
      <c r="O225">
        <f>IFERROR(VLOOKUP(A225,'EU-OECD'!$D$2:$E$29,2,FALSE)," ")</f>
        <v>1</v>
      </c>
      <c r="P225">
        <f t="shared" si="6"/>
        <v>5.2499999999999998E-2</v>
      </c>
      <c r="Q225" s="62">
        <f t="shared" si="7"/>
        <v>1.0286134930209958</v>
      </c>
    </row>
    <row r="226" spans="1:17">
      <c r="A226" s="61" t="s">
        <v>124</v>
      </c>
      <c r="B226" s="50">
        <v>0.185</v>
      </c>
      <c r="C226" s="50">
        <v>0.17249999999999999</v>
      </c>
      <c r="D226" s="50">
        <v>0.185</v>
      </c>
      <c r="E226" s="50">
        <v>0.1925</v>
      </c>
      <c r="F226" s="50">
        <v>0.18</v>
      </c>
      <c r="G226" s="50">
        <v>0.17</v>
      </c>
      <c r="H226" s="50">
        <v>0.14749999999999999</v>
      </c>
      <c r="I226" s="50">
        <v>0.13750000000000001</v>
      </c>
      <c r="J226" s="50">
        <v>0.11749999999999999</v>
      </c>
      <c r="K226" s="50">
        <v>9.2499999999999999E-2</v>
      </c>
      <c r="L226" s="50">
        <v>6.5000000000000002E-2</v>
      </c>
      <c r="M226" s="50">
        <v>5.7500000000000002E-2</v>
      </c>
      <c r="N226" s="50">
        <v>0.04</v>
      </c>
      <c r="O226" t="str">
        <f>IFERROR(VLOOKUP(A226,'EU-OECD'!$D$2:$E$29,2,FALSE)," ")</f>
        <v xml:space="preserve"> </v>
      </c>
      <c r="P226" t="str">
        <f t="shared" si="6"/>
        <v xml:space="preserve"> </v>
      </c>
      <c r="Q226" s="62" t="str">
        <f t="shared" si="7"/>
        <v xml:space="preserve"> </v>
      </c>
    </row>
    <row r="227" spans="1:17">
      <c r="A227" s="61" t="s">
        <v>317</v>
      </c>
      <c r="B227" s="50">
        <v>0</v>
      </c>
      <c r="C227" s="50">
        <v>0</v>
      </c>
      <c r="D227" s="50">
        <v>0</v>
      </c>
      <c r="E227" s="50">
        <v>0</v>
      </c>
      <c r="F227" s="50">
        <v>0</v>
      </c>
      <c r="G227" s="50">
        <v>0</v>
      </c>
      <c r="H227" s="50">
        <v>0</v>
      </c>
      <c r="I227" s="50">
        <v>0</v>
      </c>
      <c r="J227" s="50">
        <v>0</v>
      </c>
      <c r="K227" s="50">
        <v>0</v>
      </c>
      <c r="L227" s="50">
        <v>0</v>
      </c>
      <c r="M227" s="50">
        <v>0</v>
      </c>
      <c r="N227" s="50">
        <v>0</v>
      </c>
      <c r="O227" t="str">
        <f>IFERROR(VLOOKUP(A227,'EU-OECD'!$D$2:$E$29,2,FALSE)," ")</f>
        <v xml:space="preserve"> </v>
      </c>
      <c r="P227" t="str">
        <f t="shared" si="6"/>
        <v xml:space="preserve"> </v>
      </c>
      <c r="Q227" s="62" t="str">
        <f t="shared" si="7"/>
        <v xml:space="preserve"> </v>
      </c>
    </row>
    <row r="228" spans="1:17">
      <c r="A228" s="61" t="s">
        <v>119</v>
      </c>
      <c r="B228" s="50">
        <v>0</v>
      </c>
      <c r="C228" s="50">
        <v>0</v>
      </c>
      <c r="D228" s="50">
        <v>0</v>
      </c>
      <c r="E228" s="50">
        <v>0</v>
      </c>
      <c r="F228" s="50">
        <v>0</v>
      </c>
      <c r="G228" s="50">
        <v>0</v>
      </c>
      <c r="H228" s="50">
        <v>0</v>
      </c>
      <c r="I228" s="50">
        <v>0</v>
      </c>
      <c r="J228" s="50">
        <v>0</v>
      </c>
      <c r="K228" s="50">
        <v>0</v>
      </c>
      <c r="L228" s="50">
        <v>0</v>
      </c>
      <c r="M228" s="50">
        <v>0</v>
      </c>
      <c r="N228" s="50">
        <v>0</v>
      </c>
      <c r="O228" t="str">
        <f>IFERROR(VLOOKUP(A228,'EU-OECD'!$D$2:$E$29,2,FALSE)," ")</f>
        <v xml:space="preserve"> </v>
      </c>
      <c r="P228" t="str">
        <f t="shared" si="6"/>
        <v xml:space="preserve"> </v>
      </c>
      <c r="Q228" s="62" t="str">
        <f t="shared" si="7"/>
        <v xml:space="preserve"> </v>
      </c>
    </row>
    <row r="229" spans="1:17">
      <c r="A229" s="61" t="s">
        <v>178</v>
      </c>
      <c r="B229" s="50">
        <v>0.155</v>
      </c>
      <c r="C229" s="50">
        <v>0.14749999999999999</v>
      </c>
      <c r="D229" s="50">
        <v>0.16500000000000001</v>
      </c>
      <c r="E229" s="50">
        <v>0.13</v>
      </c>
      <c r="F229" s="50">
        <v>0.115</v>
      </c>
      <c r="G229" s="50">
        <v>0.13</v>
      </c>
      <c r="H229" s="50">
        <v>0.13</v>
      </c>
      <c r="I229" s="50">
        <v>0.21249999999999999</v>
      </c>
      <c r="J229" s="50">
        <v>0.20499999999999999</v>
      </c>
      <c r="K229" s="50">
        <v>0.21</v>
      </c>
      <c r="L229" s="50">
        <v>0.20499999999999999</v>
      </c>
      <c r="M229" s="50">
        <v>0.23</v>
      </c>
      <c r="N229" s="50">
        <v>0.2525</v>
      </c>
      <c r="O229" t="str">
        <f>IFERROR(VLOOKUP(A229,'EU-OECD'!$D$2:$E$29,2,FALSE)," ")</f>
        <v xml:space="preserve"> </v>
      </c>
      <c r="P229" t="str">
        <f t="shared" si="6"/>
        <v xml:space="preserve"> </v>
      </c>
      <c r="Q229" s="62" t="str">
        <f t="shared" si="7"/>
        <v xml:space="preserve"> </v>
      </c>
    </row>
    <row r="230" spans="1:17">
      <c r="A230" s="61" t="s">
        <v>169</v>
      </c>
      <c r="B230" s="50">
        <v>0</v>
      </c>
      <c r="C230" s="50">
        <v>0</v>
      </c>
      <c r="D230" s="50">
        <v>0</v>
      </c>
      <c r="E230" s="50">
        <v>0</v>
      </c>
      <c r="F230" s="50">
        <v>0</v>
      </c>
      <c r="G230" s="50">
        <v>0</v>
      </c>
      <c r="H230" s="50">
        <v>0</v>
      </c>
      <c r="I230" s="50">
        <v>0</v>
      </c>
      <c r="J230" s="50">
        <v>0</v>
      </c>
      <c r="K230" s="50">
        <v>0</v>
      </c>
      <c r="L230" s="50">
        <v>0</v>
      </c>
      <c r="M230" s="50">
        <v>0</v>
      </c>
      <c r="N230" s="50">
        <v>0</v>
      </c>
      <c r="O230" t="str">
        <f>IFERROR(VLOOKUP(A230,'EU-OECD'!$D$2:$E$29,2,FALSE)," ")</f>
        <v xml:space="preserve"> </v>
      </c>
      <c r="P230" t="str">
        <f t="shared" si="6"/>
        <v xml:space="preserve"> </v>
      </c>
      <c r="Q230" s="62" t="str">
        <f t="shared" si="7"/>
        <v xml:space="preserve"> </v>
      </c>
    </row>
    <row r="231" spans="1:17">
      <c r="A231" s="61" t="s">
        <v>135</v>
      </c>
      <c r="B231" s="50">
        <v>6.25E-2</v>
      </c>
      <c r="C231" s="50">
        <v>0.02</v>
      </c>
      <c r="D231" s="50">
        <v>1.2500000000000001E-2</v>
      </c>
      <c r="E231" s="50">
        <v>0.02</v>
      </c>
      <c r="F231" s="50">
        <v>1.2500000000000001E-2</v>
      </c>
      <c r="G231" s="50">
        <v>0.03</v>
      </c>
      <c r="H231" s="50">
        <v>1.4999999999999999E-2</v>
      </c>
      <c r="I231" s="50">
        <v>1.2500000000000001E-2</v>
      </c>
      <c r="J231" s="50">
        <v>7.4999999999999997E-3</v>
      </c>
      <c r="K231" s="50">
        <v>5.0000000000000001E-3</v>
      </c>
      <c r="L231" s="50">
        <v>1.2500000000000001E-2</v>
      </c>
      <c r="M231" s="50">
        <v>1.7500000000000002E-2</v>
      </c>
      <c r="N231" s="50">
        <v>0.02</v>
      </c>
      <c r="O231" t="str">
        <f>IFERROR(VLOOKUP(A231,'EU-OECD'!$D$2:$E$29,2,FALSE)," ")</f>
        <v xml:space="preserve"> </v>
      </c>
      <c r="P231" t="str">
        <f t="shared" si="6"/>
        <v xml:space="preserve"> </v>
      </c>
      <c r="Q231" s="62" t="str">
        <f t="shared" si="7"/>
        <v xml:space="preserve"> </v>
      </c>
    </row>
    <row r="232" spans="1:17">
      <c r="A232" s="61" t="s">
        <v>120</v>
      </c>
      <c r="B232" s="50">
        <v>0.3125</v>
      </c>
      <c r="C232" s="50">
        <v>0.29249999999999998</v>
      </c>
      <c r="D232" s="50">
        <v>0.26250000000000001</v>
      </c>
      <c r="E232" s="50">
        <v>0.27250000000000002</v>
      </c>
      <c r="F232" s="50">
        <v>0.28000000000000003</v>
      </c>
      <c r="G232" s="50">
        <v>0.3075</v>
      </c>
      <c r="H232" s="50">
        <v>0.34</v>
      </c>
      <c r="I232" s="50">
        <v>0.36749999999999999</v>
      </c>
      <c r="J232" s="50">
        <v>0.37</v>
      </c>
      <c r="K232" s="50">
        <v>0.38500000000000001</v>
      </c>
      <c r="L232" s="50">
        <v>0.38750000000000001</v>
      </c>
      <c r="M232" s="50">
        <v>0.38750000000000001</v>
      </c>
      <c r="N232" s="50">
        <v>0.375</v>
      </c>
      <c r="O232" t="str">
        <f>IFERROR(VLOOKUP(A232,'EU-OECD'!$D$2:$E$29,2,FALSE)," ")</f>
        <v xml:space="preserve"> </v>
      </c>
      <c r="P232" t="str">
        <f t="shared" si="6"/>
        <v xml:space="preserve"> </v>
      </c>
      <c r="Q232" s="62" t="str">
        <f t="shared" si="7"/>
        <v xml:space="preserve"> </v>
      </c>
    </row>
    <row r="233" spans="1:17">
      <c r="A233" s="61" t="s">
        <v>318</v>
      </c>
      <c r="B233" s="50" t="s">
        <v>267</v>
      </c>
      <c r="C233" s="50" t="s">
        <v>267</v>
      </c>
      <c r="D233" s="50" t="s">
        <v>267</v>
      </c>
      <c r="E233" s="50" t="s">
        <v>267</v>
      </c>
      <c r="F233" s="50" t="s">
        <v>267</v>
      </c>
      <c r="G233" s="50" t="s">
        <v>267</v>
      </c>
      <c r="H233" s="50" t="s">
        <v>267</v>
      </c>
      <c r="I233" s="50" t="s">
        <v>267</v>
      </c>
      <c r="J233" s="50" t="s">
        <v>267</v>
      </c>
      <c r="K233" s="50" t="s">
        <v>267</v>
      </c>
      <c r="L233" s="50" t="s">
        <v>267</v>
      </c>
      <c r="M233" s="50" t="s">
        <v>267</v>
      </c>
      <c r="N233" s="50" t="s">
        <v>267</v>
      </c>
      <c r="O233" t="str">
        <f>IFERROR(VLOOKUP(A233,'EU-OECD'!$D$2:$E$29,2,FALSE)," ")</f>
        <v xml:space="preserve"> </v>
      </c>
      <c r="P233" t="str">
        <f t="shared" si="6"/>
        <v xml:space="preserve"> </v>
      </c>
      <c r="Q233" s="62" t="str">
        <f t="shared" si="7"/>
        <v xml:space="preserve"> </v>
      </c>
    </row>
    <row r="234" spans="1:17">
      <c r="A234" s="61" t="s">
        <v>319</v>
      </c>
      <c r="B234" s="50" t="s">
        <v>267</v>
      </c>
      <c r="C234" s="50" t="s">
        <v>267</v>
      </c>
      <c r="D234" s="50" t="s">
        <v>267</v>
      </c>
      <c r="E234" s="50" t="s">
        <v>267</v>
      </c>
      <c r="F234" s="50" t="s">
        <v>267</v>
      </c>
      <c r="G234" s="50" t="s">
        <v>267</v>
      </c>
      <c r="H234" s="50" t="s">
        <v>267</v>
      </c>
      <c r="I234" s="50" t="s">
        <v>267</v>
      </c>
      <c r="J234" s="50" t="s">
        <v>267</v>
      </c>
      <c r="K234" s="50" t="s">
        <v>267</v>
      </c>
      <c r="L234" s="50" t="s">
        <v>267</v>
      </c>
      <c r="M234" s="50" t="s">
        <v>267</v>
      </c>
      <c r="N234" s="50" t="s">
        <v>267</v>
      </c>
      <c r="O234" t="str">
        <f>IFERROR(VLOOKUP(A234,'EU-OECD'!$D$2:$E$29,2,FALSE)," ")</f>
        <v xml:space="preserve"> </v>
      </c>
      <c r="P234" t="str">
        <f t="shared" si="6"/>
        <v xml:space="preserve"> </v>
      </c>
      <c r="Q234" s="62" t="str">
        <f t="shared" si="7"/>
        <v xml:space="preserve"> </v>
      </c>
    </row>
    <row r="235" spans="1:17">
      <c r="A235" s="61" t="s">
        <v>216</v>
      </c>
      <c r="B235" s="50">
        <v>0.13</v>
      </c>
      <c r="C235" s="50">
        <v>9.2499999999999999E-2</v>
      </c>
      <c r="D235" s="50">
        <v>7.7499999999999999E-2</v>
      </c>
      <c r="E235" s="50">
        <v>0.105</v>
      </c>
      <c r="F235" s="50">
        <v>0.1075</v>
      </c>
      <c r="G235" s="50">
        <v>0.1225</v>
      </c>
      <c r="H235" s="50">
        <v>0.125</v>
      </c>
      <c r="I235" s="50">
        <v>0.1525</v>
      </c>
      <c r="J235" s="50">
        <v>0.16</v>
      </c>
      <c r="K235" s="50">
        <v>0.15</v>
      </c>
      <c r="L235" s="50">
        <v>0.14000000000000001</v>
      </c>
      <c r="M235" s="50">
        <v>0.13750000000000001</v>
      </c>
      <c r="N235" s="50">
        <v>0.13750000000000001</v>
      </c>
      <c r="O235" t="str">
        <f>IFERROR(VLOOKUP(A235,'EU-OECD'!$D$2:$E$29,2,FALSE)," ")</f>
        <v xml:space="preserve"> </v>
      </c>
      <c r="P235" t="str">
        <f t="shared" si="6"/>
        <v xml:space="preserve"> </v>
      </c>
      <c r="Q235" s="62" t="str">
        <f t="shared" si="7"/>
        <v xml:space="preserve"> </v>
      </c>
    </row>
    <row r="236" spans="1:17">
      <c r="A236" s="61" t="s">
        <v>182</v>
      </c>
      <c r="B236" s="50">
        <v>0.01</v>
      </c>
      <c r="C236" s="50">
        <v>5.0000000000000001E-3</v>
      </c>
      <c r="D236" s="50">
        <v>2.5000000000000001E-3</v>
      </c>
      <c r="E236" s="50">
        <v>0</v>
      </c>
      <c r="F236" s="50">
        <v>2.5000000000000001E-3</v>
      </c>
      <c r="G236" s="50">
        <v>2.5000000000000001E-3</v>
      </c>
      <c r="H236" s="50">
        <v>5.0000000000000001E-3</v>
      </c>
      <c r="I236" s="50">
        <v>5.0000000000000001E-3</v>
      </c>
      <c r="J236" s="50">
        <v>1.2500000000000001E-2</v>
      </c>
      <c r="K236" s="50">
        <v>1.4999999999999999E-2</v>
      </c>
      <c r="L236" s="50">
        <v>1.4999999999999999E-2</v>
      </c>
      <c r="M236" s="50">
        <v>1.2500000000000001E-2</v>
      </c>
      <c r="N236" s="50">
        <v>2.2499999999999999E-2</v>
      </c>
      <c r="O236" t="str">
        <f>IFERROR(VLOOKUP(A236,'EU-OECD'!$D$2:$E$29,2,FALSE)," ")</f>
        <v xml:space="preserve"> </v>
      </c>
      <c r="P236" t="str">
        <f t="shared" si="6"/>
        <v xml:space="preserve"> </v>
      </c>
      <c r="Q236" s="62" t="str">
        <f t="shared" si="7"/>
        <v xml:space="preserve"> </v>
      </c>
    </row>
    <row r="237" spans="1:17">
      <c r="A237" s="61" t="s">
        <v>157</v>
      </c>
      <c r="B237" s="50">
        <v>0</v>
      </c>
      <c r="C237" s="50">
        <v>0</v>
      </c>
      <c r="D237" s="50">
        <v>0</v>
      </c>
      <c r="E237" s="50">
        <v>0</v>
      </c>
      <c r="F237" s="50">
        <v>0</v>
      </c>
      <c r="G237" s="50">
        <v>0</v>
      </c>
      <c r="H237" s="50">
        <v>0</v>
      </c>
      <c r="I237" s="50">
        <v>0</v>
      </c>
      <c r="J237" s="50">
        <v>0</v>
      </c>
      <c r="K237" s="50">
        <v>0</v>
      </c>
      <c r="L237" s="50">
        <v>0</v>
      </c>
      <c r="M237" s="50">
        <v>0</v>
      </c>
      <c r="N237" s="50">
        <v>0</v>
      </c>
      <c r="O237" t="str">
        <f>IFERROR(VLOOKUP(A237,'EU-OECD'!$D$2:$E$29,2,FALSE)," ")</f>
        <v xml:space="preserve"> </v>
      </c>
      <c r="P237" t="str">
        <f t="shared" si="6"/>
        <v xml:space="preserve"> </v>
      </c>
      <c r="Q237" s="62" t="str">
        <f t="shared" si="7"/>
        <v xml:space="preserve"> </v>
      </c>
    </row>
    <row r="238" spans="1:17">
      <c r="P238">
        <f>AVERAGE(P6:P237)</f>
        <v>0.2003571428571429</v>
      </c>
      <c r="Q238" s="62"/>
    </row>
    <row r="239" spans="1:17">
      <c r="P239">
        <f>_xlfn.STDEV.P(P6:P237)</f>
        <v>0.14374412144146828</v>
      </c>
      <c r="Q239" s="62"/>
    </row>
    <row r="241" spans="1:14">
      <c r="B241" s="52">
        <v>2000</v>
      </c>
      <c r="C241" s="52">
        <v>2001</v>
      </c>
      <c r="D241" s="52">
        <v>2002</v>
      </c>
      <c r="E241" s="52">
        <v>2003</v>
      </c>
      <c r="F241" s="52">
        <v>2004</v>
      </c>
      <c r="G241" s="52">
        <v>2005</v>
      </c>
      <c r="H241" s="52">
        <v>2006</v>
      </c>
      <c r="I241" s="52">
        <v>2007</v>
      </c>
      <c r="J241" s="52">
        <v>2008</v>
      </c>
      <c r="K241" s="52">
        <v>2009</v>
      </c>
      <c r="L241" s="52">
        <v>2010</v>
      </c>
      <c r="M241" s="52">
        <v>2011</v>
      </c>
      <c r="N241" s="52">
        <v>2012</v>
      </c>
    </row>
    <row r="242" spans="1:14">
      <c r="A242" s="497" t="s">
        <v>38</v>
      </c>
      <c r="B242" s="48">
        <f>VLOOKUP($A242,$A$6:$N$237,B$270,FALSE)</f>
        <v>0.40250000000000002</v>
      </c>
      <c r="C242" s="48">
        <f t="shared" ref="C242:N257" si="8">VLOOKUP($A242,$A$6:$N$237,C$270,FALSE)</f>
        <v>0.36499999999999999</v>
      </c>
      <c r="D242" s="48">
        <f t="shared" si="8"/>
        <v>0.375</v>
      </c>
      <c r="E242" s="48">
        <f t="shared" si="8"/>
        <v>0.4325</v>
      </c>
      <c r="F242" s="48">
        <f t="shared" si="8"/>
        <v>0.46500000000000002</v>
      </c>
      <c r="G242" s="48">
        <f t="shared" si="8"/>
        <v>0.46</v>
      </c>
      <c r="H242" s="48">
        <f t="shared" si="8"/>
        <v>0.46</v>
      </c>
      <c r="I242" s="48">
        <f t="shared" si="8"/>
        <v>0.41749999999999998</v>
      </c>
      <c r="J242" s="48">
        <f t="shared" si="8"/>
        <v>0.38</v>
      </c>
      <c r="K242" s="48">
        <f t="shared" si="8"/>
        <v>0.375</v>
      </c>
      <c r="L242" s="48">
        <f t="shared" si="8"/>
        <v>0.3775</v>
      </c>
      <c r="M242" s="48">
        <f t="shared" si="8"/>
        <v>0.42249999999999999</v>
      </c>
      <c r="N242" s="48">
        <f t="shared" si="8"/>
        <v>0.40250000000000002</v>
      </c>
    </row>
    <row r="243" spans="1:14">
      <c r="A243" s="497" t="s">
        <v>40</v>
      </c>
      <c r="B243" s="48">
        <f t="shared" ref="B243:N269" si="9">VLOOKUP($A243,$A$6:$N$237,B$270,FALSE)</f>
        <v>0.40500000000000003</v>
      </c>
      <c r="C243" s="48">
        <f t="shared" si="8"/>
        <v>0.38250000000000001</v>
      </c>
      <c r="D243" s="48">
        <f t="shared" si="8"/>
        <v>0.40749999999999997</v>
      </c>
      <c r="E243" s="48">
        <f t="shared" si="8"/>
        <v>0.43</v>
      </c>
      <c r="F243" s="48">
        <f t="shared" si="8"/>
        <v>0.41499999999999998</v>
      </c>
      <c r="G243" s="48">
        <f t="shared" si="8"/>
        <v>0.40250000000000002</v>
      </c>
      <c r="H243" s="48">
        <f t="shared" si="8"/>
        <v>0.42499999999999999</v>
      </c>
      <c r="I243" s="48">
        <f t="shared" si="8"/>
        <v>0.41499999999999998</v>
      </c>
      <c r="J243" s="48">
        <f t="shared" si="8"/>
        <v>0.32</v>
      </c>
      <c r="K243" s="48">
        <f t="shared" si="8"/>
        <v>0.29499999999999998</v>
      </c>
      <c r="L243" s="48">
        <f t="shared" si="8"/>
        <v>0.27</v>
      </c>
      <c r="M243" s="48">
        <f t="shared" si="8"/>
        <v>0.32250000000000001</v>
      </c>
      <c r="N243" s="48">
        <f t="shared" si="8"/>
        <v>0.29499999999999998</v>
      </c>
    </row>
    <row r="244" spans="1:14">
      <c r="A244" s="497" t="s">
        <v>41</v>
      </c>
      <c r="B244" s="48">
        <f t="shared" si="9"/>
        <v>0.41749999999999998</v>
      </c>
      <c r="C244" s="48">
        <f t="shared" si="8"/>
        <v>0.41499999999999998</v>
      </c>
      <c r="D244" s="48">
        <f t="shared" si="8"/>
        <v>0.44750000000000001</v>
      </c>
      <c r="E244" s="48">
        <f t="shared" si="8"/>
        <v>0.47749999999999998</v>
      </c>
      <c r="F244" s="48">
        <f t="shared" si="8"/>
        <v>0.47249999999999998</v>
      </c>
      <c r="G244" s="48">
        <f t="shared" si="8"/>
        <v>0.47249999999999998</v>
      </c>
      <c r="H244" s="48">
        <f t="shared" si="8"/>
        <v>0.47</v>
      </c>
      <c r="I244" s="48">
        <f t="shared" si="8"/>
        <v>0.44750000000000001</v>
      </c>
      <c r="J244" s="48">
        <f t="shared" si="8"/>
        <v>0.33250000000000002</v>
      </c>
      <c r="K244" s="48">
        <f t="shared" si="8"/>
        <v>0.3</v>
      </c>
      <c r="L244" s="48">
        <f t="shared" si="8"/>
        <v>0.315</v>
      </c>
      <c r="M244" s="48">
        <f t="shared" si="8"/>
        <v>0.37</v>
      </c>
      <c r="N244" s="48">
        <f t="shared" si="8"/>
        <v>0.36499999999999999</v>
      </c>
    </row>
    <row r="245" spans="1:14">
      <c r="A245" s="497" t="s">
        <v>42</v>
      </c>
      <c r="B245" s="48">
        <f t="shared" si="9"/>
        <v>0.2</v>
      </c>
      <c r="C245" s="48">
        <f t="shared" si="8"/>
        <v>0.19</v>
      </c>
      <c r="D245" s="48">
        <f t="shared" si="8"/>
        <v>0.19</v>
      </c>
      <c r="E245" s="48">
        <f t="shared" si="8"/>
        <v>0.23250000000000001</v>
      </c>
      <c r="F245" s="48">
        <f t="shared" si="8"/>
        <v>0.21249999999999999</v>
      </c>
      <c r="G245" s="48">
        <f t="shared" si="8"/>
        <v>0.16</v>
      </c>
      <c r="H245" s="48">
        <f t="shared" si="8"/>
        <v>0.15</v>
      </c>
      <c r="I245" s="48">
        <f t="shared" si="8"/>
        <v>0.15</v>
      </c>
      <c r="J245" s="48">
        <f t="shared" si="8"/>
        <v>0.10249999999999999</v>
      </c>
      <c r="K245" s="48">
        <f t="shared" si="8"/>
        <v>7.7499999999999999E-2</v>
      </c>
      <c r="L245" s="48">
        <f t="shared" si="8"/>
        <v>0.08</v>
      </c>
      <c r="M245" s="48">
        <f t="shared" si="8"/>
        <v>0.12</v>
      </c>
      <c r="N245" s="48">
        <f t="shared" si="8"/>
        <v>0.115</v>
      </c>
    </row>
    <row r="246" spans="1:14">
      <c r="A246" s="96" t="s">
        <v>43</v>
      </c>
      <c r="B246" s="48">
        <f t="shared" si="9"/>
        <v>0.37</v>
      </c>
      <c r="C246" s="48">
        <f t="shared" si="8"/>
        <v>0.33750000000000002</v>
      </c>
      <c r="D246" s="48">
        <f t="shared" si="8"/>
        <v>0.35499999999999998</v>
      </c>
      <c r="E246" s="48">
        <f t="shared" si="8"/>
        <v>0.42249999999999999</v>
      </c>
      <c r="F246" s="48">
        <f t="shared" si="8"/>
        <v>0.42749999999999999</v>
      </c>
      <c r="G246" s="48">
        <f t="shared" si="8"/>
        <v>0.42</v>
      </c>
      <c r="H246" s="48">
        <f t="shared" si="8"/>
        <v>0.41249999999999998</v>
      </c>
      <c r="I246" s="48">
        <f t="shared" si="8"/>
        <v>0.38500000000000001</v>
      </c>
      <c r="J246" s="48">
        <f t="shared" si="8"/>
        <v>0.27500000000000002</v>
      </c>
      <c r="K246" s="48">
        <f t="shared" si="8"/>
        <v>0.25750000000000001</v>
      </c>
      <c r="L246" s="48">
        <f t="shared" si="8"/>
        <v>0.25750000000000001</v>
      </c>
      <c r="M246" s="48">
        <f t="shared" si="8"/>
        <v>0.315</v>
      </c>
      <c r="N246" s="48">
        <f t="shared" si="8"/>
        <v>0.28999999999999998</v>
      </c>
    </row>
    <row r="247" spans="1:14">
      <c r="A247" s="497" t="s">
        <v>44</v>
      </c>
      <c r="B247" s="48">
        <f t="shared" si="9"/>
        <v>2.2499999999999999E-2</v>
      </c>
      <c r="C247" s="48">
        <f t="shared" si="8"/>
        <v>0.01</v>
      </c>
      <c r="D247" s="48">
        <f t="shared" si="8"/>
        <v>1.7500000000000002E-2</v>
      </c>
      <c r="E247" s="48">
        <f t="shared" si="8"/>
        <v>0.02</v>
      </c>
      <c r="F247" s="48">
        <f t="shared" si="8"/>
        <v>1.2500000000000001E-2</v>
      </c>
      <c r="G247" s="48">
        <f t="shared" si="8"/>
        <v>0</v>
      </c>
      <c r="H247" s="48">
        <f t="shared" si="8"/>
        <v>2.5000000000000001E-3</v>
      </c>
      <c r="I247" s="48">
        <f t="shared" si="8"/>
        <v>7.4999999999999997E-3</v>
      </c>
      <c r="J247" s="48">
        <f t="shared" si="8"/>
        <v>4.7500000000000001E-2</v>
      </c>
      <c r="K247" s="48">
        <f t="shared" si="8"/>
        <v>7.4999999999999997E-3</v>
      </c>
      <c r="L247" s="48">
        <f t="shared" si="8"/>
        <v>7.4999999999999997E-3</v>
      </c>
      <c r="M247" s="48">
        <f t="shared" si="8"/>
        <v>2.5000000000000001E-3</v>
      </c>
      <c r="N247" s="48">
        <f t="shared" si="8"/>
        <v>2.5000000000000001E-3</v>
      </c>
    </row>
    <row r="248" spans="1:14">
      <c r="A248" s="497" t="s">
        <v>70</v>
      </c>
      <c r="B248" s="48">
        <f t="shared" si="9"/>
        <v>3.2500000000000001E-2</v>
      </c>
      <c r="C248" s="48">
        <f t="shared" si="8"/>
        <v>2.5000000000000001E-3</v>
      </c>
      <c r="D248" s="48">
        <f t="shared" si="8"/>
        <v>0</v>
      </c>
      <c r="E248" s="48">
        <f t="shared" si="8"/>
        <v>5.0000000000000001E-3</v>
      </c>
      <c r="F248" s="48">
        <f t="shared" si="8"/>
        <v>5.0000000000000001E-3</v>
      </c>
      <c r="G248" s="48">
        <f t="shared" si="8"/>
        <v>0</v>
      </c>
      <c r="H248" s="48">
        <f t="shared" si="8"/>
        <v>0</v>
      </c>
      <c r="I248" s="48">
        <f t="shared" si="8"/>
        <v>0</v>
      </c>
      <c r="J248" s="48">
        <f t="shared" si="8"/>
        <v>0</v>
      </c>
      <c r="K248" s="48">
        <f t="shared" si="8"/>
        <v>0</v>
      </c>
      <c r="L248" s="48">
        <f t="shared" si="8"/>
        <v>0</v>
      </c>
      <c r="M248" s="48">
        <f t="shared" si="8"/>
        <v>0</v>
      </c>
      <c r="N248" s="48">
        <f t="shared" si="8"/>
        <v>0</v>
      </c>
    </row>
    <row r="249" spans="1:14">
      <c r="A249" s="497" t="s">
        <v>68</v>
      </c>
      <c r="B249" s="48">
        <f t="shared" si="9"/>
        <v>0.26</v>
      </c>
      <c r="C249" s="48">
        <f t="shared" si="8"/>
        <v>0.2225</v>
      </c>
      <c r="D249" s="48">
        <f t="shared" si="8"/>
        <v>0.23499999999999999</v>
      </c>
      <c r="E249" s="48">
        <f t="shared" si="8"/>
        <v>0.27250000000000002</v>
      </c>
      <c r="F249" s="48">
        <f t="shared" si="8"/>
        <v>0.27</v>
      </c>
      <c r="G249" s="48">
        <f t="shared" si="8"/>
        <v>0.26250000000000001</v>
      </c>
      <c r="H249" s="48">
        <f t="shared" si="8"/>
        <v>0.25</v>
      </c>
      <c r="I249" s="48">
        <f t="shared" si="8"/>
        <v>0.245</v>
      </c>
      <c r="J249" s="48">
        <f t="shared" si="8"/>
        <v>0.22</v>
      </c>
      <c r="K249" s="48">
        <f t="shared" si="8"/>
        <v>0.19500000000000001</v>
      </c>
      <c r="L249" s="48">
        <f t="shared" si="8"/>
        <v>0.17249999999999999</v>
      </c>
      <c r="M249" s="48">
        <f t="shared" si="8"/>
        <v>0.20250000000000001</v>
      </c>
      <c r="N249" s="48">
        <f t="shared" si="8"/>
        <v>0.19750000000000001</v>
      </c>
    </row>
    <row r="250" spans="1:14">
      <c r="A250" s="497" t="s">
        <v>45</v>
      </c>
      <c r="B250" s="48">
        <f t="shared" si="9"/>
        <v>0.13500000000000001</v>
      </c>
      <c r="C250" s="48">
        <f t="shared" si="8"/>
        <v>0.115</v>
      </c>
      <c r="D250" s="48">
        <f t="shared" si="8"/>
        <v>0.1125</v>
      </c>
      <c r="E250" s="48">
        <f t="shared" si="8"/>
        <v>0.1</v>
      </c>
      <c r="F250" s="48">
        <f t="shared" si="8"/>
        <v>0.10249999999999999</v>
      </c>
      <c r="G250" s="48">
        <f t="shared" si="8"/>
        <v>8.2500000000000004E-2</v>
      </c>
      <c r="H250" s="48">
        <f t="shared" si="8"/>
        <v>6.25E-2</v>
      </c>
      <c r="I250" s="48">
        <f t="shared" si="8"/>
        <v>0.04</v>
      </c>
      <c r="J250" s="48">
        <f t="shared" si="8"/>
        <v>2.75E-2</v>
      </c>
      <c r="K250" s="48">
        <f t="shared" si="8"/>
        <v>2.75E-2</v>
      </c>
      <c r="L250" s="48">
        <f t="shared" si="8"/>
        <v>2.75E-2</v>
      </c>
      <c r="M250" s="48">
        <f t="shared" si="8"/>
        <v>0.02</v>
      </c>
      <c r="N250" s="48">
        <f t="shared" si="8"/>
        <v>0.02</v>
      </c>
    </row>
    <row r="251" spans="1:14">
      <c r="A251" s="497" t="s">
        <v>46</v>
      </c>
      <c r="B251" s="48">
        <f t="shared" si="9"/>
        <v>0.23749999999999999</v>
      </c>
      <c r="C251" s="48">
        <f t="shared" si="8"/>
        <v>0.19750000000000001</v>
      </c>
      <c r="D251" s="48">
        <f t="shared" si="8"/>
        <v>0.1925</v>
      </c>
      <c r="E251" s="48">
        <f t="shared" si="8"/>
        <v>0.2175</v>
      </c>
      <c r="F251" s="48">
        <f t="shared" si="8"/>
        <v>0.215</v>
      </c>
      <c r="G251" s="48">
        <f t="shared" si="8"/>
        <v>0.20499999999999999</v>
      </c>
      <c r="H251" s="48">
        <f t="shared" si="8"/>
        <v>0.21</v>
      </c>
      <c r="I251" s="48">
        <f t="shared" si="8"/>
        <v>0.21249999999999999</v>
      </c>
      <c r="J251" s="48">
        <f t="shared" si="8"/>
        <v>0.19500000000000001</v>
      </c>
      <c r="K251" s="48">
        <f t="shared" si="8"/>
        <v>0.17249999999999999</v>
      </c>
      <c r="L251" s="48">
        <f t="shared" si="8"/>
        <v>0.1525</v>
      </c>
      <c r="M251" s="48">
        <f t="shared" si="8"/>
        <v>0.16750000000000001</v>
      </c>
      <c r="N251" s="48">
        <f t="shared" si="8"/>
        <v>0.1575</v>
      </c>
    </row>
    <row r="252" spans="1:14">
      <c r="A252" s="497" t="s">
        <v>96</v>
      </c>
      <c r="B252" s="48">
        <f t="shared" si="9"/>
        <v>0.40250000000000002</v>
      </c>
      <c r="C252" s="48">
        <f t="shared" si="8"/>
        <v>0.38500000000000001</v>
      </c>
      <c r="D252" s="48">
        <f t="shared" si="8"/>
        <v>0.39500000000000002</v>
      </c>
      <c r="E252" s="48">
        <f t="shared" si="8"/>
        <v>0.41</v>
      </c>
      <c r="F252" s="48">
        <f t="shared" si="8"/>
        <v>0.40250000000000002</v>
      </c>
      <c r="G252" s="48">
        <f t="shared" si="8"/>
        <v>0.41499999999999998</v>
      </c>
      <c r="H252" s="48">
        <f t="shared" si="8"/>
        <v>0.41749999999999998</v>
      </c>
      <c r="I252" s="48">
        <f t="shared" si="8"/>
        <v>0.41249999999999998</v>
      </c>
      <c r="J252" s="48">
        <f t="shared" si="8"/>
        <v>0.29499999999999998</v>
      </c>
      <c r="K252" s="48">
        <f t="shared" si="8"/>
        <v>0.255</v>
      </c>
      <c r="L252" s="48">
        <f t="shared" si="8"/>
        <v>0.2175</v>
      </c>
      <c r="M252" s="48">
        <f t="shared" si="8"/>
        <v>0.30249999999999999</v>
      </c>
      <c r="N252" s="48">
        <f t="shared" si="8"/>
        <v>0.3</v>
      </c>
    </row>
    <row r="253" spans="1:14">
      <c r="A253" s="497" t="s">
        <v>47</v>
      </c>
      <c r="B253" s="48">
        <f t="shared" si="9"/>
        <v>0.39</v>
      </c>
      <c r="C253" s="48">
        <f t="shared" si="8"/>
        <v>0.35249999999999998</v>
      </c>
      <c r="D253" s="48">
        <f t="shared" si="8"/>
        <v>0.36249999999999999</v>
      </c>
      <c r="E253" s="48">
        <f t="shared" si="8"/>
        <v>0.37</v>
      </c>
      <c r="F253" s="48">
        <f t="shared" si="8"/>
        <v>0.3775</v>
      </c>
      <c r="G253" s="48">
        <f t="shared" si="8"/>
        <v>0.36749999999999999</v>
      </c>
      <c r="H253" s="48">
        <f t="shared" si="8"/>
        <v>0.34250000000000003</v>
      </c>
      <c r="I253" s="48">
        <f t="shared" si="8"/>
        <v>0.30499999999999999</v>
      </c>
      <c r="J253" s="48">
        <f t="shared" si="8"/>
        <v>0.23250000000000001</v>
      </c>
      <c r="K253" s="48">
        <f t="shared" si="8"/>
        <v>0.22500000000000001</v>
      </c>
      <c r="L253" s="48">
        <f t="shared" si="8"/>
        <v>0.22750000000000001</v>
      </c>
      <c r="M253" s="48">
        <f t="shared" si="8"/>
        <v>0.26</v>
      </c>
      <c r="N253" s="48">
        <f t="shared" si="8"/>
        <v>0.24</v>
      </c>
    </row>
    <row r="254" spans="1:14">
      <c r="A254" s="497" t="s">
        <v>48</v>
      </c>
      <c r="B254" s="48">
        <f t="shared" si="9"/>
        <v>0.20749999999999999</v>
      </c>
      <c r="C254" s="48">
        <f t="shared" si="8"/>
        <v>0.24249999999999999</v>
      </c>
      <c r="D254" s="48">
        <f t="shared" si="8"/>
        <v>0.23499999999999999</v>
      </c>
      <c r="E254" s="48">
        <f t="shared" si="8"/>
        <v>0.22</v>
      </c>
      <c r="F254" s="48">
        <f t="shared" si="8"/>
        <v>0.22750000000000001</v>
      </c>
      <c r="G254" s="48">
        <f t="shared" si="8"/>
        <v>0.23499999999999999</v>
      </c>
      <c r="H254" s="48">
        <f t="shared" si="8"/>
        <v>0.23749999999999999</v>
      </c>
      <c r="I254" s="48">
        <f t="shared" si="8"/>
        <v>0.22500000000000001</v>
      </c>
      <c r="J254" s="48">
        <f t="shared" si="8"/>
        <v>0.22</v>
      </c>
      <c r="K254" s="48">
        <f t="shared" si="8"/>
        <v>0.215</v>
      </c>
      <c r="L254" s="48">
        <f t="shared" si="8"/>
        <v>0.215</v>
      </c>
      <c r="M254" s="48">
        <f t="shared" si="8"/>
        <v>0.22</v>
      </c>
      <c r="N254" s="48">
        <f t="shared" si="8"/>
        <v>0.22</v>
      </c>
    </row>
    <row r="255" spans="1:14">
      <c r="A255" s="497" t="s">
        <v>49</v>
      </c>
      <c r="B255" s="48">
        <f t="shared" si="9"/>
        <v>0.16</v>
      </c>
      <c r="C255" s="48">
        <f t="shared" si="8"/>
        <v>9.2499999999999999E-2</v>
      </c>
      <c r="D255" s="48">
        <f t="shared" si="8"/>
        <v>9.5000000000000001E-2</v>
      </c>
      <c r="E255" s="48">
        <f t="shared" si="8"/>
        <v>0.1875</v>
      </c>
      <c r="F255" s="48">
        <f t="shared" si="8"/>
        <v>0.185</v>
      </c>
      <c r="G255" s="48">
        <f t="shared" si="8"/>
        <v>0.11</v>
      </c>
      <c r="H255" s="48">
        <f t="shared" si="8"/>
        <v>0.14749999999999999</v>
      </c>
      <c r="I255" s="48">
        <f t="shared" si="8"/>
        <v>0.17749999999999999</v>
      </c>
      <c r="J255" s="48">
        <f t="shared" si="8"/>
        <v>0.14749999999999999</v>
      </c>
      <c r="K255" s="48">
        <f t="shared" si="8"/>
        <v>9.2499999999999999E-2</v>
      </c>
      <c r="L255" s="48">
        <f t="shared" si="8"/>
        <v>0.11</v>
      </c>
      <c r="M255" s="48">
        <f t="shared" si="8"/>
        <v>9.5000000000000001E-2</v>
      </c>
      <c r="N255" s="48">
        <f t="shared" si="8"/>
        <v>4.2500000000000003E-2</v>
      </c>
    </row>
    <row r="256" spans="1:14">
      <c r="A256" s="497" t="s">
        <v>50</v>
      </c>
      <c r="B256" s="48">
        <f t="shared" si="9"/>
        <v>0.30499999999999999</v>
      </c>
      <c r="C256" s="48">
        <f t="shared" si="8"/>
        <v>0.27750000000000002</v>
      </c>
      <c r="D256" s="48">
        <f t="shared" si="8"/>
        <v>0.27500000000000002</v>
      </c>
      <c r="E256" s="48">
        <f t="shared" si="8"/>
        <v>0.29749999999999999</v>
      </c>
      <c r="F256" s="48">
        <f t="shared" si="8"/>
        <v>0.27500000000000002</v>
      </c>
      <c r="G256" s="48">
        <f t="shared" si="8"/>
        <v>0.27</v>
      </c>
      <c r="H256" s="48">
        <f t="shared" si="8"/>
        <v>0.31</v>
      </c>
      <c r="I256" s="48">
        <f t="shared" si="8"/>
        <v>0.3125</v>
      </c>
      <c r="J256" s="48">
        <f t="shared" si="8"/>
        <v>0.21</v>
      </c>
      <c r="K256" s="48">
        <f t="shared" si="8"/>
        <v>0.19500000000000001</v>
      </c>
      <c r="L256" s="48">
        <f t="shared" si="8"/>
        <v>0.2225</v>
      </c>
      <c r="M256" s="48">
        <f t="shared" si="8"/>
        <v>0.22</v>
      </c>
      <c r="N256" s="48">
        <f t="shared" si="8"/>
        <v>0.1925</v>
      </c>
    </row>
    <row r="257" spans="1:14">
      <c r="A257" s="497" t="s">
        <v>51</v>
      </c>
      <c r="B257" s="48">
        <f t="shared" si="9"/>
        <v>0.495</v>
      </c>
      <c r="C257" s="48">
        <f t="shared" si="8"/>
        <v>0.44</v>
      </c>
      <c r="D257" s="48">
        <f t="shared" si="8"/>
        <v>0.33750000000000002</v>
      </c>
      <c r="E257" s="48">
        <f t="shared" si="8"/>
        <v>0.255</v>
      </c>
      <c r="F257" s="48">
        <f t="shared" si="8"/>
        <v>0.25</v>
      </c>
      <c r="G257" s="48">
        <f t="shared" si="8"/>
        <v>0.25750000000000001</v>
      </c>
      <c r="H257" s="48">
        <f t="shared" si="8"/>
        <v>0.26</v>
      </c>
      <c r="I257" s="48">
        <f t="shared" si="8"/>
        <v>0.25750000000000001</v>
      </c>
      <c r="J257" s="48">
        <f t="shared" si="8"/>
        <v>0.22750000000000001</v>
      </c>
      <c r="K257" s="48">
        <f t="shared" si="8"/>
        <v>0.2225</v>
      </c>
      <c r="L257" s="48">
        <f t="shared" si="8"/>
        <v>0.1075</v>
      </c>
      <c r="M257" s="48">
        <f t="shared" si="8"/>
        <v>0.24249999999999999</v>
      </c>
      <c r="N257" s="48">
        <f t="shared" si="8"/>
        <v>0.24249999999999999</v>
      </c>
    </row>
    <row r="258" spans="1:14">
      <c r="A258" s="497" t="s">
        <v>52</v>
      </c>
      <c r="B258" s="48">
        <f t="shared" si="9"/>
        <v>0.49249999999999999</v>
      </c>
      <c r="C258" s="48">
        <f t="shared" si="9"/>
        <v>0.48749999999999999</v>
      </c>
      <c r="D258" s="48">
        <f t="shared" si="9"/>
        <v>0.495</v>
      </c>
      <c r="E258" s="48">
        <f t="shared" si="9"/>
        <v>0.4975</v>
      </c>
      <c r="F258" s="48">
        <f t="shared" si="9"/>
        <v>0.495</v>
      </c>
      <c r="G258" s="48">
        <f t="shared" si="9"/>
        <v>0.4975</v>
      </c>
      <c r="H258" s="48">
        <f t="shared" si="9"/>
        <v>0.5</v>
      </c>
      <c r="I258" s="48">
        <f t="shared" si="9"/>
        <v>0.495</v>
      </c>
      <c r="J258" s="48">
        <f t="shared" si="9"/>
        <v>0.41749999999999998</v>
      </c>
      <c r="K258" s="48">
        <f t="shared" si="9"/>
        <v>0.39</v>
      </c>
      <c r="L258" s="48">
        <f t="shared" si="9"/>
        <v>0.3725</v>
      </c>
      <c r="M258" s="48">
        <f t="shared" si="9"/>
        <v>0.44750000000000001</v>
      </c>
      <c r="N258" s="48">
        <f t="shared" si="9"/>
        <v>0.39250000000000002</v>
      </c>
    </row>
    <row r="259" spans="1:14">
      <c r="A259" s="497" t="s">
        <v>53</v>
      </c>
      <c r="B259" s="48">
        <f t="shared" si="9"/>
        <v>0</v>
      </c>
      <c r="C259" s="48">
        <f t="shared" si="9"/>
        <v>2.5000000000000001E-3</v>
      </c>
      <c r="D259" s="48">
        <f t="shared" si="9"/>
        <v>0.02</v>
      </c>
      <c r="E259" s="48">
        <f t="shared" si="9"/>
        <v>0.02</v>
      </c>
      <c r="F259" s="48">
        <f t="shared" si="9"/>
        <v>0.02</v>
      </c>
      <c r="G259" s="48">
        <f t="shared" si="9"/>
        <v>0.02</v>
      </c>
      <c r="H259" s="48">
        <f t="shared" si="9"/>
        <v>0</v>
      </c>
      <c r="I259" s="48">
        <f t="shared" si="9"/>
        <v>0</v>
      </c>
      <c r="J259" s="48">
        <f t="shared" si="9"/>
        <v>0</v>
      </c>
      <c r="K259" s="48">
        <f t="shared" si="9"/>
        <v>2.5000000000000001E-3</v>
      </c>
      <c r="L259" s="48">
        <f t="shared" si="9"/>
        <v>0</v>
      </c>
      <c r="M259" s="48">
        <f t="shared" si="9"/>
        <v>0</v>
      </c>
      <c r="N259" s="48">
        <f t="shared" si="9"/>
        <v>0</v>
      </c>
    </row>
    <row r="260" spans="1:14">
      <c r="A260" s="497" t="s">
        <v>54</v>
      </c>
      <c r="B260" s="48">
        <f t="shared" si="9"/>
        <v>0.44750000000000001</v>
      </c>
      <c r="C260" s="48">
        <f t="shared" si="9"/>
        <v>0.39250000000000002</v>
      </c>
      <c r="D260" s="48">
        <f t="shared" si="9"/>
        <v>0.39</v>
      </c>
      <c r="E260" s="48">
        <f t="shared" si="9"/>
        <v>0.45</v>
      </c>
      <c r="F260" s="48">
        <f t="shared" si="9"/>
        <v>0.44</v>
      </c>
      <c r="G260" s="48">
        <f t="shared" si="9"/>
        <v>0.41</v>
      </c>
      <c r="H260" s="48">
        <f t="shared" si="9"/>
        <v>0.39750000000000002</v>
      </c>
      <c r="I260" s="48">
        <f t="shared" si="9"/>
        <v>0.38</v>
      </c>
      <c r="J260" s="48">
        <f t="shared" si="9"/>
        <v>0.34250000000000003</v>
      </c>
      <c r="K260" s="48">
        <f t="shared" si="9"/>
        <v>0.28749999999999998</v>
      </c>
      <c r="L260" s="48">
        <f t="shared" si="9"/>
        <v>0.315</v>
      </c>
      <c r="M260" s="48">
        <f t="shared" si="9"/>
        <v>0.33750000000000002</v>
      </c>
      <c r="N260" s="48">
        <f t="shared" si="9"/>
        <v>0.32500000000000001</v>
      </c>
    </row>
    <row r="261" spans="1:14">
      <c r="A261" s="497" t="s">
        <v>55</v>
      </c>
      <c r="B261" s="48">
        <f t="shared" si="9"/>
        <v>0.40250000000000002</v>
      </c>
      <c r="C261" s="48">
        <f t="shared" si="9"/>
        <v>0.36499999999999999</v>
      </c>
      <c r="D261" s="48">
        <f t="shared" si="9"/>
        <v>0.36499999999999999</v>
      </c>
      <c r="E261" s="48">
        <f t="shared" si="9"/>
        <v>0.40250000000000002</v>
      </c>
      <c r="F261" s="48">
        <f t="shared" si="9"/>
        <v>0.40250000000000002</v>
      </c>
      <c r="G261" s="48">
        <f t="shared" si="9"/>
        <v>0.42499999999999999</v>
      </c>
      <c r="H261" s="48">
        <f t="shared" si="9"/>
        <v>0.42249999999999999</v>
      </c>
      <c r="I261" s="48">
        <f t="shared" si="9"/>
        <v>0.41</v>
      </c>
      <c r="J261" s="48">
        <f t="shared" si="9"/>
        <v>0.28499999999999998</v>
      </c>
      <c r="K261" s="48">
        <f t="shared" si="9"/>
        <v>0.28249999999999997</v>
      </c>
      <c r="L261" s="48">
        <f t="shared" si="9"/>
        <v>0.25</v>
      </c>
      <c r="M261" s="48">
        <f t="shared" si="9"/>
        <v>0.34</v>
      </c>
      <c r="N261" s="48">
        <f t="shared" si="9"/>
        <v>0.31</v>
      </c>
    </row>
    <row r="262" spans="1:14">
      <c r="A262" s="497" t="s">
        <v>56</v>
      </c>
      <c r="B262" s="48">
        <f t="shared" si="9"/>
        <v>0.45</v>
      </c>
      <c r="C262" s="48">
        <f t="shared" si="9"/>
        <v>0.44750000000000001</v>
      </c>
      <c r="D262" s="48">
        <f t="shared" si="9"/>
        <v>0.47249999999999998</v>
      </c>
      <c r="E262" s="48">
        <f t="shared" si="9"/>
        <v>0.51</v>
      </c>
      <c r="F262" s="48">
        <f t="shared" si="9"/>
        <v>0.50749999999999995</v>
      </c>
      <c r="G262" s="48">
        <f t="shared" si="9"/>
        <v>0.47749999999999998</v>
      </c>
      <c r="H262" s="48">
        <f t="shared" si="9"/>
        <v>0.47249999999999998</v>
      </c>
      <c r="I262" s="48">
        <f t="shared" si="9"/>
        <v>0.47</v>
      </c>
      <c r="J262" s="48">
        <f t="shared" si="9"/>
        <v>0.38</v>
      </c>
      <c r="K262" s="48">
        <f t="shared" si="9"/>
        <v>0.36249999999999999</v>
      </c>
      <c r="L262" s="48">
        <f t="shared" si="9"/>
        <v>0.35499999999999998</v>
      </c>
      <c r="M262" s="48">
        <f t="shared" si="9"/>
        <v>0.41499999999999998</v>
      </c>
      <c r="N262" s="48">
        <f t="shared" si="9"/>
        <v>0.38</v>
      </c>
    </row>
    <row r="263" spans="1:14">
      <c r="A263" s="497" t="s">
        <v>76</v>
      </c>
      <c r="B263" s="48">
        <f t="shared" si="9"/>
        <v>0.1275</v>
      </c>
      <c r="C263" s="48">
        <f t="shared" si="9"/>
        <v>8.7499999999999994E-2</v>
      </c>
      <c r="D263" s="48">
        <f t="shared" si="9"/>
        <v>7.7499999999999999E-2</v>
      </c>
      <c r="E263" s="48">
        <f t="shared" si="9"/>
        <v>0.08</v>
      </c>
      <c r="F263" s="48">
        <f t="shared" si="9"/>
        <v>6.7500000000000004E-2</v>
      </c>
      <c r="G263" s="48">
        <f t="shared" si="9"/>
        <v>7.0000000000000007E-2</v>
      </c>
      <c r="H263" s="48">
        <f t="shared" si="9"/>
        <v>0.05</v>
      </c>
      <c r="I263" s="48">
        <f t="shared" si="9"/>
        <v>3.2500000000000001E-2</v>
      </c>
      <c r="J263" s="48">
        <f t="shared" si="9"/>
        <v>1.4999999999999999E-2</v>
      </c>
      <c r="K263" s="48">
        <f t="shared" si="9"/>
        <v>7.4999999999999997E-3</v>
      </c>
      <c r="L263" s="48">
        <f t="shared" si="9"/>
        <v>7.4999999999999997E-3</v>
      </c>
      <c r="M263" s="48">
        <f t="shared" si="9"/>
        <v>7.4999999999999997E-3</v>
      </c>
      <c r="N263" s="48">
        <f t="shared" si="9"/>
        <v>7.4999999999999997E-3</v>
      </c>
    </row>
    <row r="264" spans="1:14">
      <c r="A264" s="497" t="s">
        <v>57</v>
      </c>
      <c r="B264" s="48">
        <f t="shared" si="9"/>
        <v>0.42749999999999999</v>
      </c>
      <c r="C264" s="48">
        <f t="shared" si="9"/>
        <v>0.42499999999999999</v>
      </c>
      <c r="D264" s="48">
        <f t="shared" si="9"/>
        <v>0.45500000000000002</v>
      </c>
      <c r="E264" s="48">
        <f t="shared" si="9"/>
        <v>0.45750000000000002</v>
      </c>
      <c r="F264" s="48">
        <f t="shared" si="9"/>
        <v>0.44</v>
      </c>
      <c r="G264" s="48">
        <f t="shared" si="9"/>
        <v>0.4425</v>
      </c>
      <c r="H264" s="48">
        <f t="shared" si="9"/>
        <v>0.46750000000000003</v>
      </c>
      <c r="I264" s="48">
        <f t="shared" si="9"/>
        <v>0.46250000000000002</v>
      </c>
      <c r="J264" s="48">
        <f t="shared" si="9"/>
        <v>0.35749999999999998</v>
      </c>
      <c r="K264" s="48">
        <f t="shared" si="9"/>
        <v>0.315</v>
      </c>
      <c r="L264" s="48">
        <f t="shared" si="9"/>
        <v>0.33500000000000002</v>
      </c>
      <c r="M264" s="48">
        <f t="shared" si="9"/>
        <v>0.39250000000000002</v>
      </c>
      <c r="N264" s="48">
        <f t="shared" si="9"/>
        <v>0.36</v>
      </c>
    </row>
    <row r="265" spans="1:14">
      <c r="A265" s="497" t="s">
        <v>58</v>
      </c>
      <c r="B265" s="48">
        <f t="shared" si="9"/>
        <v>0.435</v>
      </c>
      <c r="C265" s="48">
        <f t="shared" si="9"/>
        <v>0.39500000000000002</v>
      </c>
      <c r="D265" s="48">
        <f t="shared" si="9"/>
        <v>0.45</v>
      </c>
      <c r="E265" s="48">
        <f t="shared" si="9"/>
        <v>0.45750000000000002</v>
      </c>
      <c r="F265" s="48">
        <f t="shared" si="9"/>
        <v>0.47499999999999998</v>
      </c>
      <c r="G265" s="48">
        <f t="shared" si="9"/>
        <v>0.46750000000000003</v>
      </c>
      <c r="H265" s="48">
        <f t="shared" si="9"/>
        <v>0.47</v>
      </c>
      <c r="I265" s="48">
        <f t="shared" si="9"/>
        <v>0.45500000000000002</v>
      </c>
      <c r="J265" s="48">
        <f t="shared" si="9"/>
        <v>0.25</v>
      </c>
      <c r="K265" s="48">
        <f t="shared" si="9"/>
        <v>0.255</v>
      </c>
      <c r="L265" s="48">
        <f t="shared" si="9"/>
        <v>0.25750000000000001</v>
      </c>
      <c r="M265" s="48">
        <f t="shared" si="9"/>
        <v>0.34749999999999998</v>
      </c>
      <c r="N265" s="48">
        <f t="shared" si="9"/>
        <v>0.29249999999999998</v>
      </c>
    </row>
    <row r="266" spans="1:14">
      <c r="A266" s="504" t="s">
        <v>59</v>
      </c>
      <c r="B266" s="84">
        <f t="shared" si="9"/>
        <v>0.42749999999999999</v>
      </c>
      <c r="C266" s="84">
        <f t="shared" si="9"/>
        <v>0.41749999999999998</v>
      </c>
      <c r="D266" s="84">
        <f t="shared" si="9"/>
        <v>0.40500000000000003</v>
      </c>
      <c r="E266" s="84">
        <f t="shared" si="9"/>
        <v>0.44</v>
      </c>
      <c r="F266" s="84">
        <f t="shared" si="9"/>
        <v>0.42749999999999999</v>
      </c>
      <c r="G266" s="84">
        <f t="shared" si="9"/>
        <v>0.4325</v>
      </c>
      <c r="H266" s="84">
        <f t="shared" si="9"/>
        <v>0.44500000000000001</v>
      </c>
      <c r="I266" s="84">
        <f t="shared" si="9"/>
        <v>0.4375</v>
      </c>
      <c r="J266" s="84">
        <f t="shared" si="9"/>
        <v>0.35249999999999998</v>
      </c>
      <c r="K266" s="84">
        <f t="shared" si="9"/>
        <v>0.32750000000000001</v>
      </c>
      <c r="L266" s="84">
        <f t="shared" si="9"/>
        <v>0.33250000000000002</v>
      </c>
      <c r="M266" s="84">
        <f t="shared" si="9"/>
        <v>0.38500000000000001</v>
      </c>
      <c r="N266" s="84">
        <f t="shared" si="9"/>
        <v>0.38250000000000001</v>
      </c>
    </row>
    <row r="267" spans="1:14">
      <c r="A267" s="497" t="s">
        <v>60</v>
      </c>
      <c r="B267" s="48">
        <f t="shared" si="9"/>
        <v>2.5000000000000001E-3</v>
      </c>
      <c r="C267" s="48">
        <f t="shared" si="9"/>
        <v>2.5000000000000001E-3</v>
      </c>
      <c r="D267" s="48">
        <f t="shared" si="9"/>
        <v>0</v>
      </c>
      <c r="E267" s="48">
        <f t="shared" si="9"/>
        <v>0</v>
      </c>
      <c r="F267" s="48">
        <f t="shared" si="9"/>
        <v>0</v>
      </c>
      <c r="G267" s="48">
        <f t="shared" si="9"/>
        <v>0</v>
      </c>
      <c r="H267" s="48">
        <f t="shared" si="9"/>
        <v>2.5000000000000001E-3</v>
      </c>
      <c r="I267" s="48">
        <f t="shared" si="9"/>
        <v>5.0000000000000001E-3</v>
      </c>
      <c r="J267" s="48">
        <f t="shared" si="9"/>
        <v>7.4999999999999997E-3</v>
      </c>
      <c r="K267" s="48">
        <f t="shared" si="9"/>
        <v>0</v>
      </c>
      <c r="L267" s="48">
        <f t="shared" si="9"/>
        <v>0</v>
      </c>
      <c r="M267" s="48">
        <f t="shared" si="9"/>
        <v>0</v>
      </c>
      <c r="N267" s="48">
        <f t="shared" si="9"/>
        <v>0</v>
      </c>
    </row>
    <row r="268" spans="1:14">
      <c r="A268" s="497" t="s">
        <v>61</v>
      </c>
      <c r="B268" s="48">
        <f t="shared" si="9"/>
        <v>3.2500000000000001E-2</v>
      </c>
      <c r="C268" s="48">
        <f t="shared" si="9"/>
        <v>0.03</v>
      </c>
      <c r="D268" s="48">
        <f t="shared" si="9"/>
        <v>2.2499999999999999E-2</v>
      </c>
      <c r="E268" s="48">
        <f t="shared" si="9"/>
        <v>3.2500000000000001E-2</v>
      </c>
      <c r="F268" s="48">
        <f t="shared" si="9"/>
        <v>2.5000000000000001E-2</v>
      </c>
      <c r="G268" s="48">
        <f t="shared" si="9"/>
        <v>2.5000000000000001E-2</v>
      </c>
      <c r="H268" s="48">
        <f t="shared" si="9"/>
        <v>3.7499999999999999E-2</v>
      </c>
      <c r="I268" s="48">
        <f t="shared" si="9"/>
        <v>3.7499999999999999E-2</v>
      </c>
      <c r="J268" s="48">
        <f t="shared" si="9"/>
        <v>0.02</v>
      </c>
      <c r="K268" s="48">
        <f t="shared" si="9"/>
        <v>1.7500000000000002E-2</v>
      </c>
      <c r="L268" s="48">
        <f t="shared" si="9"/>
        <v>2.2499999999999999E-2</v>
      </c>
      <c r="M268" s="48">
        <f t="shared" si="9"/>
        <v>3.5000000000000003E-2</v>
      </c>
      <c r="N268" s="48">
        <f t="shared" si="9"/>
        <v>2.5000000000000001E-2</v>
      </c>
    </row>
    <row r="269" spans="1:14">
      <c r="A269" s="497" t="s">
        <v>80</v>
      </c>
      <c r="B269" s="48">
        <f t="shared" si="9"/>
        <v>0.22500000000000001</v>
      </c>
      <c r="C269" s="48">
        <f t="shared" si="9"/>
        <v>0.2175</v>
      </c>
      <c r="D269" s="48">
        <f t="shared" si="9"/>
        <v>0.23250000000000001</v>
      </c>
      <c r="E269" s="48">
        <f t="shared" si="9"/>
        <v>0.24</v>
      </c>
      <c r="F269" s="48">
        <f t="shared" si="9"/>
        <v>0.23250000000000001</v>
      </c>
      <c r="G269" s="48">
        <f t="shared" si="9"/>
        <v>0.19750000000000001</v>
      </c>
      <c r="H269" s="48">
        <f t="shared" si="9"/>
        <v>0.13250000000000001</v>
      </c>
      <c r="I269" s="48">
        <f t="shared" si="9"/>
        <v>0.125</v>
      </c>
      <c r="J269" s="48">
        <f t="shared" si="9"/>
        <v>0.10249999999999999</v>
      </c>
      <c r="K269" s="48">
        <f t="shared" si="9"/>
        <v>8.2500000000000004E-2</v>
      </c>
      <c r="L269" s="48">
        <f t="shared" si="9"/>
        <v>7.0000000000000007E-2</v>
      </c>
      <c r="M269" s="48">
        <f t="shared" si="9"/>
        <v>6.25E-2</v>
      </c>
      <c r="N269" s="48">
        <f t="shared" si="9"/>
        <v>5.2499999999999998E-2</v>
      </c>
    </row>
    <row r="270" spans="1:14">
      <c r="B270" s="48">
        <v>2</v>
      </c>
      <c r="C270" s="48">
        <v>3</v>
      </c>
      <c r="D270" s="48">
        <v>4</v>
      </c>
      <c r="E270" s="48">
        <v>5</v>
      </c>
      <c r="F270" s="48">
        <v>6</v>
      </c>
      <c r="G270" s="48">
        <v>7</v>
      </c>
      <c r="H270" s="48">
        <v>8</v>
      </c>
      <c r="I270" s="48">
        <v>9</v>
      </c>
      <c r="J270" s="48">
        <v>10</v>
      </c>
      <c r="K270" s="48">
        <v>11</v>
      </c>
      <c r="L270" s="48">
        <v>12</v>
      </c>
      <c r="M270" s="48">
        <v>13</v>
      </c>
      <c r="N270" s="48">
        <v>14</v>
      </c>
    </row>
    <row r="272" spans="1:14">
      <c r="A272" s="677" t="s">
        <v>63</v>
      </c>
      <c r="B272" s="48">
        <f>AVERAGE(B242:B269)</f>
        <v>0.28258928571428571</v>
      </c>
      <c r="C272" s="48">
        <f t="shared" ref="C272:N272" si="10">AVERAGE(C242:C269)</f>
        <v>0.26062500000000005</v>
      </c>
      <c r="D272" s="48">
        <f t="shared" si="10"/>
        <v>0.26491071428571428</v>
      </c>
      <c r="E272" s="48">
        <f t="shared" si="10"/>
        <v>0.28348214285714285</v>
      </c>
      <c r="F272" s="48">
        <f t="shared" si="10"/>
        <v>0.28026785714285712</v>
      </c>
      <c r="G272" s="48">
        <f t="shared" si="10"/>
        <v>0.27089285714285716</v>
      </c>
      <c r="H272" s="48">
        <f t="shared" si="10"/>
        <v>0.2698214285714286</v>
      </c>
      <c r="I272" s="48">
        <f t="shared" si="10"/>
        <v>0.26142857142857145</v>
      </c>
      <c r="J272" s="48">
        <f t="shared" si="10"/>
        <v>0.20580357142857145</v>
      </c>
      <c r="K272" s="48">
        <f t="shared" si="10"/>
        <v>0.18723214285714285</v>
      </c>
      <c r="L272" s="48">
        <f t="shared" si="10"/>
        <v>0.18133928571428576</v>
      </c>
      <c r="M272" s="48">
        <f t="shared" si="10"/>
        <v>0.21616071428571432</v>
      </c>
      <c r="N272" s="48">
        <f t="shared" si="10"/>
        <v>0.2003571428571429</v>
      </c>
    </row>
    <row r="273" spans="1:14">
      <c r="A273" s="677" t="s">
        <v>121</v>
      </c>
      <c r="B273" s="48">
        <f>AVERAGE(B262,B244,B258)</f>
        <v>0.45333333333333331</v>
      </c>
      <c r="C273" s="48">
        <f t="shared" ref="C273:N273" si="11">AVERAGE(C262,C244,C258)</f>
        <v>0.45</v>
      </c>
      <c r="D273" s="48">
        <f t="shared" si="11"/>
        <v>0.47166666666666668</v>
      </c>
      <c r="E273" s="48">
        <f t="shared" si="11"/>
        <v>0.49500000000000005</v>
      </c>
      <c r="F273" s="48">
        <f t="shared" si="11"/>
        <v>0.4916666666666667</v>
      </c>
      <c r="G273" s="48">
        <f t="shared" si="11"/>
        <v>0.48249999999999998</v>
      </c>
      <c r="H273" s="48">
        <f t="shared" si="11"/>
        <v>0.48083333333333328</v>
      </c>
      <c r="I273" s="48">
        <f t="shared" si="11"/>
        <v>0.47083333333333338</v>
      </c>
      <c r="J273" s="48">
        <f t="shared" si="11"/>
        <v>0.37666666666666665</v>
      </c>
      <c r="K273" s="48">
        <f t="shared" si="11"/>
        <v>0.35083333333333333</v>
      </c>
      <c r="L273" s="48">
        <f t="shared" si="11"/>
        <v>0.34749999999999998</v>
      </c>
      <c r="M273" s="48">
        <f t="shared" si="11"/>
        <v>0.41083333333333333</v>
      </c>
      <c r="N273" s="48">
        <f t="shared" si="11"/>
        <v>0.37916666666666665</v>
      </c>
    </row>
    <row r="274" spans="1:14">
      <c r="A274" s="677" t="s">
        <v>59</v>
      </c>
      <c r="B274" s="48">
        <f>B266</f>
        <v>0.42749999999999999</v>
      </c>
      <c r="C274" s="48">
        <f t="shared" ref="C274:N274" si="12">C266</f>
        <v>0.41749999999999998</v>
      </c>
      <c r="D274" s="48">
        <f t="shared" si="12"/>
        <v>0.40500000000000003</v>
      </c>
      <c r="E274" s="48">
        <f t="shared" si="12"/>
        <v>0.44</v>
      </c>
      <c r="F274" s="48">
        <f t="shared" si="12"/>
        <v>0.42749999999999999</v>
      </c>
      <c r="G274" s="48">
        <f t="shared" si="12"/>
        <v>0.4325</v>
      </c>
      <c r="H274" s="48">
        <f t="shared" si="12"/>
        <v>0.44500000000000001</v>
      </c>
      <c r="I274" s="48">
        <f t="shared" si="12"/>
        <v>0.4375</v>
      </c>
      <c r="J274" s="48">
        <f t="shared" si="12"/>
        <v>0.35249999999999998</v>
      </c>
      <c r="K274" s="48">
        <f t="shared" si="12"/>
        <v>0.32750000000000001</v>
      </c>
      <c r="L274" s="48">
        <f t="shared" si="12"/>
        <v>0.33250000000000002</v>
      </c>
      <c r="M274" s="48">
        <f t="shared" si="12"/>
        <v>0.38500000000000001</v>
      </c>
      <c r="N274" s="48">
        <f t="shared" si="12"/>
        <v>0.38250000000000001</v>
      </c>
    </row>
  </sheetData>
  <mergeCells count="2">
    <mergeCell ref="A1:E1"/>
    <mergeCell ref="A2:E2"/>
  </mergeCells>
  <pageMargins left="0.7" right="0.7" top="0.75" bottom="0.75" header="0.3" footer="0.3"/>
  <pageSetup paperSize="9"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51</vt:i4>
      </vt:variant>
    </vt:vector>
  </HeadingPairs>
  <TitlesOfParts>
    <vt:vector size="51" baseType="lpstr">
      <vt:lpstr>Overview</vt:lpstr>
      <vt:lpstr>Indicators</vt:lpstr>
      <vt:lpstr>Zoznam</vt:lpstr>
      <vt:lpstr>01_HTE</vt:lpstr>
      <vt:lpstr>02_Citations</vt:lpstr>
      <vt:lpstr>03_PISA</vt:lpstr>
      <vt:lpstr>04_1_Solid_fuels</vt:lpstr>
      <vt:lpstr>04_2_PM25</vt:lpstr>
      <vt:lpstr>04__3_MP25_exceed</vt:lpstr>
      <vt:lpstr>05_S2</vt:lpstr>
      <vt:lpstr>06_Water</vt:lpstr>
      <vt:lpstr>07_GHG</vt:lpstr>
      <vt:lpstr>08_GDP</vt:lpstr>
      <vt:lpstr>09_Job</vt:lpstr>
      <vt:lpstr>10_Health</vt:lpstr>
      <vt:lpstr>11_Safety</vt:lpstr>
      <vt:lpstr>12_Gini</vt:lpstr>
      <vt:lpstr>13_DB</vt:lpstr>
      <vt:lpstr>1_R&amp;D exp</vt:lpstr>
      <vt:lpstr>2_Researchers</vt:lpstr>
      <vt:lpstr>3_Schools</vt:lpstr>
      <vt:lpstr>4_Youth_unemployment</vt:lpstr>
      <vt:lpstr>5_Old_unemployment</vt:lpstr>
      <vt:lpstr>6_Energy_tax</vt:lpstr>
      <vt:lpstr>7_Transport_goods</vt:lpstr>
      <vt:lpstr>8_Cars</vt:lpstr>
      <vt:lpstr>9_Wastewater_exp</vt:lpstr>
      <vt:lpstr>10_GDP_decom</vt:lpstr>
      <vt:lpstr>11_EPL</vt:lpstr>
      <vt:lpstr>12_Tax_wedges</vt:lpstr>
      <vt:lpstr>13_Inactivity_traps</vt:lpstr>
      <vt:lpstr>14_Unem_educ</vt:lpstr>
      <vt:lpstr>15_APTP_Training</vt:lpstr>
      <vt:lpstr>16_Health_determinants</vt:lpstr>
      <vt:lpstr>17_Health_eff</vt:lpstr>
      <vt:lpstr>18_Poverty</vt:lpstr>
      <vt:lpstr>19_Police</vt:lpstr>
      <vt:lpstr>20_Teachers_wages</vt:lpstr>
      <vt:lpstr>21_Graduation rates</vt:lpstr>
      <vt:lpstr>22_Corruption</vt:lpstr>
      <vt:lpstr>23_Trains_buses</vt:lpstr>
      <vt:lpstr>24_Regional_disparities</vt:lpstr>
      <vt:lpstr>25_Governm_exp</vt:lpstr>
      <vt:lpstr>26_P50P10</vt:lpstr>
      <vt:lpstr>27_P90P50</vt:lpstr>
      <vt:lpstr>28_LTU_incidance</vt:lpstr>
      <vt:lpstr>29_Women_employment</vt:lpstr>
      <vt:lpstr>30_VAT_eff</vt:lpstr>
      <vt:lpstr>E-Govern</vt:lpstr>
      <vt:lpstr>NEET_15_29</vt:lpstr>
      <vt:lpstr>EU-OECD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Halus Martin</dc:creator>
  <cp:lastModifiedBy>Halus Martin</cp:lastModifiedBy>
  <cp:lastPrinted>2015-02-16T08:53:13Z</cp:lastPrinted>
  <dcterms:created xsi:type="dcterms:W3CDTF">2014-12-04T09:52:52Z</dcterms:created>
  <dcterms:modified xsi:type="dcterms:W3CDTF">2015-03-20T08:03:41Z</dcterms:modified>
</cp:coreProperties>
</file>