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ento_zošit"/>
  <bookViews>
    <workbookView xWindow="0" yWindow="0" windowWidth="23040" windowHeight="10650" tabRatio="676"/>
  </bookViews>
  <sheets>
    <sheet name="Obsah" sheetId="9" r:id="rId1"/>
    <sheet name="Štrukturálne saldo" sheetId="3" r:id="rId2"/>
    <sheet name="Výdavkové pravidlo" sheetId="1" r:id="rId3"/>
    <sheet name="FK vs EK" sheetId="12" r:id="rId4"/>
    <sheet name="NPC" sheetId="20" r:id="rId5"/>
    <sheet name="One-offs" sheetId="7" r:id="rId6"/>
    <sheet name="DRM" sheetId="8" r:id="rId7"/>
    <sheet name="EÚ fondy" sheetId="15" r:id="rId8"/>
    <sheet name="Rozhodovacia_Matica" sheetId="17" r:id="rId9"/>
    <sheet name="ESA2010_source" sheetId="1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hidden="1">#REF!</definedName>
    <definedName name="__123Graph_AEXP" hidden="1">#REF!</definedName>
    <definedName name="__123Graph_ATEST1" hidden="1">[5]REER!$AZ$144:$AZ$210</definedName>
    <definedName name="__123Graph_B" hidden="1">#REF!</definedName>
    <definedName name="__123Graph_BCurrent" hidden="1">[6]G!#REF!</definedName>
    <definedName name="__123Graph_BGDP" hidden="1">'[7]Quarterly Program'!#REF!</definedName>
    <definedName name="__123Graph_BMONEY" hidden="1">'[7]Quarterly Program'!#REF!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hidden="1">'[8]i2-KA'!#REF!</definedName>
    <definedName name="__123Graph_XCurrent" hidden="1">'[8]i2-KA'!#REF!</definedName>
    <definedName name="__123Graph_XEXP" hidden="1">[9]EdssGeeGAS!#REF!</definedName>
    <definedName name="__123Graph_XChart1" hidden="1">'[8]i2-KA'!#REF!</definedName>
    <definedName name="__123Graph_XChart2" hidden="1">'[8]i2-KA'!#REF!</definedName>
    <definedName name="__123Graph_XTEST1" hidden="1">[5]REER!$C$9:$C$75</definedName>
    <definedName name="__BOP1">#REF!</definedName>
    <definedName name="__BOP2">[1]BoP!#REF!</definedName>
    <definedName name="__dat1">'[2]work Q real'!#REF!</definedName>
    <definedName name="__dat2">#REF!</definedName>
    <definedName name="__EXP5">#REF!</definedName>
    <definedName name="__EXP6">#REF!</definedName>
    <definedName name="__EXP7">#REF!</definedName>
    <definedName name="__EXP9">#REF!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MTS2">'[3]Annual Tables'!#REF!</definedName>
    <definedName name="__OUT1">#REF!</definedName>
    <definedName name="__OUT2">#REF!</definedName>
    <definedName name="__PAG2">[3]Index!#REF!</definedName>
    <definedName name="__PAG3">[3]Index!#REF!</definedName>
    <definedName name="__PAG4">[3]Index!#REF!</definedName>
    <definedName name="__PAG5">[3]Index!#REF!</definedName>
    <definedName name="__PAG6">[3]Index!#REF!</definedName>
    <definedName name="__PAG7">#REF!</definedName>
    <definedName name="__pro2001">[10]pro2001!$A$1:$B$72</definedName>
    <definedName name="__RES2">[1]RES!#REF!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'[11]Employment Data Sectors (wages)'!$A$8173:$A$8184</definedName>
    <definedName name="_10__123Graph_ACHART_8" hidden="1">'[12]Employment Data Sectors (wages)'!$W$8175:$W$8186</definedName>
    <definedName name="_10__123Graph_BCHART_1" hidden="1">'[13]Employment Data Sectors (wages)'!$B$8173:$B$8184</definedName>
    <definedName name="_100__123Graph_BCHART_8" hidden="1">'[11]Employment Data Sectors (wages)'!$W$13:$W$8187</definedName>
    <definedName name="_105__123Graph_CCHART_1" hidden="1">'[11]Employment Data Sectors (wages)'!$C$8173:$C$8184</definedName>
    <definedName name="_11__123Graph_BCHART_1" hidden="1">'[12]Employment Data Sectors (wages)'!$B$8173:$B$8184</definedName>
    <definedName name="_11__123Graph_BCHART_2" hidden="1">'[13]Employment Data Sectors (wages)'!$B$8173:$B$8184</definedName>
    <definedName name="_110__123Graph_CCHART_2" hidden="1">'[11]Employment Data Sectors (wages)'!$C$8173:$C$8184</definedName>
    <definedName name="_115__123Graph_CCHART_3" hidden="1">'[11]Employment Data Sectors (wages)'!$C$11:$C$8185</definedName>
    <definedName name="_12__123Graph_ACHART_3" hidden="1">'[11]Employment Data Sectors (wages)'!$A$11:$A$8185</definedName>
    <definedName name="_12__123Graph_BCHART_2" hidden="1">'[12]Employment Data Sectors (wages)'!$B$8173:$B$8184</definedName>
    <definedName name="_12__123Graph_BCHART_3" hidden="1">'[13]Employment Data Sectors (wages)'!$B$11:$B$8185</definedName>
    <definedName name="_120__123Graph_CCHART_4" hidden="1">'[11]Employment Data Sectors (wages)'!$C$12:$C$23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25__123Graph_CCHART_5" hidden="1">'[11]Employment Data Sectors (wages)'!$C$24:$C$35</definedName>
    <definedName name="_13__123Graph_BCHART_3" hidden="1">'[12]Employment Data Sectors (wages)'!$B$11:$B$8185</definedName>
    <definedName name="_13__123Graph_BCHART_4" hidden="1">'[13]Employment Data Sectors (wages)'!$B$12:$B$23</definedName>
    <definedName name="_130__123Graph_CCHART_6" hidden="1">'[11]Employment Data Sectors (wages)'!$U$49:$U$8103</definedName>
    <definedName name="_132Graph_CB" hidden="1">#REF!</definedName>
    <definedName name="_135__123Graph_CCHART_7" hidden="1">'[11]Employment Data Sectors (wages)'!$Y$14:$Y$25</definedName>
    <definedName name="_14__123Graph_ACHART_4" hidden="1">'[11]Employment Data Sectors (wages)'!$A$12:$A$23</definedName>
    <definedName name="_14__123Graph_BCHART_4" hidden="1">'[12]Employment Data Sectors (wages)'!$B$12:$B$23</definedName>
    <definedName name="_14__123Graph_BCHART_5" hidden="1">'[13]Employment Data Sectors (wages)'!$B$24:$B$35</definedName>
    <definedName name="_140__123Graph_CCHART_8" hidden="1">'[11]Employment Data Sectors (wages)'!$W$14:$W$25</definedName>
    <definedName name="_145__123Graph_DCHART_7" hidden="1">'[11]Employment Data Sectors (wages)'!$Y$26:$Y$37</definedName>
    <definedName name="_15__123Graph_BCHART_5" hidden="1">'[12]Employment Data Sectors (wages)'!$B$24:$B$35</definedName>
    <definedName name="_15__123Graph_BCHART_6" hidden="1">'[13]Employment Data Sectors (wages)'!$AS$49:$AS$8103</definedName>
    <definedName name="_150__123Graph_DCHART_8" hidden="1">'[11]Employment Data Sectors (wages)'!$W$26:$W$37</definedName>
    <definedName name="_155__123Graph_ECHART_7" hidden="1">'[11]Employment Data Sectors (wages)'!$Y$38:$Y$49</definedName>
    <definedName name="_16__123Graph_ACHART_5" hidden="1">'[11]Employment Data Sectors (wages)'!$A$24:$A$35</definedName>
    <definedName name="_16__123Graph_BCHART_6" hidden="1">'[12]Employment Data Sectors (wages)'!$AS$49:$AS$8103</definedName>
    <definedName name="_16__123Graph_BCHART_7" hidden="1">'[13]Employment Data Sectors (wages)'!$Y$13:$Y$8187</definedName>
    <definedName name="_160__123Graph_ECHART_8" hidden="1">'[11]Employment Data Sectors (wages)'!$H$86:$H$99</definedName>
    <definedName name="_165__123Graph_FCHART_8" hidden="1">'[11]Employment Data Sectors (wages)'!$H$6:$H$17</definedName>
    <definedName name="_17__123Graph_BCHART_7" hidden="1">'[12]Employment Data Sectors (wages)'!$Y$13:$Y$8187</definedName>
    <definedName name="_17__123Graph_BCHART_8" hidden="1">'[13]Employment Data Sectors (wages)'!$W$13:$W$8187</definedName>
    <definedName name="_18__123Graph_ACHART_6" hidden="1">'[11]Employment Data Sectors (wages)'!$Y$49:$Y$8103</definedName>
    <definedName name="_18__123Graph_BCHART_8" hidden="1">'[12]Employment Data Sectors (wages)'!$W$13:$W$8187</definedName>
    <definedName name="_18__123Graph_CCHART_1" hidden="1">'[13]Employment Data Sectors (wages)'!$C$8173:$C$8184</definedName>
    <definedName name="_19__123Graph_CCHART_1" hidden="1">'[12]Employment Data Sectors (wages)'!$C$8173:$C$8184</definedName>
    <definedName name="_19__123Graph_CCHART_2" hidden="1">'[13]Employment Data Sectors (wages)'!$C$8173:$C$8184</definedName>
    <definedName name="_1992BOPB">#REF!</definedName>
    <definedName name="_1Macros_Import_.qbop">[14]!'[Macros Import].qbop'</definedName>
    <definedName name="_2__123Graph_ACHART_1" hidden="1">'[13]Employment Data Sectors (wages)'!$A$8173:$A$8184</definedName>
    <definedName name="_20__123Graph_ACHART_7" hidden="1">'[11]Employment Data Sectors (wages)'!$Y$8175:$Y$8186</definedName>
    <definedName name="_20__123Graph_CCHART_2" hidden="1">'[12]Employment Data Sectors (wages)'!$C$8173:$C$8184</definedName>
    <definedName name="_20__123Graph_CCHART_3" hidden="1">'[13]Employment Data Sectors (wages)'!$C$11:$C$8185</definedName>
    <definedName name="_20Macros_Import_.qbop">[14]!'[Macros Import].qbop'</definedName>
    <definedName name="_21__123Graph_CCHART_3" hidden="1">'[12]Employment Data Sectors (wages)'!$C$11:$C$8185</definedName>
    <definedName name="_21__123Graph_CCHART_4" hidden="1">'[13]Employment Data Sectors (wages)'!$C$12:$C$23</definedName>
    <definedName name="_22__123Graph_ACHART_8" hidden="1">'[11]Employment Data Sectors (wages)'!$W$8175:$W$8186</definedName>
    <definedName name="_22__123Graph_CCHART_4" hidden="1">'[12]Employment Data Sectors (wages)'!$C$12:$C$23</definedName>
    <definedName name="_22__123Graph_CCHART_5" hidden="1">'[13]Employment Data Sectors (wages)'!$C$24:$C$35</definedName>
    <definedName name="_23__123Graph_CCHART_5" hidden="1">'[12]Employment Data Sectors (wages)'!$C$24:$C$35</definedName>
    <definedName name="_23__123Graph_CCHART_6" hidden="1">'[13]Employment Data Sectors (wages)'!$U$49:$U$8103</definedName>
    <definedName name="_24__123Graph_BCHART_1" hidden="1">'[11]Employment Data Sectors (wages)'!$B$8173:$B$8184</definedName>
    <definedName name="_24__123Graph_CCHART_6" hidden="1">'[12]Employment Data Sectors (wages)'!$U$49:$U$8103</definedName>
    <definedName name="_24__123Graph_CCHART_7" hidden="1">'[13]Employment Data Sectors (wages)'!$Y$14:$Y$25</definedName>
    <definedName name="_25__123Graph_ACHART_1" hidden="1">'[11]Employment Data Sectors (wages)'!$A$8173:$A$8184</definedName>
    <definedName name="_25__123Graph_CCHART_7" hidden="1">'[12]Employment Data Sectors (wages)'!$Y$14:$Y$25</definedName>
    <definedName name="_25__123Graph_CCHART_8" hidden="1">'[13]Employment Data Sectors (wages)'!$W$14:$W$25</definedName>
    <definedName name="_26__123Graph_BCHART_2" hidden="1">'[11]Employment Data Sectors (wages)'!$B$8173:$B$8184</definedName>
    <definedName name="_26__123Graph_CCHART_8" hidden="1">'[12]Employment Data Sectors (wages)'!$W$14:$W$25</definedName>
    <definedName name="_26__123Graph_DCHART_7" hidden="1">'[13]Employment Data Sectors (wages)'!$Y$26:$Y$37</definedName>
    <definedName name="_27__123Graph_DCHART_7" hidden="1">'[12]Employment Data Sectors (wages)'!$Y$26:$Y$37</definedName>
    <definedName name="_27__123Graph_DCHART_8" hidden="1">'[13]Employment Data Sectors (wages)'!$W$26:$W$37</definedName>
    <definedName name="_28__123Graph_BCHART_3" hidden="1">'[11]Employment Data Sectors (wages)'!$B$11:$B$8185</definedName>
    <definedName name="_28__123Graph_DCHART_8" hidden="1">'[12]Employment Data Sectors (wages)'!$W$26:$W$37</definedName>
    <definedName name="_28__123Graph_ECHART_7" hidden="1">'[13]Employment Data Sectors (wages)'!$Y$38:$Y$49</definedName>
    <definedName name="_29__123Graph_ECHART_7" hidden="1">'[12]Employment Data Sectors (wages)'!$Y$38:$Y$49</definedName>
    <definedName name="_29__123Graph_ECHART_8" hidden="1">'[13]Employment Data Sectors (wages)'!$H$86:$H$99</definedName>
    <definedName name="_2Macros_Import_.qbop">[14]!'[Macros Import].qbop'</definedName>
    <definedName name="_3__123Graph_ACHART_1" hidden="1">'[12]Employment Data Sectors (wages)'!$A$8173:$A$8184</definedName>
    <definedName name="_3__123Graph_ACHART_2" hidden="1">'[13]Employment Data Sectors (wages)'!$A$8173:$A$8184</definedName>
    <definedName name="_30__123Graph_ACHART_2" hidden="1">'[11]Employment Data Sectors (wages)'!$A$8173:$A$8184</definedName>
    <definedName name="_30__123Graph_BCHART_4" hidden="1">'[11]Employment Data Sectors (wages)'!$B$12:$B$23</definedName>
    <definedName name="_30__123Graph_ECHART_8" hidden="1">'[12]Employment Data Sectors (wages)'!$H$86:$H$99</definedName>
    <definedName name="_30__123Graph_FCHART_8" hidden="1">'[13]Employment Data Sectors (wages)'!$H$6:$H$17</definedName>
    <definedName name="_31__123Graph_FCHART_8" hidden="1">'[12]Employment Data Sectors (wages)'!$H$6:$H$17</definedName>
    <definedName name="_32__123Graph_BCHART_5" hidden="1">'[11]Employment Data Sectors (wages)'!$B$24:$B$35</definedName>
    <definedName name="_34__123Graph_BCHART_6" hidden="1">'[11]Employment Data Sectors (wages)'!$AS$49:$AS$8103</definedName>
    <definedName name="_35__123Graph_ACHART_3" hidden="1">'[11]Employment Data Sectors (wages)'!$A$11:$A$8185</definedName>
    <definedName name="_36__123Graph_BCHART_7" hidden="1">'[11]Employment Data Sectors (wages)'!$Y$13:$Y$8187</definedName>
    <definedName name="_38__123Graph_BCHART_8" hidden="1">'[11]Employment Data Sectors (wages)'!$W$13:$W$8187</definedName>
    <definedName name="_4__123Graph_ACHART_2" hidden="1">'[12]Employment Data Sectors (wages)'!$A$8173:$A$8184</definedName>
    <definedName name="_4__123Graph_ACHART_3" hidden="1">'[13]Employment Data Sectors (wages)'!$A$11:$A$8185</definedName>
    <definedName name="_40__123Graph_ACHART_4" hidden="1">'[11]Employment Data Sectors (wages)'!$A$12:$A$23</definedName>
    <definedName name="_40__123Graph_CCHART_1" hidden="1">'[11]Employment Data Sectors (wages)'!$C$8173:$C$8184</definedName>
    <definedName name="_42__123Graph_CCHART_2" hidden="1">'[11]Employment Data Sectors (wages)'!$C$8173:$C$8184</definedName>
    <definedName name="_44__123Graph_CCHART_3" hidden="1">'[11]Employment Data Sectors (wages)'!$C$11:$C$8185</definedName>
    <definedName name="_45__123Graph_ACHART_5" hidden="1">'[11]Employment Data Sectors (wages)'!$A$24:$A$35</definedName>
    <definedName name="_46__123Graph_CCHART_4" hidden="1">'[11]Employment Data Sectors (wages)'!$C$12:$C$23</definedName>
    <definedName name="_48__123Graph_CCHART_5" hidden="1">'[11]Employment Data Sectors (wages)'!$C$24:$C$35</definedName>
    <definedName name="_5__123Graph_ACHART_3" hidden="1">'[12]Employment Data Sectors (wages)'!$A$11:$A$8185</definedName>
    <definedName name="_5__123Graph_ACHART_4" hidden="1">'[13]Employment Data Sectors (wages)'!$A$12:$A$23</definedName>
    <definedName name="_50__123Graph_ACHART_6" hidden="1">'[11]Employment Data Sectors (wages)'!$Y$49:$Y$8103</definedName>
    <definedName name="_50__123Graph_CCHART_6" hidden="1">'[11]Employment Data Sectors (wages)'!$U$49:$U$8103</definedName>
    <definedName name="_52__123Graph_CCHART_7" hidden="1">'[11]Employment Data Sectors (wages)'!$Y$14:$Y$25</definedName>
    <definedName name="_54__123Graph_CCHART_8" hidden="1">'[11]Employment Data Sectors (wages)'!$W$14:$W$25</definedName>
    <definedName name="_55__123Graph_ACHART_7" hidden="1">'[11]Employment Data Sectors (wages)'!$Y$8175:$Y$8186</definedName>
    <definedName name="_56__123Graph_DCHART_7" hidden="1">'[11]Employment Data Sectors (wages)'!$Y$26:$Y$37</definedName>
    <definedName name="_58__123Graph_DCHART_8" hidden="1">'[11]Employment Data Sectors (wages)'!$W$26:$W$37</definedName>
    <definedName name="_6__123Graph_ACHART_4" hidden="1">'[12]Employment Data Sectors (wages)'!$A$12:$A$23</definedName>
    <definedName name="_6__123Graph_ACHART_5" hidden="1">'[13]Employment Data Sectors (wages)'!$A$24:$A$35</definedName>
    <definedName name="_60__123Graph_ACHART_8" hidden="1">'[11]Employment Data Sectors (wages)'!$W$8175:$W$8186</definedName>
    <definedName name="_60__123Graph_ECHART_7" hidden="1">'[11]Employment Data Sectors (wages)'!$Y$38:$Y$49</definedName>
    <definedName name="_62__123Graph_ECHART_8" hidden="1">'[11]Employment Data Sectors (wages)'!$H$86:$H$99</definedName>
    <definedName name="_64__123Graph_FCHART_8" hidden="1">'[11]Employment Data Sectors (wages)'!$H$6:$H$17</definedName>
    <definedName name="_65__123Graph_BCHART_1" hidden="1">'[11]Employment Data Sectors (wages)'!$B$8173:$B$8184</definedName>
    <definedName name="_6Macros_Import_.qbop">[14]!'[Macros Import].qbop'</definedName>
    <definedName name="_7__123Graph_ACHART_5" hidden="1">'[12]Employment Data Sectors (wages)'!$A$24:$A$35</definedName>
    <definedName name="_7__123Graph_ACHART_6" hidden="1">'[13]Employment Data Sectors (wages)'!$Y$49:$Y$8103</definedName>
    <definedName name="_70__123Graph_BCHART_2" hidden="1">'[11]Employment Data Sectors (wages)'!$B$8173:$B$8184</definedName>
    <definedName name="_75__123Graph_BCHART_3" hidden="1">'[11]Employment Data Sectors (wages)'!$B$11:$B$8185</definedName>
    <definedName name="_8__123Graph_ACHART_1" hidden="1">'[11]Employment Data Sectors (wages)'!$A$8173:$A$8184</definedName>
    <definedName name="_8__123Graph_ACHART_6" hidden="1">'[12]Employment Data Sectors (wages)'!$Y$49:$Y$8103</definedName>
    <definedName name="_8__123Graph_ACHART_7" hidden="1">'[13]Employment Data Sectors (wages)'!$Y$8175:$Y$8186</definedName>
    <definedName name="_80__123Graph_BCHART_4" hidden="1">'[11]Employment Data Sectors (wages)'!$B$12:$B$23</definedName>
    <definedName name="_85__123Graph_BCHART_5" hidden="1">'[11]Employment Data Sectors (wages)'!$B$24:$B$35</definedName>
    <definedName name="_9__123Graph_ACHART_7" hidden="1">'[12]Employment Data Sectors (wages)'!$Y$8175:$Y$8186</definedName>
    <definedName name="_9__123Graph_ACHART_8" hidden="1">'[13]Employment Data Sectors (wages)'!$W$8175:$W$8186</definedName>
    <definedName name="_90__123Graph_BCHART_6" hidden="1">'[11]Employment Data Sectors (wages)'!$AS$49:$AS$8103</definedName>
    <definedName name="_95__123Graph_BCHART_7" hidden="1">'[11]Employment Data Sectors (wages)'!$Y$13:$Y$8187</definedName>
    <definedName name="_BOP1">#REF!</definedName>
    <definedName name="_BOP2">[1]BoP!#REF!</definedName>
    <definedName name="_dat1">'[2]work Q real'!#REF!</definedName>
    <definedName name="_dat2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tn1" localSheetId="7">'EÚ fondy'!#REF!</definedName>
    <definedName name="_ftnref1" localSheetId="7">'EÚ fondy'!$B$15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255</definedName>
    <definedName name="_Order2" hidden="1">255</definedName>
    <definedName name="_OUT1">#REF!</definedName>
    <definedName name="_OUT2">#REF!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pro2001">[10]pro2001!$A$1:$B$72</definedName>
    <definedName name="_r13">[15]splatnosti!$V$39</definedName>
    <definedName name="_r14">[15]splatnosti!$V$40</definedName>
    <definedName name="_Regression_X" hidden="1">#REF!</definedName>
    <definedName name="_Regression_Y" hidden="1">#REF!</definedName>
    <definedName name="_RES2">[1]RES!#REF!</definedName>
    <definedName name="_RULC">[16]REER!$BA$144:$BA$206</definedName>
    <definedName name="_TAB1">#REF!</definedName>
    <definedName name="_TAB10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B41">#REF!</definedName>
    <definedName name="_WEO1">#REF!</definedName>
    <definedName name="_WEO2">#REF!</definedName>
    <definedName name="a" hidden="1">[16]REER!$AZ$144:$AZ$210</definedName>
    <definedName name="aaa" hidden="1">'[8]i2-KA'!#REF!</definedName>
    <definedName name="aaaaaaaaaaaaaa">[17]!aaaaaaaaaaaaaa</definedName>
    <definedName name="aas">[18]Contents!$A$1:$C$25</definedName>
    <definedName name="aloha" hidden="1">'[19]i2-KA'!#REF!</definedName>
    <definedName name="ANNUALNOM">#REF!</definedName>
    <definedName name="as">'[18]i-REER'!$A$2:$F$104</definedName>
    <definedName name="ASSUM">#REF!</definedName>
    <definedName name="ASSUMB">#REF!</definedName>
    <definedName name="atrade">[14]!atrade</definedName>
    <definedName name="b">#REF!</definedName>
    <definedName name="BAKLANBOPB">#REF!</definedName>
    <definedName name="BAKLANDEBT2B">#REF!</definedName>
    <definedName name="BAKLDEBT1B">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[17]!bbbbbbbbbbbbbb</definedName>
    <definedName name="BCA">#N/A</definedName>
    <definedName name="BCA_GDP">#N/A</definedName>
    <definedName name="BE">#N/A</definedName>
    <definedName name="BEA">'[20]WEO-BOP'!#REF!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>#REF!</definedName>
    <definedName name="BER">'[20]WEO-BOP'!#REF!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'[20]WEO-BOP'!#REF!</definedName>
    <definedName name="BFDI">'[20]WEO-BOP'!#REF!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[17]!BFLD_DF</definedName>
    <definedName name="BFLG">#N/A</definedName>
    <definedName name="BFLG_D">#N/A</definedName>
    <definedName name="BFLG_DF">#N/A</definedName>
    <definedName name="BFO">'[20]WEO-BOP'!#REF!</definedName>
    <definedName name="BFOA">'[20]WEO-BOP'!#REF!</definedName>
    <definedName name="BFOAG">'[20]WEO-BOP'!#REF!</definedName>
    <definedName name="BFOG">'[20]WEO-BOP'!#REF!</definedName>
    <definedName name="BFOL">'[20]WEO-BOP'!#REF!</definedName>
    <definedName name="BFOL_B">'[20]WEO-BOP'!#REF!</definedName>
    <definedName name="BFOL_G">'[20]WEO-BOP'!#REF!</definedName>
    <definedName name="BFOLG">'[20]WEO-BOP'!#REF!</definedName>
    <definedName name="BFP">'[20]WEO-BOP'!#REF!</definedName>
    <definedName name="BFPA">'[20]WEO-BOP'!#REF!</definedName>
    <definedName name="BFPAG">'[20]WEO-BOP'!#REF!</definedName>
    <definedName name="BFPG">'[20]WEO-BOP'!#REF!</definedName>
    <definedName name="BFPL">'[20]WEO-BOP'!#REF!</definedName>
    <definedName name="BFPLD">'[20]WEO-BOP'!#REF!</definedName>
    <definedName name="BFPLDG">'[20]WEO-BOP'!#REF!</definedName>
    <definedName name="BFPLE">'[20]WEO-BOP'!#REF!</definedName>
    <definedName name="BFRA">#N/A</definedName>
    <definedName name="BGS">'[20]WEO-BOP'!#REF!</definedName>
    <definedName name="BI">#N/A</definedName>
    <definedName name="BID">'[20]WEO-BOP'!#REF!</definedName>
    <definedName name="BK">#N/A</definedName>
    <definedName name="BKF">#N/A</definedName>
    <definedName name="BMG">[21]Q6!$E$28:$AH$28</definedName>
    <definedName name="BMII">#N/A</definedName>
    <definedName name="BMIIB">#N/A</definedName>
    <definedName name="BMIIG">#N/A</definedName>
    <definedName name="BMS">'[20]WEO-BOP'!#REF!</definedName>
    <definedName name="Bolivia">#REF!</definedName>
    <definedName name="BOP">#N/A</definedName>
    <definedName name="BOPB">#REF!</definedName>
    <definedName name="BOPMEMOB">#REF!</definedName>
    <definedName name="bracket_2">[22]Graf14_Graf15!#REF!</definedName>
    <definedName name="BRASS">'[20]WEO-BOP'!#REF!</definedName>
    <definedName name="Brazil">#REF!</definedName>
    <definedName name="BTR">'[20]WEO-BOP'!#REF!</definedName>
    <definedName name="BTRG">'[20]WEO-BOP'!#REF!</definedName>
    <definedName name="BUDGET">#REF!</definedName>
    <definedName name="Budget_expenditure">#REF!</definedName>
    <definedName name="Budget_revenue">#REF!</definedName>
    <definedName name="BXG">[21]Q6!$E$26:$AH$26</definedName>
    <definedName name="BXS">'[20]WEO-BOP'!#REF!</definedName>
    <definedName name="BXTSAq">#REF!</definedName>
    <definedName name="CalcMCV_4">#REF!</definedName>
    <definedName name="calcNGS_NGDP">#N/A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>#REF!</definedName>
    <definedName name="cgb">#REF!</definedName>
    <definedName name="cge">#REF!</definedName>
    <definedName name="cgr">#REF!</definedName>
    <definedName name="CONCK">#REF!</definedName>
    <definedName name="Cons">#REF!</definedName>
    <definedName name="CORULCSA">[23]E!$V$15:$V$98</definedName>
    <definedName name="CountryCode">[24]readme!$B$2</definedName>
    <definedName name="CurrVintage">[25]Current!$D$66</definedName>
    <definedName name="d" hidden="1">{"Riqfin97",#N/A,FALSE,"Tran";"Riqfinpro",#N/A,FALSE,"Tran"}</definedName>
    <definedName name="DABproj">#N/A</definedName>
    <definedName name="DAGproj">#N/A</definedName>
    <definedName name="daily_interest_rates">'[26]daily calculations'!#REF!</definedName>
    <definedName name="DAproj">#N/A</definedName>
    <definedName name="das" hidden="1">[6]G!#REF!</definedName>
    <definedName name="DASD">#N/A</definedName>
    <definedName name="DASDB">#N/A</definedName>
    <definedName name="DASDG">#N/A</definedName>
    <definedName name="data_area">#REF!</definedName>
    <definedName name="_xlnm.Database">#REF!</definedName>
    <definedName name="DATB">[16]REER!$B$144:$B$240</definedName>
    <definedName name="datcr">'[2]Tab ann curr'!#REF!</definedName>
    <definedName name="date">#REF!</definedName>
    <definedName name="date_EXP">[27]Sheet1!$B$1:$G$1</definedName>
    <definedName name="date_FISC">#REF!</definedName>
    <definedName name="dateIntLiq">#REF!</definedName>
    <definedName name="dateMoney">#REF!</definedName>
    <definedName name="dateprofit">[16]C!$A$9:$A$125</definedName>
    <definedName name="dateRates">#REF!</definedName>
    <definedName name="dateRawQ">'[28]Raw Data'!#REF!</definedName>
    <definedName name="dateReal">#REF!</definedName>
    <definedName name="dates">#REF!</definedName>
    <definedName name="dates_w">#REF!</definedName>
    <definedName name="dates1">#REF!</definedName>
    <definedName name="dates2">#REF!</definedName>
    <definedName name="datesb">[23]B!$B$20:$B$134</definedName>
    <definedName name="datesc">#REF!</definedName>
    <definedName name="datesd">#REF!</definedName>
    <definedName name="DATESG">#REF!</definedName>
    <definedName name="datesm">#REF!</definedName>
    <definedName name="datesq">#REF!</definedName>
    <definedName name="datesr">#REF!</definedName>
    <definedName name="datestran">[23]transfer!$A$9:$A$116</definedName>
    <definedName name="datgdp">#REF!</definedName>
    <definedName name="datin1">[16]REER!$B$9:$B$119</definedName>
    <definedName name="datin2">[16]REER!$B$144:$B$253</definedName>
    <definedName name="datq">#REF!</definedName>
    <definedName name="datq1">#REF!</definedName>
    <definedName name="datq2">#REF!</definedName>
    <definedName name="datreer">[16]REER!$B$144:$B$258</definedName>
    <definedName name="datt">#REF!</definedName>
    <definedName name="DBproj">#N/A</definedName>
    <definedName name="dd" hidden="1">{"Riqfin97",#N/A,FALSE,"Tran";"Riqfinpro",#N/A,FALSE,"Tran"}</definedName>
    <definedName name="dd_balance">[29]!dd_balance1[saldo]</definedName>
    <definedName name="dd_cyklus">[30]!dd_cyclus[cyklus]</definedName>
    <definedName name="dd_oneoff">[30]hidden!$B$2:$B$3</definedName>
    <definedName name="ddd" hidden="1">{"Riqfin97",#N/A,FALSE,"Tran";"Riqfinpro",#N/A,FALSE,"Tran"}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[22]Graf14_Graf15!#REF!</definedName>
    <definedName name="degresivita_2">[22]Graf14_Graf15!#REF!</definedName>
    <definedName name="deleteme1" hidden="1">#REF!</definedName>
    <definedName name="deleteme3" hidden="1">#REF!</definedName>
    <definedName name="Department">[31]REER!#REF!</definedName>
    <definedName name="DGproj">#N/A</definedName>
    <definedName name="DLX1.USE">[32]Haver!$A$2:$N$8</definedName>
    <definedName name="DOC">#REF!</definedName>
    <definedName name="dp">[33]DP!$A$1:$E$65536</definedName>
    <definedName name="Dproj">#N/A</definedName>
    <definedName name="dre" hidden="1">[34]M!#REF!</definedName>
    <definedName name="DSD">#N/A</definedName>
    <definedName name="DSD_S">#N/A</definedName>
    <definedName name="DSDB">#N/A</definedName>
    <definedName name="DSDG">#N/A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>#REF!</definedName>
    <definedName name="e9db">[35]e9!$A$1:$V$49</definedName>
    <definedName name="EDNA">#N/A</definedName>
    <definedName name="EDSSDESCRIPTOR">#REF!</definedName>
    <definedName name="EDSSFILE">#REF!</definedName>
    <definedName name="EDSSNAME">#REF!</definedName>
    <definedName name="EDSSTIME">#REF!</definedName>
    <definedName name="ee" hidden="1">{"Tab1",#N/A,FALSE,"P";"Tab2",#N/A,FALSE,"P"}</definedName>
    <definedName name="EECB">#REF!</definedName>
    <definedName name="eedx" hidden="1">{"Tab1",#N/A,FALSE,"P";"Tab2",#N/A,FALSE,"P"}</definedName>
    <definedName name="eee" hidden="1">{"Tab1",#N/A,FALSE,"P";"Tab2",#N/A,FALSE,"P"}</definedName>
    <definedName name="EISCODE">#REF!</definedName>
    <definedName name="elect">#REF!</definedName>
    <definedName name="Emerging_HTML_AREA">#REF!</definedName>
    <definedName name="EMETEL">#REF!</definedName>
    <definedName name="ENDA">#N/A</definedName>
    <definedName name="equal_TLC">[22]Graf14_Graf15!#REF!</definedName>
    <definedName name="ExitWRS">[36]Main!$AB$25</definedName>
    <definedName name="fdfs" hidden="1">{"Riqfin97",#N/A,FALSE,"Tran";"Riqfinpro",#N/A,FALSE,"Tran"}</definedName>
    <definedName name="ff" hidden="1">{"Tab1",#N/A,FALSE,"P";"Tab2",#N/A,FALSE,"P"}</definedName>
    <definedName name="fff" hidden="1">{"Tab1",#N/A,FALSE,"P";"Tab2",#N/A,FALSE,"P"}</definedName>
    <definedName name="Fig8.2a">#REF!</definedName>
    <definedName name="fill" hidden="1">'[37]Macroframework-Ver.1'!$A$1:$A$267</definedName>
    <definedName name="finan">#REF!</definedName>
    <definedName name="finan1">#REF!</definedName>
    <definedName name="Financing" hidden="1">{"Tab1",#N/A,FALSE,"P";"Tab2",#N/A,FALSE,"P"}</definedName>
    <definedName name="FISUM">#REF!</definedName>
    <definedName name="FLOPEC">#REF!</definedName>
    <definedName name="FMB">#REF!</definedName>
    <definedName name="FODESEC">#REF!</definedName>
    <definedName name="FOREXPORT">[16]H!$A$2:$F$86</definedName>
    <definedName name="fsd" hidden="1">#REF!</definedName>
    <definedName name="fsdfsdfasdfasdfasd" hidden="1">#REF!</definedName>
    <definedName name="FUNDOBL">#REF!</definedName>
    <definedName name="FUNDOBLB">#REF!</definedName>
    <definedName name="g">#REF!</definedName>
    <definedName name="GCB">#REF!</definedName>
    <definedName name="GCB_NGDP">#N/A</definedName>
    <definedName name="GCEI">#REF!</definedName>
    <definedName name="GCENL">#REF!</definedName>
    <definedName name="GCND">#REF!</definedName>
    <definedName name="GCND_NGDP">#REF!</definedName>
    <definedName name="GCRG">#REF!</definedName>
    <definedName name="ggb">'[38]budget-G'!$A$1:$W$109</definedName>
    <definedName name="GGB_NGDP">#N/A</definedName>
    <definedName name="ggbeu">#REF!</definedName>
    <definedName name="ggblg">#REF!</definedName>
    <definedName name="ggbls">#REF!</definedName>
    <definedName name="ggbss">#REF!</definedName>
    <definedName name="gge">[38]Expenditures!$A$1:$AC$62</definedName>
    <definedName name="GGED">#REF!</definedName>
    <definedName name="GGEI">#REF!</definedName>
    <definedName name="GGENL">#REF!</definedName>
    <definedName name="ggg" hidden="1">{"Riqfin97",#N/A,FALSE,"Tran";"Riqfinpro",#N/A,FALSE,"Tran"}</definedName>
    <definedName name="ggggg" hidden="1">'[39]J(Priv.Cap)'!#REF!</definedName>
    <definedName name="ggggggg">[17]!ggggggg</definedName>
    <definedName name="GGND">#REF!</definedName>
    <definedName name="ggr">[38]Revenues!$A$1:$AD$58</definedName>
    <definedName name="GGRG">#REF!</definedName>
    <definedName name="GPee_2">[22]Graf14_Graf15!#REF!</definedName>
    <definedName name="GPer_2">[22]Graf14_Graf15!#REF!</definedName>
    <definedName name="hgfd" hidden="1">{#N/A,#N/A,FALSE,"I";#N/A,#N/A,FALSE,"J";#N/A,#N/A,FALSE,"K";#N/A,#N/A,FALSE,"L";#N/A,#N/A,FALSE,"M";#N/A,#N/A,FALSE,"N";#N/A,#N/A,FALSE,"O"}</definedName>
    <definedName name="hhh" hidden="1">'[40]J(Priv.Cap)'!#REF!</definedName>
    <definedName name="hhhhhhh">[17]!hhhhhhh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>#REF!</definedName>
    <definedName name="chart4" hidden="1">{#N/A,#N/A,FALSE,"CB";#N/A,#N/A,FALSE,"CMB";#N/A,#N/A,FALSE,"NBFI"}</definedName>
    <definedName name="CHILE">#REF!</definedName>
    <definedName name="CHK">#REF!</definedName>
    <definedName name="i">#REF!</definedName>
    <definedName name="IESS">#REF!</definedName>
    <definedName name="ii" hidden="1">{"Tab1",#N/A,FALSE,"P";"Tab2",#N/A,FALSE,"P"}</definedName>
    <definedName name="II_pilier_2">[22]Graf14_Graf15!#REF!</definedName>
    <definedName name="II_pillar_figure">[22]Graf14_Graf15!#REF!</definedName>
    <definedName name="ima">#REF!</definedName>
    <definedName name="IN1_">#REF!</definedName>
    <definedName name="IN2_">#REF!</definedName>
    <definedName name="INB">[23]B!$K$6:$T$6</definedName>
    <definedName name="INC">[23]C!$H$6:$I$6</definedName>
    <definedName name="ind">#REF!</definedName>
    <definedName name="INECEL">#REF!</definedName>
    <definedName name="inflation" hidden="1">[41]TAB34!#REF!</definedName>
    <definedName name="INPUT_2">[1]Input!#REF!</definedName>
    <definedName name="INPUT_4">[1]Input!#REF!</definedName>
    <definedName name="IPee_2">[22]Graf14_Graf15!#REF!</definedName>
    <definedName name="IPer_2">[22]Graf14_Graf15!#REF!</definedName>
    <definedName name="IT">[22]Graf14_Graf15!#REF!</definedName>
    <definedName name="IT_2">[22]Graf14_Graf15!#REF!</definedName>
    <definedName name="IT_2_bracket_2">[22]Graf14_Graf15!#REF!</definedName>
    <definedName name="jhgf" hidden="1">{"MONA",#N/A,FALSE,"S"}</definedName>
    <definedName name="jj" hidden="1">{"Riqfin97",#N/A,FALSE,"Tran";"Riqfinpro",#N/A,FALSE,"Tran"}</definedName>
    <definedName name="jjj" hidden="1">[42]M!#REF!</definedName>
    <definedName name="jjjjjj" hidden="1">'[39]J(Priv.Cap)'!#REF!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hidden="1">{"Tab1",#N/A,FALSE,"P";"Tab2",#N/A,FALSE,"P"}</definedName>
    <definedName name="kkk" hidden="1">{"Tab1",#N/A,FALSE,"P";"Tab2",#N/A,FALSE,"P"}</definedName>
    <definedName name="kkkk" hidden="1">[34]M!#REF!</definedName>
    <definedName name="Konto">#REF!</definedName>
    <definedName name="kumul1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hidden="1">[42]M!#REF!</definedName>
    <definedName name="ls">[33]LS!$A$1:$E$65536</definedName>
    <definedName name="LUR">#N/A</definedName>
    <definedName name="Malaysia">#REF!</definedName>
    <definedName name="MCV">#N/A</definedName>
    <definedName name="MCV_B">#N/A</definedName>
    <definedName name="MCV_B1">'[20]WEO-BOP'!#REF!</definedName>
    <definedName name="MCV_D">#N/A</definedName>
    <definedName name="MCV_N">#N/A</definedName>
    <definedName name="MCV_T">#N/A</definedName>
    <definedName name="MENORES">#REF!</definedName>
    <definedName name="mesec1">#REF!</definedName>
    <definedName name="mesec2">#REF!</definedName>
    <definedName name="mf" hidden="1">{"Tab1",#N/A,FALSE,"P";"Tab2",#N/A,FALSE,"P"}</definedName>
    <definedName name="MFISCAL">'[3]Annual Raw Data'!#REF!</definedName>
    <definedName name="mflowsa">[14]!mflowsa</definedName>
    <definedName name="mflowsq">[14]!mflowsq</definedName>
    <definedName name="MICRO">#REF!</definedName>
    <definedName name="min_VZ">[22]Graf14_Graf15!#REF!</definedName>
    <definedName name="MISC3">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>#REF!</definedName>
    <definedName name="MONF_SM">#REF!</definedName>
    <definedName name="MONTH">[16]REER!$D$140:$E$199</definedName>
    <definedName name="mstocksa">[14]!mstocksa</definedName>
    <definedName name="mstocksq">[14]!mstocksq</definedName>
    <definedName name="MTO">#REF!</definedName>
    <definedName name="MTOa">'Štrukturálne saldo'!#REF!</definedName>
    <definedName name="Municipios">#REF!</definedName>
    <definedName name="MVZ_1.5x">[22]Graf14_Graf15!#REF!</definedName>
    <definedName name="MVZ_4x">[22]Graf14_Graf15!#REF!</definedName>
    <definedName name="MVZ_5x">[22]Graf14_Graf15!#REF!</definedName>
    <definedName name="MW">[22]Graf14_Graf15!#REF!</definedName>
    <definedName name="MW_2">[22]Graf14_Graf15!#REF!</definedName>
    <definedName name="NACTCURRENT">#REF!</definedName>
    <definedName name="nam1out">#REF!</definedName>
    <definedName name="nam2in">#REF!</definedName>
    <definedName name="nam2out">#REF!</definedName>
    <definedName name="NAMB">[16]REER!$AY$143:$BB$143</definedName>
    <definedName name="namcr">'[2]Tab ann curr'!#REF!</definedName>
    <definedName name="namcs">'[2]Tab ann cst'!#REF!</definedName>
    <definedName name="name_AD">[27]Sheet1!$A$20</definedName>
    <definedName name="name_EXP">[27]Sheet1!$N$54:$N$71</definedName>
    <definedName name="name_FISC">#REF!</definedName>
    <definedName name="nameIntLiq">#REF!</definedName>
    <definedName name="nameMoney">#REF!</definedName>
    <definedName name="nameRATES">#REF!</definedName>
    <definedName name="nameRAWQ">'[28]Raw Data'!#REF!</definedName>
    <definedName name="nameReal">#REF!</definedName>
    <definedName name="names">#REF!</definedName>
    <definedName name="NAMES_fidr_r">[26]monthly!#REF!</definedName>
    <definedName name="names_figb_r">[26]monthly!#REF!</definedName>
    <definedName name="names_w">#REF!</definedName>
    <definedName name="names1in">#REF!</definedName>
    <definedName name="NAMESB">#REF!</definedName>
    <definedName name="namesc">#REF!</definedName>
    <definedName name="NAMESG">#REF!</definedName>
    <definedName name="namesm">#REF!</definedName>
    <definedName name="NAMESQ">#REF!</definedName>
    <definedName name="namesr">#REF!</definedName>
    <definedName name="namestran">[23]transfer!$C$1:$O$1</definedName>
    <definedName name="namgdp">#REF!</definedName>
    <definedName name="NAMIN">#REF!</definedName>
    <definedName name="namin1">[16]REER!$F$1:$BP$1</definedName>
    <definedName name="namin2">[16]REER!$F$138:$AA$138</definedName>
    <definedName name="namind">'[2]work Q real'!#REF!</definedName>
    <definedName name="naminm">#REF!</definedName>
    <definedName name="naminq">#REF!</definedName>
    <definedName name="namm">#REF!</definedName>
    <definedName name="NAMOUT">#REF!</definedName>
    <definedName name="namout1">[16]REER!$F$2:$AA$2</definedName>
    <definedName name="namoutm">#REF!</definedName>
    <definedName name="namoutq">#REF!</definedName>
    <definedName name="namprofit">[16]C!$O$1:$Z$1</definedName>
    <definedName name="namq">#REF!</definedName>
    <definedName name="namq1">#REF!</definedName>
    <definedName name="namq2">#REF!</definedName>
    <definedName name="namreer">[16]REER!$AY$143:$BF$143</definedName>
    <definedName name="namsgdp">#REF!</definedName>
    <definedName name="namtin">#REF!</definedName>
    <definedName name="namtout">#REF!</definedName>
    <definedName name="namulc">[16]REER!$BI$1:$BP$1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>[22]Graf14_Graf15!#REF!</definedName>
    <definedName name="NCZD_2">[22]Graf14_Graf15!#REF!</definedName>
    <definedName name="NEER">[16]REER!$AY$144:$AY$206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#REF!</definedName>
    <definedName name="NPee_2">[22]Graf14_Graf15!#REF!</definedName>
    <definedName name="NPer_2">[22]Graf14_Graf15!#REF!</definedName>
    <definedName name="NTDD_RG">[17]!NTDD_RG</definedName>
    <definedName name="NX">#N/A</definedName>
    <definedName name="NX_R">#N/A</definedName>
    <definedName name="NXG_RG">#N/A</definedName>
    <definedName name="_xlnm.Print_Area" localSheetId="6">DRM!$B$2:$E$47</definedName>
    <definedName name="_xlnm.Print_Area" localSheetId="1">'Štrukturálne saldo'!$B$2:$J$13</definedName>
    <definedName name="_xlnm.Print_Area" localSheetId="2">'Výdavkové pravidlo'!$B$3:$E$30</definedName>
    <definedName name="_xlnm.Print_Area">#N/A</definedName>
    <definedName name="Odh">#REF!</definedName>
    <definedName name="oliu" hidden="1">{"WEO",#N/A,FALSE,"T"}</definedName>
    <definedName name="oo" hidden="1">{"Riqfin97",#N/A,FALSE,"Tran";"Riqfinpro",#N/A,FALSE,"Tran"}</definedName>
    <definedName name="ooo" hidden="1">{"Tab1",#N/A,FALSE,"P";"Tab2",#N/A,FALSE,"P"}</definedName>
    <definedName name="OS2015_new">#REF!</definedName>
    <definedName name="other">#REF!</definedName>
    <definedName name="Otras_Residuales">#REF!</definedName>
    <definedName name="out">[43]output!$A$3:$P$128</definedName>
    <definedName name="OUTB">[23]B!$D$6:$H$6</definedName>
    <definedName name="outc">[23]C!$C$6:$D$6</definedName>
    <definedName name="output">#REF!</definedName>
    <definedName name="output_projections">[44]projections!$A$3:$R$108</definedName>
    <definedName name="output1">[19]output!$A$1:$J$122</definedName>
    <definedName name="p" hidden="1">{"Riqfin97",#N/A,FALSE,"Tran";"Riqfinpro",#N/A,FALSE,"Tran"}</definedName>
    <definedName name="Page_4">#REF!</definedName>
    <definedName name="page2">#REF!</definedName>
    <definedName name="pata" hidden="1">{"Tab1",#N/A,FALSE,"P";"Tab2",#N/A,FALSE,"P"}</definedName>
    <definedName name="PCPIG">#N/A</definedName>
    <definedName name="Petroecuador">#REF!</definedName>
    <definedName name="pchar00memu.m">[26]monthly!#REF!</definedName>
    <definedName name="podatki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>#REF!</definedName>
    <definedName name="Print">#REF!</definedName>
    <definedName name="PRINT1">[45]Index!#REF!</definedName>
    <definedName name="PRINT2">[45]Index!#REF!</definedName>
    <definedName name="PRINT3">[45]Index!#REF!</definedName>
    <definedName name="PrintThis_Links">[36]Links!$A$1:$F$33</definedName>
    <definedName name="profit">[16]C!$O$1:$T$1</definedName>
    <definedName name="prorač">[46]Prorač!$A:$IV</definedName>
    <definedName name="PvNee_2">[22]Graf14_Graf15!#REF!</definedName>
    <definedName name="PvNer_2">[22]Graf14_Graf15!#REF!</definedName>
    <definedName name="Q6_">#REF!</definedName>
    <definedName name="QFISCAL">'[3]Quarterly Raw Data'!#REF!</definedName>
    <definedName name="qq" hidden="1">'[40]J(Priv.Cap)'!#REF!</definedName>
    <definedName name="qtab_35">'[47]i1-CA'!#REF!</definedName>
    <definedName name="QTAB7">'[3]Quarterly MacroFlow'!#REF!</definedName>
    <definedName name="QTAB7A">'[3]Quarterly MacroFlow'!#REF!</definedName>
    <definedName name="quest1">#REF!</definedName>
    <definedName name="quest2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[48]Sheet1!$A$1:$I$406</definedName>
    <definedName name="realizacija">[48]Sheet1!$A$1:$I$406</definedName>
    <definedName name="REALNACT">#REF!</definedName>
    <definedName name="red_26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>[16]REER!$AZ$144:$AZ$206</definedName>
    <definedName name="REERPPI">[16]REER!$BB$144:$BB$206</definedName>
    <definedName name="RefVintage">[24]readme!$B$4</definedName>
    <definedName name="REGISTERALL">#REF!</definedName>
    <definedName name="RFSee_2">[22]Graf14_Graf15!#REF!</definedName>
    <definedName name="RFSer_2">[22]Graf14_Graf15!#REF!</definedName>
    <definedName name="RGDPA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ngBefore">[36]Main!$AB$26</definedName>
    <definedName name="rngDepartmentDrive">[36]Main!$AB$23</definedName>
    <definedName name="rngEMailAddress">[36]Main!$AB$20</definedName>
    <definedName name="rngErrorSort">[36]ErrCheck!$A$4</definedName>
    <definedName name="rngLastSave">[36]Main!$G$19</definedName>
    <definedName name="rngLastSent">[36]Main!$G$18</definedName>
    <definedName name="rngLastUpdate">[36]Links!$D$2</definedName>
    <definedName name="rngNeedsUpdate">[36]Links!$E$2</definedName>
    <definedName name="rngNews">[36]Main!$AB$27</definedName>
    <definedName name="rngQuestChecked">[36]ErrCheck!$A$3</definedName>
    <definedName name="rounding">[22]Graf14_Graf15!#REF!</definedName>
    <definedName name="rr" hidden="1">{"Riqfin97",#N/A,FALSE,"Tran";"Riqfinpro",#N/A,FALSE,"Tran"}</definedName>
    <definedName name="rrr" hidden="1">{"Riqfin97",#N/A,FALSE,"Tran";"Riqfinpro",#N/A,FALSE,"Tran"}</definedName>
    <definedName name="RULCPPI">[16]C!$O$9:$O$71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>#REF!</definedName>
    <definedName name="seitable">'[49]Sel. Ind. Tbl'!$A$3:$G$75</definedName>
    <definedName name="sencount" hidden="1">2</definedName>
    <definedName name="SPee_2">[22]Graf14_Graf15!#REF!</definedName>
    <definedName name="SPer_2">[22]Graf14_Graf15!#REF!</definedName>
    <definedName name="SprejetiProracun">#REF!</definedName>
    <definedName name="SR_3">#REF!</definedName>
    <definedName name="SR_5">#REF!</definedName>
    <definedName name="SS">[50]IMATA!$B$45:$B$108</definedName>
    <definedName name="StatusTable">[24]readme!$A$12:$B$21</definedName>
    <definedName name="T1.13">#REF!</definedName>
    <definedName name="t2q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C1">#REF!</definedName>
    <definedName name="tabC2">#REF!</definedName>
    <definedName name="Tabela_6a">#REF!</definedName>
    <definedName name="tabela3a">'[51]Table 1'!#REF!</definedName>
    <definedName name="Tabelaxx">#REF!</definedName>
    <definedName name="tabF">#REF!</definedName>
    <definedName name="tabH">#REF!</definedName>
    <definedName name="tabI">#REF!</definedName>
    <definedName name="Table__47">[52]RED47!$A$1:$I$53</definedName>
    <definedName name="Table_2._Country_X___Public_Sector_Financing_1">#REF!</definedName>
    <definedName name="Table_4SR">#REF!</definedName>
    <definedName name="Table_debt">[53]Table!$A$3:$AB$73</definedName>
    <definedName name="TABLE1">#REF!</definedName>
    <definedName name="Table1printarea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>#REF!</definedName>
    <definedName name="table9">#REF!</definedName>
    <definedName name="TAME">#REF!</definedName>
    <definedName name="Tbl_GFN">[53]Table_GEF!$B$2:$T$53</definedName>
    <definedName name="tblChecks">[36]ErrCheck!$A$3:$E$5</definedName>
    <definedName name="tblLinks">[36]Links!$A$4:$F$33</definedName>
    <definedName name="TEMP">[54]Data!#REF!</definedName>
    <definedName name="tempo_kles">[22]Graf14_Graf15!#REF!</definedName>
    <definedName name="tempo_kles_2">[22]Graf14_Graf15!#REF!</definedName>
    <definedName name="text" hidden="1">{#N/A,#N/A,FALSE,"CB";#N/A,#N/A,FALSE,"CMB";#N/A,#N/A,FALSE,"BSYS";#N/A,#N/A,FALSE,"NBFI";#N/A,#N/A,FALSE,"FSYS"}</definedName>
    <definedName name="TMG_D">[21]Q5!$E$23:$AH$23</definedName>
    <definedName name="TMGO">#N/A</definedName>
    <definedName name="TOWEO">#REF!</definedName>
    <definedName name="TRADE3">[1]Trade!#REF!</definedName>
    <definedName name="trans">#REF!</definedName>
    <definedName name="Transfer_check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hidden="1">[42]M!#REF!</definedName>
    <definedName name="TTTTTTTTTTTT">[17]!TTTTTTTTTTTT</definedName>
    <definedName name="TXG_D">#N/A</definedName>
    <definedName name="TXGO">#N/A</definedName>
    <definedName name="u163lnulcm_x_et.m">[26]monthly!#REF!</definedName>
    <definedName name="ULC_CZ">[16]REER!$BU$144:$BU$206</definedName>
    <definedName name="ULC_PART">[16]REER!$BR$144:$BR$206</definedName>
    <definedName name="Universities">#REF!</definedName>
    <definedName name="UPee_2">[22]Graf14_Graf15!#REF!</definedName>
    <definedName name="UPer_2">[22]Graf14_Graf15!#REF!</definedName>
    <definedName name="Uruguay">'[55]PDR vulnerability table'!$A$3:$E$65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[17]!UUUUUUUUUUU</definedName>
    <definedName name="ValidationList">#REF!</definedName>
    <definedName name="VeljavniProracun">#REF!</definedName>
    <definedName name="Venezuela">#REF!</definedName>
    <definedName name="vv" hidden="1">{"Tab1",#N/A,FALSE,"P";"Tab2",#N/A,FALSE,"P"}</definedName>
    <definedName name="vvv" hidden="1">{"Tab1",#N/A,FALSE,"P";"Tab2",#N/A,FALSE,"P"}</definedName>
    <definedName name="we11pcpi.m">[26]monthly!#REF!</definedName>
    <definedName name="WMENU">#REF!</definedName>
    <definedName name="wrn.1993_2002." hidden="1">{"1993_2002",#N/A,FALSE,"UnderlyingData"}</definedName>
    <definedName name="wrn.a11._.general._.government." hidden="1">{"a11 general government",#N/A,FALSE,"RED Tables"}</definedName>
    <definedName name="wrn.a12._.Federal._.Government." hidden="1">{"a12 Federal Government",#N/A,FALSE,"RED Tables"}</definedName>
    <definedName name="wrn.a13._.social._.security." hidden="1">{"a13 social security",#N/A,FALSE,"RED Tables"}</definedName>
    <definedName name="wrn.a14._.regions._.and._.communities." hidden="1">{"a14 regions and communities",#N/A,FALSE,"RED Tables"}</definedName>
    <definedName name="wrn.a15._.local._.governments." hidden="1">{"a15 local governments",#N/A,FALSE,"RED Tables"}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ogram." hidden="1">{"Tab1",#N/A,FALSE,"P";"Tab2",#N/A,FALSE,"P"}</definedName>
    <definedName name="wrn.Ques._.1." hidden="1">{"Ques 1",#N/A,FALSE,"NWEO138"}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WEO." hidden="1">{"WEO",#N/A,FALSE,"T"}</definedName>
    <definedName name="ww" hidden="1">[42]M!#REF!</definedName>
    <definedName name="www" hidden="1">{"Riqfin97",#N/A,FALSE,"Tran";"Riqfinpro",#N/A,FALSE,"Tran"}</definedName>
    <definedName name="XR">[16]REER!$AT$140:$BA$199</definedName>
    <definedName name="xx" hidden="1">{"Riqfin97",#N/A,FALSE,"Tran";"Riqfinpro",#N/A,FALSE,"Tran"}</definedName>
    <definedName name="xxWRS_1">#REF!</definedName>
    <definedName name="xxWRS_10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hidden="1">{"Riqfin97",#N/A,FALSE,"Tran";"Riqfinpro",#N/A,FALSE,"Tran"}</definedName>
    <definedName name="year">[22]Graf14_Graf15!#REF!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1D44FD83_577F_412D_85CC_4CD8A3A1C2A3_.wvu.Cols" localSheetId="9" hidden="1">ESA2010_source!$C:$C</definedName>
    <definedName name="Z_95224721_0485_11D4_BFD1_00508B5F4DA4_.wvu.Cols" hidden="1">#REF!</definedName>
    <definedName name="zac_kles">[22]Graf14_Graf15!#REF!</definedName>
    <definedName name="zac_kles_2">[22]Graf14_Graf15!#REF!</definedName>
    <definedName name="ZPee_2">[22]Graf14_Graf15!#REF!</definedName>
    <definedName name="ZPer_2">[22]Graf14_Graf15!#REF!</definedName>
    <definedName name="zpiz">[33]ZPIZ!$A$1:$F$65536</definedName>
    <definedName name="zz" hidden="1">{"Tab1",#N/A,FALSE,"P";"Tab2",#N/A,FALSE,"P"}</definedName>
    <definedName name="zzzs">[33]ZZZS!$A$1:$E$65536</definedName>
  </definedNames>
  <calcPr calcId="152511"/>
</workbook>
</file>

<file path=xl/calcChain.xml><?xml version="1.0" encoding="utf-8"?>
<calcChain xmlns="http://schemas.openxmlformats.org/spreadsheetml/2006/main">
  <c r="D12" i="20" l="1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C11" i="20"/>
  <c r="D11" i="20" s="1"/>
  <c r="D5" i="20"/>
  <c r="D6" i="20"/>
  <c r="D7" i="20"/>
  <c r="D8" i="20"/>
  <c r="D9" i="20"/>
  <c r="D10" i="20"/>
  <c r="C4" i="20"/>
  <c r="C31" i="20" l="1"/>
  <c r="D31" i="20" s="1"/>
  <c r="D4" i="20"/>
  <c r="H9" i="12" l="1"/>
  <c r="G9" i="12"/>
  <c r="H8" i="12"/>
  <c r="G8" i="12"/>
  <c r="H7" i="12"/>
  <c r="G7" i="12"/>
  <c r="H6" i="12"/>
  <c r="G6" i="12"/>
  <c r="H5" i="12"/>
  <c r="G5" i="12"/>
  <c r="H20" i="3"/>
  <c r="F41" i="8"/>
  <c r="C47" i="8" l="1"/>
  <c r="D47" i="8"/>
  <c r="E47" i="8"/>
  <c r="G47" i="8" l="1"/>
  <c r="H21" i="3" l="1"/>
  <c r="H22" i="3" s="1"/>
  <c r="H8" i="3" l="1"/>
  <c r="G8" i="15" l="1"/>
  <c r="K7" i="15"/>
  <c r="J7" i="15"/>
  <c r="I7" i="15"/>
  <c r="H7" i="15"/>
  <c r="G7" i="15"/>
  <c r="F7" i="15"/>
  <c r="E7" i="15"/>
  <c r="D7" i="15"/>
  <c r="C7" i="15"/>
  <c r="C4" i="15"/>
  <c r="C8" i="15" s="1"/>
  <c r="D4" i="15"/>
  <c r="D8" i="15" s="1"/>
  <c r="G9" i="15" s="1"/>
  <c r="E4" i="15"/>
  <c r="E8" i="15" s="1"/>
  <c r="F4" i="15"/>
  <c r="F8" i="15" s="1"/>
  <c r="G4" i="15"/>
  <c r="H4" i="15"/>
  <c r="H8" i="15" s="1"/>
  <c r="I4" i="15"/>
  <c r="I8" i="15" s="1"/>
  <c r="J4" i="15"/>
  <c r="J8" i="15" s="1"/>
  <c r="K4" i="15"/>
  <c r="K8" i="15" s="1"/>
  <c r="K9" i="15" l="1"/>
  <c r="J9" i="15"/>
  <c r="I9" i="15"/>
  <c r="H9" i="15"/>
  <c r="F9" i="15"/>
  <c r="G41" i="8"/>
  <c r="C41" i="8" l="1"/>
  <c r="D41" i="8"/>
  <c r="E41" i="8"/>
  <c r="P46" i="16" l="1"/>
  <c r="K7" i="16"/>
  <c r="K8" i="16" s="1"/>
  <c r="L7" i="16"/>
  <c r="L8" i="16" s="1"/>
  <c r="M7" i="16"/>
  <c r="M8" i="16" s="1"/>
  <c r="I7" i="16"/>
  <c r="I8" i="16" s="1"/>
  <c r="H7" i="16"/>
  <c r="H8" i="16" s="1"/>
  <c r="E7" i="16"/>
  <c r="E8" i="16" s="1"/>
  <c r="D7" i="16"/>
  <c r="D8" i="16" s="1"/>
  <c r="F7" i="16"/>
  <c r="F8" i="16" s="1"/>
  <c r="G7" i="16"/>
  <c r="G8" i="16" s="1"/>
  <c r="J7" i="16"/>
  <c r="J8" i="16" s="1"/>
  <c r="O7" i="16"/>
  <c r="O8" i="16" s="1"/>
  <c r="P7" i="16"/>
  <c r="P8" i="16" s="1"/>
  <c r="N7" i="16"/>
  <c r="N8" i="16" s="1"/>
  <c r="P47" i="16" l="1"/>
  <c r="H6" i="3" s="1"/>
  <c r="H9" i="3" s="1"/>
  <c r="P92" i="16"/>
  <c r="P93" i="16" s="1"/>
  <c r="F47" i="8" l="1"/>
  <c r="G8" i="3" l="1"/>
  <c r="O46" i="16" l="1"/>
  <c r="O47" i="16" l="1"/>
  <c r="G6" i="3" s="1"/>
  <c r="G9" i="3" s="1"/>
  <c r="O92" i="16"/>
  <c r="O93" i="16" s="1"/>
  <c r="H10" i="3" l="1"/>
  <c r="F8" i="3" l="1"/>
  <c r="N46" i="16" l="1"/>
  <c r="N47" i="16" l="1"/>
  <c r="F6" i="3" s="1"/>
  <c r="F9" i="3" s="1"/>
  <c r="N92" i="16"/>
  <c r="N93" i="16" s="1"/>
  <c r="G10" i="3" l="1"/>
  <c r="G46" i="16" l="1"/>
  <c r="G47" i="16" s="1"/>
  <c r="F46" i="16"/>
  <c r="F47" i="16" s="1"/>
  <c r="H46" i="16"/>
  <c r="H47" i="16" s="1"/>
  <c r="L46" i="16"/>
  <c r="K46" i="16"/>
  <c r="K47" i="16" s="1"/>
  <c r="I46" i="16"/>
  <c r="I47" i="16" s="1"/>
  <c r="J46" i="16"/>
  <c r="J47" i="16" s="1"/>
  <c r="D46" i="16"/>
  <c r="D47" i="16" s="1"/>
  <c r="M46" i="16"/>
  <c r="E46" i="16"/>
  <c r="E47" i="16" s="1"/>
  <c r="L47" i="16" l="1"/>
  <c r="M47" i="16"/>
  <c r="L92" i="16"/>
  <c r="L93" i="16" s="1"/>
  <c r="K92" i="16"/>
  <c r="K93" i="16" s="1"/>
  <c r="D8" i="3" l="1"/>
  <c r="M92" i="16" l="1"/>
  <c r="M93" i="16" s="1"/>
  <c r="E8" i="3" l="1"/>
  <c r="E6" i="3"/>
  <c r="E9" i="3" l="1"/>
  <c r="F10" i="3" s="1"/>
  <c r="E92" i="16" l="1"/>
  <c r="E93" i="16" s="1"/>
  <c r="F92" i="16"/>
  <c r="F93" i="16" s="1"/>
  <c r="G92" i="16"/>
  <c r="G93" i="16" s="1"/>
  <c r="D92" i="16"/>
  <c r="D93" i="16" s="1"/>
  <c r="C6" i="3"/>
  <c r="J92" i="16"/>
  <c r="J93" i="16" s="1"/>
  <c r="H92" i="16"/>
  <c r="H93" i="16" s="1"/>
  <c r="D6" i="3"/>
  <c r="D9" i="3" s="1"/>
  <c r="I92" i="16"/>
  <c r="I93" i="16" s="1"/>
  <c r="E10" i="3" l="1"/>
  <c r="C8" i="3"/>
  <c r="C9" i="3" l="1"/>
  <c r="D10" i="3" s="1"/>
</calcChain>
</file>

<file path=xl/sharedStrings.xml><?xml version="1.0" encoding="utf-8"?>
<sst xmlns="http://schemas.openxmlformats.org/spreadsheetml/2006/main" count="435" uniqueCount="375">
  <si>
    <t>% HDP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</si>
  <si>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</si>
  <si>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</si>
  <si>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</si>
  <si>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</si>
  <si>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</si>
  <si>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Daňové príjmy</t>
  </si>
  <si>
    <t>Nedaňové príjmy</t>
  </si>
  <si>
    <t>Zdroj: MF SR</t>
  </si>
  <si>
    <t xml:space="preserve"> - rozdielne zaznamenanie príjmov DPH (skutočná akrualizácia)</t>
  </si>
  <si>
    <t>SPOLU - národná metodika</t>
  </si>
  <si>
    <t>v % HDP</t>
  </si>
  <si>
    <t>dodatočný vplyv</t>
  </si>
  <si>
    <t>Výdavkové pravidlo</t>
  </si>
  <si>
    <t>Štrukturálne saldo</t>
  </si>
  <si>
    <t>Rozdiely (3=1-2)</t>
  </si>
  <si>
    <t>3. Jednorazové opatrenia</t>
  </si>
  <si>
    <t>4. Štrukturálne saldo</t>
  </si>
  <si>
    <t>p.m. Konsolidačné úsilie</t>
  </si>
  <si>
    <t>THFK celkové (T200)</t>
  </si>
  <si>
    <t>EU spolu (sektor VS)</t>
  </si>
  <si>
    <t>EU kapitálové výdavky</t>
  </si>
  <si>
    <t>Vládne kapitálové výdavky</t>
  </si>
  <si>
    <t>Skutočnosť</t>
  </si>
  <si>
    <t>Bežné výdavky</t>
  </si>
  <si>
    <t>Jednorazové opatrenia</t>
  </si>
  <si>
    <t>Diskrečné príjmové opatrenia</t>
  </si>
  <si>
    <t>Bilancia príjmov a výdavkov verejnej správy (ESA 2010, v mil. eur) / General Government Budget (ESA2010, EUR million)</t>
  </si>
  <si>
    <t xml:space="preserve">
Skutočnosť</t>
  </si>
  <si>
    <t>Outturn</t>
  </si>
  <si>
    <t>Príjmy spolu</t>
  </si>
  <si>
    <t>Total revenue</t>
  </si>
  <si>
    <t>in % of GDP</t>
  </si>
  <si>
    <t>Tax revenue</t>
  </si>
  <si>
    <t>D.2+D.5+D.91</t>
  </si>
  <si>
    <t>Dane z produkcie a dovozu</t>
  </si>
  <si>
    <t>Taxes on Production and Imports</t>
  </si>
  <si>
    <t>D.2</t>
  </si>
  <si>
    <t xml:space="preserve"> - Daň z pridanej hodnoty (spolu so zdrojmi EÚ)</t>
  </si>
  <si>
    <t xml:space="preserve"> - VAT (excl. VAT directed to the EU)</t>
  </si>
  <si>
    <t xml:space="preserve">D.211 </t>
  </si>
  <si>
    <t xml:space="preserve"> - Spotrebné dane</t>
  </si>
  <si>
    <t xml:space="preserve"> - Excise taxes</t>
  </si>
  <si>
    <t xml:space="preserve">D.2122C+D.214A </t>
  </si>
  <si>
    <t xml:space="preserve"> - Dane z majetku a iné</t>
  </si>
  <si>
    <t xml:space="preserve"> - Taxes on Land, Buildings and Other Structures</t>
  </si>
  <si>
    <t xml:space="preserve">D.29A </t>
  </si>
  <si>
    <t>Bežné dane z dôchodkov, majetku</t>
  </si>
  <si>
    <t>Current Taxes on Income, Wealth etc.</t>
  </si>
  <si>
    <t>D.5</t>
  </si>
  <si>
    <t xml:space="preserve"> - Daň z príjmov fyzických osôb</t>
  </si>
  <si>
    <t xml:space="preserve"> - PIT</t>
  </si>
  <si>
    <t xml:space="preserve">D.51A </t>
  </si>
  <si>
    <t xml:space="preserve"> - zo závislej činnosti</t>
  </si>
  <si>
    <t xml:space="preserve"> - from employment</t>
  </si>
  <si>
    <t xml:space="preserve"> - z podnikania a inej samostatnej zár. činnosti</t>
  </si>
  <si>
    <t xml:space="preserve"> - from business and other independent activity</t>
  </si>
  <si>
    <t xml:space="preserve"> - Daň z príjmov právnických osôb</t>
  </si>
  <si>
    <t xml:space="preserve"> - CIT</t>
  </si>
  <si>
    <t xml:space="preserve">D.51B </t>
  </si>
  <si>
    <t xml:space="preserve"> - Daň z príjmov vyberaná zrážkou - rozp. klasif.</t>
  </si>
  <si>
    <t xml:space="preserve"> - Withholding Tax - budgetary classification</t>
  </si>
  <si>
    <t>D.51E</t>
  </si>
  <si>
    <t xml:space="preserve"> - Property Taxes and Others</t>
  </si>
  <si>
    <t>D.59A</t>
  </si>
  <si>
    <t>Dane z kapitálu</t>
  </si>
  <si>
    <t>Capital taxes</t>
  </si>
  <si>
    <t>D.91</t>
  </si>
  <si>
    <t>Príspevky na sociálne zabezpečenie</t>
  </si>
  <si>
    <t>Social Security Contributions (SSC)</t>
  </si>
  <si>
    <t>D.61</t>
  </si>
  <si>
    <t>Skutočné príspevky na sociálne zabezpečenie</t>
  </si>
  <si>
    <t>Actual Social Security Contributions</t>
  </si>
  <si>
    <t>D.611</t>
  </si>
  <si>
    <t xml:space="preserve"> - Príspevky zamestnávateľov</t>
  </si>
  <si>
    <t xml:space="preserve"> - Employers</t>
  </si>
  <si>
    <t xml:space="preserve">D.6111 </t>
  </si>
  <si>
    <t xml:space="preserve"> - Employees</t>
  </si>
  <si>
    <t xml:space="preserve">D.6112 </t>
  </si>
  <si>
    <t>Imputované príspevky na sociálne zabezpečenie</t>
  </si>
  <si>
    <t>Imputed SSC</t>
  </si>
  <si>
    <t>D.612</t>
  </si>
  <si>
    <t>Nontax revenue</t>
  </si>
  <si>
    <t>P.11 + P.12 + P.131 + D.4</t>
  </si>
  <si>
    <t>Tržby</t>
  </si>
  <si>
    <t>Sales</t>
  </si>
  <si>
    <t>P.11 + P.12 + P.131</t>
  </si>
  <si>
    <t xml:space="preserve"> - Trhová produkcia + Produkcia pre vlastné konečné použitie</t>
  </si>
  <si>
    <t xml:space="preserve"> - Market output + Output for own final use</t>
  </si>
  <si>
    <t>P.11+P.12</t>
  </si>
  <si>
    <t xml:space="preserve"> - Platby za ostatnú netrhovú produkciu</t>
  </si>
  <si>
    <t xml:space="preserve"> - Payments for other non-market output</t>
  </si>
  <si>
    <t>P.131</t>
  </si>
  <si>
    <t>Dôchodky z majetku, z ktorých</t>
  </si>
  <si>
    <t>Property Income, of which</t>
  </si>
  <si>
    <t>D.4</t>
  </si>
  <si>
    <t xml:space="preserve"> - Dividendy</t>
  </si>
  <si>
    <t xml:space="preserve"> - Dividends</t>
  </si>
  <si>
    <t>D.421</t>
  </si>
  <si>
    <t xml:space="preserve"> - Úroky</t>
  </si>
  <si>
    <t xml:space="preserve"> - Interest</t>
  </si>
  <si>
    <t>D.41</t>
  </si>
  <si>
    <t>Granty a transfery</t>
  </si>
  <si>
    <t>Grants and transfers</t>
  </si>
  <si>
    <t>D.39+D.7+D.9</t>
  </si>
  <si>
    <t>z toho: z EÚ</t>
  </si>
  <si>
    <t>of which: EU</t>
  </si>
  <si>
    <t>Ostatné subvencie ma produkciu</t>
  </si>
  <si>
    <t>Other Subsidies on Production</t>
  </si>
  <si>
    <t>D.39</t>
  </si>
  <si>
    <t>Ostatné bežné transfery</t>
  </si>
  <si>
    <t>Other Current Transfers</t>
  </si>
  <si>
    <t>D.7</t>
  </si>
  <si>
    <t>Kapitálové transfery</t>
  </si>
  <si>
    <t>Capital Transfers</t>
  </si>
  <si>
    <t>D.9</t>
  </si>
  <si>
    <t>Výdavky spolu</t>
  </si>
  <si>
    <t>Total expenditure</t>
  </si>
  <si>
    <t>TE</t>
  </si>
  <si>
    <t>Current Expenditure</t>
  </si>
  <si>
    <t>D.1 + P.2 + D.29 + D.5 + D.3 +D.4 + D.6 + D.7</t>
  </si>
  <si>
    <t>Kompenzácie zamestnancov</t>
  </si>
  <si>
    <t>Compensation of employees</t>
  </si>
  <si>
    <t>D.1</t>
  </si>
  <si>
    <t xml:space="preserve"> - Mzdy a platy</t>
  </si>
  <si>
    <t xml:space="preserve"> - Wages and salaries</t>
  </si>
  <si>
    <t xml:space="preserve">D.11 </t>
  </si>
  <si>
    <t xml:space="preserve"> - Sociálne príspevky zamestnávateľov</t>
  </si>
  <si>
    <t xml:space="preserve"> - Employers' social security contributions</t>
  </si>
  <si>
    <t xml:space="preserve">D.12 </t>
  </si>
  <si>
    <t>Medzispotreba</t>
  </si>
  <si>
    <t>Intermediate Consumption</t>
  </si>
  <si>
    <t>P.2</t>
  </si>
  <si>
    <t>Dane</t>
  </si>
  <si>
    <t>Taxes</t>
  </si>
  <si>
    <t>D.29+D.5</t>
  </si>
  <si>
    <t>Iné dane z produkcie</t>
  </si>
  <si>
    <t>Other taxes on production</t>
  </si>
  <si>
    <t>D.29</t>
  </si>
  <si>
    <t>Bežné dane z majetku, atď.</t>
  </si>
  <si>
    <t>Current taxes on income, wealth etc.</t>
  </si>
  <si>
    <t>Subvencie</t>
  </si>
  <si>
    <t>Subsidies</t>
  </si>
  <si>
    <t>D.3</t>
  </si>
  <si>
    <t xml:space="preserve"> - Dotácie do poľnohospodárstva</t>
  </si>
  <si>
    <t xml:space="preserve"> - Agricultural Subsidies</t>
  </si>
  <si>
    <t xml:space="preserve"> - Dotácie do dopravy</t>
  </si>
  <si>
    <t xml:space="preserve"> - Transport Subsidies</t>
  </si>
  <si>
    <t xml:space="preserve"> - železničná doprava</t>
  </si>
  <si>
    <t xml:space="preserve"> - Railway Transport</t>
  </si>
  <si>
    <t xml:space="preserve"> - cestná doprava</t>
  </si>
  <si>
    <t xml:space="preserve"> - Bus transport</t>
  </si>
  <si>
    <t xml:space="preserve"> - Ostatné</t>
  </si>
  <si>
    <t xml:space="preserve"> - Other</t>
  </si>
  <si>
    <t>Dôchodky z majetku</t>
  </si>
  <si>
    <t>Property Income</t>
  </si>
  <si>
    <t>Úrokové náklady</t>
  </si>
  <si>
    <t>Ostatné dôchodky z majetku</t>
  </si>
  <si>
    <t xml:space="preserve"> - Other Property Income</t>
  </si>
  <si>
    <t>D.42-45</t>
  </si>
  <si>
    <t>Celkové sociálne transfery</t>
  </si>
  <si>
    <t>Total Social Transfers</t>
  </si>
  <si>
    <t>D.6</t>
  </si>
  <si>
    <t xml:space="preserve"> - Sociálne dávky okrem naturálnych soc. transferov</t>
  </si>
  <si>
    <t xml:space="preserve"> - Sociálne benefits other than in kind</t>
  </si>
  <si>
    <t>D.62</t>
  </si>
  <si>
    <t xml:space="preserve"> - Aktívne opatrenia trhu práce</t>
  </si>
  <si>
    <t xml:space="preserve"> - Active Labor Market Measures</t>
  </si>
  <si>
    <t xml:space="preserve"> - Nemocenské dávky</t>
  </si>
  <si>
    <t xml:space="preserve"> - Sickness benefits</t>
  </si>
  <si>
    <t xml:space="preserve"> - Dôchodkové dávky zo starobného a invalidného poistenia</t>
  </si>
  <si>
    <t xml:space="preserve"> - Retirement and disability pensions</t>
  </si>
  <si>
    <t xml:space="preserve"> - Dávky v nezamestnanosti</t>
  </si>
  <si>
    <t xml:space="preserve"> - Unemployment benefits</t>
  </si>
  <si>
    <t xml:space="preserve"> - Štátne sociálne dávky a podpora</t>
  </si>
  <si>
    <t xml:space="preserve"> - State social allowances</t>
  </si>
  <si>
    <t xml:space="preserve"> - na prídavok na dieťa</t>
  </si>
  <si>
    <t xml:space="preserve"> - child allowance</t>
  </si>
  <si>
    <t xml:space="preserve"> - na príspevok pri narodení dieťaťa a prísp. rodičom</t>
  </si>
  <si>
    <t xml:space="preserve"> - child birth benefit</t>
  </si>
  <si>
    <t xml:space="preserve"> - na rodičovský príspevok</t>
  </si>
  <si>
    <t xml:space="preserve"> - parental allowance</t>
  </si>
  <si>
    <t xml:space="preserve"> - na dávku v hmotnej núdzi a príspevky k dávke</t>
  </si>
  <si>
    <t xml:space="preserve"> - material need allowance</t>
  </si>
  <si>
    <t xml:space="preserve"> - na peňažné príspevky na kompenzáciu</t>
  </si>
  <si>
    <t xml:space="preserve"> - monetary compensation of disability</t>
  </si>
  <si>
    <t xml:space="preserve"> - ostatné</t>
  </si>
  <si>
    <t xml:space="preserve"> - others</t>
  </si>
  <si>
    <t xml:space="preserve"> - Platené poistné za skupiny osôb ustanovené zákonom</t>
  </si>
  <si>
    <t xml:space="preserve"> - Insurance premiums for the specific groups of people based on the law </t>
  </si>
  <si>
    <t xml:space="preserve"> </t>
  </si>
  <si>
    <t xml:space="preserve"> - sociálne poistenie</t>
  </si>
  <si>
    <t xml:space="preserve"> - social insurance</t>
  </si>
  <si>
    <t xml:space="preserve"> - zdravotné poistenie</t>
  </si>
  <si>
    <t xml:space="preserve"> - health insurance</t>
  </si>
  <si>
    <t xml:space="preserve"> - Naturálne sociálne transfery (zdravotnícke zariadenia)</t>
  </si>
  <si>
    <t xml:space="preserve"> - Social transfers in kind (healthcare facilities)</t>
  </si>
  <si>
    <t>D.632</t>
  </si>
  <si>
    <t>Other current transfers</t>
  </si>
  <si>
    <t>z toho: Odvody do rozpočtu EÚ</t>
  </si>
  <si>
    <t>of which: EU contributions (excluding VAT own resource)</t>
  </si>
  <si>
    <t>z toho: 2% z daní na verejnoprospešný účel</t>
  </si>
  <si>
    <t>of which: 2% of taxes for publicly beneficial purposes</t>
  </si>
  <si>
    <t>Kapitálové výdavky</t>
  </si>
  <si>
    <t>Capital Expenditure</t>
  </si>
  <si>
    <t>P.51G + P.5M + NP + D.9</t>
  </si>
  <si>
    <t>Kapitálové investície</t>
  </si>
  <si>
    <t>Capital Investment</t>
  </si>
  <si>
    <t>P.51G + P.5M + NP</t>
  </si>
  <si>
    <t xml:space="preserve"> - Tvorba hrubého fixného kapitálu</t>
  </si>
  <si>
    <t xml:space="preserve"> - Gross fixed capital formation</t>
  </si>
  <si>
    <t>P.51G</t>
  </si>
  <si>
    <t xml:space="preserve"> - Zmena stavu zásob a nadobudnutie mínus úbytok cenností</t>
  </si>
  <si>
    <t xml:space="preserve"> - Increase in inventories</t>
  </si>
  <si>
    <t>P.5M</t>
  </si>
  <si>
    <t xml:space="preserve"> - Nadobudnutie mínus úbytok nefinančných neprodukovaných aktív</t>
  </si>
  <si>
    <t xml:space="preserve"> - Acquisition minus disposal of non-financial assets</t>
  </si>
  <si>
    <t>NP</t>
  </si>
  <si>
    <t>Capital transfers</t>
  </si>
  <si>
    <t>Čisté pôžičky poskytnuté / prijaté</t>
  </si>
  <si>
    <t>Net lending/borrowing</t>
  </si>
  <si>
    <t>B.9 (TR - TE)</t>
  </si>
  <si>
    <t xml:space="preserve"> - in % of GDP</t>
  </si>
  <si>
    <t>HDP</t>
  </si>
  <si>
    <t>GDP</t>
  </si>
  <si>
    <t>MFSR</t>
  </si>
  <si>
    <t xml:space="preserve"> - vratky domácnostiam za spotrebu plynu</t>
  </si>
  <si>
    <t>15. Medziročná zmena deflátoru</t>
  </si>
  <si>
    <t>17. Miera potencionálneho rastu HDP</t>
  </si>
  <si>
    <t xml:space="preserve"> - príjem/úhrada DPH z PPP projektu (Granvia)</t>
  </si>
  <si>
    <t>Makroekonomické predpoklady</t>
  </si>
  <si>
    <t>Potencialny rast HDP (v %)</t>
  </si>
  <si>
    <t>HDP deflátor (v %)</t>
  </si>
  <si>
    <t>HDP v bežných cenách</t>
  </si>
  <si>
    <t>Výdavkový agregát</t>
  </si>
  <si>
    <t>1. Celkové výdavky</t>
  </si>
  <si>
    <t>2.   Úrokové náklady</t>
  </si>
  <si>
    <t>3.   Výdavky kryté EÚ zdrojmi (celkové)</t>
  </si>
  <si>
    <t>z toho: Výdavky kryté EÚ zdrojmi (kapitálové)</t>
  </si>
  <si>
    <t>4.   Kapitálové výdavky kryté národnými zdrojmi</t>
  </si>
  <si>
    <t>5.   Vyhladené kapitálové výdavky (nár. zdroje 4-ročný pohyblivý priemer)</t>
  </si>
  <si>
    <t xml:space="preserve">7.   Výdavky plne kryté automatickým zvýšením príjmov </t>
  </si>
  <si>
    <t>10. Zmena v príjmoch z titulu diskrečných príjmových opatrení</t>
  </si>
  <si>
    <t>8. Primárny výdavkový agregát (1-2-3-4+5-6-7)</t>
  </si>
  <si>
    <t>9. Medziročná zmena primárneho výdavkového agregátu (8t-8t-1)</t>
  </si>
  <si>
    <t>19. Výdavkové pravidlo (17-18)</t>
  </si>
  <si>
    <t>Vyhladené vládne kapitálové výdavky (4-ročný pohyblivý priemer)</t>
  </si>
  <si>
    <t>ESA 2010 
ESA 2010 code</t>
  </si>
  <si>
    <t>Rozhodovacia matica</t>
  </si>
  <si>
    <t>6.   Cyklické výdavky na dávky v nezamestnanosti a dôchodky</t>
  </si>
  <si>
    <t>Zmeny v imputovaných sociálnych príspevkoch</t>
  </si>
  <si>
    <t>Spolu</t>
  </si>
  <si>
    <t>13. Metodické úpravy</t>
  </si>
  <si>
    <r>
      <t>14. Nominálny rast agregátu výdavkov očisteného o príjmové opatrenia ((8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-(10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-11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+13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)-12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))/(8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-12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)*100</t>
    </r>
  </si>
  <si>
    <t>16. Reálny rast agregátu výdavkov očist. o príjmové opatrenia (14-15)</t>
  </si>
  <si>
    <t>18. Zníženie rastu výdavkov - zmena štrukturálneho salda ((1t-1- 2t-1)/HDPt-1)</t>
  </si>
  <si>
    <t>Fiškálny kompakt (1)</t>
  </si>
  <si>
    <t>EÚ fondy</t>
  </si>
  <si>
    <t>ESA2010_zdroj</t>
  </si>
  <si>
    <t>Zníženie sadzby DPPO na 21%</t>
  </si>
  <si>
    <t>Zrušenie daňovej licencie</t>
  </si>
  <si>
    <t>Zvýšenie paušálnych výdavkov pre SZČO</t>
  </si>
  <si>
    <t>Zdaňovanie dividend skrz 7% zrážkovú daň</t>
  </si>
  <si>
    <t>Súbor opatrení vedúci k zvýšeniu efektívnosti výberu DPH</t>
  </si>
  <si>
    <t>Zvýšenie spotrebnej dane z tabakových výrobkov</t>
  </si>
  <si>
    <t>Zrušenie max. vymeriavacieho základu pre zdravotné poistenie</t>
  </si>
  <si>
    <t>Zvýšenie max. vymeriavacieho základu pre sociálne odvody</t>
  </si>
  <si>
    <t>Postupný rast odvodu do II. piliera (automaticky od 2017 o 0,25 p.b./rok)</t>
  </si>
  <si>
    <t>Neživotné poistenie–zavedenie odvodu a nahradenie spotrebnou daňou z poistného</t>
  </si>
  <si>
    <t>Zdvojnásobenie sadzby osobitného odvodu v regulovaných odvetviach, a následné zníženie (2019, 2021)</t>
  </si>
  <si>
    <t>Zvýšenie odplaty za poskytovanie služieb - EOSA</t>
  </si>
  <si>
    <t>0</t>
  </si>
  <si>
    <t xml:space="preserve">Daň z pridanej hodnoty - zníženie sadzby na vybrané potraviny. Znížená sadzba DPH (10 %) na vybrané základné potraviny </t>
  </si>
  <si>
    <t xml:space="preserve">V období od 15. marca 2015 do 15. júna 2015 bol 2. dôchodkový pilier otvorený pre nových poistencov resp. pre tých, ktorý ho chceli opustiť. </t>
  </si>
  <si>
    <t>Oslobodenie príjmu z obchodovania s cennými papiermi na regulovanom trhu po jednoročnom predbežnom období.</t>
  </si>
  <si>
    <t>mil. eur</t>
  </si>
  <si>
    <t>1. Príjmy verejnej správy</t>
  </si>
  <si>
    <t>Sociálne a zdravotné odvody</t>
  </si>
  <si>
    <t>2. Výdavky verejnej správy</t>
  </si>
  <si>
    <t>Sociálne transfery</t>
  </si>
  <si>
    <t>3. Spolu (1+2)</t>
  </si>
  <si>
    <t>Pozn.: ide o vplyvy na saldo VS, (+) znamená zlepšenie a (-) zhoršenie salda</t>
  </si>
  <si>
    <t>Zdroj: MF SR, ŠÚ SR</t>
  </si>
  <si>
    <t>Zmeny v štátom platenom poistnom (zdravotné, sociálne poistenie a ozbrojené zložky)</t>
  </si>
  <si>
    <t>Zmena v administratívnych poplatkoch</t>
  </si>
  <si>
    <t>Odvodová odpočitateľná položka (OOP) pre nízko prímových zamestnancov (vrátane zmeny výpočtu OOP, zrušenie OOP pre zamestnávateľa)</t>
  </si>
  <si>
    <t>No-policy-change scenár 2019 (NPC)</t>
  </si>
  <si>
    <t xml:space="preserve"> - Osobitný odvod vybraných fin. inštitúcii</t>
  </si>
  <si>
    <t xml:space="preserve"> - Odvod z hazardných hier</t>
  </si>
  <si>
    <t xml:space="preserve"> - Daň z motorových vozidiel</t>
  </si>
  <si>
    <t xml:space="preserve"> - Daň z emisných kvót</t>
  </si>
  <si>
    <t xml:space="preserve">       z toho:  Osobitný odvod z podnikania v regul. odvetiach</t>
  </si>
  <si>
    <t xml:space="preserve"> - Príspevky domácnosti</t>
  </si>
  <si>
    <t xml:space="preserve"> - Transfery NO, cirkvi, súkr. školám a pod.</t>
  </si>
  <si>
    <t>Odvod z reťazcov</t>
  </si>
  <si>
    <t>Zrušenie odvodu z reťazcov</t>
  </si>
  <si>
    <t>Oslobodenie nepeň.benefitu pre zamestnanca na ubytovanie (max. 60 eur mesačne)</t>
  </si>
  <si>
    <t>Rozšírenie a úprava pôvodného poplatku na spotrebnú daň z poistného - zrušenie poplatku vo výške 8% z nových zmlúv o neživotnom poistení a zavedenie dane z poistného od roku 2018</t>
  </si>
  <si>
    <t>Oslobodenie rekreačných šekov od daní a odvodov</t>
  </si>
  <si>
    <t>Znížená sadzba DPH na ubytovacie služby</t>
  </si>
  <si>
    <t>Zavedenie 13. a 14. platu (zavedenie od 2018, legislatívne zmeny od 2019)</t>
  </si>
  <si>
    <t>Zvýšenie odpočtu výdavkov na vedu a výskum</t>
  </si>
  <si>
    <t>Oslobodenie príjmov z predaja akcií a obchodných podielov</t>
  </si>
  <si>
    <t>15 % sadzba DPPO pre firmy s obratom do 100 tis. Eur, následná úprava do 49,79 tisíc eur</t>
  </si>
  <si>
    <t>Zvýšenie nezdaniteľnej časti základu dane na 21-násobok životného minima</t>
  </si>
  <si>
    <t>Znížená sadzba SZČO na 15% pre obrat do 100 tis. eur, následné úprava do 49,79 tisíc eur</t>
  </si>
  <si>
    <t>Znížená sadzba DPH na ďalšie potraviny</t>
  </si>
  <si>
    <t>Opatrenia na podporu mobility práce</t>
  </si>
  <si>
    <t>Zmena sadzieb daní z nehnuteľností na úrovni VZN</t>
  </si>
  <si>
    <t>Prerušenie daňových kontrol a daňových konaní, okrem kontrol s výsledkom vracania peňazí</t>
  </si>
  <si>
    <t>Odpustenie platby odvodov pre zavreté prevádzky</t>
  </si>
  <si>
    <t>Možnosť započítania doteraz neuplatnenej daňovej straty za roky 2015-2018</t>
  </si>
  <si>
    <t>Zmeny v zdaňovaní motorových vozidiel</t>
  </si>
  <si>
    <t>Saldo VS</t>
  </si>
  <si>
    <t xml:space="preserve"> - realizácia rizikovej záruky pre Kubu</t>
  </si>
  <si>
    <t xml:space="preserve"> - príjem z DPH z PPP projektu (D4/R7)</t>
  </si>
  <si>
    <t>Cyklická zložka</t>
  </si>
  <si>
    <t>Jednorazové vplyvy (mimo COVID-19)</t>
  </si>
  <si>
    <t>Opatrenia proti COVID-19 (jednorazový vplyv)*</t>
  </si>
  <si>
    <t>Program stability 2021 - 2024 (2)</t>
  </si>
  <si>
    <t>Štrukturálne saldo (metodika MF SR)</t>
  </si>
  <si>
    <t>Štrukturálne saldo (EÚ metodika)</t>
  </si>
  <si>
    <t>z toho: Zrušenie bankového odvodu</t>
  </si>
  <si>
    <t>z toho: Odklad daňových kontrol</t>
  </si>
  <si>
    <t>z toho: odpustenie sociálnych odvodov za apríl</t>
  </si>
  <si>
    <t>z toho: kompenzácie súvisiace s COVID-19</t>
  </si>
  <si>
    <t>z toho: rast nad rámec 10 % valorizácie dohodnutej v roku 2018</t>
  </si>
  <si>
    <t>z toho: výdavky na COVID-19</t>
  </si>
  <si>
    <t>z toho: ŽSSK</t>
  </si>
  <si>
    <t>z toho: COVID opatrenia</t>
  </si>
  <si>
    <t>z toho: zdvojnásobenie vianočnej dôchodcovkej dávky</t>
  </si>
  <si>
    <t>z toho: Obce a VÚC</t>
  </si>
  <si>
    <t>z toho: NDS</t>
  </si>
  <si>
    <t>z toho: transfery súvisiace s COVID-19</t>
  </si>
  <si>
    <t>z toho: realizácia rizikovej zároky pre Kubu</t>
  </si>
  <si>
    <t>z toho: EÚ korekcie</t>
  </si>
  <si>
    <t>Mierne rozdiely v súčtových riadkoch môžu vznikať kvôli zaokrúhľovaniu. Rozdiely v zahrnutých opatreniach sú spôsobené metodikou NPC.</t>
  </si>
  <si>
    <t>Pozn.: Nedaňové príjmy v NPC scenári boli očistené, keďže rozdiel medzi NPC scenárom a skutočnosťou síce vychádzal z pravidiel manuálu, avšak nešlo o aktívne opatrenie vlády.</t>
  </si>
  <si>
    <t xml:space="preserve"> - COVID-19 opatrenia na príjmoch</t>
  </si>
  <si>
    <t xml:space="preserve"> - COVID-19 opatrenia na výdavkoch</t>
  </si>
  <si>
    <t xml:space="preserve">Obsah - Plnenie pravidla vyrovnaného rozpočtu za rok 2020 - predbežné hodnotenie </t>
  </si>
  <si>
    <t>TABUĽKA 1 - Výpočet štrukturálneho salda podľa národnej metodiky (ESA2010, % HDP)</t>
  </si>
  <si>
    <t>GRAF 1 - Vývoj štrukturálneho salda (% HDP)</t>
  </si>
  <si>
    <t>p. m. cyklická zložka v hodnotení z novembra 2020</t>
  </si>
  <si>
    <t>GRAF 2 - Plánovaná cesta k novému strednodobému rozpočtovému cieľu (MTO) do roku 2028 v metodikách MF SR a EÚ podľa ambície Programu stability na roky 2021-2024 (% HDP)</t>
  </si>
  <si>
    <t>TABUĽKA 3 - Hodnotenie výdavkového pravidla (mil. eur)</t>
  </si>
  <si>
    <t>11. Jednorázové opatrenia na príjmovej strane (v 2020 spôsobené COVID-19)</t>
  </si>
  <si>
    <t>12. Jednorázové opatrenia na výdavkovej strane (v 2020 spôsobené COVID-19)</t>
  </si>
  <si>
    <t>TABUĽKA 4 – Rozdiely vo výpočte štrukturálneho salda v národnej metodike a EK metodike</t>
  </si>
  <si>
    <t>Fiškálny kompakt vs Program stability 2021 - 2024</t>
  </si>
  <si>
    <t>TABUĽKA 6 – Príjmové diskrečné opatrenia (medziročný vplyv v mil. eur, ESA2010)</t>
  </si>
  <si>
    <t>TABUĽKA 2 – Zoznam opatrení v roku 2020 (ESA2010, skutočnosť oproti NPC scenáru)</t>
  </si>
  <si>
    <t>TABUĽKA 5 – Jednorazové vplyvy (ESA2010, mil. eur)</t>
  </si>
  <si>
    <t xml:space="preserve"> - pokuta PMÚ - prevod na Slovenskú konsolidačnú, a.s.</t>
  </si>
  <si>
    <t>Presun termínu splatenia odkladov Sociálnej poisťovni</t>
  </si>
  <si>
    <t>TABUĽKA 7 – Metodické vplyvy (v mil. eur, ESA2010)</t>
  </si>
  <si>
    <t>Pomocná tabuľka - Výdavky kryté z EÚ fondov a ich rozklad - predbežné hodnotenie FK 2020 (jún 2021)</t>
  </si>
  <si>
    <t>Tabuľka 1</t>
  </si>
  <si>
    <t>Graf 1</t>
  </si>
  <si>
    <t>Tabuľka 2</t>
  </si>
  <si>
    <t>Graf 2</t>
  </si>
  <si>
    <t>Tabuľka 3</t>
  </si>
  <si>
    <t>Tabuľka 4</t>
  </si>
  <si>
    <t>Tabuľka 5</t>
  </si>
  <si>
    <t>Tabuľka 6</t>
  </si>
  <si>
    <t>Tabuľka 7</t>
  </si>
  <si>
    <t>Výpočet štrukturálneho salda podľa národnej metodiky (ESA2010, % HDP)</t>
  </si>
  <si>
    <t>Zoznam opatrení v roku 2020 (ESA2010, skutočnosť oproti NPC scenáru)</t>
  </si>
  <si>
    <t>Hodnotenie výdavkového pravidla (mil. eur)</t>
  </si>
  <si>
    <t>Rozdiely vo výpočte štrukturálneho salda v národnej metodike a EK metodike</t>
  </si>
  <si>
    <t>Jednorazové vplyvy (ESA2010, mil. eur)</t>
  </si>
  <si>
    <t>Príjmové diskrečné opatrenia (medziročný vplyv v mil. eur, ESA2010)</t>
  </si>
  <si>
    <t>Metodické vplyvy (v mil. eur, ESA2010)</t>
  </si>
  <si>
    <t>Vývoj štrukturálneho salda (% HDP)</t>
  </si>
  <si>
    <t>Plánovaná cesta k novému strednodobému rozpočtovému cieľu (MTO) do roku 2028 v metodikách MF SR a EÚ podľa ambície Programu stability na roky 2021-2024 (% HDP)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</si>
</sst>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_-* #,##0.00_-;\-* #,##0.00_-;_-* &quot;-&quot;??_-;_-@_-"/>
    <numFmt numFmtId="165" formatCode="0.000"/>
    <numFmt numFmtId="166" formatCode="#,##0.0"/>
    <numFmt numFmtId="167" formatCode="_-* #,##0\ _€_-;\-* #,##0\ _€_-;_-* &quot;-&quot;??\ _€_-;_-@_-"/>
    <numFmt numFmtId="168" formatCode="0.0"/>
    <numFmt numFmtId="169" formatCode="0.0%"/>
    <numFmt numFmtId="170" formatCode="#,##0.0000"/>
    <numFmt numFmtId="171" formatCode="#,##0.000"/>
    <numFmt numFmtId="172" formatCode="_-* #,##0.00\ _S_k_-;\-* #,##0.00\ _S_k_-;_-* &quot;-&quot;??\ _S_k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MS Sans Serif"/>
      <family val="2"/>
    </font>
    <font>
      <vertAlign val="subscript"/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u/>
      <sz val="11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theme="4"/>
      <name val="Arial Narrow"/>
      <family val="2"/>
      <charset val="238"/>
    </font>
    <font>
      <b/>
      <sz val="12"/>
      <color rgb="FF2C9ADC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theme="1"/>
      <name val="Constantia"/>
      <family val="2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7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15" fillId="0" borderId="0" applyNumberForma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27" fillId="0" borderId="0"/>
    <xf numFmtId="0" fontId="31" fillId="0" borderId="0"/>
    <xf numFmtId="9" fontId="8" fillId="0" borderId="0" applyFont="0" applyFill="0" applyBorder="0" applyAlignment="0" applyProtection="0"/>
    <xf numFmtId="0" fontId="8" fillId="0" borderId="0"/>
    <xf numFmtId="0" fontId="34" fillId="0" borderId="0"/>
    <xf numFmtId="0" fontId="27" fillId="0" borderId="0"/>
    <xf numFmtId="0" fontId="2" fillId="0" borderId="0"/>
    <xf numFmtId="0" fontId="39" fillId="0" borderId="0"/>
    <xf numFmtId="164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4" fillId="0" borderId="0"/>
    <xf numFmtId="0" fontId="40" fillId="0" borderId="0"/>
    <xf numFmtId="164" fontId="6" fillId="0" borderId="0" applyFont="0" applyFill="0" applyBorder="0" applyAlignment="0" applyProtection="0"/>
    <xf numFmtId="0" fontId="6" fillId="0" borderId="0"/>
    <xf numFmtId="0" fontId="3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172" fontId="31" fillId="0" borderId="0" applyFont="0" applyFill="0" applyBorder="0" applyAlignment="0" applyProtection="0"/>
    <xf numFmtId="0" fontId="16" fillId="0" borderId="0">
      <alignment vertical="center"/>
    </xf>
  </cellStyleXfs>
  <cellXfs count="315">
    <xf numFmtId="0" fontId="0" fillId="0" borderId="0" xfId="0"/>
    <xf numFmtId="0" fontId="5" fillId="0" borderId="1" xfId="0" applyFont="1" applyFill="1" applyBorder="1" applyAlignment="1">
      <alignment vertical="center"/>
    </xf>
    <xf numFmtId="0" fontId="8" fillId="0" borderId="0" xfId="0" applyFont="1"/>
    <xf numFmtId="0" fontId="11" fillId="0" borderId="4" xfId="0" applyFont="1" applyBorder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4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2" xfId="0" applyFont="1" applyBorder="1"/>
    <xf numFmtId="0" fontId="18" fillId="4" borderId="11" xfId="0" applyFont="1" applyFill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/>
    <xf numFmtId="0" fontId="9" fillId="0" borderId="0" xfId="0" applyFont="1" applyFill="1"/>
    <xf numFmtId="0" fontId="5" fillId="0" borderId="4" xfId="0" applyFont="1" applyBorder="1" applyAlignment="1">
      <alignment horizontal="center" wrapText="1"/>
    </xf>
    <xf numFmtId="0" fontId="5" fillId="0" borderId="6" xfId="0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horizontal="right" vertical="center"/>
    </xf>
    <xf numFmtId="166" fontId="5" fillId="0" borderId="6" xfId="1" applyNumberFormat="1" applyFon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21" fillId="0" borderId="0" xfId="0" applyFont="1"/>
    <xf numFmtId="0" fontId="9" fillId="0" borderId="0" xfId="0" applyFont="1" applyBorder="1"/>
    <xf numFmtId="168" fontId="9" fillId="0" borderId="0" xfId="0" applyNumberFormat="1" applyFont="1"/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9" fillId="0" borderId="0" xfId="0" applyFont="1" applyFill="1" applyBorder="1"/>
    <xf numFmtId="0" fontId="23" fillId="0" borderId="4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vertical="center" indent="2"/>
    </xf>
    <xf numFmtId="3" fontId="9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49" fontId="9" fillId="0" borderId="0" xfId="0" applyNumberFormat="1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2" fillId="0" borderId="4" xfId="0" applyFont="1" applyFill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26" fillId="0" borderId="0" xfId="0" applyFont="1"/>
    <xf numFmtId="0" fontId="28" fillId="0" borderId="0" xfId="8" applyNumberFormat="1" applyFont="1" applyFill="1" applyBorder="1" applyAlignment="1" applyProtection="1"/>
    <xf numFmtId="0" fontId="29" fillId="5" borderId="8" xfId="8" applyFont="1" applyFill="1" applyBorder="1" applyAlignment="1">
      <alignment vertical="center"/>
    </xf>
    <xf numFmtId="0" fontId="29" fillId="5" borderId="13" xfId="8" applyFont="1" applyFill="1" applyBorder="1" applyAlignment="1">
      <alignment vertical="center"/>
    </xf>
    <xf numFmtId="0" fontId="28" fillId="6" borderId="8" xfId="8" applyFont="1" applyFill="1" applyBorder="1" applyAlignment="1">
      <alignment vertical="center"/>
    </xf>
    <xf numFmtId="0" fontId="30" fillId="6" borderId="14" xfId="9" applyFont="1" applyFill="1" applyBorder="1" applyAlignment="1">
      <alignment horizontal="center" vertical="center"/>
    </xf>
    <xf numFmtId="0" fontId="32" fillId="6" borderId="14" xfId="9" applyFont="1" applyFill="1" applyBorder="1" applyAlignment="1">
      <alignment horizontal="center" vertical="center"/>
    </xf>
    <xf numFmtId="0" fontId="30" fillId="6" borderId="13" xfId="9" applyFont="1" applyFill="1" applyBorder="1" applyAlignment="1">
      <alignment horizontal="center" vertical="center"/>
    </xf>
    <xf numFmtId="0" fontId="28" fillId="6" borderId="10" xfId="8" applyFont="1" applyFill="1" applyBorder="1" applyAlignment="1">
      <alignment vertical="center"/>
    </xf>
    <xf numFmtId="0" fontId="32" fillId="6" borderId="7" xfId="6" applyFont="1" applyFill="1" applyBorder="1" applyAlignment="1" applyProtection="1">
      <alignment horizontal="left" vertical="center"/>
      <protection locked="0"/>
    </xf>
    <xf numFmtId="4" fontId="32" fillId="6" borderId="15" xfId="6" applyNumberFormat="1" applyFont="1" applyFill="1" applyBorder="1" applyAlignment="1" applyProtection="1">
      <alignment horizontal="right" vertical="center"/>
      <protection locked="0"/>
    </xf>
    <xf numFmtId="0" fontId="32" fillId="6" borderId="10" xfId="6" applyFont="1" applyFill="1" applyBorder="1" applyAlignment="1" applyProtection="1">
      <alignment horizontal="left" vertical="center"/>
      <protection locked="0"/>
    </xf>
    <xf numFmtId="0" fontId="30" fillId="2" borderId="8" xfId="8" applyFont="1" applyFill="1" applyBorder="1" applyAlignment="1">
      <alignment vertical="center"/>
    </xf>
    <xf numFmtId="0" fontId="32" fillId="2" borderId="8" xfId="6" applyFont="1" applyFill="1" applyBorder="1" applyAlignment="1" applyProtection="1">
      <alignment horizontal="center" vertical="center"/>
      <protection locked="0"/>
    </xf>
    <xf numFmtId="0" fontId="28" fillId="0" borderId="13" xfId="11" applyFont="1" applyFill="1" applyBorder="1" applyAlignment="1">
      <alignment horizontal="left" vertical="center" indent="2"/>
    </xf>
    <xf numFmtId="0" fontId="33" fillId="0" borderId="8" xfId="6" applyFont="1" applyFill="1" applyBorder="1" applyAlignment="1" applyProtection="1">
      <alignment horizontal="center" vertical="center"/>
      <protection locked="0"/>
    </xf>
    <xf numFmtId="0" fontId="28" fillId="0" borderId="13" xfId="11" applyFont="1" applyFill="1" applyBorder="1" applyAlignment="1">
      <alignment horizontal="left" vertical="center" wrapText="1" indent="3"/>
    </xf>
    <xf numFmtId="0" fontId="33" fillId="0" borderId="8" xfId="12" applyFont="1" applyFill="1" applyBorder="1" applyAlignment="1">
      <alignment horizontal="center" vertical="center" wrapText="1"/>
    </xf>
    <xf numFmtId="0" fontId="28" fillId="0" borderId="13" xfId="11" applyFont="1" applyBorder="1" applyAlignment="1">
      <alignment horizontal="left" vertical="center" wrapText="1" indent="3"/>
    </xf>
    <xf numFmtId="0" fontId="28" fillId="0" borderId="13" xfId="11" applyFont="1" applyBorder="1" applyAlignment="1">
      <alignment horizontal="left" vertical="center" wrapText="1" indent="2"/>
    </xf>
    <xf numFmtId="0" fontId="28" fillId="0" borderId="13" xfId="11" applyFont="1" applyFill="1" applyBorder="1" applyAlignment="1">
      <alignment horizontal="left" vertical="center" indent="7"/>
    </xf>
    <xf numFmtId="0" fontId="28" fillId="0" borderId="13" xfId="11" applyFont="1" applyBorder="1" applyAlignment="1">
      <alignment horizontal="left" vertical="center" indent="3"/>
    </xf>
    <xf numFmtId="0" fontId="28" fillId="0" borderId="13" xfId="11" applyFont="1" applyFill="1" applyBorder="1" applyAlignment="1">
      <alignment horizontal="left" vertical="center" indent="3"/>
    </xf>
    <xf numFmtId="0" fontId="28" fillId="0" borderId="13" xfId="11" applyFont="1" applyBorder="1" applyAlignment="1">
      <alignment horizontal="left" vertical="center" indent="2"/>
    </xf>
    <xf numFmtId="0" fontId="30" fillId="2" borderId="13" xfId="11" applyFont="1" applyFill="1" applyBorder="1" applyAlignment="1">
      <alignment horizontal="left" vertical="center"/>
    </xf>
    <xf numFmtId="0" fontId="30" fillId="2" borderId="8" xfId="8" applyFont="1" applyFill="1" applyBorder="1" applyAlignment="1">
      <alignment horizontal="left" vertical="center"/>
    </xf>
    <xf numFmtId="0" fontId="28" fillId="0" borderId="8" xfId="11" applyFont="1" applyFill="1" applyBorder="1" applyAlignment="1">
      <alignment horizontal="center"/>
    </xf>
    <xf numFmtId="0" fontId="30" fillId="0" borderId="13" xfId="11" applyFont="1" applyBorder="1" applyAlignment="1">
      <alignment horizontal="left" vertical="center" indent="2"/>
    </xf>
    <xf numFmtId="0" fontId="30" fillId="0" borderId="8" xfId="11" applyFont="1" applyBorder="1" applyAlignment="1">
      <alignment horizontal="center"/>
    </xf>
    <xf numFmtId="0" fontId="28" fillId="0" borderId="14" xfId="11" applyFont="1" applyFill="1" applyBorder="1" applyAlignment="1">
      <alignment horizontal="left" vertical="center" indent="2"/>
    </xf>
    <xf numFmtId="0" fontId="33" fillId="0" borderId="10" xfId="6" applyFont="1" applyFill="1" applyBorder="1" applyAlignment="1" applyProtection="1">
      <alignment horizontal="center" vertical="center"/>
      <protection locked="0"/>
    </xf>
    <xf numFmtId="0" fontId="32" fillId="6" borderId="7" xfId="6" applyFont="1" applyFill="1" applyBorder="1" applyAlignment="1" applyProtection="1">
      <alignment horizontal="center" vertical="center"/>
      <protection locked="0"/>
    </xf>
    <xf numFmtId="0" fontId="32" fillId="6" borderId="10" xfId="6" applyFont="1" applyFill="1" applyBorder="1" applyAlignment="1" applyProtection="1">
      <alignment horizontal="center" vertical="center"/>
      <protection locked="0"/>
    </xf>
    <xf numFmtId="0" fontId="30" fillId="2" borderId="13" xfId="11" applyFont="1" applyFill="1" applyBorder="1" applyAlignment="1">
      <alignment horizontal="left" indent="1"/>
    </xf>
    <xf numFmtId="0" fontId="30" fillId="0" borderId="13" xfId="11" applyFont="1" applyFill="1" applyBorder="1" applyAlignment="1">
      <alignment horizontal="left" vertical="center" indent="2"/>
    </xf>
    <xf numFmtId="0" fontId="32" fillId="0" borderId="8" xfId="6" applyFont="1" applyFill="1" applyBorder="1" applyAlignment="1" applyProtection="1">
      <alignment horizontal="center" vertical="center"/>
      <protection locked="0"/>
    </xf>
    <xf numFmtId="0" fontId="28" fillId="0" borderId="8" xfId="13" applyFont="1" applyFill="1" applyBorder="1" applyAlignment="1">
      <alignment horizontal="left" vertical="center" indent="3"/>
    </xf>
    <xf numFmtId="0" fontId="28" fillId="0" borderId="13" xfId="11" applyFont="1" applyBorder="1" applyAlignment="1">
      <alignment horizontal="left" vertical="center" indent="5"/>
    </xf>
    <xf numFmtId="0" fontId="28" fillId="0" borderId="13" xfId="11" applyFont="1" applyBorder="1" applyAlignment="1">
      <alignment horizontal="left" vertical="center" indent="7"/>
    </xf>
    <xf numFmtId="0" fontId="30" fillId="2" borderId="13" xfId="11" applyFont="1" applyFill="1" applyBorder="1" applyAlignment="1">
      <alignment horizontal="left" vertical="center" indent="1"/>
    </xf>
    <xf numFmtId="0" fontId="32" fillId="6" borderId="15" xfId="6" applyFont="1" applyFill="1" applyBorder="1" applyAlignment="1" applyProtection="1">
      <alignment horizontal="center" vertical="center"/>
      <protection locked="0"/>
    </xf>
    <xf numFmtId="4" fontId="32" fillId="7" borderId="15" xfId="6" applyNumberFormat="1" applyFont="1" applyFill="1" applyBorder="1" applyAlignment="1" applyProtection="1">
      <alignment horizontal="right" vertical="center"/>
      <protection locked="0"/>
    </xf>
    <xf numFmtId="170" fontId="32" fillId="7" borderId="15" xfId="6" applyNumberFormat="1" applyFont="1" applyFill="1" applyBorder="1" applyAlignment="1" applyProtection="1">
      <alignment horizontal="right" vertical="center"/>
      <protection locked="0"/>
    </xf>
    <xf numFmtId="0" fontId="32" fillId="6" borderId="8" xfId="6" applyFont="1" applyFill="1" applyBorder="1" applyAlignment="1" applyProtection="1">
      <alignment horizontal="left" vertical="center"/>
      <protection locked="0"/>
    </xf>
    <xf numFmtId="0" fontId="32" fillId="6" borderId="13" xfId="6" applyFont="1" applyFill="1" applyBorder="1" applyAlignment="1" applyProtection="1">
      <alignment horizontal="center" vertical="center"/>
      <protection locked="0"/>
    </xf>
    <xf numFmtId="10" fontId="32" fillId="6" borderId="13" xfId="10" applyNumberFormat="1" applyFont="1" applyFill="1" applyBorder="1" applyAlignment="1" applyProtection="1">
      <alignment horizontal="right" vertical="center"/>
      <protection locked="0"/>
    </xf>
    <xf numFmtId="0" fontId="28" fillId="0" borderId="12" xfId="9" applyFont="1" applyFill="1" applyBorder="1"/>
    <xf numFmtId="0" fontId="28" fillId="0" borderId="12" xfId="8" applyNumberFormat="1" applyFont="1" applyFill="1" applyBorder="1" applyAlignment="1" applyProtection="1"/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1"/>
    </xf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1"/>
    </xf>
    <xf numFmtId="0" fontId="5" fillId="0" borderId="6" xfId="0" applyFont="1" applyBorder="1" applyAlignment="1">
      <alignment vertical="center"/>
    </xf>
    <xf numFmtId="1" fontId="5" fillId="0" borderId="6" xfId="0" applyNumberFormat="1" applyFont="1" applyBorder="1" applyAlignment="1">
      <alignment horizontal="center" vertical="center"/>
    </xf>
    <xf numFmtId="1" fontId="0" fillId="0" borderId="0" xfId="0" applyNumberFormat="1"/>
    <xf numFmtId="166" fontId="14" fillId="0" borderId="0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3" fontId="14" fillId="0" borderId="3" xfId="1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 applyFill="1"/>
    <xf numFmtId="0" fontId="7" fillId="0" borderId="4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" fontId="14" fillId="8" borderId="0" xfId="4" applyNumberFormat="1" applyFont="1" applyFill="1" applyBorder="1" applyAlignment="1">
      <alignment horizontal="center" vertical="center"/>
    </xf>
    <xf numFmtId="1" fontId="12" fillId="8" borderId="4" xfId="0" applyNumberFormat="1" applyFont="1" applyFill="1" applyBorder="1" applyAlignment="1">
      <alignment horizontal="center" vertical="center"/>
    </xf>
    <xf numFmtId="168" fontId="12" fillId="8" borderId="4" xfId="0" applyNumberFormat="1" applyFont="1" applyFill="1" applyBorder="1" applyAlignment="1">
      <alignment horizontal="center" vertical="center"/>
    </xf>
    <xf numFmtId="165" fontId="24" fillId="8" borderId="1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14"/>
    <xf numFmtId="0" fontId="2" fillId="0" borderId="0" xfId="14" applyAlignment="1">
      <alignment horizontal="center" vertical="center" wrapText="1"/>
    </xf>
    <xf numFmtId="0" fontId="12" fillId="8" borderId="6" xfId="0" applyFont="1" applyFill="1" applyBorder="1" applyAlignment="1">
      <alignment vertical="center"/>
    </xf>
    <xf numFmtId="0" fontId="38" fillId="0" borderId="0" xfId="0" applyFont="1"/>
    <xf numFmtId="167" fontId="0" fillId="0" borderId="0" xfId="0" applyNumberFormat="1"/>
    <xf numFmtId="0" fontId="41" fillId="0" borderId="0" xfId="5" applyFont="1"/>
    <xf numFmtId="0" fontId="0" fillId="0" borderId="0" xfId="0" applyFill="1" applyBorder="1"/>
    <xf numFmtId="2" fontId="9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30" fillId="6" borderId="13" xfId="8" applyFont="1" applyFill="1" applyBorder="1" applyAlignment="1">
      <alignment horizontal="center" vertical="center"/>
    </xf>
    <xf numFmtId="0" fontId="30" fillId="6" borderId="14" xfId="8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4" fontId="30" fillId="2" borderId="13" xfId="8" applyNumberFormat="1" applyFont="1" applyFill="1" applyBorder="1" applyAlignment="1" applyProtection="1"/>
    <xf numFmtId="0" fontId="30" fillId="0" borderId="0" xfId="8" applyNumberFormat="1" applyFont="1" applyFill="1" applyBorder="1" applyAlignment="1" applyProtection="1"/>
    <xf numFmtId="4" fontId="33" fillId="0" borderId="13" xfId="8" applyNumberFormat="1" applyFont="1" applyFill="1" applyBorder="1" applyAlignment="1" applyProtection="1"/>
    <xf numFmtId="4" fontId="28" fillId="0" borderId="13" xfId="8" applyNumberFormat="1" applyFont="1" applyFill="1" applyBorder="1" applyAlignment="1" applyProtection="1"/>
    <xf numFmtId="0" fontId="28" fillId="0" borderId="0" xfId="8" applyFont="1" applyFill="1"/>
    <xf numFmtId="0" fontId="30" fillId="0" borderId="0" xfId="8" applyFont="1" applyFill="1"/>
    <xf numFmtId="4" fontId="32" fillId="6" borderId="7" xfId="6" applyNumberFormat="1" applyFont="1" applyFill="1" applyBorder="1" applyAlignment="1" applyProtection="1">
      <alignment horizontal="right" vertical="center"/>
      <protection locked="0"/>
    </xf>
    <xf numFmtId="4" fontId="32" fillId="2" borderId="13" xfId="8" applyNumberFormat="1" applyFont="1" applyFill="1" applyBorder="1" applyAlignment="1" applyProtection="1"/>
    <xf numFmtId="3" fontId="26" fillId="0" borderId="0" xfId="0" applyNumberFormat="1" applyFont="1"/>
    <xf numFmtId="3" fontId="28" fillId="0" borderId="0" xfId="8" applyNumberFormat="1" applyFont="1" applyFill="1" applyBorder="1" applyAlignment="1" applyProtection="1"/>
    <xf numFmtId="169" fontId="32" fillId="6" borderId="14" xfId="10" applyNumberFormat="1" applyFont="1" applyFill="1" applyBorder="1" applyAlignment="1" applyProtection="1">
      <alignment horizontal="right" vertical="center"/>
      <protection locked="0"/>
    </xf>
    <xf numFmtId="10" fontId="32" fillId="6" borderId="10" xfId="10" applyNumberFormat="1" applyFont="1" applyFill="1" applyBorder="1" applyAlignment="1" applyProtection="1">
      <alignment horizontal="center" vertical="center"/>
      <protection locked="0"/>
    </xf>
    <xf numFmtId="3" fontId="32" fillId="6" borderId="15" xfId="6" applyNumberFormat="1" applyFont="1" applyFill="1" applyBorder="1" applyAlignment="1" applyProtection="1">
      <alignment horizontal="right" vertical="center"/>
      <protection locked="0"/>
    </xf>
    <xf numFmtId="3" fontId="32" fillId="6" borderId="7" xfId="6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20" fillId="0" borderId="0" xfId="0" applyFont="1" applyFill="1"/>
    <xf numFmtId="0" fontId="5" fillId="0" borderId="0" xfId="0" applyFont="1" applyBorder="1" applyAlignment="1">
      <alignment wrapText="1"/>
    </xf>
    <xf numFmtId="0" fontId="9" fillId="0" borderId="0" xfId="0" applyFont="1" applyAlignment="1">
      <alignment horizontal="left" indent="2"/>
    </xf>
    <xf numFmtId="1" fontId="9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1" fontId="9" fillId="0" borderId="0" xfId="0" applyNumberFormat="1" applyFont="1" applyFill="1"/>
    <xf numFmtId="0" fontId="36" fillId="0" borderId="0" xfId="0" applyFont="1"/>
    <xf numFmtId="0" fontId="43" fillId="0" borderId="9" xfId="0" applyFont="1" applyFill="1" applyBorder="1" applyAlignment="1">
      <alignment vertical="center"/>
    </xf>
    <xf numFmtId="0" fontId="36" fillId="0" borderId="9" xfId="3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 indent="1"/>
    </xf>
    <xf numFmtId="168" fontId="12" fillId="8" borderId="6" xfId="0" applyNumberFormat="1" applyFont="1" applyFill="1" applyBorder="1" applyAlignment="1">
      <alignment horizontal="center"/>
    </xf>
    <xf numFmtId="4" fontId="9" fillId="0" borderId="0" xfId="0" applyNumberFormat="1" applyFont="1" applyFill="1"/>
    <xf numFmtId="4" fontId="30" fillId="0" borderId="13" xfId="8" applyNumberFormat="1" applyFont="1" applyFill="1" applyBorder="1" applyAlignment="1" applyProtection="1"/>
    <xf numFmtId="4" fontId="32" fillId="0" borderId="13" xfId="8" applyNumberFormat="1" applyFont="1" applyFill="1" applyBorder="1" applyAlignment="1" applyProtection="1"/>
    <xf numFmtId="1" fontId="14" fillId="8" borderId="2" xfId="4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3" fillId="0" borderId="2" xfId="3" applyFont="1" applyFill="1" applyBorder="1"/>
    <xf numFmtId="4" fontId="48" fillId="0" borderId="13" xfId="8" applyNumberFormat="1" applyFont="1" applyFill="1" applyBorder="1" applyAlignment="1" applyProtection="1"/>
    <xf numFmtId="4" fontId="49" fillId="0" borderId="13" xfId="8" applyNumberFormat="1" applyFont="1" applyFill="1" applyBorder="1" applyAlignment="1" applyProtection="1"/>
    <xf numFmtId="4" fontId="49" fillId="0" borderId="13" xfId="8" applyNumberFormat="1" applyFont="1" applyFill="1" applyBorder="1"/>
    <xf numFmtId="4" fontId="48" fillId="0" borderId="13" xfId="8" applyNumberFormat="1" applyFont="1" applyFill="1" applyBorder="1"/>
    <xf numFmtId="4" fontId="49" fillId="0" borderId="12" xfId="8" applyNumberFormat="1" applyFont="1" applyFill="1" applyBorder="1" applyAlignment="1" applyProtection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9" fillId="0" borderId="17" xfId="0" applyFont="1" applyFill="1" applyBorder="1"/>
    <xf numFmtId="0" fontId="45" fillId="0" borderId="0" xfId="3" applyFont="1" applyFill="1" applyBorder="1" applyAlignment="1"/>
    <xf numFmtId="0" fontId="11" fillId="0" borderId="0" xfId="0" applyFont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71" fontId="28" fillId="0" borderId="0" xfId="8" applyNumberFormat="1" applyFont="1" applyFill="1" applyBorder="1" applyAlignment="1" applyProtection="1"/>
    <xf numFmtId="0" fontId="22" fillId="0" borderId="0" xfId="0" applyFont="1" applyFill="1" applyBorder="1" applyAlignment="1">
      <alignment horizontal="center" vertical="center"/>
    </xf>
    <xf numFmtId="0" fontId="36" fillId="0" borderId="6" xfId="3" applyFont="1" applyFill="1" applyBorder="1"/>
    <xf numFmtId="0" fontId="43" fillId="0" borderId="9" xfId="0" applyFont="1" applyFill="1" applyBorder="1" applyAlignment="1">
      <alignment horizontal="center" vertical="center"/>
    </xf>
    <xf numFmtId="2" fontId="30" fillId="0" borderId="0" xfId="8" applyNumberFormat="1" applyFont="1" applyFill="1" applyBorder="1" applyAlignment="1" applyProtection="1"/>
    <xf numFmtId="1" fontId="36" fillId="0" borderId="6" xfId="3" applyNumberFormat="1" applyFont="1" applyFill="1" applyBorder="1" applyAlignment="1">
      <alignment horizontal="center" vertical="center"/>
    </xf>
    <xf numFmtId="0" fontId="1" fillId="0" borderId="0" xfId="0" applyFont="1"/>
    <xf numFmtId="0" fontId="50" fillId="0" borderId="6" xfId="0" applyFont="1" applyBorder="1" applyAlignment="1">
      <alignment vertical="center" wrapText="1"/>
    </xf>
    <xf numFmtId="0" fontId="42" fillId="0" borderId="6" xfId="0" applyFont="1" applyBorder="1" applyAlignment="1">
      <alignment horizontal="center" vertical="center" wrapText="1"/>
    </xf>
    <xf numFmtId="0" fontId="46" fillId="0" borderId="17" xfId="0" applyFont="1" applyBorder="1" applyAlignment="1">
      <alignment vertical="center"/>
    </xf>
    <xf numFmtId="0" fontId="42" fillId="0" borderId="0" xfId="0" applyFont="1" applyAlignment="1">
      <alignment horizontal="left" vertical="center" indent="1"/>
    </xf>
    <xf numFmtId="0" fontId="46" fillId="0" borderId="6" xfId="0" applyFont="1" applyBorder="1" applyAlignment="1">
      <alignment vertical="center"/>
    </xf>
    <xf numFmtId="3" fontId="46" fillId="0" borderId="17" xfId="0" applyNumberFormat="1" applyFont="1" applyBorder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4" fontId="46" fillId="0" borderId="17" xfId="0" applyNumberFormat="1" applyFont="1" applyBorder="1" applyAlignment="1">
      <alignment horizontal="center" vertical="center"/>
    </xf>
    <xf numFmtId="4" fontId="42" fillId="0" borderId="17" xfId="0" applyNumberFormat="1" applyFont="1" applyBorder="1" applyAlignment="1">
      <alignment horizontal="center" vertical="center"/>
    </xf>
    <xf numFmtId="166" fontId="9" fillId="8" borderId="0" xfId="1" applyNumberFormat="1" applyFont="1" applyFill="1" applyBorder="1" applyAlignment="1">
      <alignment horizontal="right" vertical="center"/>
    </xf>
    <xf numFmtId="166" fontId="5" fillId="8" borderId="0" xfId="1" applyNumberFormat="1" applyFont="1" applyFill="1" applyBorder="1" applyAlignment="1">
      <alignment horizontal="right" vertical="center"/>
    </xf>
    <xf numFmtId="166" fontId="5" fillId="8" borderId="6" xfId="1" applyNumberFormat="1" applyFont="1" applyFill="1" applyBorder="1" applyAlignment="1">
      <alignment horizontal="right" vertical="center"/>
    </xf>
    <xf numFmtId="0" fontId="30" fillId="6" borderId="14" xfId="8" applyFont="1" applyFill="1" applyBorder="1" applyAlignment="1">
      <alignment horizontal="center" vertical="center"/>
    </xf>
    <xf numFmtId="3" fontId="9" fillId="8" borderId="0" xfId="1" applyNumberFormat="1" applyFont="1" applyFill="1" applyBorder="1" applyAlignment="1">
      <alignment horizontal="right" vertical="center"/>
    </xf>
    <xf numFmtId="3" fontId="14" fillId="8" borderId="0" xfId="1" applyNumberFormat="1" applyFont="1" applyFill="1" applyBorder="1" applyAlignment="1">
      <alignment horizontal="right" vertical="center"/>
    </xf>
    <xf numFmtId="3" fontId="24" fillId="8" borderId="1" xfId="0" applyNumberFormat="1" applyFont="1" applyFill="1" applyBorder="1" applyAlignment="1">
      <alignment horizontal="right" vertical="center"/>
    </xf>
    <xf numFmtId="3" fontId="14" fillId="8" borderId="3" xfId="1" applyNumberFormat="1" applyFont="1" applyFill="1" applyBorder="1" applyAlignment="1">
      <alignment horizontal="right" vertical="center"/>
    </xf>
    <xf numFmtId="3" fontId="12" fillId="8" borderId="4" xfId="1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0" fontId="30" fillId="6" borderId="14" xfId="8" applyFont="1" applyFill="1" applyBorder="1" applyAlignment="1">
      <alignment horizontal="center" vertical="center"/>
    </xf>
    <xf numFmtId="166" fontId="14" fillId="8" borderId="3" xfId="1" applyNumberFormat="1" applyFont="1" applyFill="1" applyBorder="1" applyAlignment="1">
      <alignment horizontal="right" vertical="center"/>
    </xf>
    <xf numFmtId="0" fontId="19" fillId="0" borderId="5" xfId="0" applyFont="1" applyBorder="1" applyAlignment="1"/>
    <xf numFmtId="1" fontId="11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9" fillId="0" borderId="0" xfId="3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 vertical="center" indent="2"/>
    </xf>
    <xf numFmtId="3" fontId="37" fillId="0" borderId="0" xfId="0" applyNumberFormat="1" applyFont="1" applyFill="1" applyAlignment="1">
      <alignment horizontal="center" vertical="center"/>
    </xf>
    <xf numFmtId="4" fontId="37" fillId="0" borderId="0" xfId="0" applyNumberFormat="1" applyFont="1" applyFill="1" applyAlignment="1">
      <alignment horizontal="center" vertical="center"/>
    </xf>
    <xf numFmtId="3" fontId="42" fillId="0" borderId="17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30" fillId="6" borderId="14" xfId="8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168" fontId="9" fillId="0" borderId="0" xfId="0" applyNumberFormat="1" applyFont="1" applyBorder="1"/>
    <xf numFmtId="0" fontId="23" fillId="0" borderId="0" xfId="0" applyFont="1" applyFill="1" applyBorder="1" applyAlignment="1">
      <alignment vertical="center"/>
    </xf>
    <xf numFmtId="0" fontId="4" fillId="8" borderId="9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wrapText="1"/>
    </xf>
    <xf numFmtId="3" fontId="0" fillId="0" borderId="0" xfId="0" applyNumberFormat="1" applyFill="1" applyBorder="1"/>
    <xf numFmtId="0" fontId="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22" xfId="0" applyFont="1" applyBorder="1" applyAlignment="1">
      <alignment vertical="center"/>
    </xf>
    <xf numFmtId="0" fontId="51" fillId="0" borderId="17" xfId="0" applyFont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3" fontId="9" fillId="0" borderId="17" xfId="1" applyNumberFormat="1" applyFont="1" applyFill="1" applyBorder="1" applyAlignment="1">
      <alignment horizontal="right" vertical="center"/>
    </xf>
    <xf numFmtId="3" fontId="9" fillId="8" borderId="17" xfId="1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 applyBorder="1" applyAlignment="1">
      <alignment horizontal="right"/>
    </xf>
    <xf numFmtId="2" fontId="11" fillId="0" borderId="17" xfId="0" applyNumberFormat="1" applyFont="1" applyBorder="1" applyAlignment="1">
      <alignment horizontal="center" vertical="center"/>
    </xf>
    <xf numFmtId="168" fontId="11" fillId="0" borderId="16" xfId="0" applyNumberFormat="1" applyFont="1" applyBorder="1" applyAlignment="1">
      <alignment horizontal="center" vertical="center"/>
    </xf>
    <xf numFmtId="168" fontId="11" fillId="0" borderId="18" xfId="0" applyNumberFormat="1" applyFont="1" applyBorder="1" applyAlignment="1">
      <alignment horizontal="center" vertical="center"/>
    </xf>
    <xf numFmtId="168" fontId="22" fillId="0" borderId="19" xfId="0" applyNumberFormat="1" applyFont="1" applyBorder="1" applyAlignment="1">
      <alignment horizontal="center" vertical="center"/>
    </xf>
    <xf numFmtId="168" fontId="22" fillId="0" borderId="22" xfId="0" applyNumberFormat="1" applyFont="1" applyBorder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22" fillId="0" borderId="17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 indent="2"/>
    </xf>
    <xf numFmtId="3" fontId="42" fillId="0" borderId="0" xfId="0" applyNumberFormat="1" applyFont="1" applyBorder="1" applyAlignment="1">
      <alignment horizontal="center" vertical="center"/>
    </xf>
    <xf numFmtId="4" fontId="42" fillId="0" borderId="0" xfId="0" applyNumberFormat="1" applyFont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3" fontId="46" fillId="0" borderId="6" xfId="0" applyNumberFormat="1" applyFont="1" applyBorder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4" fontId="37" fillId="0" borderId="0" xfId="0" applyNumberFormat="1" applyFont="1" applyBorder="1" applyAlignment="1">
      <alignment horizontal="center" vertical="center"/>
    </xf>
    <xf numFmtId="4" fontId="37" fillId="0" borderId="17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vertical="center"/>
    </xf>
    <xf numFmtId="168" fontId="11" fillId="0" borderId="17" xfId="0" applyNumberFormat="1" applyFont="1" applyBorder="1" applyAlignment="1">
      <alignment horizontal="center" vertical="center"/>
    </xf>
    <xf numFmtId="168" fontId="11" fillId="0" borderId="19" xfId="0" applyNumberFormat="1" applyFont="1" applyBorder="1" applyAlignment="1">
      <alignment horizontal="center" vertical="center"/>
    </xf>
    <xf numFmtId="168" fontId="12" fillId="0" borderId="19" xfId="0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17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68" fontId="12" fillId="0" borderId="5" xfId="0" applyNumberFormat="1" applyFont="1" applyFill="1" applyBorder="1" applyAlignment="1">
      <alignment horizontal="center"/>
    </xf>
    <xf numFmtId="168" fontId="12" fillId="0" borderId="0" xfId="0" applyNumberFormat="1" applyFont="1" applyFill="1" applyBorder="1" applyAlignment="1">
      <alignment horizontal="center"/>
    </xf>
    <xf numFmtId="168" fontId="19" fillId="0" borderId="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vertical="center"/>
    </xf>
    <xf numFmtId="168" fontId="11" fillId="0" borderId="9" xfId="0" applyNumberFormat="1" applyFont="1" applyFill="1" applyBorder="1" applyAlignment="1">
      <alignment horizontal="center"/>
    </xf>
    <xf numFmtId="0" fontId="37" fillId="0" borderId="0" xfId="0" applyFont="1" applyAlignment="1">
      <alignment horizontal="right" vertical="top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6" fillId="0" borderId="6" xfId="3" applyFont="1" applyFill="1" applyBorder="1" applyAlignment="1">
      <alignment vertical="center"/>
    </xf>
    <xf numFmtId="0" fontId="19" fillId="0" borderId="0" xfId="0" applyFont="1" applyBorder="1" applyAlignment="1"/>
    <xf numFmtId="49" fontId="36" fillId="0" borderId="2" xfId="3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66" fontId="14" fillId="0" borderId="3" xfId="1" applyNumberFormat="1" applyFont="1" applyFill="1" applyBorder="1" applyAlignment="1">
      <alignment horizontal="right" vertical="center"/>
    </xf>
    <xf numFmtId="0" fontId="53" fillId="0" borderId="0" xfId="0" applyFont="1"/>
    <xf numFmtId="0" fontId="1" fillId="10" borderId="0" xfId="5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1" fillId="10" borderId="0" xfId="5" applyFont="1" applyFill="1" applyAlignment="1">
      <alignment vertical="center"/>
    </xf>
    <xf numFmtId="0" fontId="41" fillId="0" borderId="0" xfId="0" applyFont="1" applyAlignment="1">
      <alignment vertical="center"/>
    </xf>
    <xf numFmtId="0" fontId="41" fillId="9" borderId="0" xfId="5" applyFont="1" applyFill="1" applyAlignment="1">
      <alignment vertical="center"/>
    </xf>
    <xf numFmtId="0" fontId="41" fillId="9" borderId="0" xfId="5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/>
    </xf>
    <xf numFmtId="0" fontId="37" fillId="0" borderId="3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center"/>
    </xf>
    <xf numFmtId="0" fontId="46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52" fillId="0" borderId="0" xfId="0" applyFont="1" applyFill="1" applyAlignment="1">
      <alignment horizontal="left" vertical="center" wrapText="1"/>
    </xf>
    <xf numFmtId="0" fontId="52" fillId="0" borderId="5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45" fillId="0" borderId="17" xfId="3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0" fillId="6" borderId="13" xfId="8" applyFont="1" applyFill="1" applyBorder="1" applyAlignment="1">
      <alignment horizontal="center" vertical="center" wrapText="1"/>
    </xf>
    <xf numFmtId="0" fontId="30" fillId="6" borderId="13" xfId="8" applyFont="1" applyFill="1" applyBorder="1" applyAlignment="1">
      <alignment horizontal="center" vertical="center"/>
    </xf>
    <xf numFmtId="0" fontId="30" fillId="6" borderId="14" xfId="8" applyFont="1" applyFill="1" applyBorder="1" applyAlignment="1">
      <alignment horizontal="center" vertical="center"/>
    </xf>
  </cellXfs>
  <cellStyles count="29">
    <cellStyle name="Comma 2" xfId="20"/>
    <cellStyle name="Čiarka" xfId="1" builtinId="3"/>
    <cellStyle name="Čiarka 2" xfId="7"/>
    <cellStyle name="Čiarka 2 2" xfId="27"/>
    <cellStyle name="Čiarka 3" xfId="16"/>
    <cellStyle name="Hypertextové prepojenie" xfId="5" builtinId="8"/>
    <cellStyle name="Normal 10" xfId="22"/>
    <cellStyle name="Normal 17" xfId="21"/>
    <cellStyle name="Normal 2" xfId="2"/>
    <cellStyle name="Normal 2 2" xfId="19"/>
    <cellStyle name="Normal 3" xfId="25"/>
    <cellStyle name="Normal_1.1" xfId="18"/>
    <cellStyle name="Normal_TAB2 2" xfId="12"/>
    <cellStyle name="Normálna 11" xfId="4"/>
    <cellStyle name="Normálna 2" xfId="28"/>
    <cellStyle name="Normálna 2 2" xfId="6"/>
    <cellStyle name="Normálna 3" xfId="9"/>
    <cellStyle name="Normálne" xfId="0" builtinId="0"/>
    <cellStyle name="normálne 10" xfId="8"/>
    <cellStyle name="Normálne 2" xfId="3"/>
    <cellStyle name="Normálne 2 3" xfId="11"/>
    <cellStyle name="Normálne 3" xfId="14"/>
    <cellStyle name="Normálne 4" xfId="15"/>
    <cellStyle name="Normálne 5" xfId="23"/>
    <cellStyle name="Normálne 6" xfId="24"/>
    <cellStyle name="Normálne 7" xfId="26"/>
    <cellStyle name="normálne 9_Tabulky IFP_casove rady-request_20111102_" xfId="13"/>
    <cellStyle name="Percentá 2" xfId="17"/>
    <cellStyle name="Percentá 2 2" xfId="10"/>
  </cellStyles>
  <dxfs count="0"/>
  <tableStyles count="0" defaultTableStyle="TableStyleMedium2" defaultPivotStyle="PivotStyleMedium9"/>
  <colors>
    <mruColors>
      <color rgb="FF369ADC"/>
      <color rgb="FFFBE19F"/>
      <color rgb="FFF2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5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61" Type="http://schemas.openxmlformats.org/officeDocument/2006/relationships/externalLink" Target="externalLinks/externalLink5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346674526181172E-2"/>
          <c:y val="3.9602590695460613E-2"/>
          <c:w val="0.91372957751303452"/>
          <c:h val="0.7703234003685847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'Štrukturálne saldo'!$B$22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2.0652947544223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3.342642577910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786912095007092E-3"/>
                  <c:y val="4.0111605656504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6768752521747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'Štrukturálne saldo'!$C$5:$H$5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saldo'!$C$22:$H$22</c:f>
              <c:numCache>
                <c:formatCode>0.0</c:formatCode>
                <c:ptCount val="6"/>
                <c:pt idx="0">
                  <c:v>-2.4660368933991448</c:v>
                </c:pt>
                <c:pt idx="1">
                  <c:v>-2.3745117617358429</c:v>
                </c:pt>
                <c:pt idx="2">
                  <c:v>-1.4349954887913237</c:v>
                </c:pt>
                <c:pt idx="3">
                  <c:v>-1.850483509884572</c:v>
                </c:pt>
                <c:pt idx="4">
                  <c:v>-2.055532677582578</c:v>
                </c:pt>
                <c:pt idx="5">
                  <c:v>-4.0231693830026121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19B-4BB3-A57E-994989786808}"/>
            </c:ext>
          </c:extLst>
        </c:ser>
        <c:ser>
          <c:idx val="3"/>
          <c:order val="2"/>
          <c:tx>
            <c:strRef>
              <c:f>'Štrukturálne saldo'!$B$21</c:f>
              <c:strCache>
                <c:ptCount val="1"/>
                <c:pt idx="0">
                  <c:v>Opatrenia proti COVID-19 (jednorazový vplyv)*</c:v>
                </c:pt>
              </c:strCache>
            </c:strRef>
          </c:tx>
          <c:spPr>
            <a:pattFill prst="dkUpDiag">
              <a:fgClr>
                <a:srgbClr val="00206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rgbClr val="002060"/>
                </a:fgClr>
                <a:bgClr>
                  <a:schemeClr val="bg1"/>
                </a:bgClr>
              </a:pattFill>
              <a:ln w="2540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19B-4BB3-A57E-994989786808}"/>
              </c:ext>
            </c:extLst>
          </c:dPt>
          <c:val>
            <c:numRef>
              <c:f>'Štrukturálne saldo'!$C$21:$H$21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">
                  <c:v>-1.7399313949310695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19B-4BB3-A57E-994989786808}"/>
            </c:ext>
          </c:extLst>
        </c:ser>
        <c:ser>
          <c:idx val="4"/>
          <c:order val="3"/>
          <c:tx>
            <c:strRef>
              <c:f>'Štrukturálne saldo'!$B$20</c:f>
              <c:strCache>
                <c:ptCount val="1"/>
                <c:pt idx="0">
                  <c:v>Jednorazové vplyvy (mimo COVID-19)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'Štrukturálne saldo'!$C$20:$H$20</c:f>
              <c:numCache>
                <c:formatCode>0.0</c:formatCode>
                <c:ptCount val="6"/>
                <c:pt idx="0">
                  <c:v>7.9726483483128895E-3</c:v>
                </c:pt>
                <c:pt idx="1">
                  <c:v>-0.13807336024716826</c:v>
                </c:pt>
                <c:pt idx="2">
                  <c:v>1.4783990769882835E-2</c:v>
                </c:pt>
                <c:pt idx="3">
                  <c:v>2.0945175597210756E-2</c:v>
                </c:pt>
                <c:pt idx="4">
                  <c:v>-2.8302158296365992E-2</c:v>
                </c:pt>
                <c:pt idx="5">
                  <c:v>-8.1962423947904567E-2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F8A-4406-8761-985DCA04E7CE}"/>
            </c:ext>
          </c:extLst>
        </c:ser>
        <c:ser>
          <c:idx val="1"/>
          <c:order val="4"/>
          <c:tx>
            <c:strRef>
              <c:f>'Štrukturálne saldo'!$B$19</c:f>
              <c:strCache>
                <c:ptCount val="1"/>
                <c:pt idx="0">
                  <c:v>Cyklická zložka</c:v>
                </c:pt>
              </c:strCache>
            </c:strRef>
          </c:tx>
          <c:spPr>
            <a:solidFill>
              <a:srgbClr val="369ADC"/>
            </a:solidFill>
            <a:ln>
              <a:noFill/>
            </a:ln>
            <a:effectLst/>
          </c:spPr>
          <c:invertIfNegative val="0"/>
          <c:cat>
            <c:numRef>
              <c:f>'Štrukturálne saldo'!$C$5:$H$5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'Štrukturálne saldo'!$C$19:$H$19</c:f>
              <c:numCache>
                <c:formatCode>0.0</c:formatCode>
                <c:ptCount val="6"/>
                <c:pt idx="0">
                  <c:v>-0.21402940821632058</c:v>
                </c:pt>
                <c:pt idx="1">
                  <c:v>-6.8640426973217525E-2</c:v>
                </c:pt>
                <c:pt idx="2">
                  <c:v>0.44073190463792317</c:v>
                </c:pt>
                <c:pt idx="3">
                  <c:v>0.82037603175034113</c:v>
                </c:pt>
                <c:pt idx="4">
                  <c:v>0.75355021181681248</c:v>
                </c:pt>
                <c:pt idx="5">
                  <c:v>-0.28103099160362421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19B-4BB3-A57E-99498978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7284504"/>
        <c:axId val="247284896"/>
      </c:barChart>
      <c:lineChart>
        <c:grouping val="standard"/>
        <c:varyColors val="0"/>
        <c:ser>
          <c:idx val="0"/>
          <c:order val="1"/>
          <c:tx>
            <c:strRef>
              <c:f>'Štrukturálne saldo'!$B$18</c:f>
              <c:strCache>
                <c:ptCount val="1"/>
                <c:pt idx="0">
                  <c:v>Saldo VS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1.359477161497323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977942929077314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4712147659915025E-2"/>
                  <c:y val="-3.1552749803616708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914764838002836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19B-4BB3-A57E-99498978680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'Štrukturálne saldo'!$C$18:$H$18</c:f>
              <c:numCache>
                <c:formatCode>0.0</c:formatCode>
                <c:ptCount val="6"/>
                <c:pt idx="0">
                  <c:v>-2.6720927170395758</c:v>
                </c:pt>
                <c:pt idx="1">
                  <c:v>-2.5812255489562288</c:v>
                </c:pt>
                <c:pt idx="2">
                  <c:v>-0.97948721097267932</c:v>
                </c:pt>
                <c:pt idx="3">
                  <c:v>-1.0074843887257545</c:v>
                </c:pt>
                <c:pt idx="4">
                  <c:v>-1.3302952595508344</c:v>
                </c:pt>
                <c:pt idx="5">
                  <c:v>-6.1260941934852102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19B-4BB3-A57E-99498978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284504"/>
        <c:axId val="247284896"/>
      </c:lineChart>
      <c:catAx>
        <c:axId val="24728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7284896"/>
        <c:crosses val="autoZero"/>
        <c:auto val="1"/>
        <c:lblAlgn val="ctr"/>
        <c:lblOffset val="100"/>
        <c:noMultiLvlLbl val="0"/>
      </c:catAx>
      <c:valAx>
        <c:axId val="24728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7284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643714220059742E-2"/>
          <c:y val="0.88318114542485193"/>
          <c:w val="0.95871257155988054"/>
          <c:h val="9.6165975960065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'Štrukturálne saldo'!$B$52</c:f>
              <c:strCache>
                <c:ptCount val="1"/>
                <c:pt idx="0">
                  <c:v>Štrukturálne saldo (metodika MF SR)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'Štrukturálne saldo'!$C$51:$L$51</c:f>
              <c:numCache>
                <c:formatCode>0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'Štrukturálne saldo'!$C$52:$L$52</c:f>
              <c:numCache>
                <c:formatCode>0.0</c:formatCode>
                <c:ptCount val="10"/>
                <c:pt idx="0">
                  <c:v>-2.0550435976312591</c:v>
                </c:pt>
                <c:pt idx="1">
                  <c:v>-4.0231693830026121</c:v>
                </c:pt>
                <c:pt idx="2">
                  <c:v>-5.7553830672394319</c:v>
                </c:pt>
                <c:pt idx="3">
                  <c:v>-5.7553830672394319</c:v>
                </c:pt>
                <c:pt idx="4">
                  <c:v>-4.7553830672394319</c:v>
                </c:pt>
                <c:pt idx="5">
                  <c:v>-3.7553830672394319</c:v>
                </c:pt>
                <c:pt idx="6">
                  <c:v>-2.7553830672394319</c:v>
                </c:pt>
                <c:pt idx="7">
                  <c:v>-1.7553830672394319</c:v>
                </c:pt>
                <c:pt idx="8">
                  <c:v>-0.75538306723943194</c:v>
                </c:pt>
                <c:pt idx="9">
                  <c:v>0.24461693276056806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13-4E1A-A88E-F922A5736BD2}"/>
            </c:ext>
          </c:extLst>
        </c:ser>
        <c:ser>
          <c:idx val="1"/>
          <c:order val="1"/>
          <c:tx>
            <c:strRef>
              <c:f>'Štrukturálne saldo'!$B$53</c:f>
              <c:strCache>
                <c:ptCount val="1"/>
                <c:pt idx="0">
                  <c:v>Štrukturálne saldo (EÚ metodika)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'Štrukturálne saldo'!$C$51:$L$51</c:f>
              <c:numCache>
                <c:formatCode>0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'Štrukturálne saldo'!$C$53:$L$53</c:f>
              <c:numCache>
                <c:formatCode>0.0</c:formatCode>
                <c:ptCount val="10"/>
                <c:pt idx="0">
                  <c:v>-2.0174141147984557</c:v>
                </c:pt>
                <c:pt idx="1">
                  <c:v>-2.7312788503620173</c:v>
                </c:pt>
                <c:pt idx="2">
                  <c:v>-5.4604224685104565</c:v>
                </c:pt>
                <c:pt idx="3">
                  <c:v>-5.4601159379719659</c:v>
                </c:pt>
                <c:pt idx="4">
                  <c:v>-4.4601159379719659</c:v>
                </c:pt>
                <c:pt idx="5">
                  <c:v>-3.4601159379719659</c:v>
                </c:pt>
                <c:pt idx="6">
                  <c:v>-2.4601159379719659</c:v>
                </c:pt>
                <c:pt idx="7">
                  <c:v>-1.4601159379719659</c:v>
                </c:pt>
                <c:pt idx="8">
                  <c:v>-0.46011593797196593</c:v>
                </c:pt>
                <c:pt idx="9">
                  <c:v>0.53988406202803407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13-4E1A-A88E-F922A573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285680"/>
        <c:axId val="247286072"/>
      </c:lineChart>
      <c:catAx>
        <c:axId val="24728568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7286072"/>
        <c:crosses val="autoZero"/>
        <c:auto val="1"/>
        <c:lblAlgn val="ctr"/>
        <c:lblOffset val="100"/>
        <c:noMultiLvlLbl val="0"/>
      </c:catAx>
      <c:valAx>
        <c:axId val="24728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728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22431E3-F652-450A-A5C9-DB6EB1F52F1D}" type="doc">
      <dgm:prSet loTypeId="urn:microsoft.com/office/officeart/2005/8/layout/defaul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225FB4F4-B05F-4404-AE49-A74128184DE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sk-SK" sz="1100" b="1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r>
            <a:rPr lang="en-GB" sz="1100" b="1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gm:t>
    </dgm:pt>
    <dgm:pt modelId="{901F6B35-512A-4191-85E2-08D1D16FC0BB}" type="parTrans" cxnId="{B14AF7D6-2819-4BD5-97EF-F46EA42D8045}">
      <dgm:prSet/>
      <dgm:spPr/>
      <dgm:t>
        <a:bodyPr/>
        <a:lstStyle/>
        <a:p>
          <a:endParaRPr lang="en-GB"/>
        </a:p>
      </dgm:t>
    </dgm:pt>
    <dgm:pt modelId="{4073C2F4-5B30-416E-9161-CDAFEDBBD4CA}" type="sibTrans" cxnId="{B14AF7D6-2819-4BD5-97EF-F46EA42D8045}">
      <dgm:prSet/>
      <dgm:spPr/>
      <dgm:t>
        <a:bodyPr/>
        <a:lstStyle/>
        <a:p>
          <a:endParaRPr lang="en-GB"/>
        </a:p>
      </dgm:t>
    </dgm:pt>
    <dgm:pt modelId="{3522F71B-1902-4747-86B5-164C09C45A13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5A81169D-3BAC-47B7-A85F-4C7E8FBFCDC8}" type="parTrans" cxnId="{9B2862E2-C66F-4E1A-8B61-FB20844E1853}">
      <dgm:prSet/>
      <dgm:spPr/>
      <dgm:t>
        <a:bodyPr/>
        <a:lstStyle/>
        <a:p>
          <a:endParaRPr lang="en-GB"/>
        </a:p>
      </dgm:t>
    </dgm:pt>
    <dgm:pt modelId="{D7BDC7F3-444C-4F00-9A17-4D68CF96FA0A}" type="sibTrans" cxnId="{9B2862E2-C66F-4E1A-8B61-FB20844E1853}">
      <dgm:prSet/>
      <dgm:spPr/>
      <dgm:t>
        <a:bodyPr/>
        <a:lstStyle/>
        <a:p>
          <a:endParaRPr lang="en-GB"/>
        </a:p>
      </dgm:t>
    </dgm:pt>
    <dgm:pt modelId="{56C9DD36-AB29-47FF-8657-A57BBF5FDAB4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C20F11C3-9AC9-4F88-A959-8853CC89DC24}" type="parTrans" cxnId="{A2406749-0E0F-4BD8-ADA9-5E9A34D919E1}">
      <dgm:prSet/>
      <dgm:spPr/>
      <dgm:t>
        <a:bodyPr/>
        <a:lstStyle/>
        <a:p>
          <a:endParaRPr lang="en-GB"/>
        </a:p>
      </dgm:t>
    </dgm:pt>
    <dgm:pt modelId="{E4E46700-C4EF-4584-BBA8-DBCF89D4AEF4}" type="sibTrans" cxnId="{A2406749-0E0F-4BD8-ADA9-5E9A34D919E1}">
      <dgm:prSet/>
      <dgm:spPr/>
      <dgm:t>
        <a:bodyPr/>
        <a:lstStyle/>
        <a:p>
          <a:endParaRPr lang="en-GB"/>
        </a:p>
      </dgm:t>
    </dgm:pt>
    <dgm:pt modelId="{7578C0CB-E0A7-422F-8175-2DC21573B8CE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62F331EC-8B43-4E43-90D4-E163F873BD51}" type="parTrans" cxnId="{F6A84B12-86E1-48E9-86E0-6D6006DF3DCB}">
      <dgm:prSet/>
      <dgm:spPr/>
      <dgm:t>
        <a:bodyPr/>
        <a:lstStyle/>
        <a:p>
          <a:endParaRPr lang="en-GB"/>
        </a:p>
      </dgm:t>
    </dgm:pt>
    <dgm:pt modelId="{AF709489-D6E6-4564-83BB-7C7AF7D626D8}" type="sibTrans" cxnId="{F6A84B12-86E1-48E9-86E0-6D6006DF3DCB}">
      <dgm:prSet/>
      <dgm:spPr/>
      <dgm:t>
        <a:bodyPr/>
        <a:lstStyle/>
        <a:p>
          <a:endParaRPr lang="en-GB"/>
        </a:p>
      </dgm:t>
    </dgm:pt>
    <dgm:pt modelId="{99EB1FCC-C5B5-4845-8E89-A1C4CCD58D90}">
      <dgm:prSet phldrT="[Text]" custT="1"/>
      <dgm:spPr>
        <a:solidFill>
          <a:schemeClr val="accent6">
            <a:lumMod val="90000"/>
          </a:schemeClr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gm:t>
    </dgm:pt>
    <dgm:pt modelId="{87DB2F6F-6944-4C17-BF55-0A961C6B71FE}" type="parTrans" cxnId="{2BFFA48E-43D5-4AC2-A2E6-0B7A24DAA357}">
      <dgm:prSet/>
      <dgm:spPr/>
      <dgm:t>
        <a:bodyPr/>
        <a:lstStyle/>
        <a:p>
          <a:endParaRPr lang="en-GB"/>
        </a:p>
      </dgm:t>
    </dgm:pt>
    <dgm:pt modelId="{C25B55F1-2AEE-4179-9434-93136E5B4E41}" type="sibTrans" cxnId="{2BFFA48E-43D5-4AC2-A2E6-0B7A24DAA357}">
      <dgm:prSet/>
      <dgm:spPr/>
      <dgm:t>
        <a:bodyPr/>
        <a:lstStyle/>
        <a:p>
          <a:endParaRPr lang="en-GB"/>
        </a:p>
      </dgm:t>
    </dgm:pt>
    <dgm:pt modelId="{3DC0A765-48C6-4B7B-9E3C-F745DC69F67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3C6FD89E-2C82-4B83-9A3E-57912346DE72}" type="parTrans" cxnId="{E5029913-89D0-4570-87DC-A9A8BEB17A7C}">
      <dgm:prSet/>
      <dgm:spPr/>
      <dgm:t>
        <a:bodyPr/>
        <a:lstStyle/>
        <a:p>
          <a:endParaRPr lang="en-GB"/>
        </a:p>
      </dgm:t>
    </dgm:pt>
    <dgm:pt modelId="{64A46697-9BEE-46A3-A4DE-36312DA34F75}" type="sibTrans" cxnId="{E5029913-89D0-4570-87DC-A9A8BEB17A7C}">
      <dgm:prSet/>
      <dgm:spPr/>
      <dgm:t>
        <a:bodyPr/>
        <a:lstStyle/>
        <a:p>
          <a:endParaRPr lang="en-GB"/>
        </a:p>
      </dgm:t>
    </dgm:pt>
    <dgm:pt modelId="{898EDE30-912D-4E6E-A990-33FA08867E02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B8B64441-DA94-4A1C-8BE5-D157752D9A0C}" type="parTrans" cxnId="{B94E5D76-0910-4D69-A49D-95A9EC30DA86}">
      <dgm:prSet/>
      <dgm:spPr/>
      <dgm:t>
        <a:bodyPr/>
        <a:lstStyle/>
        <a:p>
          <a:endParaRPr lang="en-GB"/>
        </a:p>
      </dgm:t>
    </dgm:pt>
    <dgm:pt modelId="{77B90006-29CF-4624-ADF2-CBC4B2E27F82}" type="sibTrans" cxnId="{B94E5D76-0910-4D69-A49D-95A9EC30DA86}">
      <dgm:prSet/>
      <dgm:spPr/>
      <dgm:t>
        <a:bodyPr/>
        <a:lstStyle/>
        <a:p>
          <a:endParaRPr lang="en-GB"/>
        </a:p>
      </dgm:t>
    </dgm:pt>
    <dgm:pt modelId="{F5F77618-F4D0-4518-AEB4-694D85DDEBBB}">
      <dgm:prSet phldrT="[Text]" custT="1"/>
      <dgm:spPr>
        <a:solidFill>
          <a:schemeClr val="accent3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gm:t>
    </dgm:pt>
    <dgm:pt modelId="{2B3ABAFB-88DE-444B-AFEE-1EDC67EF7753}" type="parTrans" cxnId="{F49009AC-27D1-43D0-8C02-D0200274B230}">
      <dgm:prSet/>
      <dgm:spPr/>
      <dgm:t>
        <a:bodyPr/>
        <a:lstStyle/>
        <a:p>
          <a:endParaRPr lang="en-GB"/>
        </a:p>
      </dgm:t>
    </dgm:pt>
    <dgm:pt modelId="{0A4A8B38-3485-43E9-8C62-CF0E95D7E65F}" type="sibTrans" cxnId="{F49009AC-27D1-43D0-8C02-D0200274B230}">
      <dgm:prSet/>
      <dgm:spPr/>
      <dgm:t>
        <a:bodyPr/>
        <a:lstStyle/>
        <a:p>
          <a:endParaRPr lang="en-GB"/>
        </a:p>
      </dgm:t>
    </dgm:pt>
    <dgm:pt modelId="{5274CD34-B18E-4384-A92C-63385106B91B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7715A042-AFCB-475D-A5D7-0CB34AE4F885}" type="parTrans" cxnId="{1C4BE021-DAF1-4745-8237-7E72D86721DE}">
      <dgm:prSet/>
      <dgm:spPr/>
      <dgm:t>
        <a:bodyPr/>
        <a:lstStyle/>
        <a:p>
          <a:endParaRPr lang="en-GB"/>
        </a:p>
      </dgm:t>
    </dgm:pt>
    <dgm:pt modelId="{2373CA0F-0A2D-4767-88E5-5E26A6956AFB}" type="sibTrans" cxnId="{1C4BE021-DAF1-4745-8237-7E72D86721DE}">
      <dgm:prSet/>
      <dgm:spPr/>
      <dgm:t>
        <a:bodyPr/>
        <a:lstStyle/>
        <a:p>
          <a:endParaRPr lang="en-GB"/>
        </a:p>
      </dgm:t>
    </dgm:pt>
    <dgm:pt modelId="{E3A46E4E-3312-4E63-9A30-202A307CFAA4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AA785A4A-D020-49C1-8FC0-F5C688C5BFFA}" type="parTrans" cxnId="{9422F25C-9039-4B17-A841-852C8ADE2C5A}">
      <dgm:prSet/>
      <dgm:spPr/>
      <dgm:t>
        <a:bodyPr/>
        <a:lstStyle/>
        <a:p>
          <a:endParaRPr lang="en-GB"/>
        </a:p>
      </dgm:t>
    </dgm:pt>
    <dgm:pt modelId="{A9FBDB18-2963-4234-9816-8C05679F6FDF}" type="sibTrans" cxnId="{9422F25C-9039-4B17-A841-852C8ADE2C5A}">
      <dgm:prSet/>
      <dgm:spPr/>
      <dgm:t>
        <a:bodyPr/>
        <a:lstStyle/>
        <a:p>
          <a:endParaRPr lang="en-GB"/>
        </a:p>
      </dgm:t>
    </dgm:pt>
    <dgm:pt modelId="{638B6127-7C67-4330-9D6E-26E33E4EFBB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22747425-CF91-4A93-BDA8-F122BEF49589}" type="parTrans" cxnId="{EC1DBA00-5CC9-416D-96A0-24578A680D5C}">
      <dgm:prSet/>
      <dgm:spPr/>
      <dgm:t>
        <a:bodyPr/>
        <a:lstStyle/>
        <a:p>
          <a:endParaRPr lang="en-GB"/>
        </a:p>
      </dgm:t>
    </dgm:pt>
    <dgm:pt modelId="{35518771-FC55-477C-B15D-9BD1C2EE8498}" type="sibTrans" cxnId="{EC1DBA00-5CC9-416D-96A0-24578A680D5C}">
      <dgm:prSet/>
      <dgm:spPr/>
      <dgm:t>
        <a:bodyPr/>
        <a:lstStyle/>
        <a:p>
          <a:endParaRPr lang="en-GB"/>
        </a:p>
      </dgm:t>
    </dgm:pt>
    <dgm:pt modelId="{459D8DFB-BCB9-4A06-A933-2F3116BF810F}">
      <dgm:prSet phldrT="[Text]" custT="1"/>
      <dgm:spPr>
        <a:solidFill>
          <a:srgbClr val="FBE19F"/>
        </a:solidFill>
      </dgm:spPr>
      <dgm:t>
        <a:bodyPr/>
        <a:lstStyle/>
        <a:p>
          <a:pPr algn="ctr"/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228664D5-F83D-437B-816F-C95FF548DB66}" type="parTrans" cxnId="{B4C6FC14-E25E-4237-93B6-4B8098C3EF9C}">
      <dgm:prSet/>
      <dgm:spPr/>
      <dgm:t>
        <a:bodyPr/>
        <a:lstStyle/>
        <a:p>
          <a:endParaRPr lang="en-GB"/>
        </a:p>
      </dgm:t>
    </dgm:pt>
    <dgm:pt modelId="{E223857F-4F89-46C9-9DFC-ED7390A47CB3}" type="sibTrans" cxnId="{B4C6FC14-E25E-4237-93B6-4B8098C3EF9C}">
      <dgm:prSet/>
      <dgm:spPr/>
      <dgm:t>
        <a:bodyPr/>
        <a:lstStyle/>
        <a:p>
          <a:endParaRPr lang="en-GB"/>
        </a:p>
      </dgm:t>
    </dgm:pt>
    <dgm:pt modelId="{B9A2188C-E761-4386-9226-476565BC05CA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B78D5D69-4F53-4764-8B74-13CE52737739}" type="parTrans" cxnId="{180AEAE4-6FF1-44E8-A228-3864FD4014E1}">
      <dgm:prSet/>
      <dgm:spPr/>
      <dgm:t>
        <a:bodyPr/>
        <a:lstStyle/>
        <a:p>
          <a:endParaRPr lang="en-GB"/>
        </a:p>
      </dgm:t>
    </dgm:pt>
    <dgm:pt modelId="{76DF266C-788B-4501-A173-029477ED0F30}" type="sibTrans" cxnId="{180AEAE4-6FF1-44E8-A228-3864FD4014E1}">
      <dgm:prSet/>
      <dgm:spPr/>
      <dgm:t>
        <a:bodyPr/>
        <a:lstStyle/>
        <a:p>
          <a:endParaRPr lang="en-GB"/>
        </a:p>
      </dgm:t>
    </dgm:pt>
    <dgm:pt modelId="{40C8C039-6B94-445F-81C2-A575B5D79E73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95FB0625-3531-49BC-9AEB-A50F7C16A72B}" type="parTrans" cxnId="{504F050F-AAF7-4587-B131-F7F9CA604036}">
      <dgm:prSet/>
      <dgm:spPr/>
      <dgm:t>
        <a:bodyPr/>
        <a:lstStyle/>
        <a:p>
          <a:endParaRPr lang="en-GB"/>
        </a:p>
      </dgm:t>
    </dgm:pt>
    <dgm:pt modelId="{E46C49A5-AA10-44DB-A61E-DDFC5444A19A}" type="sibTrans" cxnId="{504F050F-AAF7-4587-B131-F7F9CA604036}">
      <dgm:prSet/>
      <dgm:spPr/>
      <dgm:t>
        <a:bodyPr/>
        <a:lstStyle/>
        <a:p>
          <a:endParaRPr lang="en-GB"/>
        </a:p>
      </dgm:t>
    </dgm:pt>
    <dgm:pt modelId="{D86558AA-91E4-44D6-9DB7-9D2F52CF0688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E71C9F4B-BB93-4C75-AF16-29BB6D6E2E27}" type="parTrans" cxnId="{C38A7476-F873-4E2C-A458-364FC62A6211}">
      <dgm:prSet/>
      <dgm:spPr/>
      <dgm:t>
        <a:bodyPr/>
        <a:lstStyle/>
        <a:p>
          <a:endParaRPr lang="en-GB"/>
        </a:p>
      </dgm:t>
    </dgm:pt>
    <dgm:pt modelId="{4B72538D-8B6A-4380-ADFC-EFD215F80C1A}" type="sibTrans" cxnId="{C38A7476-F873-4E2C-A458-364FC62A6211}">
      <dgm:prSet/>
      <dgm:spPr/>
      <dgm:t>
        <a:bodyPr/>
        <a:lstStyle/>
        <a:p>
          <a:endParaRPr lang="en-GB"/>
        </a:p>
      </dgm:t>
    </dgm:pt>
    <dgm:pt modelId="{3B1D8051-37F3-4E27-BA7F-D540FF75177F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CA61FF1F-9C6D-44B6-A15C-306E98851549}" type="parTrans" cxnId="{38502FFC-AAF6-4A80-93AD-0D52AD94752A}">
      <dgm:prSet/>
      <dgm:spPr/>
      <dgm:t>
        <a:bodyPr/>
        <a:lstStyle/>
        <a:p>
          <a:endParaRPr lang="en-GB"/>
        </a:p>
      </dgm:t>
    </dgm:pt>
    <dgm:pt modelId="{2932E5CC-472E-4882-BB8A-2C842F008C46}" type="sibTrans" cxnId="{38502FFC-AAF6-4A80-93AD-0D52AD94752A}">
      <dgm:prSet/>
      <dgm:spPr/>
      <dgm:t>
        <a:bodyPr/>
        <a:lstStyle/>
        <a:p>
          <a:endParaRPr lang="en-GB"/>
        </a:p>
      </dgm:t>
    </dgm:pt>
    <dgm:pt modelId="{7C412D04-7242-4F43-8F87-419FC6482956}" type="pres">
      <dgm:prSet presAssocID="{422431E3-F652-450A-A5C9-DB6EB1F52F1D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GB"/>
        </a:p>
      </dgm:t>
    </dgm:pt>
    <dgm:pt modelId="{A900DCE5-A564-41E9-97F2-7C926A733DCD}" type="pres">
      <dgm:prSet presAssocID="{225FB4F4-B05F-4404-AE49-A74128184DE7}" presName="node" presStyleLbl="node1" presStyleIdx="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2B66B66-5CE3-4B2B-A395-12A3DD0F91AF}" type="pres">
      <dgm:prSet presAssocID="{4073C2F4-5B30-416E-9161-CDAFEDBBD4CA}" presName="sibTrans" presStyleCnt="0"/>
      <dgm:spPr/>
    </dgm:pt>
    <dgm:pt modelId="{68851861-6C2F-44D9-A0CE-702CB21F2D59}" type="pres">
      <dgm:prSet presAssocID="{3522F71B-1902-4747-86B5-164C09C45A13}" presName="node" presStyleLbl="node1" presStyleIdx="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C961DA05-7AE2-4DBE-9AD1-796D82B00FBF}" type="pres">
      <dgm:prSet presAssocID="{D7BDC7F3-444C-4F00-9A17-4D68CF96FA0A}" presName="sibTrans" presStyleCnt="0"/>
      <dgm:spPr/>
    </dgm:pt>
    <dgm:pt modelId="{1FCFD639-AD4C-471C-B8B8-C2F669A3E053}" type="pres">
      <dgm:prSet presAssocID="{3DC0A765-48C6-4B7B-9E3C-F745DC69F677}" presName="node" presStyleLbl="node1" presStyleIdx="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9EE179C-742F-489B-A26C-04FAD17EBB8C}" type="pres">
      <dgm:prSet presAssocID="{64A46697-9BEE-46A3-A4DE-36312DA34F75}" presName="sibTrans" presStyleCnt="0"/>
      <dgm:spPr/>
    </dgm:pt>
    <dgm:pt modelId="{832FDC29-E5AB-4AAB-B8AF-B83CFD25F0AD}" type="pres">
      <dgm:prSet presAssocID="{56C9DD36-AB29-47FF-8657-A57BBF5FDAB4}" presName="node" presStyleLbl="node1" presStyleIdx="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67391A7-52D2-45EB-8C90-BC2D0CD0C0FB}" type="pres">
      <dgm:prSet presAssocID="{E4E46700-C4EF-4584-BBA8-DBCF89D4AEF4}" presName="sibTrans" presStyleCnt="0"/>
      <dgm:spPr/>
    </dgm:pt>
    <dgm:pt modelId="{B8801EF1-BAD1-4FE3-A7B9-F4279719CC61}" type="pres">
      <dgm:prSet presAssocID="{898EDE30-912D-4E6E-A990-33FA08867E02}" presName="node" presStyleLbl="node1" presStyleIdx="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5419941-D3BA-4E7C-99D1-7609D851369F}" type="pres">
      <dgm:prSet presAssocID="{77B90006-29CF-4624-ADF2-CBC4B2E27F82}" presName="sibTrans" presStyleCnt="0"/>
      <dgm:spPr/>
    </dgm:pt>
    <dgm:pt modelId="{4D44D47A-3946-4B5F-B3D3-466E14D02170}" type="pres">
      <dgm:prSet presAssocID="{F5F77618-F4D0-4518-AEB4-694D85DDEBBB}" presName="node" presStyleLbl="node1" presStyleIdx="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805183C-A93B-4CAD-B8B2-EF986F063E58}" type="pres">
      <dgm:prSet presAssocID="{0A4A8B38-3485-43E9-8C62-CF0E95D7E65F}" presName="sibTrans" presStyleCnt="0"/>
      <dgm:spPr/>
    </dgm:pt>
    <dgm:pt modelId="{1B0735FA-21AA-4020-8B06-220EF9F9C5EE}" type="pres">
      <dgm:prSet presAssocID="{7578C0CB-E0A7-422F-8175-2DC21573B8CE}" presName="node" presStyleLbl="node1" presStyleIdx="6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99CCE04-8663-4332-BCEA-06C2024EB319}" type="pres">
      <dgm:prSet presAssocID="{AF709489-D6E6-4564-83BB-7C7AF7D626D8}" presName="sibTrans" presStyleCnt="0"/>
      <dgm:spPr/>
    </dgm:pt>
    <dgm:pt modelId="{19C80DEC-C0C0-4726-B053-FDD4BE8EC9D7}" type="pres">
      <dgm:prSet presAssocID="{E3A46E4E-3312-4E63-9A30-202A307CFAA4}" presName="node" presStyleLbl="node1" presStyleIdx="7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0F6A7F98-C9E9-47A5-B182-3A4D496BB2D6}" type="pres">
      <dgm:prSet presAssocID="{A9FBDB18-2963-4234-9816-8C05679F6FDF}" presName="sibTrans" presStyleCnt="0"/>
      <dgm:spPr/>
    </dgm:pt>
    <dgm:pt modelId="{220D4435-E046-4784-9702-99C8195D2CDB}" type="pres">
      <dgm:prSet presAssocID="{638B6127-7C67-4330-9D6E-26E33E4EFBB7}" presName="node" presStyleLbl="node1" presStyleIdx="8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D453B21-A1DA-47D8-B8FD-3434A90A0270}" type="pres">
      <dgm:prSet presAssocID="{35518771-FC55-477C-B15D-9BD1C2EE8498}" presName="sibTrans" presStyleCnt="0"/>
      <dgm:spPr/>
    </dgm:pt>
    <dgm:pt modelId="{A0F808CF-C6D5-4D80-A27C-B3DE0945AC41}" type="pres">
      <dgm:prSet presAssocID="{459D8DFB-BCB9-4A06-A933-2F3116BF810F}" presName="node" presStyleLbl="node1" presStyleIdx="9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72952F04-5F03-42F4-9206-904CBBAD662B}" type="pres">
      <dgm:prSet presAssocID="{E223857F-4F89-46C9-9DFC-ED7390A47CB3}" presName="sibTrans" presStyleCnt="0"/>
      <dgm:spPr/>
    </dgm:pt>
    <dgm:pt modelId="{5FA188D4-D4EC-4739-A6ED-58E22A4B4C06}" type="pres">
      <dgm:prSet presAssocID="{B9A2188C-E761-4386-9226-476565BC05CA}" presName="node" presStyleLbl="node1" presStyleIdx="1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4F7EFACF-35B7-47CA-966D-BBB746DD7960}" type="pres">
      <dgm:prSet presAssocID="{76DF266C-788B-4501-A173-029477ED0F30}" presName="sibTrans" presStyleCnt="0"/>
      <dgm:spPr/>
    </dgm:pt>
    <dgm:pt modelId="{EC553E85-87AF-4F77-AA8B-1FF2A27D2DA1}" type="pres">
      <dgm:prSet presAssocID="{40C8C039-6B94-445F-81C2-A575B5D79E73}" presName="node" presStyleLbl="node1" presStyleIdx="1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233C120E-9B3C-407C-8219-45720C00A0A6}" type="pres">
      <dgm:prSet presAssocID="{E46C49A5-AA10-44DB-A61E-DDFC5444A19A}" presName="sibTrans" presStyleCnt="0"/>
      <dgm:spPr/>
    </dgm:pt>
    <dgm:pt modelId="{0C150729-11CF-4591-AD0C-592ADC57ED1D}" type="pres">
      <dgm:prSet presAssocID="{D86558AA-91E4-44D6-9DB7-9D2F52CF0688}" presName="node" presStyleLbl="node1" presStyleIdx="1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DF86005-FC89-4FC5-84D1-3A2ABAFF445E}" type="pres">
      <dgm:prSet presAssocID="{4B72538D-8B6A-4380-ADFC-EFD215F80C1A}" presName="sibTrans" presStyleCnt="0"/>
      <dgm:spPr/>
    </dgm:pt>
    <dgm:pt modelId="{5F437086-F500-45A9-B3D8-E58A917CBFCB}" type="pres">
      <dgm:prSet presAssocID="{3B1D8051-37F3-4E27-BA7F-D540FF75177F}" presName="node" presStyleLbl="node1" presStyleIdx="1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71D8C26-84AE-4D81-8EF2-565EAC83CD99}" type="pres">
      <dgm:prSet presAssocID="{2932E5CC-472E-4882-BB8A-2C842F008C46}" presName="sibTrans" presStyleCnt="0"/>
      <dgm:spPr/>
    </dgm:pt>
    <dgm:pt modelId="{3FC67487-BD2E-45FF-B6E8-67B4F2B708A4}" type="pres">
      <dgm:prSet presAssocID="{5274CD34-B18E-4384-A92C-63385106B91B}" presName="node" presStyleLbl="node1" presStyleIdx="1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986BB8C8-4F64-4EC9-B9D5-5D97D494D0E6}" type="pres">
      <dgm:prSet presAssocID="{2373CA0F-0A2D-4767-88E5-5E26A6956AFB}" presName="sibTrans" presStyleCnt="0"/>
      <dgm:spPr/>
    </dgm:pt>
    <dgm:pt modelId="{AC2DE8E7-227A-4437-8C4E-D2778DAECF58}" type="pres">
      <dgm:prSet presAssocID="{99EB1FCC-C5B5-4845-8E89-A1C4CCD58D90}" presName="node" presStyleLbl="node1" presStyleIdx="1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</dgm:ptLst>
  <dgm:cxnLst>
    <dgm:cxn modelId="{27E60D71-1F87-40C6-9E3B-1932D046D3B0}" type="presOf" srcId="{898EDE30-912D-4E6E-A990-33FA08867E02}" destId="{B8801EF1-BAD1-4FE3-A7B9-F4279719CC61}" srcOrd="0" destOrd="0" presId="urn:microsoft.com/office/officeart/2005/8/layout/default"/>
    <dgm:cxn modelId="{C38A7476-F873-4E2C-A458-364FC62A6211}" srcId="{422431E3-F652-450A-A5C9-DB6EB1F52F1D}" destId="{D86558AA-91E4-44D6-9DB7-9D2F52CF0688}" srcOrd="12" destOrd="0" parTransId="{E71C9F4B-BB93-4C75-AF16-29BB6D6E2E27}" sibTransId="{4B72538D-8B6A-4380-ADFC-EFD215F80C1A}"/>
    <dgm:cxn modelId="{CFE774D0-847D-4BC7-BF5F-023B678250F3}" type="presOf" srcId="{459D8DFB-BCB9-4A06-A933-2F3116BF810F}" destId="{A0F808CF-C6D5-4D80-A27C-B3DE0945AC41}" srcOrd="0" destOrd="0" presId="urn:microsoft.com/office/officeart/2005/8/layout/default"/>
    <dgm:cxn modelId="{0B0491DB-75F0-4B7D-8278-0A2662A973D0}" type="presOf" srcId="{7578C0CB-E0A7-422F-8175-2DC21573B8CE}" destId="{1B0735FA-21AA-4020-8B06-220EF9F9C5EE}" srcOrd="0" destOrd="0" presId="urn:microsoft.com/office/officeart/2005/8/layout/default"/>
    <dgm:cxn modelId="{E5029913-89D0-4570-87DC-A9A8BEB17A7C}" srcId="{422431E3-F652-450A-A5C9-DB6EB1F52F1D}" destId="{3DC0A765-48C6-4B7B-9E3C-F745DC69F677}" srcOrd="2" destOrd="0" parTransId="{3C6FD89E-2C82-4B83-9A3E-57912346DE72}" sibTransId="{64A46697-9BEE-46A3-A4DE-36312DA34F75}"/>
    <dgm:cxn modelId="{202C8909-900B-46C8-836E-46D3F429B876}" type="presOf" srcId="{B9A2188C-E761-4386-9226-476565BC05CA}" destId="{5FA188D4-D4EC-4739-A6ED-58E22A4B4C06}" srcOrd="0" destOrd="0" presId="urn:microsoft.com/office/officeart/2005/8/layout/default"/>
    <dgm:cxn modelId="{B79694BE-C014-4C7A-89D7-6BAD03108471}" type="presOf" srcId="{3B1D8051-37F3-4E27-BA7F-D540FF75177F}" destId="{5F437086-F500-45A9-B3D8-E58A917CBFCB}" srcOrd="0" destOrd="0" presId="urn:microsoft.com/office/officeart/2005/8/layout/default"/>
    <dgm:cxn modelId="{38502FFC-AAF6-4A80-93AD-0D52AD94752A}" srcId="{422431E3-F652-450A-A5C9-DB6EB1F52F1D}" destId="{3B1D8051-37F3-4E27-BA7F-D540FF75177F}" srcOrd="13" destOrd="0" parTransId="{CA61FF1F-9C6D-44B6-A15C-306E98851549}" sibTransId="{2932E5CC-472E-4882-BB8A-2C842F008C46}"/>
    <dgm:cxn modelId="{1C4BE021-DAF1-4745-8237-7E72D86721DE}" srcId="{422431E3-F652-450A-A5C9-DB6EB1F52F1D}" destId="{5274CD34-B18E-4384-A92C-63385106B91B}" srcOrd="14" destOrd="0" parTransId="{7715A042-AFCB-475D-A5D7-0CB34AE4F885}" sibTransId="{2373CA0F-0A2D-4767-88E5-5E26A6956AFB}"/>
    <dgm:cxn modelId="{9422F25C-9039-4B17-A841-852C8ADE2C5A}" srcId="{422431E3-F652-450A-A5C9-DB6EB1F52F1D}" destId="{E3A46E4E-3312-4E63-9A30-202A307CFAA4}" srcOrd="7" destOrd="0" parTransId="{AA785A4A-D020-49C1-8FC0-F5C688C5BFFA}" sibTransId="{A9FBDB18-2963-4234-9816-8C05679F6FDF}"/>
    <dgm:cxn modelId="{2BFFA48E-43D5-4AC2-A2E6-0B7A24DAA357}" srcId="{422431E3-F652-450A-A5C9-DB6EB1F52F1D}" destId="{99EB1FCC-C5B5-4845-8E89-A1C4CCD58D90}" srcOrd="15" destOrd="0" parTransId="{87DB2F6F-6944-4C17-BF55-0A961C6B71FE}" sibTransId="{C25B55F1-2AEE-4179-9434-93136E5B4E41}"/>
    <dgm:cxn modelId="{DBBCB348-FF19-4F00-B3EE-592F889E8279}" type="presOf" srcId="{E3A46E4E-3312-4E63-9A30-202A307CFAA4}" destId="{19C80DEC-C0C0-4726-B053-FDD4BE8EC9D7}" srcOrd="0" destOrd="0" presId="urn:microsoft.com/office/officeart/2005/8/layout/default"/>
    <dgm:cxn modelId="{F49009AC-27D1-43D0-8C02-D0200274B230}" srcId="{422431E3-F652-450A-A5C9-DB6EB1F52F1D}" destId="{F5F77618-F4D0-4518-AEB4-694D85DDEBBB}" srcOrd="5" destOrd="0" parTransId="{2B3ABAFB-88DE-444B-AFEE-1EDC67EF7753}" sibTransId="{0A4A8B38-3485-43E9-8C62-CF0E95D7E65F}"/>
    <dgm:cxn modelId="{14126AD4-5F27-49AF-921A-F04532E544DC}" type="presOf" srcId="{3522F71B-1902-4747-86B5-164C09C45A13}" destId="{68851861-6C2F-44D9-A0CE-702CB21F2D59}" srcOrd="0" destOrd="0" presId="urn:microsoft.com/office/officeart/2005/8/layout/default"/>
    <dgm:cxn modelId="{B4C6FC14-E25E-4237-93B6-4B8098C3EF9C}" srcId="{422431E3-F652-450A-A5C9-DB6EB1F52F1D}" destId="{459D8DFB-BCB9-4A06-A933-2F3116BF810F}" srcOrd="9" destOrd="0" parTransId="{228664D5-F83D-437B-816F-C95FF548DB66}" sibTransId="{E223857F-4F89-46C9-9DFC-ED7390A47CB3}"/>
    <dgm:cxn modelId="{80CB70EE-9DD3-4F7B-8755-A51095685D6F}" type="presOf" srcId="{5274CD34-B18E-4384-A92C-63385106B91B}" destId="{3FC67487-BD2E-45FF-B6E8-67B4F2B708A4}" srcOrd="0" destOrd="0" presId="urn:microsoft.com/office/officeart/2005/8/layout/default"/>
    <dgm:cxn modelId="{B14AF7D6-2819-4BD5-97EF-F46EA42D8045}" srcId="{422431E3-F652-450A-A5C9-DB6EB1F52F1D}" destId="{225FB4F4-B05F-4404-AE49-A74128184DE7}" srcOrd="0" destOrd="0" parTransId="{901F6B35-512A-4191-85E2-08D1D16FC0BB}" sibTransId="{4073C2F4-5B30-416E-9161-CDAFEDBBD4CA}"/>
    <dgm:cxn modelId="{4AF7CD16-AD67-44E7-BF74-53119BE6FCD5}" type="presOf" srcId="{D86558AA-91E4-44D6-9DB7-9D2F52CF0688}" destId="{0C150729-11CF-4591-AD0C-592ADC57ED1D}" srcOrd="0" destOrd="0" presId="urn:microsoft.com/office/officeart/2005/8/layout/default"/>
    <dgm:cxn modelId="{B94E5D76-0910-4D69-A49D-95A9EC30DA86}" srcId="{422431E3-F652-450A-A5C9-DB6EB1F52F1D}" destId="{898EDE30-912D-4E6E-A990-33FA08867E02}" srcOrd="4" destOrd="0" parTransId="{B8B64441-DA94-4A1C-8BE5-D157752D9A0C}" sibTransId="{77B90006-29CF-4624-ADF2-CBC4B2E27F82}"/>
    <dgm:cxn modelId="{A2406749-0E0F-4BD8-ADA9-5E9A34D919E1}" srcId="{422431E3-F652-450A-A5C9-DB6EB1F52F1D}" destId="{56C9DD36-AB29-47FF-8657-A57BBF5FDAB4}" srcOrd="3" destOrd="0" parTransId="{C20F11C3-9AC9-4F88-A959-8853CC89DC24}" sibTransId="{E4E46700-C4EF-4584-BBA8-DBCF89D4AEF4}"/>
    <dgm:cxn modelId="{39F4A4E8-2ECF-4F5D-BFEB-D7E20851134C}" type="presOf" srcId="{422431E3-F652-450A-A5C9-DB6EB1F52F1D}" destId="{7C412D04-7242-4F43-8F87-419FC6482956}" srcOrd="0" destOrd="0" presId="urn:microsoft.com/office/officeart/2005/8/layout/default"/>
    <dgm:cxn modelId="{8653A601-177A-452F-BF7B-BD98DEC77CE5}" type="presOf" srcId="{3DC0A765-48C6-4B7B-9E3C-F745DC69F677}" destId="{1FCFD639-AD4C-471C-B8B8-C2F669A3E053}" srcOrd="0" destOrd="0" presId="urn:microsoft.com/office/officeart/2005/8/layout/default"/>
    <dgm:cxn modelId="{8B6CE4A9-5FA8-4BFB-91B5-FD3C0233EC17}" type="presOf" srcId="{56C9DD36-AB29-47FF-8657-A57BBF5FDAB4}" destId="{832FDC29-E5AB-4AAB-B8AF-B83CFD25F0AD}" srcOrd="0" destOrd="0" presId="urn:microsoft.com/office/officeart/2005/8/layout/default"/>
    <dgm:cxn modelId="{EC1DBA00-5CC9-416D-96A0-24578A680D5C}" srcId="{422431E3-F652-450A-A5C9-DB6EB1F52F1D}" destId="{638B6127-7C67-4330-9D6E-26E33E4EFBB7}" srcOrd="8" destOrd="0" parTransId="{22747425-CF91-4A93-BDA8-F122BEF49589}" sibTransId="{35518771-FC55-477C-B15D-9BD1C2EE8498}"/>
    <dgm:cxn modelId="{0E6010B1-8F83-4E39-9737-9380B990CB1D}" type="presOf" srcId="{638B6127-7C67-4330-9D6E-26E33E4EFBB7}" destId="{220D4435-E046-4784-9702-99C8195D2CDB}" srcOrd="0" destOrd="0" presId="urn:microsoft.com/office/officeart/2005/8/layout/default"/>
    <dgm:cxn modelId="{F6A84B12-86E1-48E9-86E0-6D6006DF3DCB}" srcId="{422431E3-F652-450A-A5C9-DB6EB1F52F1D}" destId="{7578C0CB-E0A7-422F-8175-2DC21573B8CE}" srcOrd="6" destOrd="0" parTransId="{62F331EC-8B43-4E43-90D4-E163F873BD51}" sibTransId="{AF709489-D6E6-4564-83BB-7C7AF7D626D8}"/>
    <dgm:cxn modelId="{B844B6A7-E552-43D4-9AC2-D7462F7CCC46}" type="presOf" srcId="{225FB4F4-B05F-4404-AE49-A74128184DE7}" destId="{A900DCE5-A564-41E9-97F2-7C926A733DCD}" srcOrd="0" destOrd="0" presId="urn:microsoft.com/office/officeart/2005/8/layout/default"/>
    <dgm:cxn modelId="{F855B9B5-792F-40C0-B52F-F99A867E497D}" type="presOf" srcId="{99EB1FCC-C5B5-4845-8E89-A1C4CCD58D90}" destId="{AC2DE8E7-227A-4437-8C4E-D2778DAECF58}" srcOrd="0" destOrd="0" presId="urn:microsoft.com/office/officeart/2005/8/layout/default"/>
    <dgm:cxn modelId="{E6D803D6-EF22-4C86-8592-5288445B079E}" type="presOf" srcId="{40C8C039-6B94-445F-81C2-A575B5D79E73}" destId="{EC553E85-87AF-4F77-AA8B-1FF2A27D2DA1}" srcOrd="0" destOrd="0" presId="urn:microsoft.com/office/officeart/2005/8/layout/default"/>
    <dgm:cxn modelId="{9B2862E2-C66F-4E1A-8B61-FB20844E1853}" srcId="{422431E3-F652-450A-A5C9-DB6EB1F52F1D}" destId="{3522F71B-1902-4747-86B5-164C09C45A13}" srcOrd="1" destOrd="0" parTransId="{5A81169D-3BAC-47B7-A85F-4C7E8FBFCDC8}" sibTransId="{D7BDC7F3-444C-4F00-9A17-4D68CF96FA0A}"/>
    <dgm:cxn modelId="{EDE6422A-E1ED-4059-A0B6-9A96D553084A}" type="presOf" srcId="{F5F77618-F4D0-4518-AEB4-694D85DDEBBB}" destId="{4D44D47A-3946-4B5F-B3D3-466E14D02170}" srcOrd="0" destOrd="0" presId="urn:microsoft.com/office/officeart/2005/8/layout/default"/>
    <dgm:cxn modelId="{504F050F-AAF7-4587-B131-F7F9CA604036}" srcId="{422431E3-F652-450A-A5C9-DB6EB1F52F1D}" destId="{40C8C039-6B94-445F-81C2-A575B5D79E73}" srcOrd="11" destOrd="0" parTransId="{95FB0625-3531-49BC-9AEB-A50F7C16A72B}" sibTransId="{E46C49A5-AA10-44DB-A61E-DDFC5444A19A}"/>
    <dgm:cxn modelId="{180AEAE4-6FF1-44E8-A228-3864FD4014E1}" srcId="{422431E3-F652-450A-A5C9-DB6EB1F52F1D}" destId="{B9A2188C-E761-4386-9226-476565BC05CA}" srcOrd="10" destOrd="0" parTransId="{B78D5D69-4F53-4764-8B74-13CE52737739}" sibTransId="{76DF266C-788B-4501-A173-029477ED0F30}"/>
    <dgm:cxn modelId="{9482FBB4-6C15-4C50-97E5-540A89FFA512}" type="presParOf" srcId="{7C412D04-7242-4F43-8F87-419FC6482956}" destId="{A900DCE5-A564-41E9-97F2-7C926A733DCD}" srcOrd="0" destOrd="0" presId="urn:microsoft.com/office/officeart/2005/8/layout/default"/>
    <dgm:cxn modelId="{E633352C-543F-4F02-8675-915BF455A970}" type="presParOf" srcId="{7C412D04-7242-4F43-8F87-419FC6482956}" destId="{F2B66B66-5CE3-4B2B-A395-12A3DD0F91AF}" srcOrd="1" destOrd="0" presId="urn:microsoft.com/office/officeart/2005/8/layout/default"/>
    <dgm:cxn modelId="{10E7EA01-616B-445B-8016-4622FF5D145C}" type="presParOf" srcId="{7C412D04-7242-4F43-8F87-419FC6482956}" destId="{68851861-6C2F-44D9-A0CE-702CB21F2D59}" srcOrd="2" destOrd="0" presId="urn:microsoft.com/office/officeart/2005/8/layout/default"/>
    <dgm:cxn modelId="{89D0605F-5816-48B9-BDEE-C3128CD3D86B}" type="presParOf" srcId="{7C412D04-7242-4F43-8F87-419FC6482956}" destId="{C961DA05-7AE2-4DBE-9AD1-796D82B00FBF}" srcOrd="3" destOrd="0" presId="urn:microsoft.com/office/officeart/2005/8/layout/default"/>
    <dgm:cxn modelId="{7BF69A6E-A8F0-4B1F-9DFD-BEE160AF50EE}" type="presParOf" srcId="{7C412D04-7242-4F43-8F87-419FC6482956}" destId="{1FCFD639-AD4C-471C-B8B8-C2F669A3E053}" srcOrd="4" destOrd="0" presId="urn:microsoft.com/office/officeart/2005/8/layout/default"/>
    <dgm:cxn modelId="{F0E74138-683D-4719-B010-90A9B137A4F9}" type="presParOf" srcId="{7C412D04-7242-4F43-8F87-419FC6482956}" destId="{A9EE179C-742F-489B-A26C-04FAD17EBB8C}" srcOrd="5" destOrd="0" presId="urn:microsoft.com/office/officeart/2005/8/layout/default"/>
    <dgm:cxn modelId="{DB7708C1-226B-476F-86BF-645EDE933109}" type="presParOf" srcId="{7C412D04-7242-4F43-8F87-419FC6482956}" destId="{832FDC29-E5AB-4AAB-B8AF-B83CFD25F0AD}" srcOrd="6" destOrd="0" presId="urn:microsoft.com/office/officeart/2005/8/layout/default"/>
    <dgm:cxn modelId="{C9601B96-D4DF-4B8A-B56A-86E4667DF060}" type="presParOf" srcId="{7C412D04-7242-4F43-8F87-419FC6482956}" destId="{167391A7-52D2-45EB-8C90-BC2D0CD0C0FB}" srcOrd="7" destOrd="0" presId="urn:microsoft.com/office/officeart/2005/8/layout/default"/>
    <dgm:cxn modelId="{A29F8323-FE0E-45C3-8164-68E7261BEEB3}" type="presParOf" srcId="{7C412D04-7242-4F43-8F87-419FC6482956}" destId="{B8801EF1-BAD1-4FE3-A7B9-F4279719CC61}" srcOrd="8" destOrd="0" presId="urn:microsoft.com/office/officeart/2005/8/layout/default"/>
    <dgm:cxn modelId="{DB1ACD7A-F293-474A-B151-F32D24746BEE}" type="presParOf" srcId="{7C412D04-7242-4F43-8F87-419FC6482956}" destId="{B5419941-D3BA-4E7C-99D1-7609D851369F}" srcOrd="9" destOrd="0" presId="urn:microsoft.com/office/officeart/2005/8/layout/default"/>
    <dgm:cxn modelId="{21B9E501-F00F-4AC5-8874-E87BAE8A68FB}" type="presParOf" srcId="{7C412D04-7242-4F43-8F87-419FC6482956}" destId="{4D44D47A-3946-4B5F-B3D3-466E14D02170}" srcOrd="10" destOrd="0" presId="urn:microsoft.com/office/officeart/2005/8/layout/default"/>
    <dgm:cxn modelId="{88895CD6-E5BA-4D42-AC32-7017B8D60232}" type="presParOf" srcId="{7C412D04-7242-4F43-8F87-419FC6482956}" destId="{1805183C-A93B-4CAD-B8B2-EF986F063E58}" srcOrd="11" destOrd="0" presId="urn:microsoft.com/office/officeart/2005/8/layout/default"/>
    <dgm:cxn modelId="{F9E3652B-C6F8-49B3-937C-F2E92D2F5236}" type="presParOf" srcId="{7C412D04-7242-4F43-8F87-419FC6482956}" destId="{1B0735FA-21AA-4020-8B06-220EF9F9C5EE}" srcOrd="12" destOrd="0" presId="urn:microsoft.com/office/officeart/2005/8/layout/default"/>
    <dgm:cxn modelId="{3928712D-3164-4915-AC0C-6EC58CA273A9}" type="presParOf" srcId="{7C412D04-7242-4F43-8F87-419FC6482956}" destId="{B99CCE04-8663-4332-BCEA-06C2024EB319}" srcOrd="13" destOrd="0" presId="urn:microsoft.com/office/officeart/2005/8/layout/default"/>
    <dgm:cxn modelId="{1A64EC07-B93F-42B6-814F-A4FBD3D3CCFE}" type="presParOf" srcId="{7C412D04-7242-4F43-8F87-419FC6482956}" destId="{19C80DEC-C0C0-4726-B053-FDD4BE8EC9D7}" srcOrd="14" destOrd="0" presId="urn:microsoft.com/office/officeart/2005/8/layout/default"/>
    <dgm:cxn modelId="{53B6AF64-C416-4FBF-8A23-4B5FC8DD0B6F}" type="presParOf" srcId="{7C412D04-7242-4F43-8F87-419FC6482956}" destId="{0F6A7F98-C9E9-47A5-B182-3A4D496BB2D6}" srcOrd="15" destOrd="0" presId="urn:microsoft.com/office/officeart/2005/8/layout/default"/>
    <dgm:cxn modelId="{6EE09310-38E5-434F-96EC-E30F5BBAF193}" type="presParOf" srcId="{7C412D04-7242-4F43-8F87-419FC6482956}" destId="{220D4435-E046-4784-9702-99C8195D2CDB}" srcOrd="16" destOrd="0" presId="urn:microsoft.com/office/officeart/2005/8/layout/default"/>
    <dgm:cxn modelId="{B93A20FF-A838-4D5A-B976-CA1CF17EEFC0}" type="presParOf" srcId="{7C412D04-7242-4F43-8F87-419FC6482956}" destId="{FD453B21-A1DA-47D8-B8FD-3434A90A0270}" srcOrd="17" destOrd="0" presId="urn:microsoft.com/office/officeart/2005/8/layout/default"/>
    <dgm:cxn modelId="{DB645405-B639-48DF-B179-39105D48A177}" type="presParOf" srcId="{7C412D04-7242-4F43-8F87-419FC6482956}" destId="{A0F808CF-C6D5-4D80-A27C-B3DE0945AC41}" srcOrd="18" destOrd="0" presId="urn:microsoft.com/office/officeart/2005/8/layout/default"/>
    <dgm:cxn modelId="{D2DB4CFF-754A-4D32-842B-0344DDC55E37}" type="presParOf" srcId="{7C412D04-7242-4F43-8F87-419FC6482956}" destId="{72952F04-5F03-42F4-9206-904CBBAD662B}" srcOrd="19" destOrd="0" presId="urn:microsoft.com/office/officeart/2005/8/layout/default"/>
    <dgm:cxn modelId="{D0631267-651E-455B-AD6C-96582665BF9A}" type="presParOf" srcId="{7C412D04-7242-4F43-8F87-419FC6482956}" destId="{5FA188D4-D4EC-4739-A6ED-58E22A4B4C06}" srcOrd="20" destOrd="0" presId="urn:microsoft.com/office/officeart/2005/8/layout/default"/>
    <dgm:cxn modelId="{6300B952-0161-4C46-BC6F-F7ABDBF7B281}" type="presParOf" srcId="{7C412D04-7242-4F43-8F87-419FC6482956}" destId="{4F7EFACF-35B7-47CA-966D-BBB746DD7960}" srcOrd="21" destOrd="0" presId="urn:microsoft.com/office/officeart/2005/8/layout/default"/>
    <dgm:cxn modelId="{78051E16-218E-4A56-90F1-95696D908F66}" type="presParOf" srcId="{7C412D04-7242-4F43-8F87-419FC6482956}" destId="{EC553E85-87AF-4F77-AA8B-1FF2A27D2DA1}" srcOrd="22" destOrd="0" presId="urn:microsoft.com/office/officeart/2005/8/layout/default"/>
    <dgm:cxn modelId="{8DB2FC0D-6226-472D-9A1C-3174972F62A1}" type="presParOf" srcId="{7C412D04-7242-4F43-8F87-419FC6482956}" destId="{233C120E-9B3C-407C-8219-45720C00A0A6}" srcOrd="23" destOrd="0" presId="urn:microsoft.com/office/officeart/2005/8/layout/default"/>
    <dgm:cxn modelId="{AA5A5B1F-582F-494A-95AD-B3BE01BFC18A}" type="presParOf" srcId="{7C412D04-7242-4F43-8F87-419FC6482956}" destId="{0C150729-11CF-4591-AD0C-592ADC57ED1D}" srcOrd="24" destOrd="0" presId="urn:microsoft.com/office/officeart/2005/8/layout/default"/>
    <dgm:cxn modelId="{B4CEEA13-DCFD-41B1-BB00-222573622A65}" type="presParOf" srcId="{7C412D04-7242-4F43-8F87-419FC6482956}" destId="{BDF86005-FC89-4FC5-84D1-3A2ABAFF445E}" srcOrd="25" destOrd="0" presId="urn:microsoft.com/office/officeart/2005/8/layout/default"/>
    <dgm:cxn modelId="{0B366B0F-4B34-44CA-BCEB-8C8EDC23326F}" type="presParOf" srcId="{7C412D04-7242-4F43-8F87-419FC6482956}" destId="{5F437086-F500-45A9-B3D8-E58A917CBFCB}" srcOrd="26" destOrd="0" presId="urn:microsoft.com/office/officeart/2005/8/layout/default"/>
    <dgm:cxn modelId="{03D2D125-54C3-4D42-9232-3B5F828F29F2}" type="presParOf" srcId="{7C412D04-7242-4F43-8F87-419FC6482956}" destId="{A71D8C26-84AE-4D81-8EF2-565EAC83CD99}" srcOrd="27" destOrd="0" presId="urn:microsoft.com/office/officeart/2005/8/layout/default"/>
    <dgm:cxn modelId="{9253E0C2-0DF3-4C39-9528-C00072215D5E}" type="presParOf" srcId="{7C412D04-7242-4F43-8F87-419FC6482956}" destId="{3FC67487-BD2E-45FF-B6E8-67B4F2B708A4}" srcOrd="28" destOrd="0" presId="urn:microsoft.com/office/officeart/2005/8/layout/default"/>
    <dgm:cxn modelId="{E7086416-75C2-4538-9030-C6E82628AE1F}" type="presParOf" srcId="{7C412D04-7242-4F43-8F87-419FC6482956}" destId="{986BB8C8-4F64-4EC9-B9D5-5D97D494D0E6}" srcOrd="29" destOrd="0" presId="urn:microsoft.com/office/officeart/2005/8/layout/default"/>
    <dgm:cxn modelId="{CC6DDE88-4074-4C11-8F05-0DCDE22EC36A}" type="presParOf" srcId="{7C412D04-7242-4F43-8F87-419FC6482956}" destId="{AC2DE8E7-227A-4437-8C4E-D2778DAECF58}" srcOrd="30" destOrd="0" presId="urn:microsoft.com/office/officeart/2005/8/layout/defaul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900DCE5-A564-41E9-97F2-7C926A733DCD}">
      <dsp:nvSpPr>
        <dsp:cNvPr id="0" name=""/>
        <dsp:cNvSpPr/>
      </dsp:nvSpPr>
      <dsp:spPr>
        <a:xfrm>
          <a:off x="30018" y="1137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100" b="1" kern="1200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b="1" kern="1200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sp:txBody>
      <dsp:txXfrm>
        <a:off x="30018" y="1137"/>
        <a:ext cx="1320331" cy="792198"/>
      </dsp:txXfrm>
    </dsp:sp>
    <dsp:sp modelId="{68851861-6C2F-44D9-A0CE-702CB21F2D59}">
      <dsp:nvSpPr>
        <dsp:cNvPr id="0" name=""/>
        <dsp:cNvSpPr/>
      </dsp:nvSpPr>
      <dsp:spPr>
        <a:xfrm>
          <a:off x="1356951" y="1137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1356951" y="1137"/>
        <a:ext cx="1320331" cy="792198"/>
      </dsp:txXfrm>
    </dsp:sp>
    <dsp:sp modelId="{1FCFD639-AD4C-471C-B8B8-C2F669A3E053}">
      <dsp:nvSpPr>
        <dsp:cNvPr id="0" name=""/>
        <dsp:cNvSpPr/>
      </dsp:nvSpPr>
      <dsp:spPr>
        <a:xfrm>
          <a:off x="2683883" y="1137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2683883" y="1137"/>
        <a:ext cx="1320331" cy="792198"/>
      </dsp:txXfrm>
    </dsp:sp>
    <dsp:sp modelId="{832FDC29-E5AB-4AAB-B8AF-B83CFD25F0AD}">
      <dsp:nvSpPr>
        <dsp:cNvPr id="0" name=""/>
        <dsp:cNvSpPr/>
      </dsp:nvSpPr>
      <dsp:spPr>
        <a:xfrm>
          <a:off x="4010816" y="1137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4010816" y="1137"/>
        <a:ext cx="1320331" cy="792198"/>
      </dsp:txXfrm>
    </dsp:sp>
    <dsp:sp modelId="{B8801EF1-BAD1-4FE3-A7B9-F4279719CC61}">
      <dsp:nvSpPr>
        <dsp:cNvPr id="0" name=""/>
        <dsp:cNvSpPr/>
      </dsp:nvSpPr>
      <dsp:spPr>
        <a:xfrm>
          <a:off x="30018" y="799938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30018" y="799938"/>
        <a:ext cx="1320331" cy="792198"/>
      </dsp:txXfrm>
    </dsp:sp>
    <dsp:sp modelId="{4D44D47A-3946-4B5F-B3D3-466E14D02170}">
      <dsp:nvSpPr>
        <dsp:cNvPr id="0" name=""/>
        <dsp:cNvSpPr/>
      </dsp:nvSpPr>
      <dsp:spPr>
        <a:xfrm>
          <a:off x="1356951" y="799938"/>
          <a:ext cx="1320331" cy="792198"/>
        </a:xfrm>
        <a:prstGeom prst="rect">
          <a:avLst/>
        </a:prstGeom>
        <a:solidFill>
          <a:schemeClr val="accent3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sp:txBody>
      <dsp:txXfrm>
        <a:off x="1356951" y="799938"/>
        <a:ext cx="1320331" cy="792198"/>
      </dsp:txXfrm>
    </dsp:sp>
    <dsp:sp modelId="{1B0735FA-21AA-4020-8B06-220EF9F9C5EE}">
      <dsp:nvSpPr>
        <dsp:cNvPr id="0" name=""/>
        <dsp:cNvSpPr/>
      </dsp:nvSpPr>
      <dsp:spPr>
        <a:xfrm>
          <a:off x="2683883" y="799938"/>
          <a:ext cx="1320331" cy="792198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83883" y="799938"/>
        <a:ext cx="1320331" cy="792198"/>
      </dsp:txXfrm>
    </dsp:sp>
    <dsp:sp modelId="{19C80DEC-C0C0-4726-B053-FDD4BE8EC9D7}">
      <dsp:nvSpPr>
        <dsp:cNvPr id="0" name=""/>
        <dsp:cNvSpPr/>
      </dsp:nvSpPr>
      <dsp:spPr>
        <a:xfrm>
          <a:off x="4010816" y="799938"/>
          <a:ext cx="1320331" cy="79219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4010816" y="799938"/>
        <a:ext cx="1320331" cy="792198"/>
      </dsp:txXfrm>
    </dsp:sp>
    <dsp:sp modelId="{220D4435-E046-4784-9702-99C8195D2CDB}">
      <dsp:nvSpPr>
        <dsp:cNvPr id="0" name=""/>
        <dsp:cNvSpPr/>
      </dsp:nvSpPr>
      <dsp:spPr>
        <a:xfrm>
          <a:off x="30018" y="1598738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30018" y="1598738"/>
        <a:ext cx="1320331" cy="792198"/>
      </dsp:txXfrm>
    </dsp:sp>
    <dsp:sp modelId="{A0F808CF-C6D5-4D80-A27C-B3DE0945AC41}">
      <dsp:nvSpPr>
        <dsp:cNvPr id="0" name=""/>
        <dsp:cNvSpPr/>
      </dsp:nvSpPr>
      <dsp:spPr>
        <a:xfrm>
          <a:off x="1356951" y="1598738"/>
          <a:ext cx="1320331" cy="792198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356951" y="1598738"/>
        <a:ext cx="1320331" cy="792198"/>
      </dsp:txXfrm>
    </dsp:sp>
    <dsp:sp modelId="{5FA188D4-D4EC-4739-A6ED-58E22A4B4C06}">
      <dsp:nvSpPr>
        <dsp:cNvPr id="0" name=""/>
        <dsp:cNvSpPr/>
      </dsp:nvSpPr>
      <dsp:spPr>
        <a:xfrm>
          <a:off x="2683883" y="1598738"/>
          <a:ext cx="1320331" cy="792198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83883" y="1598738"/>
        <a:ext cx="1320331" cy="792198"/>
      </dsp:txXfrm>
    </dsp:sp>
    <dsp:sp modelId="{EC553E85-87AF-4F77-AA8B-1FF2A27D2DA1}">
      <dsp:nvSpPr>
        <dsp:cNvPr id="0" name=""/>
        <dsp:cNvSpPr/>
      </dsp:nvSpPr>
      <dsp:spPr>
        <a:xfrm>
          <a:off x="4010816" y="1598738"/>
          <a:ext cx="1320331" cy="79219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4010816" y="1598738"/>
        <a:ext cx="1320331" cy="792198"/>
      </dsp:txXfrm>
    </dsp:sp>
    <dsp:sp modelId="{0C150729-11CF-4591-AD0C-592ADC57ED1D}">
      <dsp:nvSpPr>
        <dsp:cNvPr id="0" name=""/>
        <dsp:cNvSpPr/>
      </dsp:nvSpPr>
      <dsp:spPr>
        <a:xfrm>
          <a:off x="30018" y="2397538"/>
          <a:ext cx="1320331" cy="792198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30018" y="2397538"/>
        <a:ext cx="1320331" cy="792198"/>
      </dsp:txXfrm>
    </dsp:sp>
    <dsp:sp modelId="{5F437086-F500-45A9-B3D8-E58A917CBFCB}">
      <dsp:nvSpPr>
        <dsp:cNvPr id="0" name=""/>
        <dsp:cNvSpPr/>
      </dsp:nvSpPr>
      <dsp:spPr>
        <a:xfrm>
          <a:off x="1356951" y="2397538"/>
          <a:ext cx="1320331" cy="79219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356951" y="2397538"/>
        <a:ext cx="1320331" cy="792198"/>
      </dsp:txXfrm>
    </dsp:sp>
    <dsp:sp modelId="{3FC67487-BD2E-45FF-B6E8-67B4F2B708A4}">
      <dsp:nvSpPr>
        <dsp:cNvPr id="0" name=""/>
        <dsp:cNvSpPr/>
      </dsp:nvSpPr>
      <dsp:spPr>
        <a:xfrm>
          <a:off x="2683883" y="2397538"/>
          <a:ext cx="1320331" cy="792198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83883" y="2397538"/>
        <a:ext cx="1320331" cy="792198"/>
      </dsp:txXfrm>
    </dsp:sp>
    <dsp:sp modelId="{AC2DE8E7-227A-4437-8C4E-D2778DAECF58}">
      <dsp:nvSpPr>
        <dsp:cNvPr id="0" name=""/>
        <dsp:cNvSpPr/>
      </dsp:nvSpPr>
      <dsp:spPr>
        <a:xfrm>
          <a:off x="4010816" y="2397538"/>
          <a:ext cx="1320331" cy="792198"/>
        </a:xfrm>
        <a:prstGeom prst="rect">
          <a:avLst/>
        </a:prstGeom>
        <a:solidFill>
          <a:schemeClr val="accent6">
            <a:lumMod val="9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sp:txBody>
      <dsp:txXfrm>
        <a:off x="4010816" y="2397538"/>
        <a:ext cx="1320331" cy="79219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4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'Obsah'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0</xdr:col>
      <xdr:colOff>764381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38100" y="28575"/>
          <a:ext cx="726281" cy="2476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854321</xdr:colOff>
      <xdr:row>25</xdr:row>
      <xdr:rowOff>106606</xdr:rowOff>
    </xdr:from>
    <xdr:to>
      <xdr:col>6</xdr:col>
      <xdr:colOff>77667</xdr:colOff>
      <xdr:row>45</xdr:row>
      <xdr:rowOff>117231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864578</xdr:colOff>
      <xdr:row>58</xdr:row>
      <xdr:rowOff>148736</xdr:rowOff>
    </xdr:from>
    <xdr:to>
      <xdr:col>3</xdr:col>
      <xdr:colOff>21982</xdr:colOff>
      <xdr:row>75</xdr:row>
      <xdr:rowOff>34437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726281</xdr:colOff>
      <xdr:row>1</xdr:row>
      <xdr:rowOff>57150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0" y="0"/>
          <a:ext cx="726281" cy="2476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28575</xdr:rowOff>
    </xdr:from>
    <xdr:to>
      <xdr:col>0</xdr:col>
      <xdr:colOff>733426</xdr:colOff>
      <xdr:row>1</xdr:row>
      <xdr:rowOff>73025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28576" y="28575"/>
          <a:ext cx="7048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1</xdr:col>
      <xdr:colOff>123825</xdr:colOff>
      <xdr:row>1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28575" y="38100"/>
          <a:ext cx="704850" cy="2286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638175</xdr:colOff>
      <xdr:row>1</xdr:row>
      <xdr:rowOff>149225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28575" y="57150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38100</xdr:rowOff>
    </xdr:from>
    <xdr:to>
      <xdr:col>0</xdr:col>
      <xdr:colOff>647701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7151" y="3810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38100</xdr:rowOff>
    </xdr:from>
    <xdr:to>
      <xdr:col>0</xdr:col>
      <xdr:colOff>619126</xdr:colOff>
      <xdr:row>1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28576" y="3810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15968</xdr:colOff>
      <xdr:row>2</xdr:row>
      <xdr:rowOff>129191</xdr:rowOff>
    </xdr:from>
    <xdr:to>
      <xdr:col>5</xdr:col>
      <xdr:colOff>462234</xdr:colOff>
      <xdr:row>19</xdr:row>
      <xdr:rowOff>81566</xdr:rowOff>
    </xdr:to>
    <xdr:grpSp>
      <xdr:nvGrpSpPr>
        <xdr:cNvPr id="2" name="Skupina 1"/>
        <xdr:cNvGrpSpPr/>
      </xdr:nvGrpSpPr>
      <xdr:grpSpPr>
        <a:xfrm>
          <a:off x="15968" y="510191"/>
          <a:ext cx="5361166" cy="3190875"/>
          <a:chOff x="1384439" y="762001"/>
          <a:chExt cx="5342282" cy="3190875"/>
        </a:xfrm>
      </xdr:grpSpPr>
      <xdr:graphicFrame macro="">
        <xdr:nvGraphicFramePr>
          <xdr:cNvPr id="3" name="Diagram 2"/>
          <xdr:cNvGraphicFramePr/>
        </xdr:nvGraphicFramePr>
        <xdr:xfrm>
          <a:off x="1384439" y="762001"/>
          <a:ext cx="5342282" cy="3190875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cxnSp macro="">
        <xdr:nvCxnSpPr>
          <xdr:cNvPr id="4" name="Rovná spojnica 3"/>
          <xdr:cNvCxnSpPr/>
        </xdr:nvCxnSpPr>
        <xdr:spPr>
          <a:xfrm>
            <a:off x="1427094" y="1143000"/>
            <a:ext cx="1321490" cy="0"/>
          </a:xfrm>
          <a:prstGeom prst="line">
            <a:avLst/>
          </a:prstGeom>
          <a:ln>
            <a:solidFill>
              <a:schemeClr val="bg1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55079</xdr:colOff>
      <xdr:row>0</xdr:row>
      <xdr:rowOff>43070</xdr:rowOff>
    </xdr:from>
    <xdr:to>
      <xdr:col>0</xdr:col>
      <xdr:colOff>645629</xdr:colOff>
      <xdr:row>1</xdr:row>
      <xdr:rowOff>58945</xdr:rowOff>
    </xdr:to>
    <xdr:sp macro="" textlink="">
      <xdr:nvSpPr>
        <xdr:cNvPr id="5" name="Zaoblený obdĺžnik 4">
          <a:hlinkClick xmlns:r="http://schemas.openxmlformats.org/officeDocument/2006/relationships" r:id="rId6"/>
        </xdr:cNvPr>
        <xdr:cNvSpPr/>
      </xdr:nvSpPr>
      <xdr:spPr>
        <a:xfrm>
          <a:off x="55079" y="4307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0</xdr:col>
      <xdr:colOff>723901</xdr:colOff>
      <xdr:row>1</xdr:row>
      <xdr:rowOff>38100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1"/>
          <a:ext cx="723900" cy="238124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cajko/AppData/Local/Microsoft/Windows/Temporary%20Internet%20Files/Content.Outlook/X5UMJ5BC/Annex_1-EDP_notif_tables-Oct2016-lock-anonym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O2/MKD/REP/TABLES/red98/Mk-red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ATA/C3/CZE/REER/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  <sheetName val="splatnost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Vlastn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2:L14"/>
  <sheetViews>
    <sheetView showGridLines="0" tabSelected="1" workbookViewId="0"/>
  </sheetViews>
  <sheetFormatPr defaultColWidth="9.140625" defaultRowHeight="16.5" x14ac:dyDescent="0.3"/>
  <cols>
    <col min="1" max="1" width="5.85546875" style="2" customWidth="1"/>
    <col min="2" max="2" width="9.140625" style="2"/>
    <col min="3" max="3" width="19.42578125" style="2" bestFit="1" customWidth="1"/>
    <col min="4" max="7" width="9.140625" style="2"/>
    <col min="8" max="8" width="10.42578125" style="2" customWidth="1"/>
    <col min="9" max="9" width="69.140625" style="2" customWidth="1"/>
    <col min="10" max="16384" width="9.140625" style="2"/>
  </cols>
  <sheetData>
    <row r="2" spans="2:12" ht="19.5" x14ac:dyDescent="0.3">
      <c r="B2" s="9" t="s">
        <v>340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7.25" thickBot="1" x14ac:dyDescent="0.35"/>
    <row r="4" spans="2:12" ht="17.25" thickBot="1" x14ac:dyDescent="0.35">
      <c r="B4" s="10">
        <v>1</v>
      </c>
      <c r="C4" s="126" t="s">
        <v>14</v>
      </c>
      <c r="D4" s="4"/>
      <c r="E4" s="4"/>
      <c r="F4" s="4"/>
      <c r="G4" s="4"/>
      <c r="H4" s="288" t="s">
        <v>357</v>
      </c>
      <c r="I4" s="285" t="s">
        <v>366</v>
      </c>
      <c r="J4" s="284"/>
    </row>
    <row r="5" spans="2:12" ht="17.25" thickBot="1" x14ac:dyDescent="0.35">
      <c r="B5" s="10">
        <v>2</v>
      </c>
      <c r="C5" s="126" t="s">
        <v>13</v>
      </c>
      <c r="D5" s="4"/>
      <c r="E5" s="4"/>
      <c r="F5" s="4"/>
      <c r="G5" s="4"/>
      <c r="H5" s="290" t="s">
        <v>359</v>
      </c>
      <c r="I5" s="286" t="s">
        <v>367</v>
      </c>
      <c r="J5" s="186"/>
    </row>
    <row r="6" spans="2:12" ht="17.25" thickBot="1" x14ac:dyDescent="0.35">
      <c r="B6" s="10">
        <v>3</v>
      </c>
      <c r="C6" s="126" t="s">
        <v>349</v>
      </c>
      <c r="D6" s="4"/>
      <c r="E6" s="4"/>
      <c r="F6" s="4"/>
      <c r="G6" s="4"/>
      <c r="H6" s="288" t="s">
        <v>361</v>
      </c>
      <c r="I6" s="285" t="s">
        <v>368</v>
      </c>
      <c r="J6" s="186"/>
    </row>
    <row r="7" spans="2:12" ht="17.25" thickBot="1" x14ac:dyDescent="0.35">
      <c r="B7" s="10">
        <v>4</v>
      </c>
      <c r="C7" s="126" t="s">
        <v>25</v>
      </c>
      <c r="D7" s="4"/>
      <c r="E7" s="4"/>
      <c r="F7" s="4"/>
      <c r="G7" s="4"/>
      <c r="H7" s="290" t="s">
        <v>362</v>
      </c>
      <c r="I7" s="286" t="s">
        <v>369</v>
      </c>
      <c r="J7" s="186"/>
    </row>
    <row r="8" spans="2:12" ht="17.25" thickBot="1" x14ac:dyDescent="0.35">
      <c r="B8" s="10">
        <v>5</v>
      </c>
      <c r="C8" s="126" t="s">
        <v>286</v>
      </c>
      <c r="D8" s="4"/>
      <c r="E8" s="4"/>
      <c r="F8" s="4"/>
      <c r="G8" s="4"/>
      <c r="H8" s="288" t="s">
        <v>363</v>
      </c>
      <c r="I8" s="285" t="s">
        <v>370</v>
      </c>
      <c r="J8" s="186"/>
    </row>
    <row r="9" spans="2:12" ht="17.25" thickBot="1" x14ac:dyDescent="0.35">
      <c r="B9" s="10">
        <v>6</v>
      </c>
      <c r="C9" s="126" t="s">
        <v>26</v>
      </c>
      <c r="D9" s="4"/>
      <c r="E9" s="4"/>
      <c r="F9" s="4"/>
      <c r="G9" s="4"/>
      <c r="H9" s="290" t="s">
        <v>364</v>
      </c>
      <c r="I9" s="286" t="s">
        <v>371</v>
      </c>
      <c r="J9" s="186"/>
      <c r="K9" s="186"/>
      <c r="L9" s="186"/>
    </row>
    <row r="10" spans="2:12" ht="17.25" thickBot="1" x14ac:dyDescent="0.35">
      <c r="B10" s="10">
        <v>7</v>
      </c>
      <c r="C10" s="126" t="s">
        <v>257</v>
      </c>
      <c r="D10" s="4"/>
      <c r="E10" s="4"/>
      <c r="F10" s="4"/>
      <c r="G10" s="4"/>
      <c r="H10" s="288" t="s">
        <v>365</v>
      </c>
      <c r="I10" s="285" t="s">
        <v>372</v>
      </c>
      <c r="J10" s="186"/>
      <c r="K10" s="186"/>
      <c r="L10" s="186"/>
    </row>
    <row r="11" spans="2:12" ht="17.25" thickBot="1" x14ac:dyDescent="0.35">
      <c r="B11" s="10">
        <v>8</v>
      </c>
      <c r="C11" s="126" t="s">
        <v>248</v>
      </c>
      <c r="D11" s="4"/>
      <c r="E11" s="4"/>
      <c r="F11" s="4"/>
      <c r="G11" s="4"/>
      <c r="H11" s="289"/>
      <c r="I11" s="287"/>
      <c r="J11" s="186"/>
      <c r="K11" s="186"/>
      <c r="L11" s="186"/>
    </row>
    <row r="12" spans="2:12" ht="17.25" thickBot="1" x14ac:dyDescent="0.35">
      <c r="B12" s="10">
        <v>9</v>
      </c>
      <c r="C12" s="126" t="s">
        <v>258</v>
      </c>
      <c r="H12" s="288" t="s">
        <v>358</v>
      </c>
      <c r="I12" s="285" t="s">
        <v>373</v>
      </c>
      <c r="J12" s="186"/>
      <c r="K12" s="186"/>
      <c r="L12" s="186"/>
    </row>
    <row r="13" spans="2:12" x14ac:dyDescent="0.3">
      <c r="H13" s="291" t="s">
        <v>360</v>
      </c>
      <c r="I13" s="292" t="s">
        <v>374</v>
      </c>
    </row>
    <row r="14" spans="2:12" x14ac:dyDescent="0.3">
      <c r="H14" s="291"/>
      <c r="I14" s="292"/>
    </row>
  </sheetData>
  <mergeCells count="2">
    <mergeCell ref="H13:H14"/>
    <mergeCell ref="I13:I14"/>
  </mergeCells>
  <hyperlinks>
    <hyperlink ref="C4" location="'Štrukturálne saldo'!A1" display="Štrukturálne saldo"/>
    <hyperlink ref="C5" location="'Výdavkové pravidlo'!A1" display="Výdavkové pravidlo"/>
    <hyperlink ref="C6" location="'FK vs EK'!A1" display="Fiškálny kompakt vs EK metodika"/>
    <hyperlink ref="C7" location="'One-offs'!A1" display="Jednorazové opatrenia"/>
    <hyperlink ref="C8" location="NPC!A1" display="No-policy-change scenár"/>
    <hyperlink ref="C9" location="DRM!A1" display="Diskrečné príjmové opatrenia"/>
    <hyperlink ref="C10" location="'EÚ fondy'!A1" display="EÚ fondy"/>
    <hyperlink ref="C11" location="Rozhodovacia_Matica!A1" display="Rozhodovacia matica"/>
    <hyperlink ref="C12" location="ESA2010_source!A1" display="ESA2010_source!A1"/>
    <hyperlink ref="H4" location="'Štrukturálne saldo'!A1" display="Tabuľka 1"/>
    <hyperlink ref="H5" location="NPC!A1" display="Tabuľka 2"/>
    <hyperlink ref="H6" location="'Výdavkové pravidlo'!A1" display="Tabuľka 3"/>
    <hyperlink ref="H7" location="'FK vs EK'!A1" display="Tabuľka 4"/>
    <hyperlink ref="H8" location="'One-offs'!A1" display="Tabuľka 5"/>
    <hyperlink ref="H9" location="DRM!A1" display="Tabuľka 6"/>
    <hyperlink ref="H10" location="DRM!A1" display="Tabuľka 7"/>
    <hyperlink ref="H12" location="'Štrukturálne saldo'!A1" display="Graf 1"/>
    <hyperlink ref="H13" location="'ŠS_základné hodnotenie'!A1" display="Graf 1"/>
    <hyperlink ref="H13:H14" location="'Štrukturálne saldo'!A1" display="Graf 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Normal="100" workbookViewId="0">
      <pane xSplit="3" ySplit="6" topLeftCell="D7" activePane="bottomRight" state="frozen"/>
      <selection activeCell="H36" sqref="H35:H36"/>
      <selection pane="topRight" activeCell="H36" sqref="H35:H36"/>
      <selection pane="bottomLeft" activeCell="H36" sqref="H35:H36"/>
      <selection pane="bottomRight"/>
    </sheetView>
  </sheetViews>
  <sheetFormatPr defaultColWidth="9.140625" defaultRowHeight="13.5" x14ac:dyDescent="0.25"/>
  <cols>
    <col min="1" max="1" width="40.85546875" style="45" customWidth="1"/>
    <col min="2" max="2" width="8.85546875" style="45" hidden="1" customWidth="1"/>
    <col min="3" max="3" width="19.7109375" style="45" customWidth="1"/>
    <col min="4" max="4" width="11" style="45" customWidth="1"/>
    <col min="5" max="10" width="10.140625" style="45" customWidth="1"/>
    <col min="11" max="14" width="10.140625" style="45" bestFit="1" customWidth="1"/>
    <col min="15" max="16" width="9.140625" style="45"/>
    <col min="17" max="17" width="13.140625" style="45" bestFit="1" customWidth="1"/>
    <col min="18" max="16384" width="9.140625" style="45"/>
  </cols>
  <sheetData>
    <row r="1" spans="1:17" ht="15.75" customHeight="1" x14ac:dyDescent="0.25">
      <c r="A1" s="44"/>
      <c r="B1" s="44"/>
    </row>
    <row r="2" spans="1:17" ht="15.75" customHeight="1" x14ac:dyDescent="0.25"/>
    <row r="3" spans="1:17" ht="16.5" customHeight="1" x14ac:dyDescent="0.25">
      <c r="A3" s="46" t="s">
        <v>27</v>
      </c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7" ht="16.5" customHeight="1" x14ac:dyDescent="0.25">
      <c r="A4" s="48"/>
      <c r="B4" s="48"/>
      <c r="C4" s="312" t="s">
        <v>247</v>
      </c>
      <c r="D4" s="131">
        <v>2008</v>
      </c>
      <c r="E4" s="131">
        <v>2009</v>
      </c>
      <c r="F4" s="131">
        <v>2010</v>
      </c>
      <c r="G4" s="49">
        <v>2011</v>
      </c>
      <c r="H4" s="50">
        <v>2012</v>
      </c>
      <c r="I4" s="50">
        <v>2013</v>
      </c>
      <c r="J4" s="50">
        <v>2014</v>
      </c>
      <c r="K4" s="50">
        <v>2015</v>
      </c>
      <c r="L4" s="50">
        <v>2016</v>
      </c>
      <c r="M4" s="50">
        <v>2017</v>
      </c>
      <c r="N4" s="50">
        <v>2018</v>
      </c>
      <c r="O4" s="50">
        <v>2019</v>
      </c>
      <c r="P4" s="50">
        <v>2020</v>
      </c>
    </row>
    <row r="5" spans="1:17" x14ac:dyDescent="0.25">
      <c r="A5" s="48"/>
      <c r="B5" s="48"/>
      <c r="C5" s="313"/>
      <c r="D5" s="130" t="s">
        <v>23</v>
      </c>
      <c r="E5" s="130" t="s">
        <v>23</v>
      </c>
      <c r="F5" s="130" t="s">
        <v>23</v>
      </c>
      <c r="G5" s="51" t="s">
        <v>23</v>
      </c>
      <c r="H5" s="51" t="s">
        <v>23</v>
      </c>
      <c r="I5" s="51" t="s">
        <v>23</v>
      </c>
      <c r="J5" s="51" t="s">
        <v>28</v>
      </c>
      <c r="K5" s="51" t="s">
        <v>28</v>
      </c>
      <c r="L5" s="51" t="s">
        <v>23</v>
      </c>
      <c r="M5" s="51" t="s">
        <v>23</v>
      </c>
      <c r="N5" s="51" t="s">
        <v>23</v>
      </c>
      <c r="O5" s="51" t="s">
        <v>23</v>
      </c>
      <c r="P5" s="51" t="s">
        <v>23</v>
      </c>
    </row>
    <row r="6" spans="1:17" x14ac:dyDescent="0.25">
      <c r="A6" s="52"/>
      <c r="B6" s="52"/>
      <c r="C6" s="313"/>
      <c r="D6" s="131" t="s">
        <v>29</v>
      </c>
      <c r="E6" s="131" t="s">
        <v>29</v>
      </c>
      <c r="F6" s="131" t="s">
        <v>29</v>
      </c>
      <c r="G6" s="131" t="s">
        <v>29</v>
      </c>
      <c r="H6" s="131" t="s">
        <v>29</v>
      </c>
      <c r="I6" s="131" t="s">
        <v>29</v>
      </c>
      <c r="J6" s="131" t="s">
        <v>29</v>
      </c>
      <c r="K6" s="200" t="s">
        <v>29</v>
      </c>
      <c r="L6" s="200" t="s">
        <v>29</v>
      </c>
      <c r="M6" s="200" t="s">
        <v>29</v>
      </c>
      <c r="N6" s="200" t="s">
        <v>29</v>
      </c>
      <c r="O6" s="207" t="s">
        <v>29</v>
      </c>
      <c r="P6" s="220" t="s">
        <v>29</v>
      </c>
    </row>
    <row r="7" spans="1:17" ht="16.5" customHeight="1" x14ac:dyDescent="0.25">
      <c r="A7" s="53" t="s">
        <v>30</v>
      </c>
      <c r="B7" s="53" t="s">
        <v>31</v>
      </c>
      <c r="C7" s="313"/>
      <c r="D7" s="54">
        <f t="shared" ref="D7:O7" si="0">D9+D29+D34+D41</f>
        <v>23643.786999999997</v>
      </c>
      <c r="E7" s="54">
        <f t="shared" si="0"/>
        <v>23239.9</v>
      </c>
      <c r="F7" s="54">
        <f t="shared" si="0"/>
        <v>23659.918000000001</v>
      </c>
      <c r="G7" s="54">
        <f t="shared" si="0"/>
        <v>26339.778000000006</v>
      </c>
      <c r="H7" s="145">
        <f t="shared" si="0"/>
        <v>26893.902000000002</v>
      </c>
      <c r="I7" s="145">
        <f t="shared" si="0"/>
        <v>29307.414000000004</v>
      </c>
      <c r="J7" s="145">
        <f t="shared" si="0"/>
        <v>30637.581000000006</v>
      </c>
      <c r="K7" s="145">
        <f t="shared" si="0"/>
        <v>34361.153999999995</v>
      </c>
      <c r="L7" s="145">
        <f t="shared" si="0"/>
        <v>32482.753000000001</v>
      </c>
      <c r="M7" s="145">
        <f t="shared" si="0"/>
        <v>34109.432000000001</v>
      </c>
      <c r="N7" s="145">
        <f t="shared" si="0"/>
        <v>36388.561000000002</v>
      </c>
      <c r="O7" s="145">
        <f t="shared" si="0"/>
        <v>38817.466</v>
      </c>
      <c r="P7" s="145">
        <f t="shared" ref="P7" si="1">P9+P29+P34+P41</f>
        <v>38109.817000000003</v>
      </c>
    </row>
    <row r="8" spans="1:17" ht="16.5" customHeight="1" x14ac:dyDescent="0.25">
      <c r="A8" s="55" t="s">
        <v>11</v>
      </c>
      <c r="B8" s="55" t="s">
        <v>32</v>
      </c>
      <c r="C8" s="314"/>
      <c r="D8" s="143">
        <f t="shared" ref="D8:O8" si="2">D7/D94</f>
        <v>0.34470918392325095</v>
      </c>
      <c r="E8" s="143">
        <f t="shared" si="2"/>
        <v>0.36258228909886825</v>
      </c>
      <c r="F8" s="143">
        <f t="shared" si="2"/>
        <v>0.34697735335785784</v>
      </c>
      <c r="G8" s="143">
        <f t="shared" si="2"/>
        <v>0.36939849063402158</v>
      </c>
      <c r="H8" s="143">
        <f t="shared" si="2"/>
        <v>0.36552658309713243</v>
      </c>
      <c r="I8" s="143">
        <f t="shared" si="2"/>
        <v>0.39365884955884167</v>
      </c>
      <c r="J8" s="143">
        <f t="shared" si="2"/>
        <v>0.40170003594738735</v>
      </c>
      <c r="K8" s="143">
        <f t="shared" si="2"/>
        <v>0.43076599405743404</v>
      </c>
      <c r="L8" s="143">
        <f t="shared" si="2"/>
        <v>0.40076683837765914</v>
      </c>
      <c r="M8" s="143">
        <f t="shared" si="2"/>
        <v>0.40371621579636119</v>
      </c>
      <c r="N8" s="143">
        <f t="shared" si="2"/>
        <v>0.40722817980035447</v>
      </c>
      <c r="O8" s="143">
        <f t="shared" si="2"/>
        <v>0.41338956309581054</v>
      </c>
      <c r="P8" s="143">
        <f t="shared" ref="P8" si="3">P7/P94</f>
        <v>0.41624900849578028</v>
      </c>
    </row>
    <row r="9" spans="1:17" s="134" customFormat="1" ht="16.5" customHeight="1" x14ac:dyDescent="0.25">
      <c r="A9" s="56" t="s">
        <v>6</v>
      </c>
      <c r="B9" s="56" t="s">
        <v>33</v>
      </c>
      <c r="C9" s="57" t="s">
        <v>34</v>
      </c>
      <c r="D9" s="133">
        <v>11723.415000000001</v>
      </c>
      <c r="E9" s="133">
        <v>10404.861000000001</v>
      </c>
      <c r="F9" s="133">
        <v>10778.236000000001</v>
      </c>
      <c r="G9" s="133">
        <v>11946.500000000002</v>
      </c>
      <c r="H9" s="133">
        <v>11933.864</v>
      </c>
      <c r="I9" s="133">
        <v>12972.047</v>
      </c>
      <c r="J9" s="133">
        <v>13858.657000000003</v>
      </c>
      <c r="K9" s="133">
        <v>14926.842999999999</v>
      </c>
      <c r="L9" s="133">
        <v>15121.564</v>
      </c>
      <c r="M9" s="133">
        <v>16152.277999999998</v>
      </c>
      <c r="N9" s="133">
        <v>17099.492999999999</v>
      </c>
      <c r="O9" s="133">
        <v>18057.775000000001</v>
      </c>
      <c r="P9" s="133">
        <v>17282.722000000002</v>
      </c>
      <c r="Q9" s="184"/>
    </row>
    <row r="10" spans="1:17" s="137" customFormat="1" ht="16.5" customHeight="1" x14ac:dyDescent="0.25">
      <c r="A10" s="58" t="s">
        <v>35</v>
      </c>
      <c r="B10" s="58" t="s">
        <v>36</v>
      </c>
      <c r="C10" s="59" t="s">
        <v>37</v>
      </c>
      <c r="D10" s="169">
        <v>7186.13</v>
      </c>
      <c r="E10" s="169">
        <v>6734.8980000000001</v>
      </c>
      <c r="F10" s="169">
        <v>7037.8710000000001</v>
      </c>
      <c r="G10" s="169">
        <v>7967.3410000000003</v>
      </c>
      <c r="H10" s="169">
        <v>7788.1080000000002</v>
      </c>
      <c r="I10" s="169">
        <v>8348.5079999999998</v>
      </c>
      <c r="J10" s="169">
        <v>8745.3790000000008</v>
      </c>
      <c r="K10" s="169">
        <v>9229.6129999999994</v>
      </c>
      <c r="L10" s="169">
        <v>9282.6389999999992</v>
      </c>
      <c r="M10" s="169">
        <v>10030.49</v>
      </c>
      <c r="N10" s="169">
        <v>10570.255999999999</v>
      </c>
      <c r="O10" s="169">
        <v>11264.493</v>
      </c>
      <c r="P10" s="169">
        <v>11129.601000000001</v>
      </c>
      <c r="Q10" s="184"/>
    </row>
    <row r="11" spans="1:17" s="137" customFormat="1" ht="16.5" customHeight="1" x14ac:dyDescent="0.25">
      <c r="A11" s="60" t="s">
        <v>38</v>
      </c>
      <c r="B11" s="60" t="s">
        <v>39</v>
      </c>
      <c r="C11" s="61" t="s">
        <v>40</v>
      </c>
      <c r="D11" s="169">
        <v>4621.424</v>
      </c>
      <c r="E11" s="169">
        <v>4221.2879999999996</v>
      </c>
      <c r="F11" s="169">
        <v>4182.1009999999997</v>
      </c>
      <c r="G11" s="169">
        <v>4710.9139999999998</v>
      </c>
      <c r="H11" s="169">
        <v>4327.7020000000002</v>
      </c>
      <c r="I11" s="169">
        <v>4696.12</v>
      </c>
      <c r="J11" s="169">
        <v>5021.1310000000003</v>
      </c>
      <c r="K11" s="169">
        <v>5422.5349999999999</v>
      </c>
      <c r="L11" s="169">
        <v>5423.6319999999996</v>
      </c>
      <c r="M11" s="169">
        <v>5918.7439999999997</v>
      </c>
      <c r="N11" s="169">
        <v>6319.3010000000004</v>
      </c>
      <c r="O11" s="169">
        <v>6830.1549999999997</v>
      </c>
      <c r="P11" s="169">
        <v>6827.183</v>
      </c>
      <c r="Q11" s="184"/>
    </row>
    <row r="12" spans="1:17" s="137" customFormat="1" ht="16.5" customHeight="1" x14ac:dyDescent="0.25">
      <c r="A12" s="62" t="s">
        <v>41</v>
      </c>
      <c r="B12" s="62" t="s">
        <v>42</v>
      </c>
      <c r="C12" s="61" t="s">
        <v>43</v>
      </c>
      <c r="D12" s="169">
        <v>1809.268</v>
      </c>
      <c r="E12" s="169">
        <v>1761.7190000000001</v>
      </c>
      <c r="F12" s="169">
        <v>2081.2919999999999</v>
      </c>
      <c r="G12" s="169">
        <v>2357.5140000000001</v>
      </c>
      <c r="H12" s="169">
        <v>2352.67</v>
      </c>
      <c r="I12" s="169">
        <v>2462.0740000000001</v>
      </c>
      <c r="J12" s="169">
        <v>2468.1010000000001</v>
      </c>
      <c r="K12" s="169">
        <v>2567.2530000000002</v>
      </c>
      <c r="L12" s="169">
        <v>2574.0030000000002</v>
      </c>
      <c r="M12" s="169">
        <v>2740.5160000000001</v>
      </c>
      <c r="N12" s="169">
        <v>2809.9589999999998</v>
      </c>
      <c r="O12" s="169">
        <v>2839.1779999999999</v>
      </c>
      <c r="P12" s="169">
        <v>2752.2690000000002</v>
      </c>
      <c r="Q12" s="184"/>
    </row>
    <row r="13" spans="1:17" s="137" customFormat="1" ht="16.5" customHeight="1" x14ac:dyDescent="0.25">
      <c r="A13" s="62" t="s">
        <v>44</v>
      </c>
      <c r="B13" s="62" t="s">
        <v>45</v>
      </c>
      <c r="C13" s="61" t="s">
        <v>46</v>
      </c>
      <c r="D13" s="169">
        <v>225.49199999999999</v>
      </c>
      <c r="E13" s="169">
        <v>242.70400000000001</v>
      </c>
      <c r="F13" s="169">
        <v>252.34</v>
      </c>
      <c r="G13" s="169">
        <v>261.20299999999997</v>
      </c>
      <c r="H13" s="169">
        <v>288.70999999999998</v>
      </c>
      <c r="I13" s="169">
        <v>298.87900000000002</v>
      </c>
      <c r="J13" s="169">
        <v>301.94799999999998</v>
      </c>
      <c r="K13" s="169">
        <v>306.35700000000003</v>
      </c>
      <c r="L13" s="169">
        <v>318.06200000000001</v>
      </c>
      <c r="M13" s="169">
        <v>329.625</v>
      </c>
      <c r="N13" s="169">
        <v>337.928</v>
      </c>
      <c r="O13" s="169">
        <v>342.89400000000001</v>
      </c>
      <c r="P13" s="169">
        <v>421.69299999999998</v>
      </c>
      <c r="Q13" s="184"/>
    </row>
    <row r="14" spans="1:17" s="137" customFormat="1" ht="16.5" customHeight="1" x14ac:dyDescent="0.25">
      <c r="A14" s="62" t="s">
        <v>287</v>
      </c>
      <c r="B14" s="62"/>
      <c r="C14" s="61"/>
      <c r="D14" s="169"/>
      <c r="E14" s="169"/>
      <c r="F14" s="169"/>
      <c r="G14" s="169"/>
      <c r="H14" s="169"/>
      <c r="I14" s="169"/>
      <c r="J14" s="169"/>
      <c r="K14" s="169"/>
      <c r="L14" s="169">
        <v>119.77200000000001</v>
      </c>
      <c r="M14" s="169">
        <v>127.28400000000001</v>
      </c>
      <c r="N14" s="169">
        <v>134.17699999999999</v>
      </c>
      <c r="O14" s="169">
        <v>143.41200000000001</v>
      </c>
      <c r="P14" s="169">
        <v>148.94999999999999</v>
      </c>
      <c r="Q14" s="184"/>
    </row>
    <row r="15" spans="1:17" s="137" customFormat="1" ht="16.5" customHeight="1" x14ac:dyDescent="0.25">
      <c r="A15" s="62" t="s">
        <v>288</v>
      </c>
      <c r="B15" s="62"/>
      <c r="C15" s="61"/>
      <c r="D15" s="169"/>
      <c r="E15" s="169"/>
      <c r="F15" s="169"/>
      <c r="G15" s="169"/>
      <c r="H15" s="169"/>
      <c r="I15" s="169"/>
      <c r="J15" s="169"/>
      <c r="K15" s="169"/>
      <c r="L15" s="169">
        <v>204.79000000000002</v>
      </c>
      <c r="M15" s="169">
        <v>226.60599999999999</v>
      </c>
      <c r="N15" s="169">
        <v>245.36199999999999</v>
      </c>
      <c r="O15" s="169">
        <v>273.91800000000001</v>
      </c>
      <c r="P15" s="169">
        <v>231.196</v>
      </c>
      <c r="Q15" s="184"/>
    </row>
    <row r="16" spans="1:17" s="137" customFormat="1" ht="16.5" customHeight="1" x14ac:dyDescent="0.25">
      <c r="A16" s="62" t="s">
        <v>289</v>
      </c>
      <c r="B16" s="62"/>
      <c r="C16" s="61"/>
      <c r="D16" s="169"/>
      <c r="E16" s="169"/>
      <c r="F16" s="169"/>
      <c r="G16" s="169"/>
      <c r="H16" s="169"/>
      <c r="I16" s="169"/>
      <c r="J16" s="169"/>
      <c r="K16" s="169"/>
      <c r="L16" s="169">
        <v>145.18299999999999</v>
      </c>
      <c r="M16" s="169">
        <v>149.899</v>
      </c>
      <c r="N16" s="169">
        <v>154.89099999999999</v>
      </c>
      <c r="O16" s="169">
        <v>153.655</v>
      </c>
      <c r="P16" s="169">
        <v>112.992</v>
      </c>
      <c r="Q16" s="184"/>
    </row>
    <row r="17" spans="1:17" s="137" customFormat="1" ht="16.5" customHeight="1" x14ac:dyDescent="0.25">
      <c r="A17" s="62" t="s">
        <v>290</v>
      </c>
      <c r="B17" s="62"/>
      <c r="C17" s="61"/>
      <c r="D17" s="169"/>
      <c r="E17" s="169"/>
      <c r="F17" s="169"/>
      <c r="G17" s="169"/>
      <c r="H17" s="169"/>
      <c r="I17" s="169"/>
      <c r="J17" s="169"/>
      <c r="K17" s="169"/>
      <c r="L17" s="169">
        <v>64.724999999999994</v>
      </c>
      <c r="M17" s="169">
        <v>57.423999999999999</v>
      </c>
      <c r="N17" s="169">
        <v>63.463999999999999</v>
      </c>
      <c r="O17" s="169">
        <v>114.139</v>
      </c>
      <c r="P17" s="169">
        <v>141.09299999999999</v>
      </c>
      <c r="Q17" s="184"/>
    </row>
    <row r="18" spans="1:17" s="137" customFormat="1" ht="16.5" customHeight="1" x14ac:dyDescent="0.25">
      <c r="A18" s="62" t="s">
        <v>152</v>
      </c>
      <c r="B18" s="62"/>
      <c r="C18" s="61"/>
      <c r="D18" s="169"/>
      <c r="E18" s="169"/>
      <c r="F18" s="169"/>
      <c r="G18" s="169"/>
      <c r="H18" s="169"/>
      <c r="I18" s="169"/>
      <c r="J18" s="169"/>
      <c r="K18" s="169"/>
      <c r="L18" s="169">
        <v>432.47199999999941</v>
      </c>
      <c r="M18" s="169">
        <v>480.39200000000005</v>
      </c>
      <c r="N18" s="169">
        <v>505.17399999999935</v>
      </c>
      <c r="O18" s="169">
        <v>567.14200000000073</v>
      </c>
      <c r="P18" s="169">
        <v>494.22500000000036</v>
      </c>
      <c r="Q18" s="184"/>
    </row>
    <row r="19" spans="1:17" ht="16.5" customHeight="1" x14ac:dyDescent="0.25">
      <c r="A19" s="63" t="s">
        <v>47</v>
      </c>
      <c r="B19" s="63" t="s">
        <v>48</v>
      </c>
      <c r="C19" s="59" t="s">
        <v>49</v>
      </c>
      <c r="D19" s="169">
        <v>4537.1850000000004</v>
      </c>
      <c r="E19" s="172">
        <v>3669.9180000000001</v>
      </c>
      <c r="F19" s="172">
        <v>3740.3449999999998</v>
      </c>
      <c r="G19" s="172">
        <v>3979.1460000000002</v>
      </c>
      <c r="H19" s="172">
        <v>4145.7439999999997</v>
      </c>
      <c r="I19" s="169">
        <v>4623.5320000000002</v>
      </c>
      <c r="J19" s="169">
        <v>5113.2740000000003</v>
      </c>
      <c r="K19" s="169">
        <v>5697.2359999999999</v>
      </c>
      <c r="L19" s="169">
        <v>5838.9210000000003</v>
      </c>
      <c r="M19" s="169">
        <v>6121.7879999999996</v>
      </c>
      <c r="N19" s="169">
        <v>6529.2370000000001</v>
      </c>
      <c r="O19" s="169">
        <v>6793.2820000000002</v>
      </c>
      <c r="P19" s="169">
        <v>6153.1210000000001</v>
      </c>
      <c r="Q19" s="184"/>
    </row>
    <row r="20" spans="1:17" ht="16.5" customHeight="1" x14ac:dyDescent="0.25">
      <c r="A20" s="60" t="s">
        <v>50</v>
      </c>
      <c r="B20" s="60" t="s">
        <v>51</v>
      </c>
      <c r="C20" s="61" t="s">
        <v>52</v>
      </c>
      <c r="D20" s="169">
        <v>2095.1779999999999</v>
      </c>
      <c r="E20" s="172">
        <v>1793.693</v>
      </c>
      <c r="F20" s="172">
        <v>1789.5650000000001</v>
      </c>
      <c r="G20" s="172">
        <v>1999.8820000000001</v>
      </c>
      <c r="H20" s="172">
        <v>2122.7759999999998</v>
      </c>
      <c r="I20" s="169">
        <v>2175.0250000000001</v>
      </c>
      <c r="J20" s="170">
        <v>2275.1170000000002</v>
      </c>
      <c r="K20" s="170">
        <v>2463.6419999999998</v>
      </c>
      <c r="L20" s="170">
        <v>2679.4659999999999</v>
      </c>
      <c r="M20" s="170">
        <v>2855.23</v>
      </c>
      <c r="N20" s="170">
        <v>3217.9969999999998</v>
      </c>
      <c r="O20" s="170">
        <v>3534.73</v>
      </c>
      <c r="P20" s="170">
        <v>3469.5057942899725</v>
      </c>
      <c r="Q20" s="184"/>
    </row>
    <row r="21" spans="1:17" ht="16.5" customHeight="1" x14ac:dyDescent="0.25">
      <c r="A21" s="64" t="s">
        <v>53</v>
      </c>
      <c r="B21" s="64" t="s">
        <v>54</v>
      </c>
      <c r="C21" s="61"/>
      <c r="D21" s="170"/>
      <c r="E21" s="171"/>
      <c r="F21" s="171"/>
      <c r="G21" s="171"/>
      <c r="H21" s="171"/>
      <c r="I21" s="170"/>
      <c r="J21" s="170"/>
      <c r="K21" s="170">
        <v>2319.125</v>
      </c>
      <c r="L21" s="170">
        <v>2542.3919999999998</v>
      </c>
      <c r="M21" s="170">
        <v>2746.78</v>
      </c>
      <c r="N21" s="170">
        <v>3094.2820000000002</v>
      </c>
      <c r="O21" s="170">
        <v>3410.1120000000001</v>
      </c>
      <c r="P21" s="170">
        <v>3405.6770000000001</v>
      </c>
      <c r="Q21" s="184"/>
    </row>
    <row r="22" spans="1:17" ht="16.5" customHeight="1" x14ac:dyDescent="0.25">
      <c r="A22" s="64" t="s">
        <v>55</v>
      </c>
      <c r="B22" s="64" t="s">
        <v>56</v>
      </c>
      <c r="C22" s="61"/>
      <c r="D22" s="170"/>
      <c r="E22" s="171"/>
      <c r="F22" s="171"/>
      <c r="G22" s="171"/>
      <c r="H22" s="171"/>
      <c r="I22" s="170"/>
      <c r="J22" s="170"/>
      <c r="K22" s="170">
        <v>144.50899999999999</v>
      </c>
      <c r="L22" s="170">
        <v>137.07499999999999</v>
      </c>
      <c r="M22" s="170">
        <v>108.449</v>
      </c>
      <c r="N22" s="170">
        <v>123.715</v>
      </c>
      <c r="O22" s="170">
        <v>124.617</v>
      </c>
      <c r="P22" s="170">
        <v>63.8287942899725</v>
      </c>
      <c r="Q22" s="184"/>
    </row>
    <row r="23" spans="1:17" ht="16.5" customHeight="1" x14ac:dyDescent="0.25">
      <c r="A23" s="65" t="s">
        <v>57</v>
      </c>
      <c r="B23" s="65" t="s">
        <v>58</v>
      </c>
      <c r="C23" s="61" t="s">
        <v>59</v>
      </c>
      <c r="D23" s="170">
        <v>2087.4659999999999</v>
      </c>
      <c r="E23" s="171">
        <v>1576.972</v>
      </c>
      <c r="F23" s="171">
        <v>1659.23</v>
      </c>
      <c r="G23" s="171">
        <v>1699.1869999999999</v>
      </c>
      <c r="H23" s="171">
        <v>1714.779</v>
      </c>
      <c r="I23" s="170">
        <v>2117.8330000000001</v>
      </c>
      <c r="J23" s="170">
        <v>2504.402</v>
      </c>
      <c r="K23" s="170">
        <v>2916.8159999999998</v>
      </c>
      <c r="L23" s="170">
        <v>2817.558</v>
      </c>
      <c r="M23" s="170">
        <v>2925.4609999999998</v>
      </c>
      <c r="N23" s="170">
        <v>2942.902</v>
      </c>
      <c r="O23" s="170">
        <v>2848.085</v>
      </c>
      <c r="P23" s="170">
        <v>2302.3440000000001</v>
      </c>
      <c r="Q23" s="184"/>
    </row>
    <row r="24" spans="1:17" ht="16.5" customHeight="1" x14ac:dyDescent="0.25">
      <c r="A24" s="65" t="s">
        <v>291</v>
      </c>
      <c r="B24" s="65"/>
      <c r="C24" s="61"/>
      <c r="D24" s="170"/>
      <c r="E24" s="171"/>
      <c r="F24" s="171"/>
      <c r="G24" s="171"/>
      <c r="H24" s="171"/>
      <c r="I24" s="170"/>
      <c r="J24" s="170"/>
      <c r="K24" s="170"/>
      <c r="L24" s="170">
        <v>111.489</v>
      </c>
      <c r="M24" s="170">
        <v>155.31299999999999</v>
      </c>
      <c r="N24" s="170">
        <v>155.197</v>
      </c>
      <c r="O24" s="170">
        <v>119.801</v>
      </c>
      <c r="P24" s="170">
        <v>120.982</v>
      </c>
      <c r="Q24" s="184"/>
    </row>
    <row r="25" spans="1:17" ht="16.5" customHeight="1" x14ac:dyDescent="0.25">
      <c r="A25" s="66" t="s">
        <v>60</v>
      </c>
      <c r="B25" s="66" t="s">
        <v>61</v>
      </c>
      <c r="C25" s="61" t="s">
        <v>62</v>
      </c>
      <c r="D25" s="170">
        <v>205.96799999999999</v>
      </c>
      <c r="E25" s="171">
        <v>155.755</v>
      </c>
      <c r="F25" s="171">
        <v>152.33199999999999</v>
      </c>
      <c r="G25" s="171">
        <v>143.19999999999999</v>
      </c>
      <c r="H25" s="171">
        <v>167.14400000000001</v>
      </c>
      <c r="I25" s="170">
        <v>177.78399999999999</v>
      </c>
      <c r="J25" s="170">
        <v>175.06100000000001</v>
      </c>
      <c r="K25" s="170">
        <v>162.005</v>
      </c>
      <c r="L25" s="170">
        <v>179.21199999999999</v>
      </c>
      <c r="M25" s="170">
        <v>178.43100000000001</v>
      </c>
      <c r="N25" s="170">
        <v>209.16900000000001</v>
      </c>
      <c r="O25" s="170">
        <v>245.61500000000001</v>
      </c>
      <c r="P25" s="170">
        <v>235.08099999999996</v>
      </c>
      <c r="Q25" s="184"/>
    </row>
    <row r="26" spans="1:17" ht="16.5" customHeight="1" x14ac:dyDescent="0.25">
      <c r="A26" s="65" t="s">
        <v>44</v>
      </c>
      <c r="B26" s="65" t="s">
        <v>63</v>
      </c>
      <c r="C26" s="61" t="s">
        <v>64</v>
      </c>
      <c r="D26" s="170">
        <v>24.856000000000002</v>
      </c>
      <c r="E26" s="170">
        <v>23.89</v>
      </c>
      <c r="F26" s="170">
        <v>24.516999999999999</v>
      </c>
      <c r="G26" s="170">
        <v>24.774000000000001</v>
      </c>
      <c r="H26" s="170">
        <v>27.170999999999999</v>
      </c>
      <c r="I26" s="170">
        <v>28.352</v>
      </c>
      <c r="J26" s="170">
        <v>28.702999999999999</v>
      </c>
      <c r="K26" s="170">
        <v>28.792000000000002</v>
      </c>
      <c r="L26" s="170">
        <v>29.838999999999999</v>
      </c>
      <c r="M26" s="170">
        <v>31.082000000000001</v>
      </c>
      <c r="N26" s="170">
        <v>31.239000000000001</v>
      </c>
      <c r="O26" s="170">
        <v>34.668999999999997</v>
      </c>
      <c r="P26" s="170">
        <v>35.596000000000004</v>
      </c>
      <c r="Q26" s="184"/>
    </row>
    <row r="27" spans="1:17" ht="16.5" customHeight="1" x14ac:dyDescent="0.25">
      <c r="A27" s="62" t="s">
        <v>152</v>
      </c>
      <c r="B27" s="65"/>
      <c r="C27" s="61"/>
      <c r="D27" s="170"/>
      <c r="E27" s="170"/>
      <c r="F27" s="170"/>
      <c r="G27" s="170"/>
      <c r="H27" s="170"/>
      <c r="I27" s="170"/>
      <c r="J27" s="170"/>
      <c r="K27" s="170"/>
      <c r="L27" s="170">
        <v>132.8460000000004</v>
      </c>
      <c r="M27" s="170">
        <v>131.58399999999975</v>
      </c>
      <c r="N27" s="170">
        <v>127.93000000000018</v>
      </c>
      <c r="O27" s="170">
        <v>130.18300000000011</v>
      </c>
      <c r="P27" s="170">
        <v>110.59420571002755</v>
      </c>
      <c r="Q27" s="184"/>
    </row>
    <row r="28" spans="1:17" ht="16.5" customHeight="1" x14ac:dyDescent="0.25">
      <c r="A28" s="67" t="s">
        <v>65</v>
      </c>
      <c r="B28" s="67" t="s">
        <v>66</v>
      </c>
      <c r="C28" s="59" t="s">
        <v>67</v>
      </c>
      <c r="D28" s="169">
        <v>0.1</v>
      </c>
      <c r="E28" s="170">
        <v>4.4999999999999998E-2</v>
      </c>
      <c r="F28" s="170">
        <v>0.02</v>
      </c>
      <c r="G28" s="170">
        <v>1.2999999999999999E-2</v>
      </c>
      <c r="H28" s="170">
        <v>1.2E-2</v>
      </c>
      <c r="I28" s="170">
        <v>7.0000000000000001E-3</v>
      </c>
      <c r="J28" s="170">
        <v>4.0000000000000001E-3</v>
      </c>
      <c r="K28" s="170">
        <v>-6.0000000000000001E-3</v>
      </c>
      <c r="L28" s="170">
        <v>4.0000000000000001E-3</v>
      </c>
      <c r="M28" s="170">
        <v>0</v>
      </c>
      <c r="N28" s="170">
        <v>0</v>
      </c>
      <c r="O28" s="170">
        <v>0</v>
      </c>
      <c r="P28" s="170">
        <v>0</v>
      </c>
      <c r="Q28" s="184"/>
    </row>
    <row r="29" spans="1:17" s="134" customFormat="1" ht="16.5" customHeight="1" x14ac:dyDescent="0.25">
      <c r="A29" s="68" t="s">
        <v>68</v>
      </c>
      <c r="B29" s="68" t="s">
        <v>69</v>
      </c>
      <c r="C29" s="57" t="s">
        <v>70</v>
      </c>
      <c r="D29" s="133">
        <v>8081.17</v>
      </c>
      <c r="E29" s="133">
        <v>8042.8860000000004</v>
      </c>
      <c r="F29" s="133">
        <v>8323.884</v>
      </c>
      <c r="G29" s="133">
        <v>8721.9079999999994</v>
      </c>
      <c r="H29" s="133">
        <v>9107.7029999999995</v>
      </c>
      <c r="I29" s="133">
        <v>10006.789000000001</v>
      </c>
      <c r="J29" s="133">
        <v>10393.99</v>
      </c>
      <c r="K29" s="133">
        <v>11078.508</v>
      </c>
      <c r="L29" s="133">
        <v>11656.683000000001</v>
      </c>
      <c r="M29" s="133">
        <v>12499.821</v>
      </c>
      <c r="N29" s="133">
        <v>13346.543</v>
      </c>
      <c r="O29" s="133">
        <v>14314.771000000001</v>
      </c>
      <c r="P29" s="133">
        <v>14472.826000000001</v>
      </c>
      <c r="Q29" s="184"/>
    </row>
    <row r="30" spans="1:17" ht="22.5" customHeight="1" x14ac:dyDescent="0.25">
      <c r="A30" s="58" t="s">
        <v>71</v>
      </c>
      <c r="B30" s="58" t="s">
        <v>72</v>
      </c>
      <c r="C30" s="59" t="s">
        <v>73</v>
      </c>
      <c r="D30" s="169">
        <v>7994.9760000000006</v>
      </c>
      <c r="E30" s="169">
        <v>7947.0910000000003</v>
      </c>
      <c r="F30" s="169">
        <v>8185.0929999999998</v>
      </c>
      <c r="G30" s="169">
        <v>8573.57</v>
      </c>
      <c r="H30" s="169">
        <v>8987.6020000000008</v>
      </c>
      <c r="I30" s="169">
        <v>9864.4959999999992</v>
      </c>
      <c r="J30" s="169">
        <v>10240.625</v>
      </c>
      <c r="K30" s="169">
        <v>10907.65</v>
      </c>
      <c r="L30" s="169">
        <v>11475.968000000001</v>
      </c>
      <c r="M30" s="169">
        <v>12310.395</v>
      </c>
      <c r="N30" s="169">
        <v>13158.088</v>
      </c>
      <c r="O30" s="169">
        <v>14096.022000000001</v>
      </c>
      <c r="P30" s="169">
        <v>14218.753000000001</v>
      </c>
      <c r="Q30" s="184"/>
    </row>
    <row r="31" spans="1:17" ht="16.5" customHeight="1" x14ac:dyDescent="0.25">
      <c r="A31" s="66" t="s">
        <v>74</v>
      </c>
      <c r="B31" s="66" t="s">
        <v>75</v>
      </c>
      <c r="C31" s="61" t="s">
        <v>76</v>
      </c>
      <c r="D31" s="169">
        <v>4464.5990000000002</v>
      </c>
      <c r="E31" s="169">
        <v>4306.4490000000005</v>
      </c>
      <c r="F31" s="169">
        <v>4579.1909999999998</v>
      </c>
      <c r="G31" s="169">
        <v>4650.8940000000002</v>
      </c>
      <c r="H31" s="169">
        <v>4868.6720000000005</v>
      </c>
      <c r="I31" s="169">
        <v>5555.5320000000002</v>
      </c>
      <c r="J31" s="169">
        <v>5865.4430000000002</v>
      </c>
      <c r="K31" s="169">
        <v>6318.9459999999999</v>
      </c>
      <c r="L31" s="169">
        <v>6506.6890000000003</v>
      </c>
      <c r="M31" s="169">
        <v>7173.4159999999993</v>
      </c>
      <c r="N31" s="169">
        <v>7781.5599999999995</v>
      </c>
      <c r="O31" s="169">
        <v>8538.8189999999995</v>
      </c>
      <c r="P31" s="169">
        <v>8626.8119999999999</v>
      </c>
      <c r="Q31" s="184"/>
    </row>
    <row r="32" spans="1:17" ht="16.5" customHeight="1" x14ac:dyDescent="0.25">
      <c r="A32" s="66" t="s">
        <v>292</v>
      </c>
      <c r="B32" s="66" t="s">
        <v>77</v>
      </c>
      <c r="C32" s="61" t="s">
        <v>78</v>
      </c>
      <c r="D32" s="169">
        <v>3530.3770000000004</v>
      </c>
      <c r="E32" s="169">
        <v>3640.6419999999998</v>
      </c>
      <c r="F32" s="169">
        <v>3605.902</v>
      </c>
      <c r="G32" s="169">
        <v>3922.6760000000004</v>
      </c>
      <c r="H32" s="169">
        <v>4118.93</v>
      </c>
      <c r="I32" s="169">
        <v>4308.9639999999999</v>
      </c>
      <c r="J32" s="169">
        <v>4375.1819999999998</v>
      </c>
      <c r="K32" s="169">
        <v>4588.7039999999997</v>
      </c>
      <c r="L32" s="169">
        <v>4969.2790000000005</v>
      </c>
      <c r="M32" s="169">
        <v>5136.9790000000003</v>
      </c>
      <c r="N32" s="169">
        <v>5376.5280000000002</v>
      </c>
      <c r="O32" s="169">
        <v>5557.2030000000004</v>
      </c>
      <c r="P32" s="169">
        <v>5591.9409999999998</v>
      </c>
      <c r="Q32" s="184"/>
    </row>
    <row r="33" spans="1:17" ht="16.5" customHeight="1" x14ac:dyDescent="0.25">
      <c r="A33" s="58" t="s">
        <v>79</v>
      </c>
      <c r="B33" s="58" t="s">
        <v>80</v>
      </c>
      <c r="C33" s="59" t="s">
        <v>81</v>
      </c>
      <c r="D33" s="169">
        <v>86.194000000000003</v>
      </c>
      <c r="E33" s="169">
        <v>95.795000000000002</v>
      </c>
      <c r="F33" s="169">
        <v>138.791</v>
      </c>
      <c r="G33" s="169">
        <v>148.33799999999999</v>
      </c>
      <c r="H33" s="169">
        <v>120.101</v>
      </c>
      <c r="I33" s="169">
        <v>142.29300000000001</v>
      </c>
      <c r="J33" s="169">
        <v>153.36500000000001</v>
      </c>
      <c r="K33" s="169">
        <v>170.858</v>
      </c>
      <c r="L33" s="169">
        <v>180.715</v>
      </c>
      <c r="M33" s="169">
        <v>189.42599999999999</v>
      </c>
      <c r="N33" s="169">
        <v>188.45500000000001</v>
      </c>
      <c r="O33" s="169">
        <v>218.749</v>
      </c>
      <c r="P33" s="169">
        <v>254.07300000000001</v>
      </c>
      <c r="Q33" s="184"/>
    </row>
    <row r="34" spans="1:17" s="138" customFormat="1" ht="16.5" customHeight="1" x14ac:dyDescent="0.25">
      <c r="A34" s="69" t="s">
        <v>7</v>
      </c>
      <c r="B34" s="69" t="s">
        <v>82</v>
      </c>
      <c r="C34" s="57" t="s">
        <v>83</v>
      </c>
      <c r="D34" s="133">
        <v>2631.6390000000001</v>
      </c>
      <c r="E34" s="133">
        <v>2981.5860000000002</v>
      </c>
      <c r="F34" s="133">
        <v>2975.0010000000002</v>
      </c>
      <c r="G34" s="133">
        <v>3355.7359999999999</v>
      </c>
      <c r="H34" s="133">
        <v>3948.54</v>
      </c>
      <c r="I34" s="133">
        <v>4074.1350000000002</v>
      </c>
      <c r="J34" s="133">
        <v>4068.9649999999997</v>
      </c>
      <c r="K34" s="133">
        <v>4317.7029999999995</v>
      </c>
      <c r="L34" s="133">
        <v>4342.0789999999997</v>
      </c>
      <c r="M34" s="133">
        <v>4472.0810000000001</v>
      </c>
      <c r="N34" s="133">
        <v>4700.8029999999999</v>
      </c>
      <c r="O34" s="133">
        <v>4825.4380000000001</v>
      </c>
      <c r="P34" s="133">
        <v>4724.6859999999997</v>
      </c>
      <c r="Q34" s="184"/>
    </row>
    <row r="35" spans="1:17" ht="16.5" customHeight="1" x14ac:dyDescent="0.25">
      <c r="A35" s="67" t="s">
        <v>84</v>
      </c>
      <c r="B35" s="67" t="s">
        <v>85</v>
      </c>
      <c r="C35" s="59" t="s">
        <v>86</v>
      </c>
      <c r="D35" s="170">
        <v>1776.527</v>
      </c>
      <c r="E35" s="170">
        <v>2119.7260000000001</v>
      </c>
      <c r="F35" s="170">
        <v>2329.6390000000001</v>
      </c>
      <c r="G35" s="170">
        <v>2682.2559999999999</v>
      </c>
      <c r="H35" s="170">
        <v>3110.9589999999998</v>
      </c>
      <c r="I35" s="170">
        <v>3395.058</v>
      </c>
      <c r="J35" s="170">
        <v>3500.3449999999998</v>
      </c>
      <c r="K35" s="170">
        <v>3668.64</v>
      </c>
      <c r="L35" s="170">
        <v>3721.44</v>
      </c>
      <c r="M35" s="170">
        <v>3809.85</v>
      </c>
      <c r="N35" s="170">
        <v>4036.7910000000002</v>
      </c>
      <c r="O35" s="170">
        <v>4265.2570000000005</v>
      </c>
      <c r="P35" s="170">
        <v>4210.5879999999997</v>
      </c>
      <c r="Q35" s="184"/>
    </row>
    <row r="36" spans="1:17" ht="16.5" customHeight="1" x14ac:dyDescent="0.25">
      <c r="A36" s="66" t="s">
        <v>87</v>
      </c>
      <c r="B36" s="66" t="s">
        <v>88</v>
      </c>
      <c r="C36" s="59" t="s">
        <v>89</v>
      </c>
      <c r="D36" s="169">
        <v>1594.442</v>
      </c>
      <c r="E36" s="170">
        <v>1942.6579999999999</v>
      </c>
      <c r="F36" s="170">
        <v>2156.9580000000001</v>
      </c>
      <c r="G36" s="170">
        <v>2489.79</v>
      </c>
      <c r="H36" s="169">
        <v>2881.2649999999999</v>
      </c>
      <c r="I36" s="169">
        <v>3163.4850000000001</v>
      </c>
      <c r="J36" s="169">
        <v>3282.3119999999999</v>
      </c>
      <c r="K36" s="169">
        <v>3472.8449999999998</v>
      </c>
      <c r="L36" s="169">
        <v>3501.569</v>
      </c>
      <c r="M36" s="169">
        <v>3572.7750000000001</v>
      </c>
      <c r="N36" s="169">
        <v>3801.27</v>
      </c>
      <c r="O36" s="169">
        <v>3996.9270000000001</v>
      </c>
      <c r="P36" s="169">
        <v>4008.3380000000002</v>
      </c>
      <c r="Q36" s="184"/>
    </row>
    <row r="37" spans="1:17" ht="16.5" customHeight="1" x14ac:dyDescent="0.25">
      <c r="A37" s="66" t="s">
        <v>90</v>
      </c>
      <c r="B37" s="66" t="s">
        <v>91</v>
      </c>
      <c r="C37" s="59" t="s">
        <v>92</v>
      </c>
      <c r="D37" s="170">
        <v>182.08500000000001</v>
      </c>
      <c r="E37" s="171">
        <v>177.06800000000001</v>
      </c>
      <c r="F37" s="171">
        <v>172.68100000000001</v>
      </c>
      <c r="G37" s="171">
        <v>192.46600000000001</v>
      </c>
      <c r="H37" s="172">
        <v>229.69399999999999</v>
      </c>
      <c r="I37" s="169">
        <v>231.57300000000001</v>
      </c>
      <c r="J37" s="170">
        <v>218.03299999999999</v>
      </c>
      <c r="K37" s="170">
        <v>195.79499999999999</v>
      </c>
      <c r="L37" s="170">
        <v>219.87100000000001</v>
      </c>
      <c r="M37" s="170">
        <v>237.07499999999999</v>
      </c>
      <c r="N37" s="170">
        <v>235.52099999999999</v>
      </c>
      <c r="O37" s="170">
        <v>268.33</v>
      </c>
      <c r="P37" s="170">
        <v>202.25</v>
      </c>
      <c r="Q37" s="184"/>
    </row>
    <row r="38" spans="1:17" ht="16.5" customHeight="1" x14ac:dyDescent="0.25">
      <c r="A38" s="58" t="s">
        <v>93</v>
      </c>
      <c r="B38" s="58" t="s">
        <v>94</v>
      </c>
      <c r="C38" s="59" t="s">
        <v>95</v>
      </c>
      <c r="D38" s="170">
        <v>855.11199999999997</v>
      </c>
      <c r="E38" s="171">
        <v>861.86</v>
      </c>
      <c r="F38" s="171">
        <v>645.36199999999997</v>
      </c>
      <c r="G38" s="171">
        <v>673.48</v>
      </c>
      <c r="H38" s="172">
        <v>837.58100000000002</v>
      </c>
      <c r="I38" s="169">
        <v>679.077</v>
      </c>
      <c r="J38" s="170">
        <v>568.62</v>
      </c>
      <c r="K38" s="170">
        <v>649.06299999999999</v>
      </c>
      <c r="L38" s="170">
        <v>620.63900000000001</v>
      </c>
      <c r="M38" s="170">
        <v>662.23099999999999</v>
      </c>
      <c r="N38" s="170">
        <v>664.01199999999994</v>
      </c>
      <c r="O38" s="170">
        <v>560.18100000000004</v>
      </c>
      <c r="P38" s="170">
        <v>514.09799999999996</v>
      </c>
      <c r="Q38" s="184"/>
    </row>
    <row r="39" spans="1:17" ht="16.5" customHeight="1" x14ac:dyDescent="0.25">
      <c r="A39" s="66" t="s">
        <v>96</v>
      </c>
      <c r="B39" s="66" t="s">
        <v>97</v>
      </c>
      <c r="C39" s="70" t="s">
        <v>98</v>
      </c>
      <c r="D39" s="169">
        <v>506.34</v>
      </c>
      <c r="E39" s="171">
        <v>590.29999999999995</v>
      </c>
      <c r="F39" s="171">
        <v>445.36599999999999</v>
      </c>
      <c r="G39" s="171">
        <v>476.6</v>
      </c>
      <c r="H39" s="171">
        <v>634.42200000000003</v>
      </c>
      <c r="I39" s="170">
        <v>460.00900000000001</v>
      </c>
      <c r="J39" s="170">
        <v>304.096</v>
      </c>
      <c r="K39" s="170">
        <v>349.75900000000001</v>
      </c>
      <c r="L39" s="170">
        <v>323.11700000000002</v>
      </c>
      <c r="M39" s="170">
        <v>391.39800000000002</v>
      </c>
      <c r="N39" s="170">
        <v>410.12400000000002</v>
      </c>
      <c r="O39" s="170">
        <v>323.94</v>
      </c>
      <c r="P39" s="170">
        <v>314.06599999999997</v>
      </c>
      <c r="Q39" s="184"/>
    </row>
    <row r="40" spans="1:17" ht="16.5" customHeight="1" x14ac:dyDescent="0.25">
      <c r="A40" s="66" t="s">
        <v>99</v>
      </c>
      <c r="B40" s="66" t="s">
        <v>100</v>
      </c>
      <c r="C40" s="70" t="s">
        <v>101</v>
      </c>
      <c r="D40" s="170">
        <v>291.46699999999998</v>
      </c>
      <c r="E40" s="171">
        <v>221.02600000000001</v>
      </c>
      <c r="F40" s="171">
        <v>118.19799999999999</v>
      </c>
      <c r="G40" s="171">
        <v>136.41399999999999</v>
      </c>
      <c r="H40" s="171">
        <v>142.71199999999999</v>
      </c>
      <c r="I40" s="170">
        <v>154.04300000000001</v>
      </c>
      <c r="J40" s="170">
        <v>188.374</v>
      </c>
      <c r="K40" s="170">
        <v>222.90299999999999</v>
      </c>
      <c r="L40" s="170">
        <v>222.62200000000001</v>
      </c>
      <c r="M40" s="170">
        <v>192.88300000000001</v>
      </c>
      <c r="N40" s="170">
        <v>172.41499999999999</v>
      </c>
      <c r="O40" s="170">
        <v>160.99600000000001</v>
      </c>
      <c r="P40" s="170">
        <v>170.22800000000001</v>
      </c>
      <c r="Q40" s="184"/>
    </row>
    <row r="41" spans="1:17" s="138" customFormat="1" ht="16.5" customHeight="1" x14ac:dyDescent="0.25">
      <c r="A41" s="68" t="s">
        <v>102</v>
      </c>
      <c r="B41" s="68" t="s">
        <v>103</v>
      </c>
      <c r="C41" s="57" t="s">
        <v>104</v>
      </c>
      <c r="D41" s="133">
        <v>1207.5630000000001</v>
      </c>
      <c r="E41" s="133">
        <v>1810.567</v>
      </c>
      <c r="F41" s="133">
        <v>1582.797</v>
      </c>
      <c r="G41" s="133">
        <v>2315.634</v>
      </c>
      <c r="H41" s="133">
        <v>1903.7950000000001</v>
      </c>
      <c r="I41" s="133">
        <v>2254.4430000000002</v>
      </c>
      <c r="J41" s="133">
        <v>2315.9690000000001</v>
      </c>
      <c r="K41" s="133">
        <v>4038.1000000000004</v>
      </c>
      <c r="L41" s="133">
        <v>1362.4270000000001</v>
      </c>
      <c r="M41" s="133">
        <v>985.25199999999995</v>
      </c>
      <c r="N41" s="133">
        <v>1241.722</v>
      </c>
      <c r="O41" s="133">
        <v>1619.482</v>
      </c>
      <c r="P41" s="133">
        <v>1629.5830000000001</v>
      </c>
      <c r="Q41" s="184"/>
    </row>
    <row r="42" spans="1:17" ht="16.5" customHeight="1" x14ac:dyDescent="0.25">
      <c r="A42" s="71" t="s">
        <v>105</v>
      </c>
      <c r="B42" s="71" t="s">
        <v>106</v>
      </c>
      <c r="C42" s="72"/>
      <c r="D42" s="170">
        <v>281.93200000000002</v>
      </c>
      <c r="E42" s="170">
        <v>294.39299999999997</v>
      </c>
      <c r="F42" s="170">
        <v>650.44400000000007</v>
      </c>
      <c r="G42" s="170">
        <v>793.44200000000012</v>
      </c>
      <c r="H42" s="169">
        <v>805.40599999999972</v>
      </c>
      <c r="I42" s="169">
        <v>808.67399999999975</v>
      </c>
      <c r="J42" s="169">
        <v>1194.6710000000003</v>
      </c>
      <c r="K42" s="169">
        <v>2986.181</v>
      </c>
      <c r="L42" s="169">
        <v>787.80299999999988</v>
      </c>
      <c r="M42" s="169">
        <v>661.40300000000002</v>
      </c>
      <c r="N42" s="169">
        <v>1009.861</v>
      </c>
      <c r="O42" s="169">
        <v>944.75599999999997</v>
      </c>
      <c r="P42" s="169">
        <v>931.55199999999991</v>
      </c>
      <c r="Q42" s="184"/>
    </row>
    <row r="43" spans="1:17" ht="16.5" customHeight="1" x14ac:dyDescent="0.25">
      <c r="A43" s="67" t="s">
        <v>107</v>
      </c>
      <c r="B43" s="67" t="s">
        <v>108</v>
      </c>
      <c r="C43" s="59" t="s">
        <v>109</v>
      </c>
      <c r="D43" s="170">
        <v>0</v>
      </c>
      <c r="E43" s="170">
        <v>0</v>
      </c>
      <c r="F43" s="170">
        <v>0</v>
      </c>
      <c r="G43" s="170">
        <v>0</v>
      </c>
      <c r="H43" s="169">
        <v>0</v>
      </c>
      <c r="I43" s="169">
        <v>0</v>
      </c>
      <c r="J43" s="169">
        <v>0</v>
      </c>
      <c r="K43" s="169">
        <v>0</v>
      </c>
      <c r="L43" s="169">
        <v>0</v>
      </c>
      <c r="M43" s="169">
        <v>0</v>
      </c>
      <c r="N43" s="169">
        <v>0</v>
      </c>
      <c r="O43" s="169">
        <v>0</v>
      </c>
      <c r="P43" s="169">
        <v>0</v>
      </c>
      <c r="Q43" s="184"/>
    </row>
    <row r="44" spans="1:17" ht="16.5" customHeight="1" x14ac:dyDescent="0.25">
      <c r="A44" s="58" t="s">
        <v>110</v>
      </c>
      <c r="B44" s="58" t="s">
        <v>111</v>
      </c>
      <c r="C44" s="59" t="s">
        <v>112</v>
      </c>
      <c r="D44" s="169">
        <v>1045.3030000000001</v>
      </c>
      <c r="E44" s="169">
        <v>1180.0239999999999</v>
      </c>
      <c r="F44" s="170">
        <v>946.428</v>
      </c>
      <c r="G44" s="170">
        <v>1434.76</v>
      </c>
      <c r="H44" s="169">
        <v>1125.0530000000001</v>
      </c>
      <c r="I44" s="169">
        <v>1269.18</v>
      </c>
      <c r="J44" s="169">
        <v>1353.962</v>
      </c>
      <c r="K44" s="169">
        <v>2122.319</v>
      </c>
      <c r="L44" s="169">
        <v>830.947</v>
      </c>
      <c r="M44" s="169">
        <v>642.81200000000001</v>
      </c>
      <c r="N44" s="169">
        <v>566.11699999999996</v>
      </c>
      <c r="O44" s="169">
        <v>1027.578</v>
      </c>
      <c r="P44" s="169">
        <v>1027.559</v>
      </c>
      <c r="Q44" s="184"/>
    </row>
    <row r="45" spans="1:17" ht="16.5" customHeight="1" x14ac:dyDescent="0.25">
      <c r="A45" s="73" t="s">
        <v>113</v>
      </c>
      <c r="B45" s="73" t="s">
        <v>114</v>
      </c>
      <c r="C45" s="74" t="s">
        <v>115</v>
      </c>
      <c r="D45" s="170">
        <v>162.26000000000002</v>
      </c>
      <c r="E45" s="170">
        <v>630.54300000000001</v>
      </c>
      <c r="F45" s="170">
        <v>636.36900000000003</v>
      </c>
      <c r="G45" s="170">
        <v>880.87399999999991</v>
      </c>
      <c r="H45" s="169">
        <v>778.74200000000008</v>
      </c>
      <c r="I45" s="169">
        <v>985.26300000000003</v>
      </c>
      <c r="J45" s="169">
        <v>962.00699999999995</v>
      </c>
      <c r="K45" s="169">
        <v>1915.7810000000002</v>
      </c>
      <c r="L45" s="169">
        <v>531.48</v>
      </c>
      <c r="M45" s="169">
        <v>342.44</v>
      </c>
      <c r="N45" s="169">
        <v>675.60500000000002</v>
      </c>
      <c r="O45" s="169">
        <v>591.904</v>
      </c>
      <c r="P45" s="169">
        <v>602.024</v>
      </c>
      <c r="Q45" s="184"/>
    </row>
    <row r="46" spans="1:17" ht="16.5" customHeight="1" x14ac:dyDescent="0.25">
      <c r="A46" s="53" t="s">
        <v>116</v>
      </c>
      <c r="B46" s="53" t="s">
        <v>117</v>
      </c>
      <c r="C46" s="75" t="s">
        <v>118</v>
      </c>
      <c r="D46" s="139">
        <f>D48+D86</f>
        <v>25374.615000000002</v>
      </c>
      <c r="E46" s="139">
        <f t="shared" ref="E46:M46" si="4">E48+E86</f>
        <v>28463.259000000002</v>
      </c>
      <c r="F46" s="139">
        <f t="shared" si="4"/>
        <v>28736.951000000005</v>
      </c>
      <c r="G46" s="139">
        <f t="shared" si="4"/>
        <v>29512.988999999998</v>
      </c>
      <c r="H46" s="146">
        <f t="shared" si="4"/>
        <v>30103.038</v>
      </c>
      <c r="I46" s="146">
        <f t="shared" si="4"/>
        <v>31441.087000000003</v>
      </c>
      <c r="J46" s="146">
        <f t="shared" si="4"/>
        <v>33008.945</v>
      </c>
      <c r="K46" s="146">
        <f t="shared" si="4"/>
        <v>36492.366999999998</v>
      </c>
      <c r="L46" s="146">
        <f t="shared" si="4"/>
        <v>34574.875</v>
      </c>
      <c r="M46" s="146">
        <f t="shared" si="4"/>
        <v>34937.413999999997</v>
      </c>
      <c r="N46" s="146">
        <f t="shared" ref="N46:O46" si="5">N48+N86</f>
        <v>37290.314999999995</v>
      </c>
      <c r="O46" s="146">
        <f t="shared" si="5"/>
        <v>40066.15</v>
      </c>
      <c r="P46" s="146">
        <f t="shared" ref="P46" si="6">P48+P86</f>
        <v>43718.582999999991</v>
      </c>
      <c r="Q46" s="184"/>
    </row>
    <row r="47" spans="1:17" ht="16.5" customHeight="1" x14ac:dyDescent="0.25">
      <c r="A47" s="55" t="s">
        <v>11</v>
      </c>
      <c r="B47" s="55" t="s">
        <v>32</v>
      </c>
      <c r="C47" s="76"/>
      <c r="D47" s="144">
        <f t="shared" ref="D47:O47" si="7">D46/D94</f>
        <v>0.36994339481305105</v>
      </c>
      <c r="E47" s="144">
        <f t="shared" si="7"/>
        <v>0.44407564591215815</v>
      </c>
      <c r="F47" s="144">
        <f t="shared" si="7"/>
        <v>0.42143304138055115</v>
      </c>
      <c r="G47" s="144">
        <f t="shared" si="7"/>
        <v>0.41390073943290179</v>
      </c>
      <c r="H47" s="144">
        <f t="shared" si="7"/>
        <v>0.4091433300003523</v>
      </c>
      <c r="I47" s="144">
        <f t="shared" si="7"/>
        <v>0.42231846649108828</v>
      </c>
      <c r="J47" s="144">
        <f t="shared" si="7"/>
        <v>0.4327918184234365</v>
      </c>
      <c r="K47" s="144">
        <f t="shared" si="7"/>
        <v>0.45748378375952403</v>
      </c>
      <c r="L47" s="144">
        <f t="shared" si="7"/>
        <v>0.42657909386722143</v>
      </c>
      <c r="M47" s="144">
        <f t="shared" si="7"/>
        <v>0.41351613740711984</v>
      </c>
      <c r="N47" s="144">
        <f t="shared" si="7"/>
        <v>0.41731980282572467</v>
      </c>
      <c r="O47" s="144">
        <f t="shared" si="7"/>
        <v>0.42668751853691866</v>
      </c>
      <c r="P47" s="144">
        <f t="shared" ref="P47" si="8">P46/P94</f>
        <v>0.47750995043063238</v>
      </c>
      <c r="Q47" s="184"/>
    </row>
    <row r="48" spans="1:17" s="134" customFormat="1" ht="16.5" customHeight="1" x14ac:dyDescent="0.25">
      <c r="A48" s="77" t="s">
        <v>24</v>
      </c>
      <c r="B48" s="77" t="s">
        <v>119</v>
      </c>
      <c r="C48" s="57" t="s">
        <v>120</v>
      </c>
      <c r="D48" s="133">
        <v>22480.924000000003</v>
      </c>
      <c r="E48" s="133">
        <v>24757.755000000001</v>
      </c>
      <c r="F48" s="133">
        <v>25711.588000000003</v>
      </c>
      <c r="G48" s="133">
        <v>26288.807999999997</v>
      </c>
      <c r="H48" s="133">
        <v>27273.931</v>
      </c>
      <c r="I48" s="133">
        <v>28500.035000000003</v>
      </c>
      <c r="J48" s="133">
        <v>29486.997000000003</v>
      </c>
      <c r="K48" s="133">
        <v>30731.399999999998</v>
      </c>
      <c r="L48" s="133">
        <v>31268.263999999999</v>
      </c>
      <c r="M48" s="133">
        <v>31869.696</v>
      </c>
      <c r="N48" s="133">
        <v>33590.771999999997</v>
      </c>
      <c r="O48" s="133">
        <v>36271.325000000004</v>
      </c>
      <c r="P48" s="133">
        <v>39658.937999999995</v>
      </c>
      <c r="Q48" s="184"/>
    </row>
    <row r="49" spans="1:17" s="138" customFormat="1" ht="16.5" customHeight="1" x14ac:dyDescent="0.25">
      <c r="A49" s="78" t="s">
        <v>121</v>
      </c>
      <c r="B49" s="78" t="s">
        <v>122</v>
      </c>
      <c r="C49" s="79" t="s">
        <v>123</v>
      </c>
      <c r="D49" s="170">
        <v>5164.2740000000003</v>
      </c>
      <c r="E49" s="170">
        <v>5543.5029999999997</v>
      </c>
      <c r="F49" s="170">
        <v>5756.7960000000003</v>
      </c>
      <c r="G49" s="170">
        <v>5895.0870000000004</v>
      </c>
      <c r="H49" s="169">
        <v>6033.52</v>
      </c>
      <c r="I49" s="169">
        <v>6417.6589999999997</v>
      </c>
      <c r="J49" s="169">
        <v>6766.7759999999998</v>
      </c>
      <c r="K49" s="169">
        <v>7120.8119999999999</v>
      </c>
      <c r="L49" s="169">
        <v>7537.4830000000002</v>
      </c>
      <c r="M49" s="169">
        <v>7928.2250000000004</v>
      </c>
      <c r="N49" s="169">
        <v>8368.3819999999996</v>
      </c>
      <c r="O49" s="169">
        <v>9609.4339999999993</v>
      </c>
      <c r="P49" s="169">
        <v>10463.766</v>
      </c>
      <c r="Q49" s="184"/>
    </row>
    <row r="50" spans="1:17" s="138" customFormat="1" ht="16.5" customHeight="1" x14ac:dyDescent="0.25">
      <c r="A50" s="66" t="s">
        <v>124</v>
      </c>
      <c r="B50" s="66" t="s">
        <v>125</v>
      </c>
      <c r="C50" s="61" t="s">
        <v>126</v>
      </c>
      <c r="D50" s="169">
        <v>3992.991</v>
      </c>
      <c r="E50" s="169">
        <v>4107.4579999999996</v>
      </c>
      <c r="F50" s="169">
        <v>4276.6540000000005</v>
      </c>
      <c r="G50" s="169">
        <v>4310.165</v>
      </c>
      <c r="H50" s="169">
        <v>4489.8230000000003</v>
      </c>
      <c r="I50" s="169">
        <v>4715.0469999999996</v>
      </c>
      <c r="J50" s="169">
        <v>4928.04</v>
      </c>
      <c r="K50" s="169">
        <v>5168.6679999999997</v>
      </c>
      <c r="L50" s="169">
        <v>5465.5720000000001</v>
      </c>
      <c r="M50" s="169">
        <v>5758.6019999999999</v>
      </c>
      <c r="N50" s="169">
        <v>6230.7879999999996</v>
      </c>
      <c r="O50" s="169">
        <v>7003.9780000000001</v>
      </c>
      <c r="P50" s="169">
        <v>7667.9620000000004</v>
      </c>
      <c r="Q50" s="184"/>
    </row>
    <row r="51" spans="1:17" s="138" customFormat="1" ht="16.5" customHeight="1" x14ac:dyDescent="0.25">
      <c r="A51" s="66" t="s">
        <v>127</v>
      </c>
      <c r="B51" s="66" t="s">
        <v>128</v>
      </c>
      <c r="C51" s="61" t="s">
        <v>129</v>
      </c>
      <c r="D51" s="169">
        <v>1241.2829999999999</v>
      </c>
      <c r="E51" s="169">
        <v>1436.0450000000001</v>
      </c>
      <c r="F51" s="169">
        <v>1480.1420000000001</v>
      </c>
      <c r="G51" s="169">
        <v>1584.922</v>
      </c>
      <c r="H51" s="169">
        <v>1543.6969999999999</v>
      </c>
      <c r="I51" s="169">
        <v>1702.6120000000001</v>
      </c>
      <c r="J51" s="169">
        <v>1838.7360000000001</v>
      </c>
      <c r="K51" s="169">
        <v>1952.144</v>
      </c>
      <c r="L51" s="169">
        <v>2071.9110000000001</v>
      </c>
      <c r="M51" s="169">
        <v>2169.623</v>
      </c>
      <c r="N51" s="169">
        <v>2137.5940000000001</v>
      </c>
      <c r="O51" s="169">
        <v>2605.4560000000001</v>
      </c>
      <c r="P51" s="169">
        <v>2795.8039999999992</v>
      </c>
      <c r="Q51" s="184"/>
    </row>
    <row r="52" spans="1:17" s="138" customFormat="1" ht="16.5" customHeight="1" x14ac:dyDescent="0.25">
      <c r="A52" s="78" t="s">
        <v>130</v>
      </c>
      <c r="B52" s="78" t="s">
        <v>131</v>
      </c>
      <c r="C52" s="79" t="s">
        <v>132</v>
      </c>
      <c r="D52" s="170">
        <v>3328.5880000000002</v>
      </c>
      <c r="E52" s="170">
        <v>3917.29</v>
      </c>
      <c r="F52" s="170">
        <v>3996.7779999999998</v>
      </c>
      <c r="G52" s="170">
        <v>4136.558</v>
      </c>
      <c r="H52" s="169">
        <v>4213.0330000000004</v>
      </c>
      <c r="I52" s="169">
        <v>4210.4369999999999</v>
      </c>
      <c r="J52" s="169">
        <v>4380.6530000000002</v>
      </c>
      <c r="K52" s="169">
        <v>4736.7370000000001</v>
      </c>
      <c r="L52" s="169">
        <v>4538.4610000000002</v>
      </c>
      <c r="M52" s="169">
        <v>4901.7619999999997</v>
      </c>
      <c r="N52" s="169">
        <v>5009.6559999999999</v>
      </c>
      <c r="O52" s="169">
        <v>5257.9870000000001</v>
      </c>
      <c r="P52" s="169">
        <v>5514.116</v>
      </c>
      <c r="Q52" s="184"/>
    </row>
    <row r="53" spans="1:17" s="138" customFormat="1" ht="15.75" customHeight="1" x14ac:dyDescent="0.25">
      <c r="A53" s="71" t="s">
        <v>133</v>
      </c>
      <c r="B53" s="71" t="s">
        <v>134</v>
      </c>
      <c r="C53" s="79" t="s">
        <v>135</v>
      </c>
      <c r="D53" s="170">
        <v>80.391000000000005</v>
      </c>
      <c r="E53" s="170">
        <v>75.658000000000001</v>
      </c>
      <c r="F53" s="170">
        <v>94.039999999999992</v>
      </c>
      <c r="G53" s="170">
        <v>102.44500000000001</v>
      </c>
      <c r="H53" s="169">
        <v>97.396999999999991</v>
      </c>
      <c r="I53" s="169">
        <v>114.928</v>
      </c>
      <c r="J53" s="169">
        <v>109.471</v>
      </c>
      <c r="K53" s="169">
        <v>102.72799999999999</v>
      </c>
      <c r="L53" s="169">
        <v>129.98400000000001</v>
      </c>
      <c r="M53" s="169">
        <v>87.756</v>
      </c>
      <c r="N53" s="169">
        <v>150.434</v>
      </c>
      <c r="O53" s="169">
        <v>158.422</v>
      </c>
      <c r="P53" s="169">
        <v>161.476</v>
      </c>
      <c r="Q53" s="184"/>
    </row>
    <row r="54" spans="1:17" ht="16.5" customHeight="1" x14ac:dyDescent="0.25">
      <c r="A54" s="80" t="s">
        <v>136</v>
      </c>
      <c r="B54" s="80" t="s">
        <v>137</v>
      </c>
      <c r="C54" s="59" t="s">
        <v>138</v>
      </c>
      <c r="D54" s="170">
        <v>61.139000000000003</v>
      </c>
      <c r="E54" s="170">
        <v>66.900999999999996</v>
      </c>
      <c r="F54" s="170">
        <v>72.16</v>
      </c>
      <c r="G54" s="170">
        <v>75.992000000000004</v>
      </c>
      <c r="H54" s="169">
        <v>88.078999999999994</v>
      </c>
      <c r="I54" s="169">
        <v>92.152000000000001</v>
      </c>
      <c r="J54" s="169">
        <v>79.536000000000001</v>
      </c>
      <c r="K54" s="169">
        <v>101.86499999999999</v>
      </c>
      <c r="L54" s="169">
        <v>107.322</v>
      </c>
      <c r="M54" s="169">
        <v>62.34</v>
      </c>
      <c r="N54" s="169">
        <v>124.22</v>
      </c>
      <c r="O54" s="169">
        <v>134.30699999999999</v>
      </c>
      <c r="P54" s="169">
        <v>133.46899999999999</v>
      </c>
      <c r="Q54" s="184"/>
    </row>
    <row r="55" spans="1:17" ht="16.5" customHeight="1" x14ac:dyDescent="0.25">
      <c r="A55" s="80" t="s">
        <v>139</v>
      </c>
      <c r="B55" s="80" t="s">
        <v>140</v>
      </c>
      <c r="C55" s="59" t="s">
        <v>49</v>
      </c>
      <c r="D55" s="170">
        <v>19.251999999999999</v>
      </c>
      <c r="E55" s="171">
        <v>8.7569999999999997</v>
      </c>
      <c r="F55" s="171">
        <v>21.88</v>
      </c>
      <c r="G55" s="171">
        <v>26.452999999999999</v>
      </c>
      <c r="H55" s="172">
        <v>9.3179999999999996</v>
      </c>
      <c r="I55" s="169">
        <v>22.776</v>
      </c>
      <c r="J55" s="169">
        <v>29.934999999999999</v>
      </c>
      <c r="K55" s="169">
        <v>0.86299999999999999</v>
      </c>
      <c r="L55" s="169">
        <v>22.661999999999999</v>
      </c>
      <c r="M55" s="169">
        <v>25.416</v>
      </c>
      <c r="N55" s="169">
        <v>26.213999999999999</v>
      </c>
      <c r="O55" s="169">
        <v>24.114999999999998</v>
      </c>
      <c r="P55" s="169">
        <v>28.007000000000001</v>
      </c>
      <c r="Q55" s="184"/>
    </row>
    <row r="56" spans="1:17" s="138" customFormat="1" ht="16.5" customHeight="1" x14ac:dyDescent="0.25">
      <c r="A56" s="71" t="s">
        <v>141</v>
      </c>
      <c r="B56" s="71" t="s">
        <v>142</v>
      </c>
      <c r="C56" s="79" t="s">
        <v>143</v>
      </c>
      <c r="D56" s="170">
        <v>919.86900000000003</v>
      </c>
      <c r="E56" s="171">
        <v>877.72799999999995</v>
      </c>
      <c r="F56" s="171">
        <v>782.77</v>
      </c>
      <c r="G56" s="171">
        <v>878.18899999999996</v>
      </c>
      <c r="H56" s="172">
        <v>892.34199999999998</v>
      </c>
      <c r="I56" s="169">
        <v>1079.5999999999999</v>
      </c>
      <c r="J56" s="169">
        <v>1066.82</v>
      </c>
      <c r="K56" s="169">
        <v>949.99</v>
      </c>
      <c r="L56" s="169">
        <v>854.73</v>
      </c>
      <c r="M56" s="169">
        <v>876.726</v>
      </c>
      <c r="N56" s="169">
        <v>879.05700000000002</v>
      </c>
      <c r="O56" s="169">
        <v>928.1</v>
      </c>
      <c r="P56" s="169">
        <v>1236.616</v>
      </c>
      <c r="Q56" s="184"/>
    </row>
    <row r="57" spans="1:17" s="138" customFormat="1" ht="16.5" customHeight="1" x14ac:dyDescent="0.25">
      <c r="A57" s="66" t="s">
        <v>144</v>
      </c>
      <c r="B57" s="66" t="s">
        <v>145</v>
      </c>
      <c r="C57" s="70"/>
      <c r="D57" s="170">
        <v>325.99700000000001</v>
      </c>
      <c r="E57" s="171">
        <v>210.51199999999997</v>
      </c>
      <c r="F57" s="171">
        <v>196.977</v>
      </c>
      <c r="G57" s="171">
        <v>151.489</v>
      </c>
      <c r="H57" s="172">
        <v>120.155</v>
      </c>
      <c r="I57" s="169">
        <v>138.03700000000001</v>
      </c>
      <c r="J57" s="169">
        <v>91.73</v>
      </c>
      <c r="K57" s="169">
        <v>68.584999999999994</v>
      </c>
      <c r="L57" s="169">
        <v>57.859000000000002</v>
      </c>
      <c r="M57" s="169">
        <v>92.421000000000006</v>
      </c>
      <c r="N57" s="169">
        <v>89.744088000000005</v>
      </c>
      <c r="O57" s="169">
        <v>126.425</v>
      </c>
      <c r="P57" s="169">
        <v>118.33100000000002</v>
      </c>
      <c r="Q57" s="184"/>
    </row>
    <row r="58" spans="1:17" s="138" customFormat="1" ht="16.5" customHeight="1" x14ac:dyDescent="0.25">
      <c r="A58" s="66" t="s">
        <v>146</v>
      </c>
      <c r="B58" s="66" t="s">
        <v>147</v>
      </c>
      <c r="C58" s="70"/>
      <c r="D58" s="170">
        <v>385.93099999999993</v>
      </c>
      <c r="E58" s="171">
        <v>233.392</v>
      </c>
      <c r="F58" s="171">
        <v>309.87900000000002</v>
      </c>
      <c r="G58" s="171">
        <v>240.35299999999989</v>
      </c>
      <c r="H58" s="172">
        <v>237.51200000000003</v>
      </c>
      <c r="I58" s="169">
        <v>227.62699999999998</v>
      </c>
      <c r="J58" s="169">
        <v>238.87999999999997</v>
      </c>
      <c r="K58" s="169">
        <v>261.46000000000004</v>
      </c>
      <c r="L58" s="169">
        <v>242.32099999999997</v>
      </c>
      <c r="M58" s="169">
        <v>187.64400000000001</v>
      </c>
      <c r="N58" s="169">
        <v>202.05788999999999</v>
      </c>
      <c r="O58" s="169">
        <v>235.51500000000001</v>
      </c>
      <c r="P58" s="169">
        <v>256.49900000000002</v>
      </c>
      <c r="Q58" s="184"/>
    </row>
    <row r="59" spans="1:17" s="138" customFormat="1" ht="16.5" customHeight="1" x14ac:dyDescent="0.25">
      <c r="A59" s="64" t="s">
        <v>148</v>
      </c>
      <c r="B59" s="64" t="s">
        <v>149</v>
      </c>
      <c r="C59" s="70"/>
      <c r="D59" s="170">
        <v>215.26200000000003</v>
      </c>
      <c r="E59" s="171">
        <v>45.002999999999986</v>
      </c>
      <c r="F59" s="171">
        <v>109.405</v>
      </c>
      <c r="G59" s="171">
        <v>32.588000000000022</v>
      </c>
      <c r="H59" s="172">
        <v>16.189999999999969</v>
      </c>
      <c r="I59" s="169">
        <v>7.4410000000000593</v>
      </c>
      <c r="J59" s="169">
        <v>67.549000000000007</v>
      </c>
      <c r="K59" s="169">
        <v>8.5370000000000061</v>
      </c>
      <c r="L59" s="169">
        <v>9.6329999999999991</v>
      </c>
      <c r="M59" s="169">
        <v>9.0510000000000002</v>
      </c>
      <c r="N59" s="169">
        <v>9.0152359999999998</v>
      </c>
      <c r="O59" s="169">
        <v>10.593</v>
      </c>
      <c r="P59" s="169">
        <v>11.553000000000001</v>
      </c>
      <c r="Q59" s="184"/>
    </row>
    <row r="60" spans="1:17" s="138" customFormat="1" ht="16.5" customHeight="1" x14ac:dyDescent="0.25">
      <c r="A60" s="64" t="s">
        <v>150</v>
      </c>
      <c r="B60" s="64" t="s">
        <v>151</v>
      </c>
      <c r="C60" s="70"/>
      <c r="D60" s="170">
        <v>165.25700000000001</v>
      </c>
      <c r="E60" s="171">
        <v>182.41499999999999</v>
      </c>
      <c r="F60" s="171">
        <v>193.84299999999999</v>
      </c>
      <c r="G60" s="171">
        <v>200.131</v>
      </c>
      <c r="H60" s="172">
        <v>214.19</v>
      </c>
      <c r="I60" s="169">
        <v>214.18800000000002</v>
      </c>
      <c r="J60" s="169">
        <v>163.78100000000001</v>
      </c>
      <c r="K60" s="169">
        <v>246.755</v>
      </c>
      <c r="L60" s="169">
        <v>228.69</v>
      </c>
      <c r="M60" s="169">
        <v>169.77699999999999</v>
      </c>
      <c r="N60" s="169">
        <v>185.22223500000001</v>
      </c>
      <c r="O60" s="169">
        <v>217.41900000000001</v>
      </c>
      <c r="P60" s="169">
        <v>237</v>
      </c>
      <c r="Q60" s="184"/>
    </row>
    <row r="61" spans="1:17" s="138" customFormat="1" ht="16.5" customHeight="1" x14ac:dyDescent="0.25">
      <c r="A61" s="66" t="s">
        <v>152</v>
      </c>
      <c r="B61" s="66" t="s">
        <v>153</v>
      </c>
      <c r="C61" s="70"/>
      <c r="D61" s="170">
        <v>207.94100000000014</v>
      </c>
      <c r="E61" s="170">
        <v>433.82400000000001</v>
      </c>
      <c r="F61" s="170">
        <v>275.91399999999999</v>
      </c>
      <c r="G61" s="170">
        <v>486.34700000000004</v>
      </c>
      <c r="H61" s="169">
        <v>534.67499999999995</v>
      </c>
      <c r="I61" s="169">
        <v>713.93599999999992</v>
      </c>
      <c r="J61" s="169">
        <v>736.20999999999992</v>
      </c>
      <c r="K61" s="169">
        <v>619.94499999999994</v>
      </c>
      <c r="L61" s="169">
        <v>554.54999999999995</v>
      </c>
      <c r="M61" s="169">
        <v>596.66099999999994</v>
      </c>
      <c r="N61" s="169">
        <v>587.25502200000005</v>
      </c>
      <c r="O61" s="169">
        <v>566.16000000000008</v>
      </c>
      <c r="P61" s="169">
        <v>861.78599999999983</v>
      </c>
      <c r="Q61" s="184"/>
    </row>
    <row r="62" spans="1:17" s="138" customFormat="1" ht="18" customHeight="1" x14ac:dyDescent="0.25">
      <c r="A62" s="78" t="s">
        <v>154</v>
      </c>
      <c r="B62" s="78" t="s">
        <v>155</v>
      </c>
      <c r="C62" s="79" t="s">
        <v>95</v>
      </c>
      <c r="D62" s="170">
        <v>921.19399999999996</v>
      </c>
      <c r="E62" s="170">
        <v>933.64099999999996</v>
      </c>
      <c r="F62" s="171">
        <v>882.74199999999996</v>
      </c>
      <c r="G62" s="170">
        <v>1102.972</v>
      </c>
      <c r="H62" s="169">
        <v>1311.694</v>
      </c>
      <c r="I62" s="169">
        <v>1417.569</v>
      </c>
      <c r="J62" s="169">
        <v>1477.021</v>
      </c>
      <c r="K62" s="169">
        <v>1415.1089999999999</v>
      </c>
      <c r="L62" s="169">
        <v>1373.002</v>
      </c>
      <c r="M62" s="169">
        <v>1220.1679999999999</v>
      </c>
      <c r="N62" s="169">
        <v>1209.547</v>
      </c>
      <c r="O62" s="169">
        <v>1163.152</v>
      </c>
      <c r="P62" s="169">
        <v>1134.4739999999999</v>
      </c>
      <c r="Q62" s="184"/>
    </row>
    <row r="63" spans="1:17" s="138" customFormat="1" ht="16.5" customHeight="1" x14ac:dyDescent="0.25">
      <c r="A63" s="80" t="s">
        <v>156</v>
      </c>
      <c r="B63" s="80" t="s">
        <v>100</v>
      </c>
      <c r="C63" s="59" t="s">
        <v>101</v>
      </c>
      <c r="D63" s="170">
        <v>921.19399999999996</v>
      </c>
      <c r="E63" s="170">
        <v>933.64099999999996</v>
      </c>
      <c r="F63" s="171">
        <v>882.74199999999996</v>
      </c>
      <c r="G63" s="170">
        <v>1102.972</v>
      </c>
      <c r="H63" s="169">
        <v>1311.694</v>
      </c>
      <c r="I63" s="169">
        <v>1417.569</v>
      </c>
      <c r="J63" s="169">
        <v>1477.021</v>
      </c>
      <c r="K63" s="169">
        <v>1415.1089999999999</v>
      </c>
      <c r="L63" s="169">
        <v>1373.002</v>
      </c>
      <c r="M63" s="169">
        <v>1220.1679999999999</v>
      </c>
      <c r="N63" s="169">
        <v>1209.547</v>
      </c>
      <c r="O63" s="169">
        <v>1163.152</v>
      </c>
      <c r="P63" s="169">
        <v>1134.4739999999999</v>
      </c>
      <c r="Q63" s="184"/>
    </row>
    <row r="64" spans="1:17" s="138" customFormat="1" ht="16.5" customHeight="1" x14ac:dyDescent="0.25">
      <c r="A64" s="80" t="s">
        <v>157</v>
      </c>
      <c r="B64" s="80" t="s">
        <v>158</v>
      </c>
      <c r="C64" s="59" t="s">
        <v>159</v>
      </c>
      <c r="D64" s="170">
        <v>0</v>
      </c>
      <c r="E64" s="170">
        <v>0</v>
      </c>
      <c r="F64" s="170">
        <v>0</v>
      </c>
      <c r="G64" s="170">
        <v>0</v>
      </c>
      <c r="H64" s="169">
        <v>0</v>
      </c>
      <c r="I64" s="169">
        <v>0</v>
      </c>
      <c r="J64" s="169">
        <v>0</v>
      </c>
      <c r="K64" s="169">
        <v>0</v>
      </c>
      <c r="L64" s="169">
        <v>0</v>
      </c>
      <c r="M64" s="169">
        <v>0</v>
      </c>
      <c r="N64" s="169">
        <v>0</v>
      </c>
      <c r="O64" s="169">
        <v>0</v>
      </c>
      <c r="P64" s="169">
        <v>0</v>
      </c>
      <c r="Q64" s="184"/>
    </row>
    <row r="65" spans="1:17" s="138" customFormat="1" ht="16.5" customHeight="1" x14ac:dyDescent="0.25">
      <c r="A65" s="78" t="s">
        <v>160</v>
      </c>
      <c r="B65" s="78" t="s">
        <v>161</v>
      </c>
      <c r="C65" s="79" t="s">
        <v>162</v>
      </c>
      <c r="D65" s="170">
        <v>11147.482</v>
      </c>
      <c r="E65" s="170">
        <v>12334.68</v>
      </c>
      <c r="F65" s="170">
        <v>13234.159</v>
      </c>
      <c r="G65" s="170">
        <v>13213.635</v>
      </c>
      <c r="H65" s="169">
        <v>13743.616</v>
      </c>
      <c r="I65" s="169">
        <v>14097.726000000001</v>
      </c>
      <c r="J65" s="169">
        <v>14500.932000000001</v>
      </c>
      <c r="K65" s="169">
        <v>14960.206</v>
      </c>
      <c r="L65" s="169">
        <v>15520.054</v>
      </c>
      <c r="M65" s="169">
        <v>15718.116</v>
      </c>
      <c r="N65" s="169">
        <v>16335.603999999999</v>
      </c>
      <c r="O65" s="169">
        <v>17441.819</v>
      </c>
      <c r="P65" s="169">
        <v>19371.599999999999</v>
      </c>
      <c r="Q65" s="184"/>
    </row>
    <row r="66" spans="1:17" ht="16.5" customHeight="1" x14ac:dyDescent="0.25">
      <c r="A66" s="66" t="s">
        <v>163</v>
      </c>
      <c r="B66" s="66" t="s">
        <v>164</v>
      </c>
      <c r="C66" s="59" t="s">
        <v>165</v>
      </c>
      <c r="D66" s="170">
        <v>7987.7860000000001</v>
      </c>
      <c r="E66" s="170">
        <v>9049.2219999999998</v>
      </c>
      <c r="F66" s="170">
        <v>9752.25</v>
      </c>
      <c r="G66" s="170">
        <v>9820.7649999999994</v>
      </c>
      <c r="H66" s="169">
        <v>10242.106</v>
      </c>
      <c r="I66" s="169">
        <v>10433.272999999999</v>
      </c>
      <c r="J66" s="169">
        <v>10670.956</v>
      </c>
      <c r="K66" s="169">
        <v>10967.342000000001</v>
      </c>
      <c r="L66" s="169">
        <v>11281.623</v>
      </c>
      <c r="M66" s="169">
        <v>11468.924999999999</v>
      </c>
      <c r="N66" s="169">
        <v>11855.535</v>
      </c>
      <c r="O66" s="169">
        <v>12599.573</v>
      </c>
      <c r="P66" s="169">
        <v>14454.603999999999</v>
      </c>
      <c r="Q66" s="184"/>
    </row>
    <row r="67" spans="1:17" ht="16.5" customHeight="1" x14ac:dyDescent="0.25">
      <c r="A67" s="81" t="s">
        <v>166</v>
      </c>
      <c r="B67" s="81" t="s">
        <v>167</v>
      </c>
      <c r="C67" s="61"/>
      <c r="D67" s="170">
        <v>70.034000000000006</v>
      </c>
      <c r="E67" s="170">
        <v>56.390999999999998</v>
      </c>
      <c r="F67" s="170">
        <v>104.119</v>
      </c>
      <c r="G67" s="170">
        <v>72.921000000000006</v>
      </c>
      <c r="H67" s="169">
        <v>57.134</v>
      </c>
      <c r="I67" s="169">
        <v>38.021999999999998</v>
      </c>
      <c r="J67" s="169">
        <v>50.674999999999997</v>
      </c>
      <c r="K67" s="169">
        <v>39.174999999999997</v>
      </c>
      <c r="L67" s="169">
        <v>69.275999999999996</v>
      </c>
      <c r="M67" s="169">
        <v>53.323</v>
      </c>
      <c r="N67" s="169">
        <v>53.108972999999999</v>
      </c>
      <c r="O67" s="169">
        <v>45.393000000000001</v>
      </c>
      <c r="P67" s="169">
        <v>628.05499999999995</v>
      </c>
      <c r="Q67" s="184"/>
    </row>
    <row r="68" spans="1:17" ht="16.5" customHeight="1" x14ac:dyDescent="0.25">
      <c r="A68" s="81" t="s">
        <v>168</v>
      </c>
      <c r="B68" s="81" t="s">
        <v>169</v>
      </c>
      <c r="C68" s="61"/>
      <c r="D68" s="170">
        <v>246.61600000000001</v>
      </c>
      <c r="E68" s="170">
        <v>316.95999999999998</v>
      </c>
      <c r="F68" s="170">
        <v>338.78500000000003</v>
      </c>
      <c r="G68" s="170">
        <v>381.76400000000001</v>
      </c>
      <c r="H68" s="169">
        <v>428.45800000000003</v>
      </c>
      <c r="I68" s="169">
        <v>404.19499999999999</v>
      </c>
      <c r="J68" s="169">
        <v>386.42199999999997</v>
      </c>
      <c r="K68" s="169">
        <v>420.91399999999999</v>
      </c>
      <c r="L68" s="169">
        <v>479.09399999999999</v>
      </c>
      <c r="M68" s="169">
        <v>570.71899999999994</v>
      </c>
      <c r="N68" s="169">
        <v>667.16800000000001</v>
      </c>
      <c r="O68" s="169">
        <v>768.67500000000007</v>
      </c>
      <c r="P68" s="169">
        <v>1051.385</v>
      </c>
      <c r="Q68" s="184"/>
    </row>
    <row r="69" spans="1:17" ht="16.5" customHeight="1" x14ac:dyDescent="0.25">
      <c r="A69" s="81" t="s">
        <v>170</v>
      </c>
      <c r="B69" s="81" t="s">
        <v>171</v>
      </c>
      <c r="C69" s="61"/>
      <c r="D69" s="170">
        <v>4531.942</v>
      </c>
      <c r="E69" s="170">
        <v>5034.7359999999999</v>
      </c>
      <c r="F69" s="170">
        <v>5244.51</v>
      </c>
      <c r="G69" s="170">
        <v>5390.7460000000001</v>
      </c>
      <c r="H69" s="169">
        <v>5639.5029999999997</v>
      </c>
      <c r="I69" s="169">
        <v>6053.0309999999999</v>
      </c>
      <c r="J69" s="169">
        <v>6416.4940000000006</v>
      </c>
      <c r="K69" s="169">
        <v>6596.7930000000006</v>
      </c>
      <c r="L69" s="169">
        <v>6829.8070000000007</v>
      </c>
      <c r="M69" s="169">
        <v>7128.82</v>
      </c>
      <c r="N69" s="169">
        <v>7422.9960000000001</v>
      </c>
      <c r="O69" s="169">
        <v>7746.723</v>
      </c>
      <c r="P69" s="169">
        <v>8090.4840000000004</v>
      </c>
      <c r="Q69" s="184"/>
    </row>
    <row r="70" spans="1:17" ht="16.5" customHeight="1" x14ac:dyDescent="0.25">
      <c r="A70" s="81" t="s">
        <v>172</v>
      </c>
      <c r="B70" s="81" t="s">
        <v>173</v>
      </c>
      <c r="C70" s="61"/>
      <c r="D70" s="170">
        <v>66.120999999999995</v>
      </c>
      <c r="E70" s="170">
        <v>172.43</v>
      </c>
      <c r="F70" s="170">
        <v>150.339</v>
      </c>
      <c r="G70" s="170">
        <v>163.334</v>
      </c>
      <c r="H70" s="170">
        <v>175.773</v>
      </c>
      <c r="I70" s="170">
        <v>174.30799999999999</v>
      </c>
      <c r="J70" s="170">
        <v>154.721</v>
      </c>
      <c r="K70" s="170">
        <v>158.624</v>
      </c>
      <c r="L70" s="170">
        <v>171.63</v>
      </c>
      <c r="M70" s="170">
        <v>167.655</v>
      </c>
      <c r="N70" s="170">
        <v>183.74527900000001</v>
      </c>
      <c r="O70" s="170">
        <v>214.19499999999999</v>
      </c>
      <c r="P70" s="170">
        <v>329.21199999999999</v>
      </c>
      <c r="Q70" s="184"/>
    </row>
    <row r="71" spans="1:17" ht="16.5" customHeight="1" x14ac:dyDescent="0.25">
      <c r="A71" s="81" t="s">
        <v>174</v>
      </c>
      <c r="B71" s="81" t="s">
        <v>175</v>
      </c>
      <c r="C71" s="61"/>
      <c r="D71" s="170">
        <v>1086.5720000000001</v>
      </c>
      <c r="E71" s="170">
        <v>1211.0309999999999</v>
      </c>
      <c r="F71" s="170">
        <v>1364.961</v>
      </c>
      <c r="G71" s="170">
        <v>1376.3489999999999</v>
      </c>
      <c r="H71" s="170">
        <v>1381.508</v>
      </c>
      <c r="I71" s="170">
        <v>1374.616</v>
      </c>
      <c r="J71" s="170">
        <v>1362.7940000000001</v>
      </c>
      <c r="K71" s="170">
        <v>1336.7550000000001</v>
      </c>
      <c r="L71" s="170">
        <v>1318.2619999999999</v>
      </c>
      <c r="M71" s="170">
        <v>1309.6369999999999</v>
      </c>
      <c r="N71" s="170">
        <v>1346.0884320000002</v>
      </c>
      <c r="O71" s="170">
        <v>1538.71</v>
      </c>
      <c r="P71" s="170">
        <v>2042.8039999999999</v>
      </c>
      <c r="Q71" s="184"/>
    </row>
    <row r="72" spans="1:17" ht="16.5" customHeight="1" x14ac:dyDescent="0.25">
      <c r="A72" s="64" t="s">
        <v>176</v>
      </c>
      <c r="B72" s="64" t="s">
        <v>177</v>
      </c>
      <c r="C72" s="61"/>
      <c r="D72" s="170">
        <v>268.47500000000002</v>
      </c>
      <c r="E72" s="170">
        <v>308.18900000000002</v>
      </c>
      <c r="F72" s="170">
        <v>318.96699999999998</v>
      </c>
      <c r="G72" s="170">
        <v>315.02</v>
      </c>
      <c r="H72" s="170">
        <v>316.46300000000002</v>
      </c>
      <c r="I72" s="170">
        <v>318.49400000000003</v>
      </c>
      <c r="J72" s="170">
        <v>319.09399999999999</v>
      </c>
      <c r="K72" s="170">
        <v>315.59899999999999</v>
      </c>
      <c r="L72" s="170">
        <v>312.51400000000001</v>
      </c>
      <c r="M72" s="170">
        <v>311.06200000000001</v>
      </c>
      <c r="N72" s="170">
        <v>312.72126300000002</v>
      </c>
      <c r="O72" s="170">
        <v>322.29700000000003</v>
      </c>
      <c r="P72" s="170">
        <v>332.11599999999999</v>
      </c>
      <c r="Q72" s="184"/>
    </row>
    <row r="73" spans="1:17" ht="16.5" customHeight="1" x14ac:dyDescent="0.25">
      <c r="A73" s="64" t="s">
        <v>178</v>
      </c>
      <c r="B73" s="64" t="s">
        <v>179</v>
      </c>
      <c r="C73" s="61"/>
      <c r="D73" s="170">
        <v>22.914999999999999</v>
      </c>
      <c r="E73" s="170">
        <v>8.7729999999999997</v>
      </c>
      <c r="F73" s="170">
        <v>8.8369999999999997</v>
      </c>
      <c r="G73" s="170">
        <v>8.8719999999999999</v>
      </c>
      <c r="H73" s="170">
        <v>8.8829999999999991</v>
      </c>
      <c r="I73" s="170">
        <v>8.9819999999999993</v>
      </c>
      <c r="J73" s="170">
        <v>35.101999999999997</v>
      </c>
      <c r="K73" s="170">
        <v>41.463000000000001</v>
      </c>
      <c r="L73" s="170">
        <v>43.89</v>
      </c>
      <c r="M73" s="170">
        <v>44.012</v>
      </c>
      <c r="N73" s="170">
        <v>44.011204999999997</v>
      </c>
      <c r="O73" s="170">
        <v>43.396999999999998</v>
      </c>
      <c r="P73" s="170">
        <v>42.915999999999997</v>
      </c>
      <c r="Q73" s="184"/>
    </row>
    <row r="74" spans="1:17" ht="16.5" customHeight="1" x14ac:dyDescent="0.25">
      <c r="A74" s="64" t="s">
        <v>180</v>
      </c>
      <c r="B74" s="64" t="s">
        <v>181</v>
      </c>
      <c r="C74" s="61"/>
      <c r="D74" s="170">
        <v>0</v>
      </c>
      <c r="E74" s="171">
        <v>268.46499999999997</v>
      </c>
      <c r="F74" s="171">
        <v>334.488</v>
      </c>
      <c r="G74" s="171">
        <v>352.24</v>
      </c>
      <c r="H74" s="171">
        <v>343.54300000000001</v>
      </c>
      <c r="I74" s="170">
        <v>349.31599999999997</v>
      </c>
      <c r="J74" s="170">
        <v>356.00200000000001</v>
      </c>
      <c r="K74" s="170">
        <v>355.279</v>
      </c>
      <c r="L74" s="170">
        <v>352.44400000000002</v>
      </c>
      <c r="M74" s="170">
        <v>361.29899999999998</v>
      </c>
      <c r="N74" s="170">
        <v>368.68789400000003</v>
      </c>
      <c r="O74" s="170">
        <v>377.34199999999998</v>
      </c>
      <c r="P74" s="170">
        <v>581.64</v>
      </c>
      <c r="Q74" s="184"/>
    </row>
    <row r="75" spans="1:17" ht="16.5" customHeight="1" x14ac:dyDescent="0.25">
      <c r="A75" s="64" t="s">
        <v>182</v>
      </c>
      <c r="B75" s="64" t="s">
        <v>183</v>
      </c>
      <c r="C75" s="61"/>
      <c r="D75" s="170">
        <v>247.214</v>
      </c>
      <c r="E75" s="171">
        <v>275.601</v>
      </c>
      <c r="F75" s="171">
        <v>322.87700000000001</v>
      </c>
      <c r="G75" s="171">
        <v>313.17500000000001</v>
      </c>
      <c r="H75" s="171">
        <v>308.98899999999998</v>
      </c>
      <c r="I75" s="170">
        <v>273.64400000000001</v>
      </c>
      <c r="J75" s="170">
        <v>244.45699999999999</v>
      </c>
      <c r="K75" s="170">
        <v>213.18100000000001</v>
      </c>
      <c r="L75" s="170">
        <v>182.68600000000001</v>
      </c>
      <c r="M75" s="170">
        <v>153.786</v>
      </c>
      <c r="N75" s="170">
        <v>124.999</v>
      </c>
      <c r="O75" s="170">
        <v>111.081</v>
      </c>
      <c r="P75" s="170">
        <v>112.911</v>
      </c>
      <c r="Q75" s="184"/>
    </row>
    <row r="76" spans="1:17" ht="16.5" customHeight="1" x14ac:dyDescent="0.25">
      <c r="A76" s="64" t="s">
        <v>184</v>
      </c>
      <c r="B76" s="64" t="s">
        <v>185</v>
      </c>
      <c r="C76" s="61"/>
      <c r="D76" s="170">
        <v>177.84200000000001</v>
      </c>
      <c r="E76" s="171">
        <v>184.589</v>
      </c>
      <c r="F76" s="171">
        <v>207.06299999999999</v>
      </c>
      <c r="G76" s="171">
        <v>210.56700000000001</v>
      </c>
      <c r="H76" s="171">
        <v>225.48699999999999</v>
      </c>
      <c r="I76" s="170">
        <v>232.52099999999999</v>
      </c>
      <c r="J76" s="170">
        <v>235.774</v>
      </c>
      <c r="K76" s="170">
        <v>231.63499999999999</v>
      </c>
      <c r="L76" s="170">
        <v>226.34299999999999</v>
      </c>
      <c r="M76" s="170">
        <v>243.81100000000001</v>
      </c>
      <c r="N76" s="170">
        <v>292.86207000000002</v>
      </c>
      <c r="O76" s="170">
        <v>395.51100000000002</v>
      </c>
      <c r="P76" s="170">
        <v>453.20000000000005</v>
      </c>
      <c r="Q76" s="184"/>
    </row>
    <row r="77" spans="1:17" ht="16.5" customHeight="1" x14ac:dyDescent="0.25">
      <c r="A77" s="64" t="s">
        <v>186</v>
      </c>
      <c r="B77" s="64" t="s">
        <v>187</v>
      </c>
      <c r="C77" s="61"/>
      <c r="D77" s="170">
        <v>370.12599999999998</v>
      </c>
      <c r="E77" s="171">
        <v>165.41399999999999</v>
      </c>
      <c r="F77" s="171">
        <v>172.72900000000001</v>
      </c>
      <c r="G77" s="171">
        <v>176.47499999999999</v>
      </c>
      <c r="H77" s="171">
        <v>178.143</v>
      </c>
      <c r="I77" s="170">
        <v>191.65899999999999</v>
      </c>
      <c r="J77" s="170">
        <v>172.36500000000001</v>
      </c>
      <c r="K77" s="170">
        <v>179.59800000000001</v>
      </c>
      <c r="L77" s="170">
        <v>200.38499999999999</v>
      </c>
      <c r="M77" s="170">
        <v>195.667</v>
      </c>
      <c r="N77" s="170">
        <v>202.80699999999999</v>
      </c>
      <c r="O77" s="170">
        <v>289.08199999999999</v>
      </c>
      <c r="P77" s="170">
        <v>520.02099999999973</v>
      </c>
      <c r="Q77" s="184"/>
    </row>
    <row r="78" spans="1:17" ht="16.5" customHeight="1" x14ac:dyDescent="0.25">
      <c r="A78" s="81" t="s">
        <v>188</v>
      </c>
      <c r="B78" s="81" t="s">
        <v>189</v>
      </c>
      <c r="C78" s="61" t="s">
        <v>190</v>
      </c>
      <c r="D78" s="170">
        <v>1208.5450000000001</v>
      </c>
      <c r="E78" s="170">
        <v>1399.85</v>
      </c>
      <c r="F78" s="170">
        <v>1564.23</v>
      </c>
      <c r="G78" s="170">
        <v>1446.9469999999999</v>
      </c>
      <c r="H78" s="170">
        <v>1599.2909999999999</v>
      </c>
      <c r="I78" s="170">
        <v>1541.4659999999999</v>
      </c>
      <c r="J78" s="170">
        <v>1447.056</v>
      </c>
      <c r="K78" s="170">
        <v>1582.232</v>
      </c>
      <c r="L78" s="170">
        <v>1717.7539999999999</v>
      </c>
      <c r="M78" s="170">
        <v>1636.7629999999999</v>
      </c>
      <c r="N78" s="170">
        <v>1574.481</v>
      </c>
      <c r="O78" s="170">
        <v>1563.624</v>
      </c>
      <c r="P78" s="170">
        <v>1490.9869999999999</v>
      </c>
      <c r="Q78" s="184"/>
    </row>
    <row r="79" spans="1:17" ht="16.5" customHeight="1" x14ac:dyDescent="0.25">
      <c r="A79" s="82" t="s">
        <v>191</v>
      </c>
      <c r="B79" s="82" t="s">
        <v>192</v>
      </c>
      <c r="C79" s="61"/>
      <c r="D79" s="170">
        <v>211.08799999999999</v>
      </c>
      <c r="E79" s="170">
        <v>235.84200000000001</v>
      </c>
      <c r="F79" s="170">
        <v>221.084</v>
      </c>
      <c r="G79" s="170">
        <v>237.16800000000001</v>
      </c>
      <c r="H79" s="170">
        <v>238.774</v>
      </c>
      <c r="I79" s="170">
        <v>262.14800000000002</v>
      </c>
      <c r="J79" s="170">
        <v>232.90899999999999</v>
      </c>
      <c r="K79" s="170">
        <v>227.756</v>
      </c>
      <c r="L79" s="170">
        <v>325.654</v>
      </c>
      <c r="M79" s="170">
        <v>336.62799999999999</v>
      </c>
      <c r="N79" s="170">
        <v>385.50399999999996</v>
      </c>
      <c r="O79" s="170">
        <v>360.84299999999996</v>
      </c>
      <c r="P79" s="170">
        <v>320.26100000000002</v>
      </c>
      <c r="Q79" s="184"/>
    </row>
    <row r="80" spans="1:17" ht="16.5" customHeight="1" x14ac:dyDescent="0.25">
      <c r="A80" s="82" t="s">
        <v>193</v>
      </c>
      <c r="B80" s="82" t="s">
        <v>194</v>
      </c>
      <c r="C80" s="61"/>
      <c r="D80" s="170">
        <v>997.45699999999999</v>
      </c>
      <c r="E80" s="170">
        <v>1162.3820000000001</v>
      </c>
      <c r="F80" s="170">
        <v>1341.2249999999999</v>
      </c>
      <c r="G80" s="170">
        <v>1207.549</v>
      </c>
      <c r="H80" s="170">
        <v>1358.204</v>
      </c>
      <c r="I80" s="170">
        <v>1276.828</v>
      </c>
      <c r="J80" s="170">
        <v>1211.5350000000001</v>
      </c>
      <c r="K80" s="170">
        <v>1351.6279999999999</v>
      </c>
      <c r="L80" s="170">
        <v>1392.1</v>
      </c>
      <c r="M80" s="170">
        <v>1300.135</v>
      </c>
      <c r="N80" s="170">
        <v>1188.977441</v>
      </c>
      <c r="O80" s="170">
        <v>1202.7809999999999</v>
      </c>
      <c r="P80" s="170">
        <v>1167.029</v>
      </c>
      <c r="Q80" s="184"/>
    </row>
    <row r="81" spans="1:17" ht="16.5" customHeight="1" x14ac:dyDescent="0.25">
      <c r="A81" s="65" t="s">
        <v>195</v>
      </c>
      <c r="B81" s="65" t="s">
        <v>196</v>
      </c>
      <c r="C81" s="59" t="s">
        <v>197</v>
      </c>
      <c r="D81" s="169">
        <v>3159.6959999999999</v>
      </c>
      <c r="E81" s="169">
        <v>3285.4580000000001</v>
      </c>
      <c r="F81" s="169">
        <v>3481.9090000000001</v>
      </c>
      <c r="G81" s="169">
        <v>3392.87</v>
      </c>
      <c r="H81" s="170">
        <v>3501.51</v>
      </c>
      <c r="I81" s="170">
        <v>3664.453</v>
      </c>
      <c r="J81" s="170">
        <v>3829.9760000000001</v>
      </c>
      <c r="K81" s="170">
        <v>3992.864</v>
      </c>
      <c r="L81" s="170">
        <v>4238.4309999999996</v>
      </c>
      <c r="M81" s="170">
        <v>4249.1909999999998</v>
      </c>
      <c r="N81" s="170">
        <v>4480.0690000000004</v>
      </c>
      <c r="O81" s="170">
        <v>4842.2460000000001</v>
      </c>
      <c r="P81" s="170">
        <v>4916.9960000000001</v>
      </c>
      <c r="Q81" s="184"/>
    </row>
    <row r="82" spans="1:17" s="138" customFormat="1" ht="16.5" customHeight="1" x14ac:dyDescent="0.25">
      <c r="A82" s="78" t="s">
        <v>110</v>
      </c>
      <c r="B82" s="78" t="s">
        <v>198</v>
      </c>
      <c r="C82" s="79" t="s">
        <v>112</v>
      </c>
      <c r="D82" s="169">
        <v>919.12599999999998</v>
      </c>
      <c r="E82" s="169">
        <v>1075.2550000000001</v>
      </c>
      <c r="F82" s="169">
        <v>964.303</v>
      </c>
      <c r="G82" s="169">
        <v>959.92200000000003</v>
      </c>
      <c r="H82" s="169">
        <v>982.32899999999995</v>
      </c>
      <c r="I82" s="169">
        <v>1162.116</v>
      </c>
      <c r="J82" s="169">
        <v>1185.3240000000001</v>
      </c>
      <c r="K82" s="169">
        <v>1445.818</v>
      </c>
      <c r="L82" s="169">
        <v>1314.55</v>
      </c>
      <c r="M82" s="169">
        <v>1136.943</v>
      </c>
      <c r="N82" s="169">
        <v>1638.0920000000001</v>
      </c>
      <c r="O82" s="169">
        <v>1712.4110000000001</v>
      </c>
      <c r="P82" s="169">
        <v>1776.89</v>
      </c>
      <c r="Q82" s="184"/>
    </row>
    <row r="83" spans="1:17" s="138" customFormat="1" ht="16.5" customHeight="1" x14ac:dyDescent="0.25">
      <c r="A83" s="66" t="s">
        <v>199</v>
      </c>
      <c r="B83" s="66" t="s">
        <v>200</v>
      </c>
      <c r="C83" s="61" t="s">
        <v>190</v>
      </c>
      <c r="D83" s="169">
        <v>519.57100000000003</v>
      </c>
      <c r="E83" s="169">
        <v>612.11599999999999</v>
      </c>
      <c r="F83" s="169">
        <v>520.27</v>
      </c>
      <c r="G83" s="169">
        <v>582.13900000000001</v>
      </c>
      <c r="H83" s="170">
        <v>640.31099999999992</v>
      </c>
      <c r="I83" s="170">
        <v>713.40899999999999</v>
      </c>
      <c r="J83" s="170">
        <v>595.96500000000003</v>
      </c>
      <c r="K83" s="170">
        <v>725.07599999999991</v>
      </c>
      <c r="L83" s="170">
        <v>684.19600000000003</v>
      </c>
      <c r="M83" s="170">
        <v>601.95900000000006</v>
      </c>
      <c r="N83" s="170">
        <v>763.63699999999994</v>
      </c>
      <c r="O83" s="170">
        <v>750.226</v>
      </c>
      <c r="P83" s="170">
        <v>877.39199999999994</v>
      </c>
      <c r="Q83" s="184"/>
    </row>
    <row r="84" spans="1:17" s="138" customFormat="1" ht="16.5" customHeight="1" x14ac:dyDescent="0.25">
      <c r="A84" s="66" t="s">
        <v>293</v>
      </c>
      <c r="B84" s="66"/>
      <c r="C84" s="61"/>
      <c r="D84" s="169"/>
      <c r="E84" s="169"/>
      <c r="F84" s="169"/>
      <c r="G84" s="169"/>
      <c r="H84" s="170"/>
      <c r="I84" s="170"/>
      <c r="J84" s="170"/>
      <c r="K84" s="170"/>
      <c r="L84" s="170">
        <v>360.66</v>
      </c>
      <c r="M84" s="170">
        <v>374.71300000000002</v>
      </c>
      <c r="N84" s="170">
        <v>435.49</v>
      </c>
      <c r="O84" s="170">
        <v>490.98200000000003</v>
      </c>
      <c r="P84" s="170">
        <v>574.09100000000001</v>
      </c>
      <c r="Q84" s="184"/>
    </row>
    <row r="85" spans="1:17" s="138" customFormat="1" ht="16.5" customHeight="1" x14ac:dyDescent="0.25">
      <c r="A85" s="66" t="s">
        <v>201</v>
      </c>
      <c r="B85" s="66" t="s">
        <v>202</v>
      </c>
      <c r="C85" s="61"/>
      <c r="D85" s="169">
        <v>49.18</v>
      </c>
      <c r="E85" s="169">
        <v>55.18</v>
      </c>
      <c r="F85" s="169">
        <v>44.145000000000003</v>
      </c>
      <c r="G85" s="169">
        <v>41.97</v>
      </c>
      <c r="H85" s="170">
        <v>44.695</v>
      </c>
      <c r="I85" s="170">
        <v>46.707000000000001</v>
      </c>
      <c r="J85" s="170">
        <v>52.192999999999998</v>
      </c>
      <c r="K85" s="170">
        <v>56.970000000000006</v>
      </c>
      <c r="L85" s="170">
        <v>61.631</v>
      </c>
      <c r="M85" s="170">
        <v>63.429000000000002</v>
      </c>
      <c r="N85" s="170">
        <v>68.343044000000006</v>
      </c>
      <c r="O85" s="170">
        <v>73.070999999999998</v>
      </c>
      <c r="P85" s="170">
        <v>53.392000000000003</v>
      </c>
      <c r="Q85" s="184"/>
    </row>
    <row r="86" spans="1:17" s="138" customFormat="1" ht="16.5" customHeight="1" x14ac:dyDescent="0.25">
      <c r="A86" s="83" t="s">
        <v>203</v>
      </c>
      <c r="B86" s="83" t="s">
        <v>204</v>
      </c>
      <c r="C86" s="57" t="s">
        <v>205</v>
      </c>
      <c r="D86" s="140">
        <v>2893.6910000000003</v>
      </c>
      <c r="E86" s="140">
        <v>3705.5039999999999</v>
      </c>
      <c r="F86" s="140">
        <v>3025.3629999999998</v>
      </c>
      <c r="G86" s="140">
        <v>3224.181</v>
      </c>
      <c r="H86" s="133">
        <v>2829.1069999999995</v>
      </c>
      <c r="I86" s="133">
        <v>2941.0520000000001</v>
      </c>
      <c r="J86" s="133">
        <v>3521.9479999999999</v>
      </c>
      <c r="K86" s="133">
        <v>5760.9669999999996</v>
      </c>
      <c r="L86" s="133">
        <v>3306.6109999999999</v>
      </c>
      <c r="M86" s="133">
        <v>3067.7180000000003</v>
      </c>
      <c r="N86" s="133">
        <v>3699.5430000000001</v>
      </c>
      <c r="O86" s="133">
        <v>3794.8249999999998</v>
      </c>
      <c r="P86" s="133">
        <v>4059.645</v>
      </c>
      <c r="Q86" s="184"/>
    </row>
    <row r="87" spans="1:17" s="134" customFormat="1" ht="16.5" customHeight="1" x14ac:dyDescent="0.25">
      <c r="A87" s="71" t="s">
        <v>206</v>
      </c>
      <c r="B87" s="71" t="s">
        <v>207</v>
      </c>
      <c r="C87" s="79" t="s">
        <v>208</v>
      </c>
      <c r="D87" s="165">
        <v>2262.2150000000001</v>
      </c>
      <c r="E87" s="165">
        <v>2597.953</v>
      </c>
      <c r="F87" s="165">
        <v>2557.5009999999997</v>
      </c>
      <c r="G87" s="165">
        <v>2681.643</v>
      </c>
      <c r="H87" s="165">
        <v>2426.2729999999997</v>
      </c>
      <c r="I87" s="165">
        <v>2561.3240000000001</v>
      </c>
      <c r="J87" s="165">
        <v>3136.4690000000001</v>
      </c>
      <c r="K87" s="165">
        <v>5201.8269999999993</v>
      </c>
      <c r="L87" s="165">
        <v>2967.0160000000001</v>
      </c>
      <c r="M87" s="165">
        <v>2800.5730000000003</v>
      </c>
      <c r="N87" s="165">
        <v>3391.6280000000002</v>
      </c>
      <c r="O87" s="165">
        <v>3429.8139999999999</v>
      </c>
      <c r="P87" s="165">
        <v>3329.4349999999999</v>
      </c>
    </row>
    <row r="88" spans="1:17" ht="16.5" customHeight="1" x14ac:dyDescent="0.25">
      <c r="A88" s="66" t="s">
        <v>209</v>
      </c>
      <c r="B88" s="66" t="s">
        <v>210</v>
      </c>
      <c r="C88" s="59" t="s">
        <v>211</v>
      </c>
      <c r="D88" s="135">
        <v>2337.2730000000001</v>
      </c>
      <c r="E88" s="135">
        <v>2515.4169999999999</v>
      </c>
      <c r="F88" s="135">
        <v>2421.5659999999998</v>
      </c>
      <c r="G88" s="135">
        <v>2651.4659999999999</v>
      </c>
      <c r="H88" s="135">
        <v>2372.3359999999998</v>
      </c>
      <c r="I88" s="135">
        <v>2484.44</v>
      </c>
      <c r="J88" s="135">
        <v>3143.8409999999999</v>
      </c>
      <c r="K88" s="135">
        <v>5094.9979999999996</v>
      </c>
      <c r="L88" s="135">
        <v>2758.6930000000002</v>
      </c>
      <c r="M88" s="135">
        <v>2845.4940000000001</v>
      </c>
      <c r="N88" s="135">
        <v>3349.8530000000001</v>
      </c>
      <c r="O88" s="135">
        <v>3354.0709999999999</v>
      </c>
      <c r="P88" s="135">
        <v>3192.567</v>
      </c>
    </row>
    <row r="89" spans="1:17" ht="16.5" customHeight="1" x14ac:dyDescent="0.25">
      <c r="A89" s="66" t="s">
        <v>212</v>
      </c>
      <c r="B89" s="66" t="s">
        <v>213</v>
      </c>
      <c r="C89" s="59" t="s">
        <v>214</v>
      </c>
      <c r="D89" s="135">
        <v>109.414</v>
      </c>
      <c r="E89" s="136">
        <v>52.887</v>
      </c>
      <c r="F89" s="136">
        <v>94.768000000000001</v>
      </c>
      <c r="G89" s="136">
        <v>2.2530000000000001</v>
      </c>
      <c r="H89" s="135">
        <v>19.579999999999998</v>
      </c>
      <c r="I89" s="135">
        <v>49.715000000000003</v>
      </c>
      <c r="J89" s="135">
        <v>57.680999999999997</v>
      </c>
      <c r="K89" s="135">
        <v>6.423</v>
      </c>
      <c r="L89" s="135">
        <v>21.318999999999999</v>
      </c>
      <c r="M89" s="135">
        <v>-93.403999999999996</v>
      </c>
      <c r="N89" s="135">
        <v>21.239000000000001</v>
      </c>
      <c r="O89" s="135">
        <v>5.2560000000000002</v>
      </c>
      <c r="P89" s="135">
        <v>137.22</v>
      </c>
    </row>
    <row r="90" spans="1:17" ht="16.5" customHeight="1" x14ac:dyDescent="0.25">
      <c r="A90" s="66" t="s">
        <v>215</v>
      </c>
      <c r="B90" s="66" t="s">
        <v>216</v>
      </c>
      <c r="C90" s="59" t="s">
        <v>217</v>
      </c>
      <c r="D90" s="136">
        <v>-184.47200000000001</v>
      </c>
      <c r="E90" s="136">
        <v>29.649000000000001</v>
      </c>
      <c r="F90" s="136">
        <v>41.167000000000002</v>
      </c>
      <c r="G90" s="136">
        <v>27.923999999999999</v>
      </c>
      <c r="H90" s="136">
        <v>34.356999999999999</v>
      </c>
      <c r="I90" s="136">
        <v>27.169</v>
      </c>
      <c r="J90" s="136">
        <v>-65.052999999999997</v>
      </c>
      <c r="K90" s="136">
        <v>100.40600000000001</v>
      </c>
      <c r="L90" s="136">
        <v>187.00399999999999</v>
      </c>
      <c r="M90" s="136">
        <v>48.482999999999997</v>
      </c>
      <c r="N90" s="136">
        <v>20.536000000000001</v>
      </c>
      <c r="O90" s="136">
        <v>70.486999999999995</v>
      </c>
      <c r="P90" s="136">
        <v>-0.35199999999999998</v>
      </c>
    </row>
    <row r="91" spans="1:17" s="134" customFormat="1" ht="16.5" customHeight="1" x14ac:dyDescent="0.25">
      <c r="A91" s="71" t="s">
        <v>113</v>
      </c>
      <c r="B91" s="71" t="s">
        <v>218</v>
      </c>
      <c r="C91" s="79" t="s">
        <v>115</v>
      </c>
      <c r="D91" s="164">
        <v>631.476</v>
      </c>
      <c r="E91" s="164">
        <v>1107.5509999999999</v>
      </c>
      <c r="F91" s="164">
        <v>467.86200000000002</v>
      </c>
      <c r="G91" s="164">
        <v>542.53800000000001</v>
      </c>
      <c r="H91" s="164">
        <v>402.834</v>
      </c>
      <c r="I91" s="164">
        <v>379.72800000000001</v>
      </c>
      <c r="J91" s="164">
        <v>385.47899999999998</v>
      </c>
      <c r="K91" s="164">
        <v>559.14</v>
      </c>
      <c r="L91" s="164">
        <v>339.59500000000003</v>
      </c>
      <c r="M91" s="164">
        <v>267.14499999999998</v>
      </c>
      <c r="N91" s="164">
        <v>307.91500000000002</v>
      </c>
      <c r="O91" s="164">
        <v>365.01100000000002</v>
      </c>
      <c r="P91" s="164">
        <v>730.21</v>
      </c>
    </row>
    <row r="92" spans="1:17" ht="16.5" customHeight="1" x14ac:dyDescent="0.25">
      <c r="A92" s="53" t="s">
        <v>219</v>
      </c>
      <c r="B92" s="53" t="s">
        <v>220</v>
      </c>
      <c r="C92" s="84" t="s">
        <v>221</v>
      </c>
      <c r="D92" s="54">
        <f t="shared" ref="D92:O92" si="9">D7-D46</f>
        <v>-1730.828000000005</v>
      </c>
      <c r="E92" s="54">
        <f t="shared" si="9"/>
        <v>-5223.3590000000004</v>
      </c>
      <c r="F92" s="54">
        <f t="shared" si="9"/>
        <v>-5077.0330000000031</v>
      </c>
      <c r="G92" s="54">
        <f t="shared" si="9"/>
        <v>-3173.2109999999921</v>
      </c>
      <c r="H92" s="54">
        <f t="shared" si="9"/>
        <v>-3209.1359999999986</v>
      </c>
      <c r="I92" s="85">
        <f t="shared" si="9"/>
        <v>-2133.6729999999989</v>
      </c>
      <c r="J92" s="86">
        <f t="shared" si="9"/>
        <v>-2371.3639999999941</v>
      </c>
      <c r="K92" s="86">
        <f t="shared" si="9"/>
        <v>-2131.2130000000034</v>
      </c>
      <c r="L92" s="86">
        <f t="shared" si="9"/>
        <v>-2092.1219999999994</v>
      </c>
      <c r="M92" s="86">
        <f t="shared" si="9"/>
        <v>-827.98199999999633</v>
      </c>
      <c r="N92" s="86">
        <f t="shared" si="9"/>
        <v>-901.75399999999354</v>
      </c>
      <c r="O92" s="86">
        <f t="shared" si="9"/>
        <v>-1248.6840000000011</v>
      </c>
      <c r="P92" s="86">
        <f t="shared" ref="P92" si="10">P7-P46</f>
        <v>-5608.7659999999887</v>
      </c>
    </row>
    <row r="93" spans="1:17" ht="16.5" customHeight="1" x14ac:dyDescent="0.25">
      <c r="A93" s="87" t="s">
        <v>11</v>
      </c>
      <c r="B93" s="87" t="s">
        <v>222</v>
      </c>
      <c r="C93" s="88"/>
      <c r="D93" s="89">
        <f>D92/D94</f>
        <v>-2.5234210889800116E-2</v>
      </c>
      <c r="E93" s="89">
        <f>E92/E94</f>
        <v>-8.1493356813289883E-2</v>
      </c>
      <c r="F93" s="89">
        <f t="shared" ref="F93:M93" si="11">F92/F94</f>
        <v>-7.4455688022693325E-2</v>
      </c>
      <c r="G93" s="89">
        <f t="shared" si="11"/>
        <v>-4.4502248798880199E-2</v>
      </c>
      <c r="H93" s="89">
        <f t="shared" si="11"/>
        <v>-4.3616746903219865E-2</v>
      </c>
      <c r="I93" s="89">
        <f t="shared" si="11"/>
        <v>-2.8659616932246626E-2</v>
      </c>
      <c r="J93" s="89">
        <f>J92/J94</f>
        <v>-3.1091782476049191E-2</v>
      </c>
      <c r="K93" s="89">
        <f t="shared" si="11"/>
        <v>-2.6717789702089975E-2</v>
      </c>
      <c r="L93" s="89">
        <f t="shared" si="11"/>
        <v>-2.5812255489562255E-2</v>
      </c>
      <c r="M93" s="89">
        <f t="shared" si="11"/>
        <v>-9.79992161075861E-3</v>
      </c>
      <c r="N93" s="89">
        <f>N92/N94</f>
        <v>-1.009162302537015E-2</v>
      </c>
      <c r="O93" s="89">
        <f>O92/O94</f>
        <v>-1.3297955441108122E-2</v>
      </c>
      <c r="P93" s="89">
        <f>P92/P94</f>
        <v>-6.1260941934852084E-2</v>
      </c>
    </row>
    <row r="94" spans="1:17" ht="16.5" customHeight="1" x14ac:dyDescent="0.25">
      <c r="A94" s="90" t="s">
        <v>223</v>
      </c>
      <c r="B94" s="90" t="s">
        <v>224</v>
      </c>
      <c r="C94" s="91"/>
      <c r="D94" s="173">
        <v>68590.534</v>
      </c>
      <c r="E94" s="173">
        <v>64095.518999999993</v>
      </c>
      <c r="F94" s="173">
        <v>68188.652000000002</v>
      </c>
      <c r="G94" s="173">
        <v>71304.508999999991</v>
      </c>
      <c r="H94" s="173">
        <v>73575.775999999998</v>
      </c>
      <c r="I94" s="173">
        <v>74448.761999999988</v>
      </c>
      <c r="J94" s="173">
        <v>76269.798999999999</v>
      </c>
      <c r="K94" s="173">
        <v>79767.564000000013</v>
      </c>
      <c r="L94" s="173">
        <v>81051.498999999996</v>
      </c>
      <c r="M94" s="173">
        <v>84488.635000000009</v>
      </c>
      <c r="N94" s="173">
        <v>89356.687000000005</v>
      </c>
      <c r="O94" s="173">
        <v>93900.45</v>
      </c>
      <c r="P94" s="173">
        <v>91555.334000000003</v>
      </c>
    </row>
    <row r="95" spans="1:17" x14ac:dyDescent="0.25">
      <c r="A95" s="137"/>
      <c r="B95" s="137"/>
      <c r="D95" s="44"/>
      <c r="E95" s="44"/>
      <c r="F95" s="44"/>
      <c r="G95" s="44"/>
      <c r="H95" s="44"/>
      <c r="I95" s="141"/>
      <c r="J95" s="142"/>
      <c r="K95" s="142"/>
      <c r="L95" s="142"/>
      <c r="M95" s="142"/>
      <c r="N95" s="142"/>
    </row>
    <row r="96" spans="1:17" x14ac:dyDescent="0.25">
      <c r="A96" s="137"/>
      <c r="B96" s="137"/>
      <c r="D96" s="44"/>
      <c r="E96" s="44"/>
      <c r="F96" s="44"/>
      <c r="G96" s="44"/>
      <c r="H96" s="44"/>
      <c r="I96" s="44"/>
    </row>
    <row r="97" spans="1:14" x14ac:dyDescent="0.25">
      <c r="A97" s="137"/>
      <c r="B97" s="137"/>
    </row>
    <row r="104" spans="1:14" x14ac:dyDescent="0.25"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</row>
  </sheetData>
  <mergeCells count="1">
    <mergeCell ref="C4:C8"/>
  </mergeCells>
  <pageMargins left="0.7" right="0.7" top="0.75" bottom="0.75" header="0.3" footer="0.3"/>
  <pageSetup paperSize="9" orientation="portrait" r:id="rId1"/>
  <ignoredErrors>
    <ignoredError sqref="D8:L8 D47:L47 D92:L93 D7:J7 D46:J4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B2:L58"/>
  <sheetViews>
    <sheetView showGridLines="0" zoomScaleNormal="100" workbookViewId="0"/>
  </sheetViews>
  <sheetFormatPr defaultColWidth="9.140625" defaultRowHeight="12.75" x14ac:dyDescent="0.2"/>
  <cols>
    <col min="1" max="1" width="13.42578125" style="11" customWidth="1"/>
    <col min="2" max="2" width="45.140625" style="11" customWidth="1"/>
    <col min="3" max="3" width="10.42578125" style="11" customWidth="1"/>
    <col min="4" max="7" width="8.85546875" style="11" customWidth="1"/>
    <col min="8" max="8" width="10.7109375" style="21" customWidth="1"/>
    <col min="9" max="16384" width="9.140625" style="11"/>
  </cols>
  <sheetData>
    <row r="2" spans="2:10" ht="15" customHeight="1" x14ac:dyDescent="0.25">
      <c r="B2" s="293"/>
      <c r="C2" s="293"/>
      <c r="D2" s="293"/>
      <c r="E2" s="293"/>
      <c r="F2" s="293"/>
      <c r="G2" s="293"/>
    </row>
    <row r="4" spans="2:10" ht="15" customHeight="1" thickBot="1" x14ac:dyDescent="0.25">
      <c r="B4" s="296" t="s">
        <v>341</v>
      </c>
      <c r="C4" s="296"/>
      <c r="D4" s="296"/>
      <c r="E4" s="296"/>
      <c r="F4" s="296"/>
      <c r="G4" s="296"/>
    </row>
    <row r="5" spans="2:10" ht="13.5" thickBot="1" x14ac:dyDescent="0.25">
      <c r="B5" s="3"/>
      <c r="C5" s="266">
        <v>2015</v>
      </c>
      <c r="D5" s="266">
        <v>2016</v>
      </c>
      <c r="E5" s="266">
        <v>2017</v>
      </c>
      <c r="F5" s="266">
        <v>2018</v>
      </c>
      <c r="G5" s="266">
        <v>2019</v>
      </c>
      <c r="H5" s="266">
        <v>2020</v>
      </c>
      <c r="I5" s="13"/>
      <c r="J5" s="13"/>
    </row>
    <row r="6" spans="2:10" x14ac:dyDescent="0.2">
      <c r="B6" s="23" t="s">
        <v>1</v>
      </c>
      <c r="C6" s="267">
        <f>(ESA2010_source!K8-ESA2010_source!K47)*100</f>
        <v>-2.6717789702089991</v>
      </c>
      <c r="D6" s="268">
        <f>(ESA2010_source!L8-ESA2010_source!L47)*100</f>
        <v>-2.5812255489562288</v>
      </c>
      <c r="E6" s="268">
        <f>(ESA2010_source!M8-ESA2010_source!M47)*100</f>
        <v>-0.97999216107586551</v>
      </c>
      <c r="F6" s="268">
        <f>(ESA2010_source!N8-ESA2010_source!N47)*100</f>
        <v>-1.00916230253702</v>
      </c>
      <c r="G6" s="268">
        <f>(ESA2010_source!O8-ESA2010_source!O47)*100</f>
        <v>-1.3297955441108122</v>
      </c>
      <c r="H6" s="268">
        <f>(ESA2010_source!P8-ESA2010_source!P47)*100</f>
        <v>-6.1260941934852102</v>
      </c>
      <c r="I6" s="13"/>
      <c r="J6" s="13"/>
    </row>
    <row r="7" spans="2:10" x14ac:dyDescent="0.2">
      <c r="B7" s="24" t="s">
        <v>2</v>
      </c>
      <c r="C7" s="268">
        <v>-0.21402940821632058</v>
      </c>
      <c r="D7" s="268">
        <v>-6.8640426973217525E-2</v>
      </c>
      <c r="E7" s="268">
        <v>0.44073190463792317</v>
      </c>
      <c r="F7" s="268">
        <v>0.82037603175034113</v>
      </c>
      <c r="G7" s="268">
        <v>0.75355021181681248</v>
      </c>
      <c r="H7" s="268">
        <v>-0.28103099160362421</v>
      </c>
      <c r="I7" s="13"/>
      <c r="J7" s="13"/>
    </row>
    <row r="8" spans="2:10" ht="13.5" thickBot="1" x14ac:dyDescent="0.25">
      <c r="B8" s="24" t="s">
        <v>3</v>
      </c>
      <c r="C8" s="268">
        <f>'One-offs'!C13</f>
        <v>7.9726483483128895E-3</v>
      </c>
      <c r="D8" s="268">
        <f>'One-offs'!D13</f>
        <v>-0.13807336024716826</v>
      </c>
      <c r="E8" s="268">
        <f>'One-offs'!E13</f>
        <v>1.4783990769882835E-2</v>
      </c>
      <c r="F8" s="268">
        <f>'One-offs'!F13</f>
        <v>2.0945175597210756E-2</v>
      </c>
      <c r="G8" s="268">
        <f>'One-offs'!G13</f>
        <v>-2.8302158296365992E-2</v>
      </c>
      <c r="H8" s="268">
        <f>'One-offs'!H13</f>
        <v>-1.8218938188789742</v>
      </c>
      <c r="I8" s="13"/>
      <c r="J8" s="13"/>
    </row>
    <row r="9" spans="2:10" ht="13.5" thickBot="1" x14ac:dyDescent="0.25">
      <c r="B9" s="123" t="s">
        <v>4</v>
      </c>
      <c r="C9" s="162">
        <f t="shared" ref="C9:H9" si="0">C6-C7-C8</f>
        <v>-2.4657222103409913</v>
      </c>
      <c r="D9" s="162">
        <f t="shared" si="0"/>
        <v>-2.3745117617358429</v>
      </c>
      <c r="E9" s="162">
        <f t="shared" si="0"/>
        <v>-1.4355080564836715</v>
      </c>
      <c r="F9" s="162">
        <f t="shared" si="0"/>
        <v>-1.850483509884572</v>
      </c>
      <c r="G9" s="162">
        <f t="shared" si="0"/>
        <v>-2.0550435976312591</v>
      </c>
      <c r="H9" s="162">
        <f t="shared" si="0"/>
        <v>-4.0231693830026121</v>
      </c>
    </row>
    <row r="10" spans="2:10" ht="15" x14ac:dyDescent="0.25">
      <c r="B10" s="270" t="s">
        <v>5</v>
      </c>
      <c r="C10" s="271"/>
      <c r="D10" s="271">
        <f t="shared" ref="D10:H10" si="1">D9-C9</f>
        <v>9.1210448605148375E-2</v>
      </c>
      <c r="E10" s="271">
        <f t="shared" si="1"/>
        <v>0.93900370525217136</v>
      </c>
      <c r="F10" s="271">
        <f t="shared" si="1"/>
        <v>-0.41497545340090047</v>
      </c>
      <c r="G10" s="271">
        <f t="shared" si="1"/>
        <v>-0.2045600877466871</v>
      </c>
      <c r="H10" s="271">
        <f t="shared" si="1"/>
        <v>-1.968125785371353</v>
      </c>
      <c r="I10"/>
      <c r="J10"/>
    </row>
    <row r="11" spans="2:10" ht="15" x14ac:dyDescent="0.25">
      <c r="B11" s="219" t="s">
        <v>343</v>
      </c>
      <c r="C11" s="269">
        <v>-0.23297601478304056</v>
      </c>
      <c r="D11" s="269">
        <v>-9.9001822629226952E-2</v>
      </c>
      <c r="E11" s="269">
        <v>0.35206821339954181</v>
      </c>
      <c r="F11" s="269">
        <v>0.70233787923544688</v>
      </c>
      <c r="G11" s="269">
        <v>0.70453632998684146</v>
      </c>
      <c r="H11" s="269"/>
      <c r="I11"/>
      <c r="J11"/>
    </row>
    <row r="12" spans="2:10" x14ac:dyDescent="0.2">
      <c r="B12" s="294"/>
      <c r="C12" s="295"/>
      <c r="E12" s="156"/>
      <c r="H12" s="272" t="s">
        <v>8</v>
      </c>
    </row>
    <row r="13" spans="2:10" x14ac:dyDescent="0.2">
      <c r="B13" s="111"/>
      <c r="C13" s="129"/>
      <c r="D13" s="128"/>
      <c r="E13" s="25"/>
      <c r="F13" s="25"/>
    </row>
    <row r="17" spans="2:8" x14ac:dyDescent="0.2">
      <c r="B17" s="151"/>
      <c r="C17" s="240">
        <v>2015</v>
      </c>
      <c r="D17" s="241">
        <v>2016</v>
      </c>
      <c r="E17" s="241">
        <v>2017</v>
      </c>
      <c r="F17" s="241">
        <v>2018</v>
      </c>
      <c r="G17" s="242">
        <v>2019</v>
      </c>
      <c r="H17" s="243">
        <v>2020</v>
      </c>
    </row>
    <row r="18" spans="2:8" x14ac:dyDescent="0.2">
      <c r="B18" s="25" t="s">
        <v>313</v>
      </c>
      <c r="C18" s="22">
        <v>-2.6720927170395758</v>
      </c>
      <c r="D18" s="22">
        <v>-2.5812255489562288</v>
      </c>
      <c r="E18" s="22">
        <v>-0.97948721097267932</v>
      </c>
      <c r="F18" s="22">
        <v>-1.0074843887257545</v>
      </c>
      <c r="G18" s="22">
        <v>-1.3302952595508344</v>
      </c>
      <c r="H18" s="22">
        <v>-6.1260941934852102</v>
      </c>
    </row>
    <row r="19" spans="2:8" x14ac:dyDescent="0.2">
      <c r="B19" s="11" t="s">
        <v>316</v>
      </c>
      <c r="C19" s="22">
        <v>-0.21402940821632058</v>
      </c>
      <c r="D19" s="22">
        <v>-6.8640426973217525E-2</v>
      </c>
      <c r="E19" s="22">
        <v>0.44073190463792317</v>
      </c>
      <c r="F19" s="22">
        <v>0.82037603175034113</v>
      </c>
      <c r="G19" s="22">
        <v>0.75355021181681248</v>
      </c>
      <c r="H19" s="22">
        <v>-0.28103099160362421</v>
      </c>
    </row>
    <row r="20" spans="2:8" x14ac:dyDescent="0.2">
      <c r="B20" s="11" t="s">
        <v>317</v>
      </c>
      <c r="C20" s="22">
        <v>7.9726483483128895E-3</v>
      </c>
      <c r="D20" s="22">
        <v>-0.13807336024716826</v>
      </c>
      <c r="E20" s="22">
        <v>1.4783990769882835E-2</v>
      </c>
      <c r="F20" s="22">
        <v>2.0945175597210756E-2</v>
      </c>
      <c r="G20" s="22">
        <v>-2.8302158296365992E-2</v>
      </c>
      <c r="H20" s="223">
        <f>('One-offs'!H4+'One-offs'!H10+'One-offs'!H11+'One-offs'!H5)/ESA2010_source!P94*100</f>
        <v>-8.1962423947904567E-2</v>
      </c>
    </row>
    <row r="21" spans="2:8" x14ac:dyDescent="0.2">
      <c r="B21" s="11" t="s">
        <v>318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223">
        <f>('One-offs'!H8+'One-offs'!H9)/ESA2010_source!P94*100</f>
        <v>-1.7399313949310695</v>
      </c>
    </row>
    <row r="22" spans="2:8" x14ac:dyDescent="0.2">
      <c r="B22" s="11" t="s">
        <v>14</v>
      </c>
      <c r="C22" s="22">
        <v>-2.4660368933991448</v>
      </c>
      <c r="D22" s="22">
        <v>-2.3745117617358429</v>
      </c>
      <c r="E22" s="22">
        <v>-1.4349954887913237</v>
      </c>
      <c r="F22" s="22">
        <v>-1.850483509884572</v>
      </c>
      <c r="G22" s="22">
        <v>-2.055532677582578</v>
      </c>
      <c r="H22" s="223">
        <f>H18-H19-H20-H21</f>
        <v>-4.0231693830026121</v>
      </c>
    </row>
    <row r="25" spans="2:8" x14ac:dyDescent="0.2">
      <c r="B25" s="5" t="s">
        <v>342</v>
      </c>
    </row>
    <row r="30" spans="2:8" ht="15" x14ac:dyDescent="0.25">
      <c r="B30"/>
      <c r="C30"/>
      <c r="D30"/>
    </row>
    <row r="31" spans="2:8" ht="15" x14ac:dyDescent="0.25">
      <c r="D31"/>
    </row>
    <row r="32" spans="2:8" ht="15" x14ac:dyDescent="0.25">
      <c r="D32"/>
    </row>
    <row r="33" spans="2:6" ht="15" x14ac:dyDescent="0.25">
      <c r="D33"/>
    </row>
    <row r="34" spans="2:6" ht="15" x14ac:dyDescent="0.25">
      <c r="D34"/>
    </row>
    <row r="35" spans="2:6" ht="15" x14ac:dyDescent="0.25">
      <c r="D35"/>
    </row>
    <row r="36" spans="2:6" ht="15" x14ac:dyDescent="0.25">
      <c r="B36"/>
      <c r="C36"/>
      <c r="D36"/>
    </row>
    <row r="47" spans="2:6" x14ac:dyDescent="0.2">
      <c r="F47" s="272" t="s">
        <v>8</v>
      </c>
    </row>
    <row r="51" spans="2:12" x14ac:dyDescent="0.2">
      <c r="C51" s="242">
        <v>2019</v>
      </c>
      <c r="D51" s="243">
        <v>2020</v>
      </c>
      <c r="E51" s="242">
        <v>2021</v>
      </c>
      <c r="F51" s="243">
        <v>2022</v>
      </c>
      <c r="G51" s="242">
        <v>2023</v>
      </c>
      <c r="H51" s="243">
        <v>2024</v>
      </c>
      <c r="I51" s="242">
        <v>2025</v>
      </c>
      <c r="J51" s="243">
        <v>2026</v>
      </c>
      <c r="K51" s="242">
        <v>2027</v>
      </c>
      <c r="L51" s="243">
        <v>2028</v>
      </c>
    </row>
    <row r="52" spans="2:12" x14ac:dyDescent="0.2">
      <c r="B52" s="11" t="s">
        <v>320</v>
      </c>
      <c r="C52" s="22">
        <v>-2.0550435976312591</v>
      </c>
      <c r="D52" s="22">
        <v>-4.0231693830026121</v>
      </c>
      <c r="E52" s="22">
        <v>-5.7553830672394319</v>
      </c>
      <c r="F52" s="22">
        <v>-5.7553830672394319</v>
      </c>
      <c r="G52" s="22">
        <v>-4.7553830672394319</v>
      </c>
      <c r="H52" s="22">
        <v>-3.7553830672394319</v>
      </c>
      <c r="I52" s="22">
        <v>-2.7553830672394319</v>
      </c>
      <c r="J52" s="22">
        <v>-1.7553830672394319</v>
      </c>
      <c r="K52" s="22">
        <v>-0.75538306723943194</v>
      </c>
      <c r="L52" s="22">
        <v>0.24461693276056806</v>
      </c>
    </row>
    <row r="53" spans="2:12" x14ac:dyDescent="0.2">
      <c r="B53" s="11" t="s">
        <v>321</v>
      </c>
      <c r="C53" s="22">
        <v>-2.0174141147984557</v>
      </c>
      <c r="D53" s="22">
        <v>-2.7312788503620173</v>
      </c>
      <c r="E53" s="22">
        <v>-5.4604224685104565</v>
      </c>
      <c r="F53" s="22">
        <v>-5.4601159379719659</v>
      </c>
      <c r="G53" s="22">
        <v>-4.4601159379719659</v>
      </c>
      <c r="H53" s="22">
        <v>-3.4601159379719659</v>
      </c>
      <c r="I53" s="22">
        <v>-2.4601159379719659</v>
      </c>
      <c r="J53" s="22">
        <v>-1.4601159379719659</v>
      </c>
      <c r="K53" s="22">
        <v>-0.46011593797196593</v>
      </c>
      <c r="L53" s="22">
        <v>0.53988406202803407</v>
      </c>
    </row>
    <row r="55" spans="2:12" x14ac:dyDescent="0.2">
      <c r="C55" s="22"/>
    </row>
    <row r="56" spans="2:12" x14ac:dyDescent="0.2">
      <c r="B56" s="297" t="s">
        <v>344</v>
      </c>
      <c r="C56" s="297"/>
    </row>
    <row r="57" spans="2:12" x14ac:dyDescent="0.2">
      <c r="B57" s="297"/>
      <c r="C57" s="297"/>
    </row>
    <row r="58" spans="2:12" x14ac:dyDescent="0.2">
      <c r="B58" s="297"/>
      <c r="C58" s="297"/>
    </row>
  </sheetData>
  <mergeCells count="4">
    <mergeCell ref="B2:G2"/>
    <mergeCell ref="B12:C12"/>
    <mergeCell ref="B4:G4"/>
    <mergeCell ref="B56:C58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L32"/>
  <sheetViews>
    <sheetView showGridLines="0" zoomScaleNormal="100" zoomScaleSheetLayoutView="100" workbookViewId="0"/>
  </sheetViews>
  <sheetFormatPr defaultColWidth="9.140625" defaultRowHeight="12.75" x14ac:dyDescent="0.2"/>
  <cols>
    <col min="1" max="1" width="11.85546875" style="11" customWidth="1"/>
    <col min="2" max="2" width="78.5703125" style="11" customWidth="1"/>
    <col min="3" max="4" width="8.85546875" style="11" customWidth="1"/>
    <col min="5" max="5" width="8.85546875" style="25" customWidth="1"/>
    <col min="6" max="7" width="8.85546875" style="11" customWidth="1"/>
    <col min="8" max="16384" width="9.140625" style="11"/>
  </cols>
  <sheetData>
    <row r="1" spans="2:7" ht="15" x14ac:dyDescent="0.25">
      <c r="F1"/>
      <c r="G1"/>
    </row>
    <row r="2" spans="2:7" ht="15" x14ac:dyDescent="0.25">
      <c r="F2"/>
      <c r="G2"/>
    </row>
    <row r="3" spans="2:7" ht="13.5" thickBot="1" x14ac:dyDescent="0.25">
      <c r="B3" s="7" t="s">
        <v>345</v>
      </c>
      <c r="C3" s="26"/>
      <c r="D3" s="26"/>
      <c r="E3" s="26"/>
      <c r="F3" s="26"/>
      <c r="G3" s="224"/>
    </row>
    <row r="4" spans="2:7" x14ac:dyDescent="0.2">
      <c r="B4" s="27"/>
      <c r="C4" s="6">
        <v>2016</v>
      </c>
      <c r="D4" s="6">
        <v>2017</v>
      </c>
      <c r="E4" s="6">
        <v>2018</v>
      </c>
      <c r="F4" s="6">
        <v>2019</v>
      </c>
      <c r="G4" s="225">
        <v>2020</v>
      </c>
    </row>
    <row r="5" spans="2:7" x14ac:dyDescent="0.2">
      <c r="B5" s="1" t="s">
        <v>230</v>
      </c>
      <c r="C5" s="28"/>
      <c r="D5" s="28"/>
      <c r="E5" s="28"/>
      <c r="F5" s="28"/>
      <c r="G5" s="116"/>
    </row>
    <row r="6" spans="2:7" x14ac:dyDescent="0.2">
      <c r="B6" s="29" t="s">
        <v>231</v>
      </c>
      <c r="C6" s="100">
        <v>2.6122487928592619</v>
      </c>
      <c r="D6" s="100">
        <v>2.1513321711302602</v>
      </c>
      <c r="E6" s="100">
        <v>2.530497358974193</v>
      </c>
      <c r="F6" s="283">
        <v>2.2456213723864193</v>
      </c>
      <c r="G6" s="208">
        <v>0.65754948521217216</v>
      </c>
    </row>
    <row r="7" spans="2:7" x14ac:dyDescent="0.2">
      <c r="B7" s="29" t="s">
        <v>232</v>
      </c>
      <c r="C7" s="100">
        <v>-0.51220842376830111</v>
      </c>
      <c r="D7" s="37">
        <v>1.2148432893169803</v>
      </c>
      <c r="E7" s="37">
        <v>2.037296050051296</v>
      </c>
      <c r="F7" s="37">
        <v>2.510335123548102</v>
      </c>
      <c r="G7" s="197">
        <v>2.3695314132933465</v>
      </c>
    </row>
    <row r="8" spans="2:7" x14ac:dyDescent="0.2">
      <c r="B8" s="30" t="s">
        <v>233</v>
      </c>
      <c r="C8" s="101">
        <v>81051.498999999996</v>
      </c>
      <c r="D8" s="101">
        <v>84488.635000000009</v>
      </c>
      <c r="E8" s="101">
        <v>89356.687000000005</v>
      </c>
      <c r="F8" s="101">
        <v>93900.45</v>
      </c>
      <c r="G8" s="202">
        <v>91555.334000000003</v>
      </c>
    </row>
    <row r="9" spans="2:7" x14ac:dyDescent="0.2">
      <c r="B9" s="1" t="s">
        <v>234</v>
      </c>
      <c r="C9" s="102"/>
      <c r="D9" s="102"/>
      <c r="E9" s="102"/>
      <c r="F9" s="102"/>
      <c r="G9" s="203"/>
    </row>
    <row r="10" spans="2:7" x14ac:dyDescent="0.2">
      <c r="B10" s="31" t="s">
        <v>235</v>
      </c>
      <c r="C10" s="103">
        <v>34574.875</v>
      </c>
      <c r="D10" s="103">
        <v>34937.413999999997</v>
      </c>
      <c r="E10" s="103">
        <v>37290.314999999995</v>
      </c>
      <c r="F10" s="103">
        <v>40066.15</v>
      </c>
      <c r="G10" s="204">
        <v>43718.582999999991</v>
      </c>
    </row>
    <row r="11" spans="2:7" x14ac:dyDescent="0.2">
      <c r="B11" s="32" t="s">
        <v>236</v>
      </c>
      <c r="C11" s="33">
        <v>1373.002</v>
      </c>
      <c r="D11" s="33">
        <v>1220.1679999999999</v>
      </c>
      <c r="E11" s="33">
        <v>1209.547</v>
      </c>
      <c r="F11" s="33">
        <v>1163.152</v>
      </c>
      <c r="G11" s="201">
        <v>1134.4739999999999</v>
      </c>
    </row>
    <row r="12" spans="2:7" x14ac:dyDescent="0.2">
      <c r="B12" s="34" t="s">
        <v>237</v>
      </c>
      <c r="C12" s="33">
        <v>767.24800000000005</v>
      </c>
      <c r="D12" s="33">
        <v>631.81200000000001</v>
      </c>
      <c r="E12" s="33">
        <v>956.6389999999999</v>
      </c>
      <c r="F12" s="33">
        <v>889.91499999999996</v>
      </c>
      <c r="G12" s="201">
        <v>931.36699999999996</v>
      </c>
    </row>
    <row r="13" spans="2:7" x14ac:dyDescent="0.2">
      <c r="B13" s="35" t="s">
        <v>238</v>
      </c>
      <c r="C13" s="33">
        <v>506.88200000000001</v>
      </c>
      <c r="D13" s="33">
        <v>440.24799999999999</v>
      </c>
      <c r="E13" s="33">
        <v>748.95899999999995</v>
      </c>
      <c r="F13" s="33">
        <v>587.39300000000003</v>
      </c>
      <c r="G13" s="201">
        <v>573.62400000000002</v>
      </c>
    </row>
    <row r="14" spans="2:7" x14ac:dyDescent="0.2">
      <c r="B14" s="35" t="s">
        <v>239</v>
      </c>
      <c r="C14" s="33">
        <v>2251.8110000000001</v>
      </c>
      <c r="D14" s="33">
        <v>2405.2460000000001</v>
      </c>
      <c r="E14" s="33">
        <v>2600.8940000000002</v>
      </c>
      <c r="F14" s="33">
        <v>2766.6779999999999</v>
      </c>
      <c r="G14" s="201">
        <v>2618.9430000000002</v>
      </c>
    </row>
    <row r="15" spans="2:7" x14ac:dyDescent="0.2">
      <c r="B15" s="35" t="s">
        <v>240</v>
      </c>
      <c r="C15" s="33">
        <v>2172.2939999999999</v>
      </c>
      <c r="D15" s="33">
        <v>2394.9955</v>
      </c>
      <c r="E15" s="33">
        <v>2501.8935000000001</v>
      </c>
      <c r="F15" s="33">
        <v>2506.1572500000002</v>
      </c>
      <c r="G15" s="201">
        <v>2597.9402500000001</v>
      </c>
    </row>
    <row r="16" spans="2:7" x14ac:dyDescent="0.2">
      <c r="B16" s="35" t="s">
        <v>249</v>
      </c>
      <c r="C16" s="33">
        <v>-50.142817036343651</v>
      </c>
      <c r="D16" s="33">
        <v>-50.259789438596329</v>
      </c>
      <c r="E16" s="33">
        <v>12.156843926364282</v>
      </c>
      <c r="F16" s="33">
        <v>51.580368882487491</v>
      </c>
      <c r="G16" s="201">
        <v>49.707876578466163</v>
      </c>
    </row>
    <row r="17" spans="1:12" x14ac:dyDescent="0.2">
      <c r="B17" s="35" t="s">
        <v>241</v>
      </c>
      <c r="C17" s="33">
        <v>0</v>
      </c>
      <c r="D17" s="33">
        <v>0</v>
      </c>
      <c r="E17" s="33">
        <v>0</v>
      </c>
      <c r="F17" s="33">
        <v>0</v>
      </c>
      <c r="G17" s="201">
        <v>0</v>
      </c>
    </row>
    <row r="18" spans="1:12" ht="13.5" thickBot="1" x14ac:dyDescent="0.25">
      <c r="B18" s="109" t="s">
        <v>243</v>
      </c>
      <c r="C18" s="16">
        <v>32405.250817036344</v>
      </c>
      <c r="D18" s="16">
        <v>33125.443289438597</v>
      </c>
      <c r="E18" s="16">
        <v>35012.971656073627</v>
      </c>
      <c r="F18" s="16">
        <v>37700.981881117506</v>
      </c>
      <c r="G18" s="205">
        <v>41582.031373421523</v>
      </c>
    </row>
    <row r="19" spans="1:12" ht="13.5" customHeight="1" x14ac:dyDescent="0.2">
      <c r="B19" s="110" t="s">
        <v>244</v>
      </c>
      <c r="C19" s="33">
        <v>827.05494858974271</v>
      </c>
      <c r="D19" s="33">
        <v>720.19247240225377</v>
      </c>
      <c r="E19" s="33">
        <v>1887.5283666350297</v>
      </c>
      <c r="F19" s="33">
        <v>2688.0102250438795</v>
      </c>
      <c r="G19" s="201">
        <v>3881.0494923040169</v>
      </c>
    </row>
    <row r="20" spans="1:12" s="13" customFormat="1" x14ac:dyDescent="0.2">
      <c r="A20" s="11"/>
      <c r="B20" s="111" t="s">
        <v>242</v>
      </c>
      <c r="C20" s="33">
        <v>21.358458801606435</v>
      </c>
      <c r="D20" s="33">
        <v>239.2806399847581</v>
      </c>
      <c r="E20" s="33">
        <v>-148.54920261315158</v>
      </c>
      <c r="F20" s="33">
        <v>142.03958995714402</v>
      </c>
      <c r="G20" s="201">
        <v>-486.59882323690749</v>
      </c>
      <c r="H20" s="11"/>
      <c r="I20" s="11"/>
      <c r="J20" s="11"/>
      <c r="K20" s="11"/>
      <c r="L20" s="11"/>
    </row>
    <row r="21" spans="1:12" s="13" customFormat="1" x14ac:dyDescent="0.2">
      <c r="A21" s="11"/>
      <c r="B21" s="273" t="s">
        <v>346</v>
      </c>
      <c r="C21" s="33">
        <v>0</v>
      </c>
      <c r="D21" s="33">
        <v>0</v>
      </c>
      <c r="E21" s="33">
        <v>0</v>
      </c>
      <c r="F21" s="33">
        <v>0</v>
      </c>
      <c r="G21" s="201">
        <v>-92.497</v>
      </c>
      <c r="H21" s="11"/>
      <c r="I21" s="11"/>
      <c r="J21" s="11"/>
      <c r="K21" s="11"/>
      <c r="L21" s="11"/>
    </row>
    <row r="22" spans="1:12" x14ac:dyDescent="0.2">
      <c r="B22" s="273" t="s">
        <v>347</v>
      </c>
      <c r="C22" s="33">
        <v>46.1065282</v>
      </c>
      <c r="D22" s="33">
        <v>0</v>
      </c>
      <c r="E22" s="33">
        <v>0</v>
      </c>
      <c r="F22" s="33">
        <v>0</v>
      </c>
      <c r="G22" s="201">
        <v>1500.5709309885001</v>
      </c>
    </row>
    <row r="23" spans="1:12" ht="13.5" thickBot="1" x14ac:dyDescent="0.25">
      <c r="B23" s="237" t="s">
        <v>252</v>
      </c>
      <c r="C23" s="238">
        <v>58.946028549999973</v>
      </c>
      <c r="D23" s="238">
        <v>18.945233849999894</v>
      </c>
      <c r="E23" s="238">
        <v>-72.044935309999815</v>
      </c>
      <c r="F23" s="238">
        <v>59.600882949999885</v>
      </c>
      <c r="G23" s="239">
        <v>42.161028889999557</v>
      </c>
    </row>
    <row r="24" spans="1:12" ht="15.75" x14ac:dyDescent="0.2">
      <c r="B24" s="36" t="s">
        <v>253</v>
      </c>
      <c r="C24" s="37">
        <v>2.218758588859826</v>
      </c>
      <c r="D24" s="37">
        <v>1.5701068057685896</v>
      </c>
      <c r="E24" s="37">
        <v>6.3640582441060189</v>
      </c>
      <c r="F24" s="37">
        <v>7.1012817094187719</v>
      </c>
      <c r="G24" s="197">
        <v>7.2476079383782643</v>
      </c>
    </row>
    <row r="25" spans="1:12" x14ac:dyDescent="0.2">
      <c r="B25" s="36" t="s">
        <v>227</v>
      </c>
      <c r="C25" s="37">
        <v>-0.51220842376830111</v>
      </c>
      <c r="D25" s="37">
        <v>1.2148432893169803</v>
      </c>
      <c r="E25" s="37">
        <v>2.037296050051296</v>
      </c>
      <c r="F25" s="37">
        <v>2.510335123548102</v>
      </c>
      <c r="G25" s="197">
        <v>2.3695314132933465</v>
      </c>
    </row>
    <row r="26" spans="1:12" x14ac:dyDescent="0.2">
      <c r="B26" s="112" t="s">
        <v>254</v>
      </c>
      <c r="C26" s="18">
        <v>2.7309670126281271</v>
      </c>
      <c r="D26" s="18">
        <v>0.35526351645160936</v>
      </c>
      <c r="E26" s="18">
        <v>4.326762194054723</v>
      </c>
      <c r="F26" s="18">
        <v>4.5909465858706699</v>
      </c>
      <c r="G26" s="198">
        <v>4.8780765250849178</v>
      </c>
    </row>
    <row r="27" spans="1:12" x14ac:dyDescent="0.2">
      <c r="B27" s="38" t="s">
        <v>228</v>
      </c>
      <c r="C27" s="37">
        <v>2.6122487928592619</v>
      </c>
      <c r="D27" s="37">
        <v>2.1513321711302602</v>
      </c>
      <c r="E27" s="37">
        <v>2.530497358974193</v>
      </c>
      <c r="F27" s="37">
        <v>2.2456213723864193</v>
      </c>
      <c r="G27" s="197">
        <v>0.65754948521217216</v>
      </c>
    </row>
    <row r="28" spans="1:12" ht="13.5" thickBot="1" x14ac:dyDescent="0.25">
      <c r="B28" s="36" t="s">
        <v>255</v>
      </c>
      <c r="C28" s="37">
        <v>1.241369779901472</v>
      </c>
      <c r="D28" s="37">
        <v>1.2291582980278091</v>
      </c>
      <c r="E28" s="37">
        <v>1.253426142027245</v>
      </c>
      <c r="F28" s="37">
        <v>1.2541810646906231</v>
      </c>
      <c r="G28" s="197">
        <v>0</v>
      </c>
    </row>
    <row r="29" spans="1:12" ht="13.5" thickBot="1" x14ac:dyDescent="0.25">
      <c r="B29" s="15" t="s">
        <v>245</v>
      </c>
      <c r="C29" s="17">
        <v>1.3708790129577899</v>
      </c>
      <c r="D29" s="17">
        <v>0.92217387310245114</v>
      </c>
      <c r="E29" s="17">
        <v>1.277071216946948</v>
      </c>
      <c r="F29" s="17">
        <v>0.99144030769579627</v>
      </c>
      <c r="G29" s="199">
        <v>0.65754948521217216</v>
      </c>
    </row>
    <row r="30" spans="1:12" x14ac:dyDescent="0.2">
      <c r="C30" s="119"/>
      <c r="G30" s="132" t="s">
        <v>8</v>
      </c>
    </row>
    <row r="31" spans="1:12" x14ac:dyDescent="0.2">
      <c r="A31" s="25"/>
      <c r="B31" s="120"/>
      <c r="C31" s="25"/>
      <c r="D31" s="25"/>
    </row>
    <row r="32" spans="1:12" x14ac:dyDescent="0.2">
      <c r="A32" s="25"/>
      <c r="B32" s="25"/>
      <c r="C32" s="25"/>
      <c r="D32" s="25"/>
    </row>
  </sheetData>
  <pageMargins left="0.7" right="0.7" top="0.75" bottom="0.75" header="0.3" footer="0.3"/>
  <pageSetup paperSize="9" scale="9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3"/>
  <sheetViews>
    <sheetView showGridLines="0" zoomScaleNormal="100" workbookViewId="0"/>
  </sheetViews>
  <sheetFormatPr defaultColWidth="9.140625" defaultRowHeight="12.75" x14ac:dyDescent="0.2"/>
  <cols>
    <col min="1" max="1" width="13.140625" style="11" customWidth="1"/>
    <col min="2" max="2" width="18.5703125" style="11" bestFit="1" customWidth="1"/>
    <col min="3" max="3" width="9.5703125" style="11" bestFit="1" customWidth="1"/>
    <col min="4" max="4" width="10.5703125" style="11" customWidth="1"/>
    <col min="5" max="6" width="11.42578125" style="11" customWidth="1"/>
    <col min="7" max="8" width="9.85546875" style="11" bestFit="1" customWidth="1"/>
    <col min="9" max="16384" width="9.140625" style="11"/>
  </cols>
  <sheetData>
    <row r="2" spans="2:10" ht="13.5" thickBot="1" x14ac:dyDescent="0.25">
      <c r="B2" s="298" t="s">
        <v>348</v>
      </c>
      <c r="C2" s="298"/>
      <c r="D2" s="298"/>
      <c r="E2" s="298"/>
      <c r="F2" s="298"/>
      <c r="G2" s="298"/>
      <c r="H2" s="298"/>
    </row>
    <row r="3" spans="2:10" ht="13.5" customHeight="1" x14ac:dyDescent="0.2">
      <c r="B3" s="230"/>
      <c r="C3" s="299" t="s">
        <v>256</v>
      </c>
      <c r="D3" s="300"/>
      <c r="E3" s="301" t="s">
        <v>319</v>
      </c>
      <c r="F3" s="300"/>
      <c r="G3" s="302" t="s">
        <v>15</v>
      </c>
      <c r="H3" s="303"/>
    </row>
    <row r="4" spans="2:10" ht="17.25" thickBot="1" x14ac:dyDescent="0.25">
      <c r="B4" s="228"/>
      <c r="C4" s="231">
        <v>2019</v>
      </c>
      <c r="D4" s="232">
        <v>2020</v>
      </c>
      <c r="E4" s="233">
        <v>2019</v>
      </c>
      <c r="F4" s="232">
        <v>2020</v>
      </c>
      <c r="G4" s="233">
        <v>2019</v>
      </c>
      <c r="H4" s="233">
        <v>2020</v>
      </c>
    </row>
    <row r="5" spans="2:10" ht="13.5" x14ac:dyDescent="0.2">
      <c r="B5" s="234" t="s">
        <v>1</v>
      </c>
      <c r="C5" s="245">
        <v>-1.3297955441108122</v>
      </c>
      <c r="D5" s="246">
        <v>-6.1260941934852102</v>
      </c>
      <c r="E5" s="249">
        <v>-1.3302952595508355</v>
      </c>
      <c r="F5" s="246">
        <v>-6.1563866927986011</v>
      </c>
      <c r="G5" s="249">
        <f t="shared" ref="G5:H9" si="0">C5-E5</f>
        <v>4.9971544002325174E-4</v>
      </c>
      <c r="H5" s="249">
        <f t="shared" si="0"/>
        <v>3.0292499313390842E-2</v>
      </c>
    </row>
    <row r="6" spans="2:10" ht="13.5" x14ac:dyDescent="0.2">
      <c r="B6" s="234" t="s">
        <v>2</v>
      </c>
      <c r="C6" s="245">
        <v>0.75355021181681248</v>
      </c>
      <c r="D6" s="246">
        <v>-0.28103099160362421</v>
      </c>
      <c r="E6" s="249">
        <v>0.68711885524761995</v>
      </c>
      <c r="F6" s="246">
        <v>-1.5653795008756153</v>
      </c>
      <c r="G6" s="249">
        <f t="shared" si="0"/>
        <v>6.6431356569192523E-2</v>
      </c>
      <c r="H6" s="249">
        <f t="shared" si="0"/>
        <v>1.2843485092719911</v>
      </c>
      <c r="J6" s="20"/>
    </row>
    <row r="7" spans="2:10" ht="14.25" thickBot="1" x14ac:dyDescent="0.25">
      <c r="B7" s="235" t="s">
        <v>16</v>
      </c>
      <c r="C7" s="261">
        <v>-2.8302158296365992E-2</v>
      </c>
      <c r="D7" s="244">
        <v>-1.8218938188789742</v>
      </c>
      <c r="E7" s="262">
        <v>0</v>
      </c>
      <c r="F7" s="244">
        <v>-1.859728341560968</v>
      </c>
      <c r="G7" s="262">
        <f t="shared" si="0"/>
        <v>-2.8302158296365992E-2</v>
      </c>
      <c r="H7" s="261">
        <f t="shared" si="0"/>
        <v>3.7834522681993832E-2</v>
      </c>
    </row>
    <row r="8" spans="2:10" ht="14.25" thickBot="1" x14ac:dyDescent="0.25">
      <c r="B8" s="189" t="s">
        <v>17</v>
      </c>
      <c r="C8" s="263">
        <v>-2.0550435976312591</v>
      </c>
      <c r="D8" s="264">
        <v>-4.0231693830026121</v>
      </c>
      <c r="E8" s="265">
        <v>-2.0174141147984557</v>
      </c>
      <c r="F8" s="264">
        <v>-2.7312788503620173</v>
      </c>
      <c r="G8" s="265">
        <f t="shared" si="0"/>
        <v>-3.7629482832803429E-2</v>
      </c>
      <c r="H8" s="265">
        <f t="shared" si="0"/>
        <v>-1.2918905326405947</v>
      </c>
    </row>
    <row r="9" spans="2:10" ht="14.25" thickBot="1" x14ac:dyDescent="0.25">
      <c r="B9" s="236" t="s">
        <v>18</v>
      </c>
      <c r="C9" s="247">
        <v>-0.2045600877466871</v>
      </c>
      <c r="D9" s="248">
        <v>-1.968125785371353</v>
      </c>
      <c r="E9" s="250">
        <v>-0.34834180563913564</v>
      </c>
      <c r="F9" s="248">
        <v>-0.71386473556356167</v>
      </c>
      <c r="G9" s="250">
        <f t="shared" si="0"/>
        <v>0.14378171789244854</v>
      </c>
      <c r="H9" s="250">
        <f t="shared" si="0"/>
        <v>-1.2542610498077913</v>
      </c>
    </row>
    <row r="10" spans="2:10" x14ac:dyDescent="0.2">
      <c r="B10" s="117"/>
      <c r="C10" s="118"/>
      <c r="D10" s="118"/>
      <c r="E10" s="181"/>
      <c r="F10" s="118"/>
      <c r="G10" s="304" t="s">
        <v>8</v>
      </c>
      <c r="H10" s="304"/>
    </row>
    <row r="11" spans="2:10" x14ac:dyDescent="0.2">
      <c r="E11" s="22"/>
      <c r="F11" s="22"/>
    </row>
    <row r="13" spans="2:10" x14ac:dyDescent="0.2">
      <c r="G13" s="22"/>
    </row>
  </sheetData>
  <mergeCells count="5">
    <mergeCell ref="B2:H2"/>
    <mergeCell ref="C3:D3"/>
    <mergeCell ref="E3:F3"/>
    <mergeCell ref="G3:H3"/>
    <mergeCell ref="G10:H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showGridLines="0" zoomScaleNormal="100" workbookViewId="0"/>
  </sheetViews>
  <sheetFormatPr defaultRowHeight="15" x14ac:dyDescent="0.25"/>
  <cols>
    <col min="2" max="2" width="43.140625" customWidth="1"/>
    <col min="3" max="4" width="11.28515625" customWidth="1"/>
  </cols>
  <sheetData>
    <row r="1" spans="2:4" ht="21" customHeight="1" x14ac:dyDescent="0.25"/>
    <row r="2" spans="2:4" ht="15.75" thickBot="1" x14ac:dyDescent="0.3">
      <c r="B2" s="298" t="s">
        <v>351</v>
      </c>
      <c r="C2" s="298"/>
      <c r="D2" s="298"/>
    </row>
    <row r="3" spans="2:4" ht="17.25" thickBot="1" x14ac:dyDescent="0.3">
      <c r="B3" s="187"/>
      <c r="C3" s="188" t="s">
        <v>275</v>
      </c>
      <c r="D3" s="188" t="s">
        <v>0</v>
      </c>
    </row>
    <row r="4" spans="2:4" ht="15.75" thickBot="1" x14ac:dyDescent="0.3">
      <c r="B4" s="189" t="s">
        <v>276</v>
      </c>
      <c r="C4" s="192">
        <f>C5+C8+C10</f>
        <v>-136.92646518444019</v>
      </c>
      <c r="D4" s="195">
        <f>C4/ESA2010_source!$P$94*100</f>
        <v>-0.14955596708810015</v>
      </c>
    </row>
    <row r="5" spans="2:4" x14ac:dyDescent="0.25">
      <c r="B5" s="190" t="s">
        <v>6</v>
      </c>
      <c r="C5" s="193">
        <v>-139.08072000000001</v>
      </c>
      <c r="D5" s="194">
        <f>C5/ESA2010_source!$P$94*100</f>
        <v>-0.15190892100289866</v>
      </c>
    </row>
    <row r="6" spans="2:4" x14ac:dyDescent="0.25">
      <c r="B6" s="215" t="s">
        <v>322</v>
      </c>
      <c r="C6" s="216">
        <v>-119.73872000000001</v>
      </c>
      <c r="D6" s="217">
        <f>C6/ESA2010_source!$P$94*100</f>
        <v>-0.13078289900619008</v>
      </c>
    </row>
    <row r="7" spans="2:4" x14ac:dyDescent="0.25">
      <c r="B7" s="215" t="s">
        <v>323</v>
      </c>
      <c r="C7" s="216">
        <v>-13.1</v>
      </c>
      <c r="D7" s="217">
        <f>C7/ESA2010_source!$P$94*100</f>
        <v>-1.4308287051849975E-2</v>
      </c>
    </row>
    <row r="8" spans="2:4" x14ac:dyDescent="0.25">
      <c r="B8" s="190" t="s">
        <v>277</v>
      </c>
      <c r="C8" s="193">
        <v>-57.822871444444516</v>
      </c>
      <c r="D8" s="194">
        <f>C8/ESA2010_source!$P$94*100</f>
        <v>-6.3156201739643605E-2</v>
      </c>
    </row>
    <row r="9" spans="2:4" x14ac:dyDescent="0.25">
      <c r="B9" s="215" t="s">
        <v>324</v>
      </c>
      <c r="C9" s="216">
        <v>-57.822393444444401</v>
      </c>
      <c r="D9" s="217">
        <f>C9/ESA2010_source!$P$94*100</f>
        <v>-6.315567965100144E-2</v>
      </c>
    </row>
    <row r="10" spans="2:4" ht="15.75" thickBot="1" x14ac:dyDescent="0.3">
      <c r="B10" s="190" t="s">
        <v>102</v>
      </c>
      <c r="C10" s="218">
        <v>59.977126260004354</v>
      </c>
      <c r="D10" s="196">
        <f>C10/ESA2010_source!$P$94*100</f>
        <v>6.5509155654442097E-2</v>
      </c>
    </row>
    <row r="11" spans="2:4" ht="15.75" thickBot="1" x14ac:dyDescent="0.3">
      <c r="B11" s="191" t="s">
        <v>278</v>
      </c>
      <c r="C11" s="192">
        <f>C12+C15+C18+C20+C23+C24+C27</f>
        <v>2322.0164454294945</v>
      </c>
      <c r="D11" s="195">
        <f>C11/ESA2010_source!$P$94*100</f>
        <v>2.5361891481161485</v>
      </c>
    </row>
    <row r="12" spans="2:4" x14ac:dyDescent="0.25">
      <c r="B12" s="190" t="s">
        <v>121</v>
      </c>
      <c r="C12" s="193">
        <v>225.88393213949166</v>
      </c>
      <c r="D12" s="194">
        <f>C12/ESA2010_source!$P$94*100</f>
        <v>0.2467184840803395</v>
      </c>
    </row>
    <row r="13" spans="2:4" x14ac:dyDescent="0.25">
      <c r="B13" s="215" t="s">
        <v>325</v>
      </c>
      <c r="C13" s="216">
        <v>77</v>
      </c>
      <c r="D13" s="256">
        <f>C13/ESA2010_source!$P$94*100</f>
        <v>8.4102145266599107E-2</v>
      </c>
    </row>
    <row r="14" spans="2:4" x14ac:dyDescent="0.25">
      <c r="B14" s="215" t="s">
        <v>326</v>
      </c>
      <c r="C14" s="216">
        <v>148.88393213949166</v>
      </c>
      <c r="D14" s="256">
        <f>C14/ESA2010_source!$P$94*100</f>
        <v>0.16261633881374041</v>
      </c>
    </row>
    <row r="15" spans="2:4" x14ac:dyDescent="0.25">
      <c r="B15" s="190" t="s">
        <v>130</v>
      </c>
      <c r="C15" s="193">
        <v>500.34389611000381</v>
      </c>
      <c r="D15" s="194">
        <f>C15/ESA2010_source!$P$94*100</f>
        <v>0.54649344199869754</v>
      </c>
    </row>
    <row r="16" spans="2:4" x14ac:dyDescent="0.25">
      <c r="B16" s="215" t="s">
        <v>327</v>
      </c>
      <c r="C16" s="216">
        <v>327.20347297000001</v>
      </c>
      <c r="D16" s="256">
        <f>C16/ESA2010_source!$P$94*100</f>
        <v>0.35738329890206072</v>
      </c>
    </row>
    <row r="17" spans="2:4" x14ac:dyDescent="0.25">
      <c r="B17" s="215" t="s">
        <v>328</v>
      </c>
      <c r="C17" s="216">
        <v>45.452073999999996</v>
      </c>
      <c r="D17" s="217">
        <f>C17/ESA2010_source!$P$94*100</f>
        <v>4.964437571709366E-2</v>
      </c>
    </row>
    <row r="18" spans="2:4" x14ac:dyDescent="0.25">
      <c r="B18" s="190" t="s">
        <v>141</v>
      </c>
      <c r="C18" s="193">
        <v>15.569279999999985</v>
      </c>
      <c r="D18" s="194">
        <f>C18/ESA2010_source!$P$94*100</f>
        <v>1.7005322704627984E-2</v>
      </c>
    </row>
    <row r="19" spans="2:4" x14ac:dyDescent="0.25">
      <c r="B19" s="215" t="s">
        <v>327</v>
      </c>
      <c r="C19" s="216">
        <v>39.700000000000003</v>
      </c>
      <c r="D19" s="256">
        <f>C19/ESA2010_source!$P$94*100</f>
        <v>4.3361755416675127E-2</v>
      </c>
    </row>
    <row r="20" spans="2:4" x14ac:dyDescent="0.25">
      <c r="B20" s="190" t="s">
        <v>279</v>
      </c>
      <c r="C20" s="193">
        <v>1057.3096042</v>
      </c>
      <c r="D20" s="194">
        <f>C20/ESA2010_source!$P$94*100</f>
        <v>1.1548312457688157</v>
      </c>
    </row>
    <row r="21" spans="2:4" x14ac:dyDescent="0.25">
      <c r="B21" s="215" t="s">
        <v>329</v>
      </c>
      <c r="C21" s="216">
        <v>900</v>
      </c>
      <c r="D21" s="256">
        <f>C21/ESA2010_source!$P$94*100</f>
        <v>0.9830120875316779</v>
      </c>
    </row>
    <row r="22" spans="2:4" x14ac:dyDescent="0.25">
      <c r="B22" s="215" t="s">
        <v>330</v>
      </c>
      <c r="C22" s="216">
        <v>157</v>
      </c>
      <c r="D22" s="256">
        <f>C22/ESA2010_source!$P$94*100</f>
        <v>0.17148099749163712</v>
      </c>
    </row>
    <row r="23" spans="2:4" x14ac:dyDescent="0.25">
      <c r="B23" s="190" t="s">
        <v>110</v>
      </c>
      <c r="C23" s="193">
        <v>95.967492939998621</v>
      </c>
      <c r="D23" s="194">
        <f>C23/ESA2010_source!$P$94*100</f>
        <v>0.104819117300144</v>
      </c>
    </row>
    <row r="24" spans="2:4" x14ac:dyDescent="0.25">
      <c r="B24" s="190" t="s">
        <v>206</v>
      </c>
      <c r="C24" s="193">
        <v>-104.90344795999955</v>
      </c>
      <c r="D24" s="194">
        <f>C24/ESA2010_source!$P$94*100</f>
        <v>-0.1145792859649221</v>
      </c>
    </row>
    <row r="25" spans="2:4" x14ac:dyDescent="0.25">
      <c r="B25" s="215" t="s">
        <v>331</v>
      </c>
      <c r="C25" s="257">
        <v>-140.71536799999996</v>
      </c>
      <c r="D25" s="256">
        <f>C25/ESA2010_source!$P$94*100</f>
        <v>-0.153694341828298</v>
      </c>
    </row>
    <row r="26" spans="2:4" x14ac:dyDescent="0.25">
      <c r="B26" s="215" t="s">
        <v>332</v>
      </c>
      <c r="C26" s="257">
        <v>38.565416000000027</v>
      </c>
      <c r="D26" s="256">
        <f>C26/ESA2010_source!$P$94*100</f>
        <v>4.2122522320763994E-2</v>
      </c>
    </row>
    <row r="27" spans="2:4" x14ac:dyDescent="0.25">
      <c r="B27" s="190" t="s">
        <v>113</v>
      </c>
      <c r="C27" s="252">
        <v>531.84568800000011</v>
      </c>
      <c r="D27" s="253">
        <f>C27/ESA2010_source!$P$94*100</f>
        <v>0.58090082222844608</v>
      </c>
    </row>
    <row r="28" spans="2:4" x14ac:dyDescent="0.25">
      <c r="B28" s="251" t="s">
        <v>333</v>
      </c>
      <c r="C28" s="257">
        <v>201.55099999999999</v>
      </c>
      <c r="D28" s="258">
        <f>C28/ESA2010_source!$P$94*100</f>
        <v>0.22014118806010799</v>
      </c>
    </row>
    <row r="29" spans="2:4" x14ac:dyDescent="0.25">
      <c r="B29" s="251" t="s">
        <v>334</v>
      </c>
      <c r="C29" s="257">
        <v>173</v>
      </c>
      <c r="D29" s="258">
        <f>C29/ESA2010_source!$P$94*100</f>
        <v>0.18895676793664473</v>
      </c>
    </row>
    <row r="30" spans="2:4" ht="15.75" thickBot="1" x14ac:dyDescent="0.3">
      <c r="B30" s="251" t="s">
        <v>335</v>
      </c>
      <c r="C30" s="254">
        <v>160.86599999999999</v>
      </c>
      <c r="D30" s="259">
        <f>C30/ESA2010_source!$P$94*100</f>
        <v>0.17570358052541207</v>
      </c>
    </row>
    <row r="31" spans="2:4" ht="15.75" thickBot="1" x14ac:dyDescent="0.3">
      <c r="B31" s="191" t="s">
        <v>280</v>
      </c>
      <c r="C31" s="255">
        <f>C4-C11</f>
        <v>-2458.9429106139346</v>
      </c>
      <c r="D31" s="195">
        <f>C31/ESA2010_source!$P$94*100</f>
        <v>-2.6857451152042482</v>
      </c>
    </row>
    <row r="32" spans="2:4" ht="12" customHeight="1" x14ac:dyDescent="0.25">
      <c r="B32" s="260" t="s">
        <v>281</v>
      </c>
      <c r="C32" s="306" t="s">
        <v>282</v>
      </c>
      <c r="D32" s="306"/>
    </row>
    <row r="33" spans="2:4" ht="12" customHeight="1" x14ac:dyDescent="0.25">
      <c r="B33" s="305" t="s">
        <v>336</v>
      </c>
      <c r="C33" s="305"/>
      <c r="D33" s="305"/>
    </row>
    <row r="34" spans="2:4" ht="12" customHeight="1" x14ac:dyDescent="0.25">
      <c r="B34" s="305"/>
      <c r="C34" s="305"/>
      <c r="D34" s="305"/>
    </row>
    <row r="35" spans="2:4" ht="12" customHeight="1" x14ac:dyDescent="0.25">
      <c r="B35" s="305" t="s">
        <v>337</v>
      </c>
      <c r="C35" s="305"/>
      <c r="D35" s="305"/>
    </row>
    <row r="36" spans="2:4" ht="12" customHeight="1" x14ac:dyDescent="0.25">
      <c r="B36" s="305"/>
      <c r="C36" s="305"/>
      <c r="D36" s="305"/>
    </row>
    <row r="37" spans="2:4" x14ac:dyDescent="0.25">
      <c r="B37" s="152"/>
      <c r="C37" s="108"/>
      <c r="D37" s="108"/>
    </row>
  </sheetData>
  <mergeCells count="4">
    <mergeCell ref="B35:D36"/>
    <mergeCell ref="C32:D32"/>
    <mergeCell ref="B2:D2"/>
    <mergeCell ref="B33:D3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J23"/>
  <sheetViews>
    <sheetView showGridLines="0" zoomScaleNormal="100" workbookViewId="0"/>
  </sheetViews>
  <sheetFormatPr defaultColWidth="9.140625" defaultRowHeight="12.75" x14ac:dyDescent="0.2"/>
  <cols>
    <col min="1" max="1" width="10" style="11" customWidth="1"/>
    <col min="2" max="2" width="46.5703125" style="11" customWidth="1"/>
    <col min="3" max="8" width="9.7109375" style="11" customWidth="1"/>
    <col min="9" max="9" width="6.5703125" style="11" customWidth="1"/>
    <col min="10" max="10" width="22.140625" style="11" customWidth="1"/>
    <col min="11" max="11" width="6.5703125" style="11" customWidth="1"/>
    <col min="12" max="12" width="8.7109375" style="11" customWidth="1"/>
    <col min="13" max="16384" width="9.140625" style="11"/>
  </cols>
  <sheetData>
    <row r="2" spans="2:10" ht="15.75" customHeight="1" thickBot="1" x14ac:dyDescent="0.25">
      <c r="B2" s="19" t="s">
        <v>352</v>
      </c>
      <c r="C2" s="307"/>
      <c r="D2" s="307"/>
      <c r="E2" s="307"/>
      <c r="F2" s="176"/>
      <c r="G2" s="25"/>
      <c r="H2" s="25"/>
    </row>
    <row r="3" spans="2:10" ht="13.5" thickBot="1" x14ac:dyDescent="0.25">
      <c r="B3" s="8"/>
      <c r="C3" s="14">
        <v>2015</v>
      </c>
      <c r="D3" s="14">
        <v>2016</v>
      </c>
      <c r="E3" s="14">
        <v>2017</v>
      </c>
      <c r="F3" s="14">
        <v>2018</v>
      </c>
      <c r="G3" s="226">
        <v>2019</v>
      </c>
      <c r="H3" s="226">
        <v>2020</v>
      </c>
      <c r="I3" s="153"/>
      <c r="J3" s="153"/>
    </row>
    <row r="4" spans="2:10" x14ac:dyDescent="0.2">
      <c r="B4" s="39" t="s">
        <v>229</v>
      </c>
      <c r="C4" s="113">
        <v>-5.7880000000000003</v>
      </c>
      <c r="D4" s="113">
        <v>-5.7880000000000003</v>
      </c>
      <c r="E4" s="113">
        <v>-5.7880000000000003</v>
      </c>
      <c r="F4" s="113">
        <v>-5.7880000000000003</v>
      </c>
      <c r="G4" s="113">
        <v>-5.7880000000000003</v>
      </c>
      <c r="H4" s="113">
        <v>-5.7880000000000003</v>
      </c>
    </row>
    <row r="5" spans="2:10" x14ac:dyDescent="0.2">
      <c r="B5" s="40" t="s">
        <v>9</v>
      </c>
      <c r="C5" s="113">
        <v>12.147587373735428</v>
      </c>
      <c r="D5" s="113">
        <v>-33.915999999999997</v>
      </c>
      <c r="E5" s="113">
        <v>18.278791999999999</v>
      </c>
      <c r="F5" s="113">
        <v>24.503914999999999</v>
      </c>
      <c r="G5" s="113">
        <v>-20.787853999999999</v>
      </c>
      <c r="H5" s="113">
        <v>32.877236000000003</v>
      </c>
    </row>
    <row r="6" spans="2:10" x14ac:dyDescent="0.2">
      <c r="B6" s="39" t="s">
        <v>226</v>
      </c>
      <c r="C6" s="113"/>
      <c r="D6" s="113">
        <v>-46.1065282</v>
      </c>
      <c r="E6" s="113"/>
      <c r="F6" s="113"/>
      <c r="G6" s="113"/>
      <c r="H6" s="113"/>
    </row>
    <row r="7" spans="2:10" x14ac:dyDescent="0.2">
      <c r="B7" s="229" t="s">
        <v>353</v>
      </c>
      <c r="C7" s="113"/>
      <c r="D7" s="113">
        <v>-26.1</v>
      </c>
      <c r="E7" s="113"/>
      <c r="F7" s="113"/>
      <c r="G7" s="113"/>
      <c r="H7" s="113"/>
    </row>
    <row r="8" spans="2:10" x14ac:dyDescent="0.2">
      <c r="B8" s="229" t="s">
        <v>338</v>
      </c>
      <c r="C8" s="113"/>
      <c r="D8" s="113"/>
      <c r="E8" s="113"/>
      <c r="F8" s="113"/>
      <c r="G8" s="113"/>
      <c r="H8" s="113">
        <v>-92</v>
      </c>
    </row>
    <row r="9" spans="2:10" x14ac:dyDescent="0.2">
      <c r="B9" s="229" t="s">
        <v>339</v>
      </c>
      <c r="C9" s="113"/>
      <c r="D9" s="113"/>
      <c r="E9" s="113"/>
      <c r="F9" s="113"/>
      <c r="G9" s="113"/>
      <c r="H9" s="113">
        <v>-1501</v>
      </c>
    </row>
    <row r="10" spans="2:10" x14ac:dyDescent="0.2">
      <c r="B10" s="229" t="s">
        <v>314</v>
      </c>
      <c r="C10" s="113"/>
      <c r="D10" s="113"/>
      <c r="E10" s="113"/>
      <c r="F10" s="113"/>
      <c r="G10" s="113"/>
      <c r="H10" s="113">
        <v>-173</v>
      </c>
    </row>
    <row r="11" spans="2:10" x14ac:dyDescent="0.2">
      <c r="B11" s="161" t="s">
        <v>315</v>
      </c>
      <c r="C11" s="166"/>
      <c r="D11" s="166"/>
      <c r="E11" s="166"/>
      <c r="F11" s="166"/>
      <c r="G11" s="166"/>
      <c r="H11" s="166">
        <v>70.869793000000001</v>
      </c>
    </row>
    <row r="12" spans="2:10" ht="18" customHeight="1" thickBot="1" x14ac:dyDescent="0.25">
      <c r="B12" s="41" t="s">
        <v>10</v>
      </c>
      <c r="C12" s="114">
        <v>6.3595873737354278</v>
      </c>
      <c r="D12" s="114">
        <v>-111.91052819999999</v>
      </c>
      <c r="E12" s="114">
        <v>12.490791999999999</v>
      </c>
      <c r="F12" s="114">
        <v>18.715914999999999</v>
      </c>
      <c r="G12" s="114">
        <v>-26.575854</v>
      </c>
      <c r="H12" s="114">
        <v>-1668.0409709999999</v>
      </c>
    </row>
    <row r="13" spans="2:10" ht="13.5" thickBot="1" x14ac:dyDescent="0.25">
      <c r="B13" s="42" t="s">
        <v>11</v>
      </c>
      <c r="C13" s="115">
        <v>7.9726483483128895E-3</v>
      </c>
      <c r="D13" s="115">
        <v>-0.13807336024716826</v>
      </c>
      <c r="E13" s="115">
        <v>1.4783990769882835E-2</v>
      </c>
      <c r="F13" s="115">
        <v>2.0945175597210756E-2</v>
      </c>
      <c r="G13" s="115">
        <v>-2.8302158296365992E-2</v>
      </c>
      <c r="H13" s="115">
        <v>-1.8218938188789742</v>
      </c>
    </row>
    <row r="14" spans="2:10" x14ac:dyDescent="0.2">
      <c r="G14" s="308" t="s">
        <v>8</v>
      </c>
      <c r="H14" s="308"/>
    </row>
    <row r="15" spans="2:10" ht="14.45" customHeight="1" x14ac:dyDescent="0.2">
      <c r="B15" s="154"/>
    </row>
    <row r="17" spans="2:10" x14ac:dyDescent="0.2">
      <c r="B17" s="179"/>
      <c r="C17" s="25"/>
      <c r="D17" s="25"/>
      <c r="E17" s="25"/>
      <c r="F17" s="25"/>
      <c r="G17" s="25"/>
      <c r="H17" s="25"/>
      <c r="I17" s="25"/>
      <c r="J17" s="25"/>
    </row>
    <row r="18" spans="2:10" ht="15" x14ac:dyDescent="0.25">
      <c r="B18" s="13"/>
      <c r="C18" s="274"/>
      <c r="D18" s="274"/>
      <c r="E18" s="274"/>
      <c r="F18" s="274"/>
      <c r="G18" s="274"/>
      <c r="H18" s="127"/>
      <c r="I18" s="25"/>
      <c r="J18" s="25"/>
    </row>
    <row r="19" spans="2:10" ht="15" x14ac:dyDescent="0.25">
      <c r="C19" s="275"/>
      <c r="D19" s="276"/>
      <c r="E19" s="276"/>
      <c r="F19" s="276"/>
      <c r="G19" s="276"/>
      <c r="H19" s="127"/>
      <c r="I19" s="25"/>
      <c r="J19" s="25"/>
    </row>
    <row r="20" spans="2:10" ht="15" x14ac:dyDescent="0.25">
      <c r="C20" s="275"/>
      <c r="D20" s="276"/>
      <c r="E20" s="276"/>
      <c r="F20" s="276"/>
      <c r="G20" s="276"/>
      <c r="H20" s="127"/>
      <c r="I20" s="25"/>
      <c r="J20" s="25"/>
    </row>
    <row r="21" spans="2:10" ht="15" x14ac:dyDescent="0.25">
      <c r="C21" s="127"/>
      <c r="D21" s="227"/>
      <c r="E21" s="227"/>
      <c r="F21" s="227"/>
      <c r="G21" s="227"/>
      <c r="H21" s="127"/>
      <c r="I21" s="25"/>
      <c r="J21" s="25"/>
    </row>
    <row r="22" spans="2:10" x14ac:dyDescent="0.2">
      <c r="C22" s="25"/>
      <c r="D22" s="25"/>
      <c r="E22" s="25"/>
      <c r="F22" s="25"/>
      <c r="G22" s="25"/>
      <c r="H22" s="25"/>
      <c r="I22" s="25"/>
      <c r="J22" s="25"/>
    </row>
    <row r="23" spans="2:10" x14ac:dyDescent="0.2">
      <c r="C23" s="25"/>
      <c r="D23" s="25"/>
      <c r="E23" s="25"/>
      <c r="F23" s="25"/>
      <c r="G23" s="25"/>
      <c r="H23" s="25"/>
      <c r="I23" s="25"/>
      <c r="J23" s="25"/>
    </row>
  </sheetData>
  <mergeCells count="2">
    <mergeCell ref="C2:E2"/>
    <mergeCell ref="G14:H1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A1:H50"/>
  <sheetViews>
    <sheetView showGridLines="0" zoomScaleNormal="100" workbookViewId="0">
      <pane xSplit="2" topLeftCell="C1" activePane="topRight" state="frozen"/>
      <selection pane="topRight"/>
    </sheetView>
  </sheetViews>
  <sheetFormatPr defaultColWidth="9.140625" defaultRowHeight="12.75" x14ac:dyDescent="0.2"/>
  <cols>
    <col min="1" max="1" width="11.28515625" style="11" customWidth="1"/>
    <col min="2" max="2" width="94.5703125" style="11" customWidth="1"/>
    <col min="3" max="3" width="7.7109375" style="11" customWidth="1"/>
    <col min="4" max="5" width="7.7109375" style="13" customWidth="1"/>
    <col min="6" max="7" width="7.7109375" style="11" customWidth="1"/>
    <col min="8" max="16384" width="9.140625" style="11"/>
  </cols>
  <sheetData>
    <row r="1" spans="1:8" ht="15.75" x14ac:dyDescent="0.25">
      <c r="B1" s="158"/>
      <c r="C1" s="158"/>
      <c r="D1" s="175"/>
      <c r="E1" s="174"/>
    </row>
    <row r="2" spans="1:8" ht="13.5" customHeight="1" thickBot="1" x14ac:dyDescent="0.3">
      <c r="B2" s="167" t="s">
        <v>350</v>
      </c>
      <c r="C2" s="309" t="s">
        <v>12</v>
      </c>
      <c r="D2" s="309"/>
      <c r="E2" s="309"/>
      <c r="F2" s="177"/>
      <c r="G2" s="177"/>
    </row>
    <row r="3" spans="1:8" ht="15.75" x14ac:dyDescent="0.2">
      <c r="B3" s="159"/>
      <c r="C3" s="183">
        <v>2016</v>
      </c>
      <c r="D3" s="160">
        <v>2017</v>
      </c>
      <c r="E3" s="160">
        <v>2018</v>
      </c>
      <c r="F3" s="160">
        <v>2019</v>
      </c>
      <c r="G3" s="160">
        <v>2020</v>
      </c>
    </row>
    <row r="4" spans="1:8" x14ac:dyDescent="0.2">
      <c r="B4" s="206" t="s">
        <v>272</v>
      </c>
      <c r="C4" s="213">
        <v>-76.900000000000006</v>
      </c>
      <c r="D4" s="214">
        <v>0</v>
      </c>
      <c r="E4" s="214">
        <v>0</v>
      </c>
      <c r="F4" s="214">
        <v>0</v>
      </c>
      <c r="G4" s="214">
        <v>0</v>
      </c>
    </row>
    <row r="5" spans="1:8" ht="25.5" x14ac:dyDescent="0.2">
      <c r="B5" s="206" t="s">
        <v>285</v>
      </c>
      <c r="C5" s="213">
        <v>-119.73912199999999</v>
      </c>
      <c r="D5" s="213">
        <v>21.033387110155985</v>
      </c>
      <c r="E5" s="213">
        <v>35.369999999999997</v>
      </c>
      <c r="F5" s="213">
        <v>36.826147871760625</v>
      </c>
      <c r="G5" s="213">
        <v>0</v>
      </c>
    </row>
    <row r="6" spans="1:8" ht="25.5" x14ac:dyDescent="0.2">
      <c r="B6" s="206" t="s">
        <v>273</v>
      </c>
      <c r="C6" s="213">
        <v>12.550390918238401</v>
      </c>
      <c r="D6" s="214">
        <v>0</v>
      </c>
      <c r="E6" s="214">
        <v>0</v>
      </c>
      <c r="F6" s="214">
        <v>0</v>
      </c>
      <c r="G6" s="214">
        <v>0</v>
      </c>
    </row>
    <row r="7" spans="1:8" x14ac:dyDescent="0.2">
      <c r="B7" s="206" t="s">
        <v>274</v>
      </c>
      <c r="C7" s="213">
        <v>-11.290000000000003</v>
      </c>
      <c r="D7" s="214">
        <v>0</v>
      </c>
      <c r="E7" s="214">
        <v>0</v>
      </c>
      <c r="F7" s="214">
        <v>-5.3001589999999998</v>
      </c>
      <c r="G7" s="214">
        <v>0</v>
      </c>
      <c r="H7" s="21"/>
    </row>
    <row r="8" spans="1:8" x14ac:dyDescent="0.2">
      <c r="B8" s="178" t="s">
        <v>259</v>
      </c>
      <c r="C8" s="210">
        <v>0</v>
      </c>
      <c r="D8" s="211">
        <v>-121.34101605901982</v>
      </c>
      <c r="E8" s="211">
        <v>0</v>
      </c>
      <c r="F8" s="211">
        <v>0</v>
      </c>
      <c r="G8" s="211">
        <v>0</v>
      </c>
      <c r="H8" s="21"/>
    </row>
    <row r="9" spans="1:8" x14ac:dyDescent="0.2">
      <c r="A9" s="21"/>
      <c r="B9" s="178" t="s">
        <v>260</v>
      </c>
      <c r="C9" s="210">
        <v>0</v>
      </c>
      <c r="D9" s="212" t="s">
        <v>271</v>
      </c>
      <c r="E9" s="212">
        <v>-100</v>
      </c>
      <c r="F9" s="212">
        <v>0</v>
      </c>
      <c r="G9" s="212">
        <v>0</v>
      </c>
      <c r="H9" s="21"/>
    </row>
    <row r="10" spans="1:8" x14ac:dyDescent="0.2">
      <c r="A10" s="21"/>
      <c r="B10" s="111" t="s">
        <v>261</v>
      </c>
      <c r="C10" s="210">
        <v>0</v>
      </c>
      <c r="D10" s="211">
        <v>-34.260339999999999</v>
      </c>
      <c r="E10" s="211">
        <v>0</v>
      </c>
      <c r="F10" s="211">
        <v>0</v>
      </c>
      <c r="G10" s="211">
        <v>0</v>
      </c>
      <c r="H10" s="21"/>
    </row>
    <row r="11" spans="1:8" ht="13.5" customHeight="1" x14ac:dyDescent="0.2">
      <c r="B11" s="178" t="s">
        <v>262</v>
      </c>
      <c r="C11" s="210">
        <v>0</v>
      </c>
      <c r="D11" s="155" t="s">
        <v>271</v>
      </c>
      <c r="E11" s="155">
        <v>23.664999999999999</v>
      </c>
      <c r="F11" s="155">
        <v>31.735248130000013</v>
      </c>
      <c r="G11" s="155">
        <v>0</v>
      </c>
      <c r="H11" s="21"/>
    </row>
    <row r="12" spans="1:8" ht="13.5" customHeight="1" x14ac:dyDescent="0.2">
      <c r="B12" s="178" t="s">
        <v>263</v>
      </c>
      <c r="C12" s="210">
        <v>197.34218988336801</v>
      </c>
      <c r="D12" s="155">
        <v>107.183787560751</v>
      </c>
      <c r="E12" s="155">
        <v>-57.1274131496222</v>
      </c>
      <c r="F12" s="155">
        <v>215.708</v>
      </c>
      <c r="G12" s="155">
        <v>-24</v>
      </c>
    </row>
    <row r="13" spans="1:8" ht="13.5" customHeight="1" x14ac:dyDescent="0.2">
      <c r="B13" s="111" t="s">
        <v>284</v>
      </c>
      <c r="C13" s="210">
        <v>19.395</v>
      </c>
      <c r="D13" s="155">
        <v>-10.673</v>
      </c>
      <c r="E13" s="155">
        <v>-20.215</v>
      </c>
      <c r="F13" s="155">
        <v>-17.390999999999998</v>
      </c>
      <c r="G13" s="155">
        <v>-15.603999999999999</v>
      </c>
    </row>
    <row r="14" spans="1:8" ht="13.5" customHeight="1" x14ac:dyDescent="0.2">
      <c r="B14" s="178" t="s">
        <v>264</v>
      </c>
      <c r="C14" s="210">
        <v>0</v>
      </c>
      <c r="D14" s="155">
        <v>29.565999999999999</v>
      </c>
      <c r="E14" s="155">
        <v>2.9090000000000025</v>
      </c>
      <c r="F14" s="155">
        <v>35.869999999999997</v>
      </c>
      <c r="G14" s="155">
        <v>0</v>
      </c>
      <c r="H14" s="13"/>
    </row>
    <row r="15" spans="1:8" ht="13.5" customHeight="1" x14ac:dyDescent="0.2">
      <c r="B15" s="178" t="s">
        <v>265</v>
      </c>
      <c r="C15" s="210">
        <v>0</v>
      </c>
      <c r="D15" s="155">
        <v>96.521032393232005</v>
      </c>
      <c r="E15" s="155">
        <v>0</v>
      </c>
      <c r="F15" s="155">
        <v>0</v>
      </c>
      <c r="G15" s="155">
        <v>0</v>
      </c>
      <c r="H15" s="13"/>
    </row>
    <row r="16" spans="1:8" ht="13.5" customHeight="1" x14ac:dyDescent="0.2">
      <c r="B16" s="178" t="s">
        <v>266</v>
      </c>
      <c r="C16" s="210">
        <v>0</v>
      </c>
      <c r="D16" s="155">
        <v>70.444000000000003</v>
      </c>
      <c r="E16" s="155">
        <v>0</v>
      </c>
      <c r="F16" s="155">
        <v>0</v>
      </c>
      <c r="G16" s="155">
        <v>0</v>
      </c>
      <c r="H16" s="13"/>
    </row>
    <row r="17" spans="2:8" ht="13.5" customHeight="1" x14ac:dyDescent="0.2">
      <c r="B17" s="178" t="s">
        <v>267</v>
      </c>
      <c r="C17" s="210">
        <v>0</v>
      </c>
      <c r="D17" s="155">
        <v>-28.109937500000001</v>
      </c>
      <c r="E17" s="155">
        <v>-32.183121323529399</v>
      </c>
      <c r="F17" s="155">
        <v>-40.891274509803914</v>
      </c>
      <c r="G17" s="155">
        <v>-49.167666666666676</v>
      </c>
      <c r="H17" s="13"/>
    </row>
    <row r="18" spans="2:8" ht="13.5" customHeight="1" x14ac:dyDescent="0.2">
      <c r="B18" s="111" t="s">
        <v>268</v>
      </c>
      <c r="C18" s="210">
        <v>0</v>
      </c>
      <c r="D18" s="155">
        <v>16.259273279999999</v>
      </c>
      <c r="E18" s="155">
        <v>14.032331860000001</v>
      </c>
      <c r="F18" s="155">
        <v>-23.149000000000001</v>
      </c>
      <c r="G18" s="155">
        <v>0</v>
      </c>
      <c r="H18" s="13"/>
    </row>
    <row r="19" spans="2:8" x14ac:dyDescent="0.2">
      <c r="B19" s="178" t="s">
        <v>269</v>
      </c>
      <c r="C19" s="210">
        <v>0</v>
      </c>
      <c r="D19" s="155">
        <v>62.586453199638932</v>
      </c>
      <c r="E19" s="155">
        <v>0</v>
      </c>
      <c r="F19" s="155">
        <v>-39.896952380952385</v>
      </c>
      <c r="G19" s="155">
        <v>0</v>
      </c>
    </row>
    <row r="20" spans="2:8" x14ac:dyDescent="0.2">
      <c r="B20" s="178" t="s">
        <v>298</v>
      </c>
      <c r="C20" s="210">
        <v>0</v>
      </c>
      <c r="D20" s="155">
        <v>0</v>
      </c>
      <c r="E20" s="155">
        <v>0</v>
      </c>
      <c r="F20" s="155">
        <v>-31.392832605914791</v>
      </c>
      <c r="G20" s="155">
        <v>0</v>
      </c>
    </row>
    <row r="21" spans="2:8" x14ac:dyDescent="0.2">
      <c r="B21" s="178" t="s">
        <v>299</v>
      </c>
      <c r="C21" s="210">
        <v>0</v>
      </c>
      <c r="D21" s="155">
        <v>0</v>
      </c>
      <c r="E21" s="155">
        <v>0</v>
      </c>
      <c r="F21" s="155">
        <v>-24.256</v>
      </c>
      <c r="G21" s="155">
        <v>0</v>
      </c>
    </row>
    <row r="22" spans="2:8" x14ac:dyDescent="0.2">
      <c r="B22" s="178" t="s">
        <v>270</v>
      </c>
      <c r="C22" s="210">
        <v>0</v>
      </c>
      <c r="D22" s="155">
        <v>30.071000000000002</v>
      </c>
      <c r="E22" s="155">
        <v>0</v>
      </c>
      <c r="F22" s="155">
        <v>0</v>
      </c>
      <c r="G22" s="155">
        <v>0</v>
      </c>
    </row>
    <row r="23" spans="2:8" ht="25.5" x14ac:dyDescent="0.2">
      <c r="B23" s="178" t="s">
        <v>297</v>
      </c>
      <c r="C23" s="210">
        <v>0</v>
      </c>
      <c r="D23" s="155">
        <v>0</v>
      </c>
      <c r="E23" s="155">
        <v>0</v>
      </c>
      <c r="F23" s="155">
        <v>65</v>
      </c>
      <c r="G23" s="155">
        <v>0</v>
      </c>
    </row>
    <row r="24" spans="2:8" ht="16.899999999999999" customHeight="1" x14ac:dyDescent="0.2">
      <c r="B24" s="111" t="s">
        <v>301</v>
      </c>
      <c r="C24" s="210">
        <v>0</v>
      </c>
      <c r="D24" s="155">
        <v>0</v>
      </c>
      <c r="E24" s="155">
        <v>-15</v>
      </c>
      <c r="F24" s="155">
        <v>-9.7159999999999993</v>
      </c>
      <c r="G24" s="155">
        <v>0</v>
      </c>
    </row>
    <row r="25" spans="2:8" x14ac:dyDescent="0.2">
      <c r="B25" s="178" t="s">
        <v>294</v>
      </c>
      <c r="C25" s="210">
        <v>0</v>
      </c>
      <c r="D25" s="155">
        <v>0</v>
      </c>
      <c r="E25" s="155">
        <v>0</v>
      </c>
      <c r="F25" s="155">
        <v>84.895259659999994</v>
      </c>
      <c r="G25" s="155">
        <v>0</v>
      </c>
    </row>
    <row r="26" spans="2:8" x14ac:dyDescent="0.2">
      <c r="B26" s="178" t="s">
        <v>295</v>
      </c>
      <c r="C26" s="210">
        <v>0</v>
      </c>
      <c r="D26" s="155">
        <v>0</v>
      </c>
      <c r="E26" s="155">
        <v>0</v>
      </c>
      <c r="F26" s="155">
        <v>-84.895259659999994</v>
      </c>
      <c r="G26" s="155">
        <v>0</v>
      </c>
    </row>
    <row r="27" spans="2:8" x14ac:dyDescent="0.2">
      <c r="B27" s="178" t="s">
        <v>300</v>
      </c>
      <c r="C27" s="210">
        <v>0</v>
      </c>
      <c r="D27" s="155">
        <v>0</v>
      </c>
      <c r="E27" s="155">
        <v>0</v>
      </c>
      <c r="F27" s="155">
        <v>-30.064089434345497</v>
      </c>
      <c r="G27" s="155">
        <v>11.12002370004646</v>
      </c>
    </row>
    <row r="28" spans="2:8" x14ac:dyDescent="0.2">
      <c r="B28" s="178" t="s">
        <v>296</v>
      </c>
      <c r="C28" s="210">
        <v>0</v>
      </c>
      <c r="D28" s="155">
        <v>0</v>
      </c>
      <c r="E28" s="155">
        <v>0</v>
      </c>
      <c r="F28" s="155">
        <v>-15.7423391136</v>
      </c>
      <c r="G28" s="155">
        <v>0</v>
      </c>
    </row>
    <row r="29" spans="2:8" x14ac:dyDescent="0.2">
      <c r="B29" s="222" t="s">
        <v>302</v>
      </c>
      <c r="C29" s="210">
        <v>0</v>
      </c>
      <c r="D29" s="155">
        <v>0</v>
      </c>
      <c r="E29" s="155">
        <v>0</v>
      </c>
      <c r="F29" s="155">
        <v>-5.3001589999999998</v>
      </c>
      <c r="G29" s="155">
        <v>-22.777408000000001</v>
      </c>
    </row>
    <row r="30" spans="2:8" x14ac:dyDescent="0.2">
      <c r="B30" s="222" t="s">
        <v>303</v>
      </c>
      <c r="C30" s="210">
        <v>0</v>
      </c>
      <c r="D30" s="155">
        <v>0</v>
      </c>
      <c r="E30" s="155">
        <v>0</v>
      </c>
      <c r="F30" s="155">
        <v>0</v>
      </c>
      <c r="G30" s="155">
        <v>-41.654178652346133</v>
      </c>
    </row>
    <row r="31" spans="2:8" x14ac:dyDescent="0.2">
      <c r="B31" s="222" t="s">
        <v>304</v>
      </c>
      <c r="C31" s="210">
        <v>0</v>
      </c>
      <c r="D31" s="155">
        <v>0</v>
      </c>
      <c r="E31" s="155">
        <v>0</v>
      </c>
      <c r="F31" s="155">
        <v>0</v>
      </c>
      <c r="G31" s="155">
        <v>-112.05371674352327</v>
      </c>
    </row>
    <row r="32" spans="2:8" x14ac:dyDescent="0.2">
      <c r="B32" s="222" t="s">
        <v>305</v>
      </c>
      <c r="C32" s="210">
        <v>0</v>
      </c>
      <c r="D32" s="155">
        <v>0</v>
      </c>
      <c r="E32" s="155">
        <v>0</v>
      </c>
      <c r="F32" s="155">
        <v>0</v>
      </c>
      <c r="G32" s="155">
        <v>-19.49977402</v>
      </c>
    </row>
    <row r="33" spans="1:7" x14ac:dyDescent="0.2">
      <c r="B33" s="222" t="s">
        <v>306</v>
      </c>
      <c r="C33" s="210">
        <v>0</v>
      </c>
      <c r="D33" s="155">
        <v>0</v>
      </c>
      <c r="E33" s="155">
        <v>0</v>
      </c>
      <c r="F33" s="155">
        <v>0</v>
      </c>
      <c r="G33" s="155">
        <v>-81.019966976646515</v>
      </c>
    </row>
    <row r="34" spans="1:7" x14ac:dyDescent="0.2">
      <c r="B34" s="222" t="s">
        <v>307</v>
      </c>
      <c r="C34" s="210">
        <v>0</v>
      </c>
      <c r="D34" s="155">
        <v>0</v>
      </c>
      <c r="E34" s="155">
        <v>0</v>
      </c>
      <c r="F34" s="155">
        <v>0</v>
      </c>
      <c r="G34" s="155">
        <v>-33.623449219199998</v>
      </c>
    </row>
    <row r="35" spans="1:7" x14ac:dyDescent="0.2">
      <c r="B35" s="222" t="s">
        <v>308</v>
      </c>
      <c r="C35" s="210">
        <v>0</v>
      </c>
      <c r="D35" s="155">
        <v>0</v>
      </c>
      <c r="E35" s="155">
        <v>0</v>
      </c>
      <c r="F35" s="155">
        <v>0</v>
      </c>
      <c r="G35" s="155">
        <v>56.448</v>
      </c>
    </row>
    <row r="36" spans="1:7" x14ac:dyDescent="0.2">
      <c r="B36" s="222" t="s">
        <v>309</v>
      </c>
      <c r="C36" s="210">
        <v>0</v>
      </c>
      <c r="D36" s="155">
        <v>0</v>
      </c>
      <c r="E36" s="155">
        <v>0</v>
      </c>
      <c r="F36" s="155">
        <v>0</v>
      </c>
      <c r="G36" s="155">
        <v>-13</v>
      </c>
    </row>
    <row r="37" spans="1:7" x14ac:dyDescent="0.2">
      <c r="B37" s="222" t="s">
        <v>310</v>
      </c>
      <c r="C37" s="210">
        <v>0</v>
      </c>
      <c r="D37" s="155">
        <v>0</v>
      </c>
      <c r="E37" s="155">
        <v>0</v>
      </c>
      <c r="F37" s="155">
        <v>0</v>
      </c>
      <c r="G37" s="155">
        <v>-57.822393444444401</v>
      </c>
    </row>
    <row r="38" spans="1:7" x14ac:dyDescent="0.2">
      <c r="B38" s="222" t="s">
        <v>311</v>
      </c>
      <c r="C38" s="210">
        <v>0</v>
      </c>
      <c r="D38" s="155">
        <v>0</v>
      </c>
      <c r="E38" s="155">
        <v>0</v>
      </c>
      <c r="F38" s="155">
        <v>0</v>
      </c>
      <c r="G38" s="155">
        <v>-27.562999999999999</v>
      </c>
    </row>
    <row r="39" spans="1:7" x14ac:dyDescent="0.2">
      <c r="B39" s="222" t="s">
        <v>312</v>
      </c>
      <c r="C39" s="210">
        <v>0</v>
      </c>
      <c r="D39" s="155">
        <v>0</v>
      </c>
      <c r="E39" s="155">
        <v>0</v>
      </c>
      <c r="F39" s="155">
        <v>0</v>
      </c>
      <c r="G39" s="155">
        <v>-28.492999999999999</v>
      </c>
    </row>
    <row r="40" spans="1:7" ht="13.5" thickBot="1" x14ac:dyDescent="0.25">
      <c r="B40" s="222" t="s">
        <v>354</v>
      </c>
      <c r="C40" s="210">
        <v>0</v>
      </c>
      <c r="D40" s="155">
        <v>0</v>
      </c>
      <c r="E40" s="155">
        <v>0</v>
      </c>
      <c r="F40" s="155">
        <v>0</v>
      </c>
      <c r="G40" s="155">
        <v>-27.888293214126985</v>
      </c>
    </row>
    <row r="41" spans="1:7" ht="16.5" thickBot="1" x14ac:dyDescent="0.3">
      <c r="A41" s="21"/>
      <c r="B41" s="182" t="s">
        <v>251</v>
      </c>
      <c r="C41" s="185">
        <f>SUM(C4:C28)</f>
        <v>21.358458801606435</v>
      </c>
      <c r="D41" s="185">
        <f>SUM(D4:D28)</f>
        <v>239.2806399847581</v>
      </c>
      <c r="E41" s="185">
        <f>SUM(E4:E28)</f>
        <v>-148.54920261315158</v>
      </c>
      <c r="F41" s="185">
        <f>SUM(F4:F40)</f>
        <v>142.03958995714402</v>
      </c>
      <c r="G41" s="185">
        <f>SUM(G4:G40)</f>
        <v>-486.59882323690749</v>
      </c>
    </row>
    <row r="42" spans="1:7" ht="15.6" customHeight="1" x14ac:dyDescent="0.2">
      <c r="C42" s="209"/>
      <c r="D42" s="209"/>
      <c r="E42" s="209"/>
      <c r="G42" s="209" t="s">
        <v>8</v>
      </c>
    </row>
    <row r="43" spans="1:7" ht="15.6" customHeight="1" x14ac:dyDescent="0.2">
      <c r="C43" s="279"/>
      <c r="D43" s="279"/>
      <c r="E43" s="279"/>
      <c r="G43" s="279"/>
    </row>
    <row r="44" spans="1:7" s="13" customFormat="1" ht="15.75" x14ac:dyDescent="0.25">
      <c r="B44" s="168" t="s">
        <v>355</v>
      </c>
      <c r="C44" s="280">
        <v>2016</v>
      </c>
      <c r="D44" s="280">
        <v>2017</v>
      </c>
      <c r="E44" s="280">
        <v>2018</v>
      </c>
      <c r="F44" s="280">
        <v>2019</v>
      </c>
      <c r="G44" s="280">
        <v>2020</v>
      </c>
    </row>
    <row r="45" spans="1:7" ht="17.25" customHeight="1" x14ac:dyDescent="0.2">
      <c r="B45" s="277" t="s">
        <v>283</v>
      </c>
      <c r="C45" s="155">
        <v>49.167028549999976</v>
      </c>
      <c r="D45" s="155">
        <v>10.344233849999867</v>
      </c>
      <c r="E45" s="155">
        <v>-71.054935309999806</v>
      </c>
      <c r="F45" s="155">
        <v>29.3658829499999</v>
      </c>
      <c r="G45" s="155">
        <v>6.7850288899995519</v>
      </c>
    </row>
    <row r="46" spans="1:7" ht="17.25" customHeight="1" thickBot="1" x14ac:dyDescent="0.25">
      <c r="B46" s="277" t="s">
        <v>250</v>
      </c>
      <c r="C46" s="155">
        <v>9.7789999999999964</v>
      </c>
      <c r="D46" s="155">
        <v>8.6010000000000275</v>
      </c>
      <c r="E46" s="155">
        <v>-0.99000000000000909</v>
      </c>
      <c r="F46" s="155">
        <v>30.342999999999989</v>
      </c>
      <c r="G46" s="155">
        <v>35.484000000000009</v>
      </c>
    </row>
    <row r="47" spans="1:7" ht="16.5" thickBot="1" x14ac:dyDescent="0.25">
      <c r="B47" s="278" t="s">
        <v>251</v>
      </c>
      <c r="C47" s="185">
        <f>SUM(C45:C46)</f>
        <v>58.946028549999973</v>
      </c>
      <c r="D47" s="185">
        <f>SUM(D45:D46)</f>
        <v>18.945233849999894</v>
      </c>
      <c r="E47" s="185">
        <f>SUM(E45:E46)</f>
        <v>-72.044935309999815</v>
      </c>
      <c r="F47" s="185">
        <f>SUM(F45:F46)</f>
        <v>59.708882949999889</v>
      </c>
      <c r="G47" s="185">
        <f>SUM(G45:G46)</f>
        <v>42.269028889999561</v>
      </c>
    </row>
    <row r="48" spans="1:7" x14ac:dyDescent="0.2">
      <c r="G48" s="209" t="s">
        <v>8</v>
      </c>
    </row>
    <row r="49" spans="3:5" x14ac:dyDescent="0.2">
      <c r="C49" s="157"/>
      <c r="D49" s="157"/>
      <c r="E49" s="157"/>
    </row>
    <row r="50" spans="3:5" x14ac:dyDescent="0.2">
      <c r="D50" s="163"/>
      <c r="E50" s="163"/>
    </row>
  </sheetData>
  <mergeCells count="1">
    <mergeCell ref="C2:E2"/>
  </mergeCells>
  <pageMargins left="0.7" right="0.7" top="0.75" bottom="0.75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2:K29"/>
  <sheetViews>
    <sheetView showGridLines="0" zoomScaleNormal="100" workbookViewId="0"/>
  </sheetViews>
  <sheetFormatPr defaultColWidth="9.140625" defaultRowHeight="12.75" x14ac:dyDescent="0.2"/>
  <cols>
    <col min="1" max="1" width="9.5703125" style="11" customWidth="1"/>
    <col min="2" max="2" width="64.7109375" style="11" bestFit="1" customWidth="1"/>
    <col min="3" max="16384" width="9.140625" style="11"/>
  </cols>
  <sheetData>
    <row r="2" spans="1:11" ht="13.5" thickBot="1" x14ac:dyDescent="0.25">
      <c r="B2" s="310" t="s">
        <v>356</v>
      </c>
      <c r="C2" s="310"/>
      <c r="D2" s="310"/>
      <c r="E2" s="310"/>
      <c r="F2" s="310"/>
      <c r="G2" s="310"/>
    </row>
    <row r="3" spans="1:11" ht="13.5" thickBot="1" x14ac:dyDescent="0.25">
      <c r="B3" s="97" t="s">
        <v>225</v>
      </c>
      <c r="C3" s="98">
        <v>2012</v>
      </c>
      <c r="D3" s="98">
        <v>2013</v>
      </c>
      <c r="E3" s="98">
        <v>2014</v>
      </c>
      <c r="F3" s="98">
        <v>2015</v>
      </c>
      <c r="G3" s="98">
        <v>2016</v>
      </c>
      <c r="H3" s="98">
        <v>2017</v>
      </c>
      <c r="I3" s="98">
        <v>2018</v>
      </c>
      <c r="J3" s="98">
        <v>2019</v>
      </c>
      <c r="K3" s="98">
        <v>2020</v>
      </c>
    </row>
    <row r="4" spans="1:11" x14ac:dyDescent="0.2">
      <c r="B4" s="92" t="s">
        <v>19</v>
      </c>
      <c r="C4" s="281">
        <f>ESA2010_source!H88</f>
        <v>2372.3359999999998</v>
      </c>
      <c r="D4" s="281">
        <f>ESA2010_source!I88</f>
        <v>2484.44</v>
      </c>
      <c r="E4" s="281">
        <f>ESA2010_source!J88</f>
        <v>3143.8409999999999</v>
      </c>
      <c r="F4" s="281">
        <f>ESA2010_source!K88</f>
        <v>5094.9979999999996</v>
      </c>
      <c r="G4" s="281">
        <f>ESA2010_source!L88</f>
        <v>2758.6930000000002</v>
      </c>
      <c r="H4" s="281">
        <f>ESA2010_source!M88</f>
        <v>2845.4940000000001</v>
      </c>
      <c r="I4" s="281">
        <f>ESA2010_source!N88</f>
        <v>3349.8530000000001</v>
      </c>
      <c r="J4" s="281">
        <f>ESA2010_source!O88</f>
        <v>3354.0709999999999</v>
      </c>
      <c r="K4" s="281">
        <f>ESA2010_source!P88</f>
        <v>3192.567</v>
      </c>
    </row>
    <row r="5" spans="1:11" x14ac:dyDescent="0.2">
      <c r="B5" s="95" t="s">
        <v>20</v>
      </c>
      <c r="C5" s="221">
        <v>976</v>
      </c>
      <c r="D5" s="221">
        <v>1213</v>
      </c>
      <c r="E5" s="221">
        <v>1280.576</v>
      </c>
      <c r="F5" s="221">
        <v>2789</v>
      </c>
      <c r="G5" s="221">
        <v>767.24800000000005</v>
      </c>
      <c r="H5" s="221">
        <v>631.81200000000001</v>
      </c>
      <c r="I5" s="221">
        <v>956.6389999999999</v>
      </c>
      <c r="J5" s="221">
        <v>889.91499999999996</v>
      </c>
      <c r="K5" s="221">
        <v>931.36699999999996</v>
      </c>
    </row>
    <row r="6" spans="1:11" x14ac:dyDescent="0.2">
      <c r="B6" s="93" t="s">
        <v>21</v>
      </c>
      <c r="C6" s="221">
        <v>812</v>
      </c>
      <c r="D6" s="221">
        <v>970</v>
      </c>
      <c r="E6" s="221">
        <v>970.53899999999999</v>
      </c>
      <c r="F6" s="221">
        <v>2345.375</v>
      </c>
      <c r="G6" s="221">
        <v>506.88200000000001</v>
      </c>
      <c r="H6" s="221">
        <v>440.24799999999999</v>
      </c>
      <c r="I6" s="221">
        <v>748.95899999999995</v>
      </c>
      <c r="J6" s="221">
        <v>587.39300000000003</v>
      </c>
      <c r="K6" s="221">
        <v>573.62400000000002</v>
      </c>
    </row>
    <row r="7" spans="1:11" x14ac:dyDescent="0.2">
      <c r="B7" s="96" t="s">
        <v>24</v>
      </c>
      <c r="C7" s="221">
        <f t="shared" ref="C7:K7" si="0">C5-C6</f>
        <v>164</v>
      </c>
      <c r="D7" s="221">
        <f t="shared" si="0"/>
        <v>243</v>
      </c>
      <c r="E7" s="221">
        <f t="shared" si="0"/>
        <v>310.03700000000003</v>
      </c>
      <c r="F7" s="221">
        <f t="shared" si="0"/>
        <v>443.625</v>
      </c>
      <c r="G7" s="221">
        <f t="shared" si="0"/>
        <v>260.36600000000004</v>
      </c>
      <c r="H7" s="221">
        <f t="shared" si="0"/>
        <v>191.56400000000002</v>
      </c>
      <c r="I7" s="221">
        <f t="shared" si="0"/>
        <v>207.67999999999995</v>
      </c>
      <c r="J7" s="221">
        <f t="shared" si="0"/>
        <v>302.52199999999993</v>
      </c>
      <c r="K7" s="221">
        <f t="shared" si="0"/>
        <v>357.74299999999994</v>
      </c>
    </row>
    <row r="8" spans="1:11" ht="13.5" thickBot="1" x14ac:dyDescent="0.25">
      <c r="B8" s="43" t="s">
        <v>22</v>
      </c>
      <c r="C8" s="282">
        <f t="shared" ref="C8:K8" si="1">C4-C6</f>
        <v>1560.3359999999998</v>
      </c>
      <c r="D8" s="282">
        <f t="shared" si="1"/>
        <v>1514.44</v>
      </c>
      <c r="E8" s="282">
        <f t="shared" si="1"/>
        <v>2173.3019999999997</v>
      </c>
      <c r="F8" s="282">
        <f t="shared" si="1"/>
        <v>2749.6229999999996</v>
      </c>
      <c r="G8" s="282">
        <f t="shared" si="1"/>
        <v>2251.8110000000001</v>
      </c>
      <c r="H8" s="282">
        <f t="shared" si="1"/>
        <v>2405.2460000000001</v>
      </c>
      <c r="I8" s="282">
        <f t="shared" si="1"/>
        <v>2600.8940000000002</v>
      </c>
      <c r="J8" s="282">
        <f t="shared" si="1"/>
        <v>2766.6779999999999</v>
      </c>
      <c r="K8" s="282">
        <f t="shared" si="1"/>
        <v>2618.9430000000002</v>
      </c>
    </row>
    <row r="9" spans="1:11" ht="15" x14ac:dyDescent="0.25">
      <c r="B9" s="92" t="s">
        <v>246</v>
      </c>
      <c r="C9" s="107"/>
      <c r="D9" s="105"/>
      <c r="E9" s="105"/>
      <c r="F9" s="105">
        <f t="shared" ref="F9:K9" si="2">AVERAGE(C8:F8)</f>
        <v>1999.4252499999998</v>
      </c>
      <c r="G9" s="105">
        <f t="shared" si="2"/>
        <v>2172.2939999999999</v>
      </c>
      <c r="H9" s="105">
        <f t="shared" si="2"/>
        <v>2394.9955</v>
      </c>
      <c r="I9" s="105">
        <f t="shared" si="2"/>
        <v>2501.8935000000001</v>
      </c>
      <c r="J9" s="105">
        <f t="shared" si="2"/>
        <v>2506.1572500000002</v>
      </c>
      <c r="K9" s="105">
        <f t="shared" si="2"/>
        <v>2597.9402500000001</v>
      </c>
    </row>
    <row r="10" spans="1:11" ht="15" x14ac:dyDescent="0.25">
      <c r="B10" s="94"/>
      <c r="C10" s="94"/>
      <c r="D10" s="94"/>
      <c r="E10" s="94"/>
      <c r="F10" s="94"/>
      <c r="G10" s="94"/>
      <c r="H10" s="21"/>
    </row>
    <row r="11" spans="1:11" ht="15" x14ac:dyDescent="0.25">
      <c r="B11"/>
      <c r="C11" s="99"/>
      <c r="D11" s="99"/>
      <c r="E11" s="99"/>
      <c r="F11" s="99"/>
      <c r="G11" s="99"/>
    </row>
    <row r="12" spans="1:11" x14ac:dyDescent="0.2">
      <c r="B12" s="311"/>
      <c r="C12" s="311"/>
      <c r="D12" s="311"/>
      <c r="E12" s="311"/>
      <c r="F12" s="311"/>
      <c r="G12" s="311"/>
    </row>
    <row r="13" spans="1:11" x14ac:dyDescent="0.2">
      <c r="B13" s="147"/>
      <c r="C13" s="148"/>
      <c r="D13" s="148"/>
      <c r="E13" s="148"/>
      <c r="F13" s="148"/>
      <c r="G13" s="148"/>
      <c r="H13" s="21"/>
    </row>
    <row r="14" spans="1:11" x14ac:dyDescent="0.2">
      <c r="A14" s="13"/>
      <c r="B14" s="92"/>
      <c r="C14" s="149"/>
      <c r="D14" s="149"/>
      <c r="E14" s="149"/>
      <c r="F14" s="149"/>
      <c r="G14" s="149"/>
      <c r="H14" s="25"/>
    </row>
    <row r="15" spans="1:11" x14ac:dyDescent="0.2">
      <c r="A15" s="13"/>
      <c r="B15" s="95"/>
      <c r="C15" s="104"/>
      <c r="D15" s="104"/>
      <c r="E15" s="104"/>
      <c r="F15" s="104"/>
      <c r="G15" s="104"/>
      <c r="H15" s="25"/>
    </row>
    <row r="16" spans="1:11" x14ac:dyDescent="0.2">
      <c r="A16" s="13"/>
      <c r="B16" s="93"/>
      <c r="C16" s="104"/>
      <c r="D16" s="104"/>
      <c r="E16" s="104"/>
      <c r="F16" s="104"/>
      <c r="G16" s="104"/>
      <c r="H16" s="25"/>
    </row>
    <row r="17" spans="1:8" x14ac:dyDescent="0.2">
      <c r="A17" s="13"/>
      <c r="B17" s="96"/>
      <c r="C17" s="105"/>
      <c r="D17" s="105"/>
      <c r="E17" s="105"/>
      <c r="F17" s="105"/>
      <c r="G17" s="106"/>
      <c r="H17" s="25"/>
    </row>
    <row r="18" spans="1:8" x14ac:dyDescent="0.2">
      <c r="A18" s="13"/>
      <c r="B18" s="147"/>
      <c r="C18" s="150"/>
      <c r="D18" s="150"/>
      <c r="E18" s="150"/>
      <c r="F18" s="150"/>
      <c r="G18" s="150"/>
      <c r="H18" s="25"/>
    </row>
    <row r="19" spans="1:8" ht="15" x14ac:dyDescent="0.25">
      <c r="A19" s="13"/>
      <c r="B19" s="92"/>
      <c r="C19" s="107"/>
      <c r="D19" s="105"/>
      <c r="E19" s="105"/>
      <c r="F19" s="105"/>
      <c r="G19" s="105"/>
      <c r="H19" s="13"/>
    </row>
    <row r="20" spans="1:8" ht="15" x14ac:dyDescent="0.25">
      <c r="A20" s="13"/>
      <c r="B20"/>
      <c r="C20" s="125"/>
      <c r="D20" s="125"/>
      <c r="E20" s="125"/>
      <c r="F20" s="125"/>
      <c r="G20" s="125"/>
      <c r="H20" s="13"/>
    </row>
    <row r="21" spans="1:8" ht="15" x14ac:dyDescent="0.25">
      <c r="B21"/>
      <c r="C21" s="125"/>
      <c r="D21" s="125"/>
      <c r="E21" s="125"/>
      <c r="F21" s="125"/>
      <c r="G21" s="125"/>
    </row>
    <row r="22" spans="1:8" ht="15" x14ac:dyDescent="0.25">
      <c r="B22"/>
      <c r="C22" s="125"/>
      <c r="D22" s="125"/>
      <c r="E22" s="125"/>
      <c r="F22" s="125"/>
      <c r="G22" s="125"/>
    </row>
    <row r="23" spans="1:8" ht="15" x14ac:dyDescent="0.25">
      <c r="B23"/>
      <c r="C23" s="125"/>
      <c r="D23" s="125"/>
      <c r="E23" s="125"/>
      <c r="F23" s="125"/>
      <c r="G23" s="125"/>
    </row>
    <row r="24" spans="1:8" ht="15" x14ac:dyDescent="0.25">
      <c r="B24"/>
      <c r="C24" s="125"/>
      <c r="D24" s="125"/>
      <c r="E24" s="125"/>
      <c r="F24" s="125"/>
      <c r="G24" s="125"/>
    </row>
    <row r="25" spans="1:8" ht="15" x14ac:dyDescent="0.25">
      <c r="B25"/>
      <c r="C25" s="125"/>
      <c r="D25" s="125"/>
      <c r="E25" s="125"/>
      <c r="F25" s="125"/>
      <c r="G25" s="125"/>
    </row>
    <row r="26" spans="1:8" ht="15" x14ac:dyDescent="0.25">
      <c r="B26"/>
      <c r="C26"/>
      <c r="D26"/>
      <c r="E26"/>
      <c r="F26"/>
      <c r="G26"/>
    </row>
    <row r="27" spans="1:8" ht="15" x14ac:dyDescent="0.25">
      <c r="B27"/>
      <c r="C27"/>
      <c r="D27"/>
      <c r="E27"/>
      <c r="F27"/>
      <c r="G27"/>
    </row>
    <row r="28" spans="1:8" ht="15" x14ac:dyDescent="0.25">
      <c r="B28"/>
      <c r="C28"/>
      <c r="D28"/>
      <c r="E28"/>
      <c r="F28"/>
      <c r="G28"/>
    </row>
    <row r="29" spans="1:8" ht="15" x14ac:dyDescent="0.25">
      <c r="B29"/>
      <c r="C29"/>
      <c r="D29"/>
      <c r="E29"/>
      <c r="F29"/>
      <c r="G29"/>
    </row>
  </sheetData>
  <mergeCells count="2">
    <mergeCell ref="B2:G2"/>
    <mergeCell ref="B12:G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zoomScaleNormal="100" workbookViewId="0"/>
  </sheetViews>
  <sheetFormatPr defaultColWidth="9.140625" defaultRowHeight="15" x14ac:dyDescent="0.25"/>
  <cols>
    <col min="1" max="2" width="23.140625" style="121" customWidth="1"/>
    <col min="3" max="16384" width="9.140625" style="121"/>
  </cols>
  <sheetData>
    <row r="1" spans="1:2" x14ac:dyDescent="0.25">
      <c r="A1" s="124"/>
    </row>
    <row r="3" spans="1:2" x14ac:dyDescent="0.25">
      <c r="A3" s="122"/>
      <c r="B3" s="122"/>
    </row>
    <row r="4" spans="1:2" x14ac:dyDescent="0.25">
      <c r="A4" s="122"/>
      <c r="B4" s="1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4</vt:i4>
      </vt:variant>
    </vt:vector>
  </HeadingPairs>
  <TitlesOfParts>
    <vt:vector size="14" baseType="lpstr">
      <vt:lpstr>Obsah</vt:lpstr>
      <vt:lpstr>Štrukturálne saldo</vt:lpstr>
      <vt:lpstr>Výdavkové pravidlo</vt:lpstr>
      <vt:lpstr>FK vs EK</vt:lpstr>
      <vt:lpstr>NPC</vt:lpstr>
      <vt:lpstr>One-offs</vt:lpstr>
      <vt:lpstr>DRM</vt:lpstr>
      <vt:lpstr>EÚ fondy</vt:lpstr>
      <vt:lpstr>Rozhodovacia_Matica</vt:lpstr>
      <vt:lpstr>ESA2010_source</vt:lpstr>
      <vt:lpstr>'EÚ fondy'!_ftnref1</vt:lpstr>
      <vt:lpstr>DRM!Oblasť_tlače</vt:lpstr>
      <vt:lpstr>'Štrukturálne saldo'!Oblasť_tlače</vt:lpstr>
      <vt:lpstr>'Výdavkové pravidlo'!Oblasť_tlače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2021-06-30T14:11:35Z</dcterms:modified>
</cp:coreProperties>
</file>