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/>
  <mc:AlternateContent xmlns:mc="http://schemas.openxmlformats.org/markup-compatibility/2006">
    <mc:Choice Requires="x15">
      <x15ac:absPath xmlns:x15ac="http://schemas.microsoft.com/office/spreadsheetml/2010/11/ac" url="U:\IFP_NEW\5_MATERIALY\5_3_Strategicke_materialy\Navrh rozpoctoveho planu DBP\2023\Tabulky\"/>
    </mc:Choice>
  </mc:AlternateContent>
  <bookViews>
    <workbookView xWindow="980" yWindow="60" windowWidth="22980" windowHeight="10260" tabRatio="845" firstSheet="4" activeTab="4"/>
  </bookViews>
  <sheets>
    <sheet name="2_pack_IFP" sheetId="17" state="hidden" r:id="rId1"/>
    <sheet name="Saldo 2014" sheetId="36" state="hidden" r:id="rId2"/>
    <sheet name="NPC" sheetId="22" state="hidden" r:id="rId3"/>
    <sheet name="opatrenia" sheetId="33" state="hidden" r:id="rId4"/>
    <sheet name="Tab 0a" sheetId="18" r:id="rId5"/>
    <sheet name="Tab 0b" sheetId="19" r:id="rId6"/>
    <sheet name="Tab 1a" sheetId="13" r:id="rId7"/>
    <sheet name="Tab 1b" sheetId="14" r:id="rId8"/>
    <sheet name="Tab 1c" sheetId="15" r:id="rId9"/>
    <sheet name="Tab 1d" sheetId="16" r:id="rId10"/>
    <sheet name="tab2a" sheetId="7" r:id="rId11"/>
    <sheet name="tab2b" sheetId="20" r:id="rId12"/>
    <sheet name="Tab2c" sheetId="23" r:id="rId13"/>
    <sheet name="tab3" sheetId="11" r:id="rId14"/>
    <sheet name="tab4a" sheetId="21" r:id="rId15"/>
    <sheet name="tab4b" sheetId="12" r:id="rId16"/>
    <sheet name="tab4c i" sheetId="24" r:id="rId17"/>
    <sheet name="tab4c ii" sheetId="25" r:id="rId18"/>
    <sheet name="tab9a" sheetId="38" r:id="rId19"/>
    <sheet name="tab9b" sheetId="39" state="hidden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 localSheetId="0">#REF!</definedName>
    <definedName name="\A" localSheetId="2">#REF!</definedName>
    <definedName name="\A">#REF!</definedName>
    <definedName name="\B" localSheetId="0">#REF!</definedName>
    <definedName name="\B" localSheetId="2">#REF!</definedName>
    <definedName name="\B">#REF!</definedName>
    <definedName name="\C" localSheetId="0">#REF!</definedName>
    <definedName name="\C" localSheetId="2">#REF!</definedName>
    <definedName name="\C">#REF!</definedName>
    <definedName name="\D" localSheetId="0">#REF!</definedName>
    <definedName name="\D" localSheetId="2">#REF!</definedName>
    <definedName name="\D">#REF!</definedName>
    <definedName name="\E" localSheetId="0">#REF!</definedName>
    <definedName name="\E" localSheetId="2">#REF!</definedName>
    <definedName name="\E">#REF!</definedName>
    <definedName name="\F" localSheetId="0">#REF!</definedName>
    <definedName name="\F" localSheetId="2">#REF!</definedName>
    <definedName name="\F">#REF!</definedName>
    <definedName name="\G" localSheetId="0">#REF!</definedName>
    <definedName name="\G" localSheetId="2">#REF!</definedName>
    <definedName name="\G">#REF!</definedName>
    <definedName name="\H" localSheetId="0">#REF!</definedName>
    <definedName name="\H" localSheetId="2">#REF!</definedName>
    <definedName name="\H">#REF!</definedName>
    <definedName name="\I" localSheetId="0">#REF!</definedName>
    <definedName name="\I" localSheetId="2">#REF!</definedName>
    <definedName name="\I">#REF!</definedName>
    <definedName name="\J" localSheetId="0">#REF!</definedName>
    <definedName name="\J" localSheetId="2">#REF!</definedName>
    <definedName name="\J">#REF!</definedName>
    <definedName name="\K" localSheetId="0">#REF!</definedName>
    <definedName name="\K" localSheetId="2">#REF!</definedName>
    <definedName name="\K">#REF!</definedName>
    <definedName name="\L" localSheetId="0">#REF!</definedName>
    <definedName name="\L" localSheetId="2">#REF!</definedName>
    <definedName name="\L">#REF!</definedName>
    <definedName name="\M" localSheetId="0">#REF!</definedName>
    <definedName name="\M" localSheetId="2">#REF!</definedName>
    <definedName name="\M">#REF!</definedName>
    <definedName name="\N" localSheetId="0">#REF!</definedName>
    <definedName name="\N" localSheetId="2">#REF!</definedName>
    <definedName name="\N">#REF!</definedName>
    <definedName name="\O" localSheetId="0">#REF!</definedName>
    <definedName name="\O" localSheetId="2">#REF!</definedName>
    <definedName name="\O">#REF!</definedName>
    <definedName name="\P" localSheetId="0">#REF!</definedName>
    <definedName name="\P" localSheetId="2">#REF!</definedName>
    <definedName name="\P">#REF!</definedName>
    <definedName name="\Q" localSheetId="0">#REF!</definedName>
    <definedName name="\Q" localSheetId="2">#REF!</definedName>
    <definedName name="\Q">#REF!</definedName>
    <definedName name="\R" localSheetId="0">#REF!</definedName>
    <definedName name="\R" localSheetId="2">#REF!</definedName>
    <definedName name="\R">#REF!</definedName>
    <definedName name="\S" localSheetId="0">#REF!</definedName>
    <definedName name="\S" localSheetId="2">#REF!</definedName>
    <definedName name="\S">#REF!</definedName>
    <definedName name="\T" localSheetId="0">#REF!</definedName>
    <definedName name="\T" localSheetId="2">#REF!</definedName>
    <definedName name="\T">#REF!</definedName>
    <definedName name="\U" localSheetId="0">#REF!</definedName>
    <definedName name="\U" localSheetId="2">#REF!</definedName>
    <definedName name="\U">#REF!</definedName>
    <definedName name="\V" localSheetId="0">#REF!</definedName>
    <definedName name="\V" localSheetId="2">#REF!</definedName>
    <definedName name="\V">#REF!</definedName>
    <definedName name="\W" localSheetId="0">#REF!</definedName>
    <definedName name="\W" localSheetId="2">#REF!</definedName>
    <definedName name="\W">#REF!</definedName>
    <definedName name="\X" localSheetId="0">#REF!</definedName>
    <definedName name="\X" localSheetId="2">#REF!</definedName>
    <definedName name="\X">#REF!</definedName>
    <definedName name="\Y" localSheetId="0">#REF!</definedName>
    <definedName name="\Y" localSheetId="2">#REF!</definedName>
    <definedName name="\Y">#REF!</definedName>
    <definedName name="\Z" localSheetId="0">#REF!</definedName>
    <definedName name="\Z" localSheetId="2">#REF!</definedName>
    <definedName name="\Z">#REF!</definedName>
    <definedName name="_____BOP2" localSheetId="2">[1]BoP!#REF!</definedName>
    <definedName name="_____BOP2">[1]BoP!#REF!</definedName>
    <definedName name="_____dat1" localSheetId="2">'[2]work Q real'!#REF!</definedName>
    <definedName name="_____dat1">'[2]work Q real'!#REF!</definedName>
    <definedName name="_____EXP5" localSheetId="2">#REF!</definedName>
    <definedName name="_____EXP5">#REF!</definedName>
    <definedName name="_____EXP6" localSheetId="2">#REF!</definedName>
    <definedName name="_____EXP6">#REF!</definedName>
    <definedName name="_____EXP7" localSheetId="2">#REF!</definedName>
    <definedName name="_____EXP7">#REF!</definedName>
    <definedName name="_____EXP9" localSheetId="2">#REF!</definedName>
    <definedName name="_____EXP9">#REF!</definedName>
    <definedName name="_____IMP2" localSheetId="2">#REF!</definedName>
    <definedName name="_____IMP2">#REF!</definedName>
    <definedName name="_____IMP4" localSheetId="2">#REF!</definedName>
    <definedName name="_____IMP4">#REF!</definedName>
    <definedName name="_____IMP6" localSheetId="2">#REF!</definedName>
    <definedName name="_____IMP6">#REF!</definedName>
    <definedName name="_____IMP7" localSheetId="2">#REF!</definedName>
    <definedName name="_____IMP7">#REF!</definedName>
    <definedName name="_____MTS2" localSheetId="2">'[3]Annual Tables'!#REF!</definedName>
    <definedName name="_____MTS2">'[3]Annual Tables'!#REF!</definedName>
    <definedName name="_____PAG2" localSheetId="2">[3]Index!#REF!</definedName>
    <definedName name="_____PAG2">[3]Index!#REF!</definedName>
    <definedName name="_____PAG3" localSheetId="2">[3]Index!#REF!</definedName>
    <definedName name="_____PAG3">[3]Index!#REF!</definedName>
    <definedName name="_____PAG4" localSheetId="2">[3]Index!#REF!</definedName>
    <definedName name="_____PAG4">[3]Index!#REF!</definedName>
    <definedName name="_____PAG5" localSheetId="2">[3]Index!#REF!</definedName>
    <definedName name="_____PAG5">[3]Index!#REF!</definedName>
    <definedName name="_____PAG6" localSheetId="2">[3]Index!#REF!</definedName>
    <definedName name="_____PAG6">[3]Index!#REF!</definedName>
    <definedName name="_____RES2" localSheetId="2">[1]RES!#REF!</definedName>
    <definedName name="_____RES2">[1]RES!#REF!</definedName>
    <definedName name="_____TAB7" localSheetId="2">#REF!</definedName>
    <definedName name="_____TAB7">#REF!</definedName>
    <definedName name="____BOP1" localSheetId="2">#REF!</definedName>
    <definedName name="____BOP1">#REF!</definedName>
    <definedName name="____BOP2" localSheetId="2">[1]BoP!#REF!</definedName>
    <definedName name="____BOP2">[1]BoP!#REF!</definedName>
    <definedName name="____dat1" localSheetId="2">'[2]work Q real'!#REF!</definedName>
    <definedName name="____dat1">'[2]work Q real'!#REF!</definedName>
    <definedName name="____dat2" localSheetId="2">#REF!</definedName>
    <definedName name="____dat2">#REF!</definedName>
    <definedName name="____EXP5" localSheetId="2">#REF!</definedName>
    <definedName name="____EXP5">#REF!</definedName>
    <definedName name="____EXP6" localSheetId="2">#REF!</definedName>
    <definedName name="____EXP6">#REF!</definedName>
    <definedName name="____EXP7" localSheetId="2">#REF!</definedName>
    <definedName name="____EXP7">#REF!</definedName>
    <definedName name="____EXP9" localSheetId="2">#REF!</definedName>
    <definedName name="____EXP9">#REF!</definedName>
    <definedName name="____IMP10" localSheetId="2">#REF!</definedName>
    <definedName name="____IMP10">#REF!</definedName>
    <definedName name="____IMP2" localSheetId="2">#REF!</definedName>
    <definedName name="____IMP2">#REF!</definedName>
    <definedName name="____IMP4" localSheetId="2">#REF!</definedName>
    <definedName name="____IMP4">#REF!</definedName>
    <definedName name="____IMP6" localSheetId="2">#REF!</definedName>
    <definedName name="____IMP6">#REF!</definedName>
    <definedName name="____IMP7" localSheetId="2">#REF!</definedName>
    <definedName name="____IMP7">#REF!</definedName>
    <definedName name="____IMP8" localSheetId="2">#REF!</definedName>
    <definedName name="____IMP8">#REF!</definedName>
    <definedName name="____MTS2" localSheetId="2">'[3]Annual Tables'!#REF!</definedName>
    <definedName name="____MTS2">'[3]Annual Tables'!#REF!</definedName>
    <definedName name="____OUT1" localSheetId="2">#REF!</definedName>
    <definedName name="____OUT1">#REF!</definedName>
    <definedName name="____OUT2" localSheetId="2">#REF!</definedName>
    <definedName name="____OUT2">#REF!</definedName>
    <definedName name="____PAG2" localSheetId="2">[3]Index!#REF!</definedName>
    <definedName name="____PAG2">[3]Index!#REF!</definedName>
    <definedName name="____PAG3" localSheetId="2">[3]Index!#REF!</definedName>
    <definedName name="____PAG3">[3]Index!#REF!</definedName>
    <definedName name="____PAG4" localSheetId="2">[3]Index!#REF!</definedName>
    <definedName name="____PAG4">[3]Index!#REF!</definedName>
    <definedName name="____PAG5" localSheetId="2">[3]Index!#REF!</definedName>
    <definedName name="____PAG5">[3]Index!#REF!</definedName>
    <definedName name="____PAG6" localSheetId="2">[3]Index!#REF!</definedName>
    <definedName name="____PAG6">[3]Index!#REF!</definedName>
    <definedName name="____PAG7" localSheetId="2">#REF!</definedName>
    <definedName name="____PAG7">#REF!</definedName>
    <definedName name="____pro2001">[4]pro2001!$A$1:$B$72</definedName>
    <definedName name="____RES2" localSheetId="2">[1]RES!#REF!</definedName>
    <definedName name="____RES2">[1]RES!#REF!</definedName>
    <definedName name="____TAB1" localSheetId="2">#REF!</definedName>
    <definedName name="____TAB1">#REF!</definedName>
    <definedName name="____TAB10" localSheetId="2">#REF!</definedName>
    <definedName name="____TAB10">#REF!</definedName>
    <definedName name="____TAB12" localSheetId="2">#REF!</definedName>
    <definedName name="____TAB12">#REF!</definedName>
    <definedName name="____Tab19" localSheetId="2">#REF!</definedName>
    <definedName name="____Tab19">#REF!</definedName>
    <definedName name="____TAB2" localSheetId="2">#REF!</definedName>
    <definedName name="____TAB2">#REF!</definedName>
    <definedName name="____Tab20" localSheetId="2">#REF!</definedName>
    <definedName name="____Tab20">#REF!</definedName>
    <definedName name="____Tab21" localSheetId="2">#REF!</definedName>
    <definedName name="____Tab21">#REF!</definedName>
    <definedName name="____Tab22" localSheetId="2">#REF!</definedName>
    <definedName name="____Tab22">#REF!</definedName>
    <definedName name="____Tab23" localSheetId="2">#REF!</definedName>
    <definedName name="____Tab23">#REF!</definedName>
    <definedName name="____Tab24" localSheetId="2">#REF!</definedName>
    <definedName name="____Tab24">#REF!</definedName>
    <definedName name="____Tab26" localSheetId="2">#REF!</definedName>
    <definedName name="____Tab26">#REF!</definedName>
    <definedName name="____Tab27" localSheetId="2">#REF!</definedName>
    <definedName name="____Tab27">#REF!</definedName>
    <definedName name="____Tab28" localSheetId="2">#REF!</definedName>
    <definedName name="____Tab28">#REF!</definedName>
    <definedName name="____Tab29" localSheetId="2">#REF!</definedName>
    <definedName name="____Tab29">#REF!</definedName>
    <definedName name="____TAB3" localSheetId="2">#REF!</definedName>
    <definedName name="____TAB3">#REF!</definedName>
    <definedName name="____Tab30" localSheetId="2">#REF!</definedName>
    <definedName name="____Tab30">#REF!</definedName>
    <definedName name="____Tab31" localSheetId="2">#REF!</definedName>
    <definedName name="____Tab31">#REF!</definedName>
    <definedName name="____Tab32" localSheetId="2">#REF!</definedName>
    <definedName name="____Tab32">#REF!</definedName>
    <definedName name="____Tab33" localSheetId="2">#REF!</definedName>
    <definedName name="____Tab33">#REF!</definedName>
    <definedName name="____Tab34" localSheetId="2">#REF!</definedName>
    <definedName name="____Tab34">#REF!</definedName>
    <definedName name="____Tab35" localSheetId="2">#REF!</definedName>
    <definedName name="____Tab35">#REF!</definedName>
    <definedName name="____TAB4" localSheetId="2">#REF!</definedName>
    <definedName name="____TAB4">#REF!</definedName>
    <definedName name="____TAB5" localSheetId="2">#REF!</definedName>
    <definedName name="____TAB5">#REF!</definedName>
    <definedName name="____tab6" localSheetId="2">#REF!</definedName>
    <definedName name="____tab6">#REF!</definedName>
    <definedName name="____TAB7" localSheetId="2">#REF!</definedName>
    <definedName name="____TAB7">#REF!</definedName>
    <definedName name="____TAB8" localSheetId="2">#REF!</definedName>
    <definedName name="____TAB8">#REF!</definedName>
    <definedName name="____tab9" localSheetId="2">#REF!</definedName>
    <definedName name="____tab9">#REF!</definedName>
    <definedName name="____TB41" localSheetId="2">#REF!</definedName>
    <definedName name="____TB41">#REF!</definedName>
    <definedName name="____WEO1" localSheetId="2">#REF!</definedName>
    <definedName name="____WEO1">#REF!</definedName>
    <definedName name="____WEO2" localSheetId="2">#REF!</definedName>
    <definedName name="____WEO2">#REF!</definedName>
    <definedName name="___BOP1" localSheetId="2">#REF!</definedName>
    <definedName name="___BOP1">#REF!</definedName>
    <definedName name="___BOP2" localSheetId="2">[1]BoP!#REF!</definedName>
    <definedName name="___BOP2">[1]BoP!#REF!</definedName>
    <definedName name="___dat1" localSheetId="2">'[2]work Q real'!#REF!</definedName>
    <definedName name="___dat1">'[2]work Q real'!#REF!</definedName>
    <definedName name="___dat2" localSheetId="2">#REF!</definedName>
    <definedName name="___dat2">#REF!</definedName>
    <definedName name="___EXP5" localSheetId="2">#REF!</definedName>
    <definedName name="___EXP5">#REF!</definedName>
    <definedName name="___EXP6" localSheetId="2">#REF!</definedName>
    <definedName name="___EXP6">#REF!</definedName>
    <definedName name="___EXP7" localSheetId="2">#REF!</definedName>
    <definedName name="___EXP7">#REF!</definedName>
    <definedName name="___EXP9" localSheetId="2">#REF!</definedName>
    <definedName name="___EXP9">#REF!</definedName>
    <definedName name="___IMP10" localSheetId="2">#REF!</definedName>
    <definedName name="___IMP10">#REF!</definedName>
    <definedName name="___IMP2" localSheetId="2">#REF!</definedName>
    <definedName name="___IMP2">#REF!</definedName>
    <definedName name="___IMP4" localSheetId="2">#REF!</definedName>
    <definedName name="___IMP4">#REF!</definedName>
    <definedName name="___IMP6" localSheetId="2">#REF!</definedName>
    <definedName name="___IMP6">#REF!</definedName>
    <definedName name="___IMP7" localSheetId="2">#REF!</definedName>
    <definedName name="___IMP7">#REF!</definedName>
    <definedName name="___IMP8" localSheetId="2">#REF!</definedName>
    <definedName name="___IMP8">#REF!</definedName>
    <definedName name="___MTS2" localSheetId="2">'[3]Annual Tables'!#REF!</definedName>
    <definedName name="___MTS2">'[3]Annual Tables'!#REF!</definedName>
    <definedName name="___OUT1" localSheetId="2">#REF!</definedName>
    <definedName name="___OUT1">#REF!</definedName>
    <definedName name="___OUT2" localSheetId="2">#REF!</definedName>
    <definedName name="___OUT2">#REF!</definedName>
    <definedName name="___PAG2" localSheetId="2">[3]Index!#REF!</definedName>
    <definedName name="___PAG2">[3]Index!#REF!</definedName>
    <definedName name="___PAG3" localSheetId="2">[3]Index!#REF!</definedName>
    <definedName name="___PAG3">[3]Index!#REF!</definedName>
    <definedName name="___PAG4" localSheetId="2">[3]Index!#REF!</definedName>
    <definedName name="___PAG4">[3]Index!#REF!</definedName>
    <definedName name="___PAG5" localSheetId="2">[3]Index!#REF!</definedName>
    <definedName name="___PAG5">[3]Index!#REF!</definedName>
    <definedName name="___PAG6" localSheetId="2">[3]Index!#REF!</definedName>
    <definedName name="___PAG6">[3]Index!#REF!</definedName>
    <definedName name="___PAG7" localSheetId="2">#REF!</definedName>
    <definedName name="___PAG7">#REF!</definedName>
    <definedName name="___pro2001">[4]pro2001!$A$1:$B$72</definedName>
    <definedName name="___RES2" localSheetId="2">[1]RES!#REF!</definedName>
    <definedName name="___RES2">[1]RES!#REF!</definedName>
    <definedName name="___TAB1" localSheetId="2">#REF!</definedName>
    <definedName name="___TAB1">#REF!</definedName>
    <definedName name="___TAB10" localSheetId="2">#REF!</definedName>
    <definedName name="___TAB10">#REF!</definedName>
    <definedName name="___TAB12" localSheetId="2">#REF!</definedName>
    <definedName name="___TAB12">#REF!</definedName>
    <definedName name="___Tab19" localSheetId="2">#REF!</definedName>
    <definedName name="___Tab19">#REF!</definedName>
    <definedName name="___TAB2" localSheetId="2">#REF!</definedName>
    <definedName name="___TAB2">#REF!</definedName>
    <definedName name="___Tab20" localSheetId="2">#REF!</definedName>
    <definedName name="___Tab20">#REF!</definedName>
    <definedName name="___Tab21" localSheetId="2">#REF!</definedName>
    <definedName name="___Tab21">#REF!</definedName>
    <definedName name="___Tab22" localSheetId="2">#REF!</definedName>
    <definedName name="___Tab22">#REF!</definedName>
    <definedName name="___Tab23" localSheetId="2">#REF!</definedName>
    <definedName name="___Tab23">#REF!</definedName>
    <definedName name="___Tab24" localSheetId="2">#REF!</definedName>
    <definedName name="___Tab24">#REF!</definedName>
    <definedName name="___Tab26" localSheetId="2">#REF!</definedName>
    <definedName name="___Tab26">#REF!</definedName>
    <definedName name="___Tab27" localSheetId="2">#REF!</definedName>
    <definedName name="___Tab27">#REF!</definedName>
    <definedName name="___Tab28" localSheetId="2">#REF!</definedName>
    <definedName name="___Tab28">#REF!</definedName>
    <definedName name="___Tab29" localSheetId="2">#REF!</definedName>
    <definedName name="___Tab29">#REF!</definedName>
    <definedName name="___TAB3" localSheetId="2">#REF!</definedName>
    <definedName name="___TAB3">#REF!</definedName>
    <definedName name="___Tab30" localSheetId="2">#REF!</definedName>
    <definedName name="___Tab30">#REF!</definedName>
    <definedName name="___Tab31" localSheetId="2">#REF!</definedName>
    <definedName name="___Tab31">#REF!</definedName>
    <definedName name="___Tab32" localSheetId="2">#REF!</definedName>
    <definedName name="___Tab32">#REF!</definedName>
    <definedName name="___Tab33" localSheetId="2">#REF!</definedName>
    <definedName name="___Tab33">#REF!</definedName>
    <definedName name="___Tab34" localSheetId="2">#REF!</definedName>
    <definedName name="___Tab34">#REF!</definedName>
    <definedName name="___Tab35" localSheetId="2">#REF!</definedName>
    <definedName name="___Tab35">#REF!</definedName>
    <definedName name="___TAB4" localSheetId="2">#REF!</definedName>
    <definedName name="___TAB4">#REF!</definedName>
    <definedName name="___TAB5" localSheetId="2">#REF!</definedName>
    <definedName name="___TAB5">#REF!</definedName>
    <definedName name="___tab6" localSheetId="2">#REF!</definedName>
    <definedName name="___tab6">#REF!</definedName>
    <definedName name="___TAB7" localSheetId="2">#REF!</definedName>
    <definedName name="___TAB7">#REF!</definedName>
    <definedName name="___TAB8" localSheetId="2">#REF!</definedName>
    <definedName name="___TAB8">#REF!</definedName>
    <definedName name="___tab9" localSheetId="2">#REF!</definedName>
    <definedName name="___tab9">#REF!</definedName>
    <definedName name="___TB41" localSheetId="2">#REF!</definedName>
    <definedName name="___TB41">#REF!</definedName>
    <definedName name="___WEO1" localSheetId="2">#REF!</definedName>
    <definedName name="___WEO1">#REF!</definedName>
    <definedName name="___WEO2" localSheetId="2">#REF!</definedName>
    <definedName name="___WEO2">#REF!</definedName>
    <definedName name="__123Graph_A" localSheetId="0" hidden="1">#REF!</definedName>
    <definedName name="__123Graph_A" localSheetId="2" hidden="1">#REF!</definedName>
    <definedName name="__123Graph_A" hidden="1">#REF!</definedName>
    <definedName name="__123Graph_ATEST1" localSheetId="0" hidden="1">[5]REER!$AZ$144:$AZ$210</definedName>
    <definedName name="__123Graph_ATEST1" hidden="1">[6]REER!$AZ$144:$AZ$210</definedName>
    <definedName name="__123Graph_B" localSheetId="0" hidden="1">#REF!</definedName>
    <definedName name="__123Graph_B" localSheetId="2" hidden="1">#REF!</definedName>
    <definedName name="__123Graph_B" hidden="1">#REF!</definedName>
    <definedName name="__123Graph_BCurrent" localSheetId="0" hidden="1">[7]G!#REF!</definedName>
    <definedName name="__123Graph_BCurrent" localSheetId="2" hidden="1">[7]G!#REF!</definedName>
    <definedName name="__123Graph_BCurrent" hidden="1">[7]G!#REF!</definedName>
    <definedName name="__123Graph_BREER3" localSheetId="0" hidden="1">[5]REER!$BB$144:$BB$212</definedName>
    <definedName name="__123Graph_BREER3" hidden="1">[6]REER!$BB$144:$BB$212</definedName>
    <definedName name="__123Graph_BTEST1" localSheetId="0" hidden="1">[5]REER!$AY$144:$AY$210</definedName>
    <definedName name="__123Graph_BTEST1" hidden="1">[6]REER!$AY$144:$AY$210</definedName>
    <definedName name="__123Graph_CREER3" localSheetId="0" hidden="1">[5]REER!$BB$144:$BB$212</definedName>
    <definedName name="__123Graph_CREER3" hidden="1">[6]REER!$BB$144:$BB$212</definedName>
    <definedName name="__123Graph_CTEST1" localSheetId="0" hidden="1">[5]REER!$BK$140:$BK$140</definedName>
    <definedName name="__123Graph_CTEST1" hidden="1">[6]REER!$BK$140:$BK$140</definedName>
    <definedName name="__123Graph_DREER3" localSheetId="0" hidden="1">[5]REER!$BB$144:$BB$210</definedName>
    <definedName name="__123Graph_DREER3" hidden="1">[6]REER!$BB$144:$BB$210</definedName>
    <definedName name="__123Graph_DTEST1" localSheetId="0" hidden="1">[5]REER!$BB$144:$BB$210</definedName>
    <definedName name="__123Graph_DTEST1" hidden="1">[6]REER!$BB$144:$BB$210</definedName>
    <definedName name="__123Graph_EREER3" localSheetId="0" hidden="1">[5]REER!$BR$144:$BR$211</definedName>
    <definedName name="__123Graph_EREER3" hidden="1">[6]REER!$BR$144:$BR$211</definedName>
    <definedName name="__123Graph_ETEST1" localSheetId="0" hidden="1">[5]REER!$BR$144:$BR$211</definedName>
    <definedName name="__123Graph_ETEST1" hidden="1">[6]REER!$BR$144:$BR$211</definedName>
    <definedName name="__123Graph_FREER3" localSheetId="0" hidden="1">[5]REER!$BN$140:$BN$140</definedName>
    <definedName name="__123Graph_FREER3" hidden="1">[6]REER!$BN$140:$BN$140</definedName>
    <definedName name="__123Graph_FTEST1" localSheetId="0" hidden="1">[5]REER!$BN$140:$BN$140</definedName>
    <definedName name="__123Graph_FTEST1" hidden="1">[6]REER!$BN$140:$BN$140</definedName>
    <definedName name="__123Graph_X" localSheetId="0" hidden="1">'[8]i2-KA'!#REF!</definedName>
    <definedName name="__123Graph_X" localSheetId="2" hidden="1">'[8]i2-KA'!#REF!</definedName>
    <definedName name="__123Graph_X" hidden="1">'[8]i2-KA'!#REF!</definedName>
    <definedName name="__123Graph_XCurrent" localSheetId="0" hidden="1">'[8]i2-KA'!#REF!</definedName>
    <definedName name="__123Graph_XCurrent" localSheetId="2" hidden="1">'[8]i2-KA'!#REF!</definedName>
    <definedName name="__123Graph_XCurrent" hidden="1">'[8]i2-KA'!#REF!</definedName>
    <definedName name="__123Graph_XChart1" localSheetId="0" hidden="1">'[8]i2-KA'!#REF!</definedName>
    <definedName name="__123Graph_XChart1" localSheetId="2" hidden="1">'[8]i2-KA'!#REF!</definedName>
    <definedName name="__123Graph_XChart1" hidden="1">'[8]i2-KA'!#REF!</definedName>
    <definedName name="__123Graph_XChart2" localSheetId="0" hidden="1">'[8]i2-KA'!#REF!</definedName>
    <definedName name="__123Graph_XChart2" localSheetId="2" hidden="1">'[8]i2-KA'!#REF!</definedName>
    <definedName name="__123Graph_XChart2" hidden="1">'[8]i2-KA'!#REF!</definedName>
    <definedName name="__123Graph_XTEST1" localSheetId="0" hidden="1">[5]REER!$C$9:$C$75</definedName>
    <definedName name="__123Graph_XTEST1" hidden="1">[6]REER!$C$9:$C$75</definedName>
    <definedName name="__BOP1" localSheetId="0">#REF!</definedName>
    <definedName name="__BOP1" localSheetId="2">#REF!</definedName>
    <definedName name="__BOP1">#REF!</definedName>
    <definedName name="__BOP2" localSheetId="0">[1]BoP!#REF!</definedName>
    <definedName name="__BOP2" localSheetId="2">[1]BoP!#REF!</definedName>
    <definedName name="__BOP2">[1]BoP!#REF!</definedName>
    <definedName name="__dat1" localSheetId="0">'[2]work Q real'!#REF!</definedName>
    <definedName name="__dat1" localSheetId="2">'[2]work Q real'!#REF!</definedName>
    <definedName name="__dat1">'[2]work Q real'!#REF!</definedName>
    <definedName name="__dat2" localSheetId="0">#REF!</definedName>
    <definedName name="__dat2" localSheetId="2">#REF!</definedName>
    <definedName name="__dat2">#REF!</definedName>
    <definedName name="__EXP5" localSheetId="0">#REF!</definedName>
    <definedName name="__EXP5" localSheetId="2">#REF!</definedName>
    <definedName name="__EXP5">#REF!</definedName>
    <definedName name="__EXP6" localSheetId="0">#REF!</definedName>
    <definedName name="__EXP6" localSheetId="2">#REF!</definedName>
    <definedName name="__EXP6">#REF!</definedName>
    <definedName name="__EXP7" localSheetId="0">#REF!</definedName>
    <definedName name="__EXP7" localSheetId="2">#REF!</definedName>
    <definedName name="__EXP7">#REF!</definedName>
    <definedName name="__EXP9" localSheetId="0">#REF!</definedName>
    <definedName name="__EXP9" localSheetId="2">#REF!</definedName>
    <definedName name="__EXP9">#REF!</definedName>
    <definedName name="__IMP10" localSheetId="0">#REF!</definedName>
    <definedName name="__IMP10" localSheetId="2">#REF!</definedName>
    <definedName name="__IMP10">#REF!</definedName>
    <definedName name="__IMP2" localSheetId="0">#REF!</definedName>
    <definedName name="__IMP2" localSheetId="2">#REF!</definedName>
    <definedName name="__IMP2">#REF!</definedName>
    <definedName name="__IMP4" localSheetId="0">#REF!</definedName>
    <definedName name="__IMP4" localSheetId="2">#REF!</definedName>
    <definedName name="__IMP4">#REF!</definedName>
    <definedName name="__IMP6" localSheetId="0">#REF!</definedName>
    <definedName name="__IMP6" localSheetId="2">#REF!</definedName>
    <definedName name="__IMP6">#REF!</definedName>
    <definedName name="__IMP7" localSheetId="0">#REF!</definedName>
    <definedName name="__IMP7" localSheetId="2">#REF!</definedName>
    <definedName name="__IMP7">#REF!</definedName>
    <definedName name="__IMP8" localSheetId="0">#REF!</definedName>
    <definedName name="__IMP8" localSheetId="2">#REF!</definedName>
    <definedName name="__IMP8">#REF!</definedName>
    <definedName name="__MTS2" localSheetId="0">'[3]Annual Tables'!#REF!</definedName>
    <definedName name="__MTS2" localSheetId="2">'[3]Annual Tables'!#REF!</definedName>
    <definedName name="__MTS2">'[3]Annual Tables'!#REF!</definedName>
    <definedName name="__OUT1" localSheetId="0">#REF!</definedName>
    <definedName name="__OUT1" localSheetId="2">#REF!</definedName>
    <definedName name="__OUT1">#REF!</definedName>
    <definedName name="__OUT2" localSheetId="0">#REF!</definedName>
    <definedName name="__OUT2" localSheetId="2">#REF!</definedName>
    <definedName name="__OUT2">#REF!</definedName>
    <definedName name="__PAG2" localSheetId="0">[3]Index!#REF!</definedName>
    <definedName name="__PAG2" localSheetId="2">[3]Index!#REF!</definedName>
    <definedName name="__PAG2">[3]Index!#REF!</definedName>
    <definedName name="__PAG3" localSheetId="0">[3]Index!#REF!</definedName>
    <definedName name="__PAG3" localSheetId="2">[3]Index!#REF!</definedName>
    <definedName name="__PAG3">[3]Index!#REF!</definedName>
    <definedName name="__PAG4" localSheetId="0">[3]Index!#REF!</definedName>
    <definedName name="__PAG4" localSheetId="2">[3]Index!#REF!</definedName>
    <definedName name="__PAG4">[3]Index!#REF!</definedName>
    <definedName name="__PAG5" localSheetId="0">[3]Index!#REF!</definedName>
    <definedName name="__PAG5" localSheetId="2">[3]Index!#REF!</definedName>
    <definedName name="__PAG5">[3]Index!#REF!</definedName>
    <definedName name="__PAG6" localSheetId="0">[3]Index!#REF!</definedName>
    <definedName name="__PAG6" localSheetId="2">[3]Index!#REF!</definedName>
    <definedName name="__PAG6">[3]Index!#REF!</definedName>
    <definedName name="__PAG7" localSheetId="0">#REF!</definedName>
    <definedName name="__PAG7" localSheetId="2">#REF!</definedName>
    <definedName name="__PAG7">#REF!</definedName>
    <definedName name="__pro2001">[4]pro2001!$A$1:$B$72</definedName>
    <definedName name="__RES2" localSheetId="0">[1]RES!#REF!</definedName>
    <definedName name="__RES2" localSheetId="2">[1]RES!#REF!</definedName>
    <definedName name="__RES2">[1]RES!#REF!</definedName>
    <definedName name="__TAB1" localSheetId="0">#REF!</definedName>
    <definedName name="__TAB1" localSheetId="2">#REF!</definedName>
    <definedName name="__TAB1">#REF!</definedName>
    <definedName name="__TAB10" localSheetId="0">#REF!</definedName>
    <definedName name="__TAB10" localSheetId="2">#REF!</definedName>
    <definedName name="__TAB10">#REF!</definedName>
    <definedName name="__TAB12" localSheetId="0">#REF!</definedName>
    <definedName name="__TAB12" localSheetId="2">#REF!</definedName>
    <definedName name="__TAB12">#REF!</definedName>
    <definedName name="__Tab19" localSheetId="0">#REF!</definedName>
    <definedName name="__Tab19" localSheetId="2">#REF!</definedName>
    <definedName name="__Tab19">#REF!</definedName>
    <definedName name="__TAB2" localSheetId="0">#REF!</definedName>
    <definedName name="__TAB2" localSheetId="2">#REF!</definedName>
    <definedName name="__TAB2">#REF!</definedName>
    <definedName name="__Tab20" localSheetId="0">#REF!</definedName>
    <definedName name="__Tab20" localSheetId="2">#REF!</definedName>
    <definedName name="__Tab20">#REF!</definedName>
    <definedName name="__Tab21" localSheetId="0">#REF!</definedName>
    <definedName name="__Tab21" localSheetId="2">#REF!</definedName>
    <definedName name="__Tab21">#REF!</definedName>
    <definedName name="__Tab22" localSheetId="0">#REF!</definedName>
    <definedName name="__Tab22" localSheetId="2">#REF!</definedName>
    <definedName name="__Tab22">#REF!</definedName>
    <definedName name="__Tab23" localSheetId="0">#REF!</definedName>
    <definedName name="__Tab23" localSheetId="2">#REF!</definedName>
    <definedName name="__Tab23">#REF!</definedName>
    <definedName name="__Tab24" localSheetId="0">#REF!</definedName>
    <definedName name="__Tab24" localSheetId="2">#REF!</definedName>
    <definedName name="__Tab24">#REF!</definedName>
    <definedName name="__Tab26" localSheetId="0">#REF!</definedName>
    <definedName name="__Tab26" localSheetId="2">#REF!</definedName>
    <definedName name="__Tab26">#REF!</definedName>
    <definedName name="__Tab27" localSheetId="0">#REF!</definedName>
    <definedName name="__Tab27" localSheetId="2">#REF!</definedName>
    <definedName name="__Tab27">#REF!</definedName>
    <definedName name="__Tab28" localSheetId="0">#REF!</definedName>
    <definedName name="__Tab28" localSheetId="2">#REF!</definedName>
    <definedName name="__Tab28">#REF!</definedName>
    <definedName name="__Tab29" localSheetId="0">#REF!</definedName>
    <definedName name="__Tab29" localSheetId="2">#REF!</definedName>
    <definedName name="__Tab29">#REF!</definedName>
    <definedName name="__TAB3" localSheetId="0">#REF!</definedName>
    <definedName name="__TAB3" localSheetId="2">#REF!</definedName>
    <definedName name="__TAB3">#REF!</definedName>
    <definedName name="__Tab30" localSheetId="0">#REF!</definedName>
    <definedName name="__Tab30" localSheetId="2">#REF!</definedName>
    <definedName name="__Tab30">#REF!</definedName>
    <definedName name="__Tab31" localSheetId="0">#REF!</definedName>
    <definedName name="__Tab31" localSheetId="2">#REF!</definedName>
    <definedName name="__Tab31">#REF!</definedName>
    <definedName name="__Tab32" localSheetId="0">#REF!</definedName>
    <definedName name="__Tab32" localSheetId="2">#REF!</definedName>
    <definedName name="__Tab32">#REF!</definedName>
    <definedName name="__Tab33" localSheetId="0">#REF!</definedName>
    <definedName name="__Tab33" localSheetId="2">#REF!</definedName>
    <definedName name="__Tab33">#REF!</definedName>
    <definedName name="__Tab34" localSheetId="0">#REF!</definedName>
    <definedName name="__Tab34" localSheetId="2">#REF!</definedName>
    <definedName name="__Tab34">#REF!</definedName>
    <definedName name="__Tab35" localSheetId="0">#REF!</definedName>
    <definedName name="__Tab35" localSheetId="2">#REF!</definedName>
    <definedName name="__Tab35">#REF!</definedName>
    <definedName name="__TAB4" localSheetId="0">#REF!</definedName>
    <definedName name="__TAB4" localSheetId="2">#REF!</definedName>
    <definedName name="__TAB4">#REF!</definedName>
    <definedName name="__TAB5" localSheetId="0">#REF!</definedName>
    <definedName name="__TAB5" localSheetId="2">#REF!</definedName>
    <definedName name="__TAB5">#REF!</definedName>
    <definedName name="__tab6" localSheetId="0">#REF!</definedName>
    <definedName name="__tab6" localSheetId="2">#REF!</definedName>
    <definedName name="__tab6">#REF!</definedName>
    <definedName name="__TAB7" localSheetId="0">#REF!</definedName>
    <definedName name="__TAB7" localSheetId="2">#REF!</definedName>
    <definedName name="__TAB7">#REF!</definedName>
    <definedName name="__TAB8" localSheetId="0">#REF!</definedName>
    <definedName name="__TAB8" localSheetId="2">#REF!</definedName>
    <definedName name="__TAB8">#REF!</definedName>
    <definedName name="__tab9" localSheetId="0">#REF!</definedName>
    <definedName name="__tab9" localSheetId="2">#REF!</definedName>
    <definedName name="__tab9">#REF!</definedName>
    <definedName name="__TB41" localSheetId="0">#REF!</definedName>
    <definedName name="__TB41" localSheetId="2">#REF!</definedName>
    <definedName name="__TB41">#REF!</definedName>
    <definedName name="__WEO1" localSheetId="0">#REF!</definedName>
    <definedName name="__WEO1" localSheetId="2">#REF!</definedName>
    <definedName name="__WEO1">#REF!</definedName>
    <definedName name="__WEO2" localSheetId="0">#REF!</definedName>
    <definedName name="__WEO2" localSheetId="2">#REF!</definedName>
    <definedName name="__WEO2">#REF!</definedName>
    <definedName name="_10__123Graph_ACHART_2" hidden="1">'[9]Employment Data Sectors (wages)'!$A$8173:$A$8184</definedName>
    <definedName name="_10__123Graph_ACHART_4" hidden="1">'[9]Employment Data Sectors (wages)'!$A$12:$A$23</definedName>
    <definedName name="_12__123Graph_ACHART_3" hidden="1">'[9]Employment Data Sectors (wages)'!$A$11:$A$8185</definedName>
    <definedName name="_12__123Graph_ACHART_5" hidden="1">'[9]Employment Data Sectors (wages)'!$A$24:$A$35</definedName>
    <definedName name="_123Graph_AB" localSheetId="0" hidden="1">#REF!</definedName>
    <definedName name="_123Graph_AB" localSheetId="2" hidden="1">#REF!</definedName>
    <definedName name="_123Graph_AB" hidden="1">#REF!</definedName>
    <definedName name="_123Graph_B" localSheetId="0" hidden="1">#REF!</definedName>
    <definedName name="_123Graph_B" localSheetId="2" hidden="1">#REF!</definedName>
    <definedName name="_123Graph_B" hidden="1">#REF!</definedName>
    <definedName name="_123Graph_DB" localSheetId="0" hidden="1">#REF!</definedName>
    <definedName name="_123Graph_DB" localSheetId="2" hidden="1">#REF!</definedName>
    <definedName name="_123Graph_DB" hidden="1">#REF!</definedName>
    <definedName name="_123Graph_EB" localSheetId="0" hidden="1">#REF!</definedName>
    <definedName name="_123Graph_EB" localSheetId="2" hidden="1">#REF!</definedName>
    <definedName name="_123Graph_EB" hidden="1">#REF!</definedName>
    <definedName name="_123Graph_FB" localSheetId="0" hidden="1">#REF!</definedName>
    <definedName name="_123Graph_FB" localSheetId="2" hidden="1">#REF!</definedName>
    <definedName name="_123Graph_FB" hidden="1">#REF!</definedName>
    <definedName name="_132Graph_CB" localSheetId="0" hidden="1">#REF!</definedName>
    <definedName name="_132Graph_CB" localSheetId="2" hidden="1">#REF!</definedName>
    <definedName name="_132Graph_CB" hidden="1">#REF!</definedName>
    <definedName name="_14__123Graph_ACHART_4" hidden="1">'[9]Employment Data Sectors (wages)'!$A$12:$A$23</definedName>
    <definedName name="_14__123Graph_ACHART_6" hidden="1">'[9]Employment Data Sectors (wages)'!$Y$49:$Y$8103</definedName>
    <definedName name="_16__123Graph_ACHART_5" hidden="1">'[9]Employment Data Sectors (wages)'!$A$24:$A$35</definedName>
    <definedName name="_16__123Graph_ACHART_7" hidden="1">'[9]Employment Data Sectors (wages)'!$Y$8175:$Y$8186</definedName>
    <definedName name="_18__123Graph_ACHART_6" hidden="1">'[9]Employment Data Sectors (wages)'!$Y$49:$Y$8103</definedName>
    <definedName name="_18__123Graph_ACHART_8" hidden="1">'[9]Employment Data Sectors (wages)'!$W$8175:$W$8186</definedName>
    <definedName name="_1992BOPB" localSheetId="0">#REF!</definedName>
    <definedName name="_1992BOPB" localSheetId="2">#REF!</definedName>
    <definedName name="_1992BOPB">#REF!</definedName>
    <definedName name="_1Macros_Import_.qbop" localSheetId="0">[10]!'[Macros Import].qbop'</definedName>
    <definedName name="_20__123Graph_ACHART_7" hidden="1">'[9]Employment Data Sectors (wages)'!$Y$8175:$Y$8186</definedName>
    <definedName name="_20__123Graph_BCHART_1" hidden="1">'[9]Employment Data Sectors (wages)'!$B$8173:$B$8184</definedName>
    <definedName name="_22__123Graph_ACHART_8" hidden="1">'[9]Employment Data Sectors (wages)'!$W$8175:$W$8186</definedName>
    <definedName name="_22__123Graph_BCHART_2" hidden="1">'[9]Employment Data Sectors (wages)'!$B$8173:$B$8184</definedName>
    <definedName name="_24__123Graph_BCHART_1" hidden="1">'[9]Employment Data Sectors (wages)'!$B$8173:$B$8184</definedName>
    <definedName name="_24__123Graph_BCHART_3" hidden="1">'[9]Employment Data Sectors (wages)'!$B$11:$B$8185</definedName>
    <definedName name="_26__123Graph_BCHART_2" hidden="1">'[9]Employment Data Sectors (wages)'!$B$8173:$B$8184</definedName>
    <definedName name="_26__123Graph_BCHART_4" hidden="1">'[9]Employment Data Sectors (wages)'!$B$12:$B$23</definedName>
    <definedName name="_28__123Graph_BCHART_3" hidden="1">'[9]Employment Data Sectors (wages)'!$B$11:$B$8185</definedName>
    <definedName name="_28__123Graph_BCHART_5" hidden="1">'[9]Employment Data Sectors (wages)'!$B$24:$B$35</definedName>
    <definedName name="_2Macros_Import_.qbop">[10]!'[Macros Import].qbop'</definedName>
    <definedName name="_30__123Graph_BCHART_4" hidden="1">'[9]Employment Data Sectors (wages)'!$B$12:$B$23</definedName>
    <definedName name="_30__123Graph_BCHART_6" hidden="1">'[9]Employment Data Sectors (wages)'!$AS$49:$AS$8103</definedName>
    <definedName name="_32__123Graph_BCHART_5" hidden="1">'[9]Employment Data Sectors (wages)'!$B$24:$B$35</definedName>
    <definedName name="_32__123Graph_BCHART_7" hidden="1">'[9]Employment Data Sectors (wages)'!$Y$13:$Y$8187</definedName>
    <definedName name="_34__123Graph_BCHART_6" hidden="1">'[9]Employment Data Sectors (wages)'!$AS$49:$AS$8103</definedName>
    <definedName name="_34__123Graph_BCHART_8" hidden="1">'[9]Employment Data Sectors (wages)'!$W$13:$W$8187</definedName>
    <definedName name="_36__123Graph_BCHART_7" hidden="1">'[9]Employment Data Sectors (wages)'!$Y$13:$Y$8187</definedName>
    <definedName name="_36__123Graph_CCHART_1" hidden="1">'[9]Employment Data Sectors (wages)'!$C$8173:$C$8184</definedName>
    <definedName name="_38__123Graph_BCHART_8" hidden="1">'[9]Employment Data Sectors (wages)'!$W$13:$W$8187</definedName>
    <definedName name="_38__123Graph_CCHART_2" hidden="1">'[9]Employment Data Sectors (wages)'!$C$8173:$C$8184</definedName>
    <definedName name="_4__123Graph_ACHART_1" hidden="1">'[9]Employment Data Sectors (wages)'!$A$8173:$A$8184</definedName>
    <definedName name="_40__123Graph_CCHART_1" hidden="1">'[9]Employment Data Sectors (wages)'!$C$8173:$C$8184</definedName>
    <definedName name="_40__123Graph_CCHART_3" hidden="1">'[9]Employment Data Sectors (wages)'!$C$11:$C$8185</definedName>
    <definedName name="_42__123Graph_CCHART_2" hidden="1">'[9]Employment Data Sectors (wages)'!$C$8173:$C$8184</definedName>
    <definedName name="_42__123Graph_CCHART_4" hidden="1">'[9]Employment Data Sectors (wages)'!$C$12:$C$23</definedName>
    <definedName name="_44__123Graph_CCHART_3" hidden="1">'[9]Employment Data Sectors (wages)'!$C$11:$C$8185</definedName>
    <definedName name="_44__123Graph_CCHART_5" hidden="1">'[9]Employment Data Sectors (wages)'!$C$24:$C$35</definedName>
    <definedName name="_46__123Graph_CCHART_4" hidden="1">'[9]Employment Data Sectors (wages)'!$C$12:$C$23</definedName>
    <definedName name="_46__123Graph_CCHART_6" hidden="1">'[9]Employment Data Sectors (wages)'!$U$49:$U$8103</definedName>
    <definedName name="_48__123Graph_CCHART_5" hidden="1">'[9]Employment Data Sectors (wages)'!$C$24:$C$35</definedName>
    <definedName name="_48__123Graph_CCHART_7" hidden="1">'[9]Employment Data Sectors (wages)'!$Y$14:$Y$25</definedName>
    <definedName name="_50__123Graph_CCHART_6" hidden="1">'[9]Employment Data Sectors (wages)'!$U$49:$U$8103</definedName>
    <definedName name="_50__123Graph_CCHART_8" hidden="1">'[9]Employment Data Sectors (wages)'!$W$14:$W$25</definedName>
    <definedName name="_52__123Graph_CCHART_7" hidden="1">'[9]Employment Data Sectors (wages)'!$Y$14:$Y$25</definedName>
    <definedName name="_52__123Graph_DCHART_7" hidden="1">'[9]Employment Data Sectors (wages)'!$Y$26:$Y$37</definedName>
    <definedName name="_54__123Graph_CCHART_8" hidden="1">'[9]Employment Data Sectors (wages)'!$W$14:$W$25</definedName>
    <definedName name="_54__123Graph_DCHART_8" hidden="1">'[9]Employment Data Sectors (wages)'!$W$26:$W$37</definedName>
    <definedName name="_56__123Graph_DCHART_7" hidden="1">'[9]Employment Data Sectors (wages)'!$Y$26:$Y$37</definedName>
    <definedName name="_56__123Graph_ECHART_7" hidden="1">'[9]Employment Data Sectors (wages)'!$Y$38:$Y$49</definedName>
    <definedName name="_58__123Graph_DCHART_8" hidden="1">'[9]Employment Data Sectors (wages)'!$W$26:$W$37</definedName>
    <definedName name="_58__123Graph_ECHART_8" hidden="1">'[9]Employment Data Sectors (wages)'!$H$86:$H$99</definedName>
    <definedName name="_6__123Graph_ACHART_2" hidden="1">'[9]Employment Data Sectors (wages)'!$A$8173:$A$8184</definedName>
    <definedName name="_60__123Graph_ECHART_7" hidden="1">'[9]Employment Data Sectors (wages)'!$Y$38:$Y$49</definedName>
    <definedName name="_60__123Graph_FCHART_8" hidden="1">'[9]Employment Data Sectors (wages)'!$H$6:$H$17</definedName>
    <definedName name="_62__123Graph_ECHART_8" hidden="1">'[9]Employment Data Sectors (wages)'!$H$86:$H$99</definedName>
    <definedName name="_64__123Graph_FCHART_8" hidden="1">'[9]Employment Data Sectors (wages)'!$H$6:$H$17</definedName>
    <definedName name="_6Macros_Import_.qbop" localSheetId="2">[10]!'[Macros Import].qbop'</definedName>
    <definedName name="_6Macros_Import_.qbop">[10]!'[Macros Import].qbop'</definedName>
    <definedName name="_8__123Graph_ACHART_1" hidden="1">'[9]Employment Data Sectors (wages)'!$A$8173:$A$8184</definedName>
    <definedName name="_8__123Graph_ACHART_3" hidden="1">'[9]Employment Data Sectors (wages)'!$A$11:$A$8185</definedName>
    <definedName name="_BOP1" localSheetId="0">#REF!</definedName>
    <definedName name="_BOP1" localSheetId="2">#REF!</definedName>
    <definedName name="_BOP1">#REF!</definedName>
    <definedName name="_BOP2" localSheetId="0">[1]BoP!#REF!</definedName>
    <definedName name="_BOP2" localSheetId="2">[1]BoP!#REF!</definedName>
    <definedName name="_BOP2">[1]BoP!#REF!</definedName>
    <definedName name="_dat1" localSheetId="0">'[2]work Q real'!#REF!</definedName>
    <definedName name="_dat1" localSheetId="2">'[2]work Q real'!#REF!</definedName>
    <definedName name="_dat1">'[2]work Q real'!#REF!</definedName>
    <definedName name="_dat2" localSheetId="0">#REF!</definedName>
    <definedName name="_dat2" localSheetId="2">#REF!</definedName>
    <definedName name="_dat2">#REF!</definedName>
    <definedName name="_EXP5" localSheetId="0">#REF!</definedName>
    <definedName name="_EXP5" localSheetId="2">#REF!</definedName>
    <definedName name="_EXP5">#REF!</definedName>
    <definedName name="_EXP6" localSheetId="0">#REF!</definedName>
    <definedName name="_EXP6" localSheetId="2">#REF!</definedName>
    <definedName name="_EXP6">#REF!</definedName>
    <definedName name="_EXP7" localSheetId="0">#REF!</definedName>
    <definedName name="_EXP7" localSheetId="2">#REF!</definedName>
    <definedName name="_EXP7">#REF!</definedName>
    <definedName name="_EXP9" localSheetId="0">#REF!</definedName>
    <definedName name="_EXP9" localSheetId="2">#REF!</definedName>
    <definedName name="_EXP9">#REF!</definedName>
    <definedName name="_Fill" localSheetId="0" hidden="1">#REF!</definedName>
    <definedName name="_Fill" localSheetId="2" hidden="1">#REF!</definedName>
    <definedName name="_Fill" hidden="1">#REF!</definedName>
    <definedName name="_IMP10" localSheetId="0">#REF!</definedName>
    <definedName name="_IMP10" localSheetId="2">#REF!</definedName>
    <definedName name="_IMP10">#REF!</definedName>
    <definedName name="_IMP2" localSheetId="0">#REF!</definedName>
    <definedName name="_IMP2" localSheetId="2">#REF!</definedName>
    <definedName name="_IMP2">#REF!</definedName>
    <definedName name="_IMP4" localSheetId="0">#REF!</definedName>
    <definedName name="_IMP4" localSheetId="2">#REF!</definedName>
    <definedName name="_IMP4">#REF!</definedName>
    <definedName name="_IMP6" localSheetId="0">#REF!</definedName>
    <definedName name="_IMP6" localSheetId="2">#REF!</definedName>
    <definedName name="_IMP6">#REF!</definedName>
    <definedName name="_IMP7" localSheetId="0">#REF!</definedName>
    <definedName name="_IMP7" localSheetId="2">#REF!</definedName>
    <definedName name="_IMP7">#REF!</definedName>
    <definedName name="_IMP8" localSheetId="0">#REF!</definedName>
    <definedName name="_IMP8" localSheetId="2">#REF!</definedName>
    <definedName name="_IMP8">#REF!</definedName>
    <definedName name="_MTS2" localSheetId="0">'[3]Annual Tables'!#REF!</definedName>
    <definedName name="_MTS2" localSheetId="2">'[3]Annual Tables'!#REF!</definedName>
    <definedName name="_MTS2">'[3]Annual Tables'!#REF!</definedName>
    <definedName name="_Order1" hidden="1">255</definedName>
    <definedName name="_Order2" hidden="1">255</definedName>
    <definedName name="_OUT1" localSheetId="0">#REF!</definedName>
    <definedName name="_OUT1" localSheetId="2">#REF!</definedName>
    <definedName name="_OUT1">#REF!</definedName>
    <definedName name="_OUT2" localSheetId="0">#REF!</definedName>
    <definedName name="_OUT2" localSheetId="2">#REF!</definedName>
    <definedName name="_OUT2">#REF!</definedName>
    <definedName name="_PAG2" localSheetId="0">[3]Index!#REF!</definedName>
    <definedName name="_PAG2" localSheetId="2">[3]Index!#REF!</definedName>
    <definedName name="_PAG2">[3]Index!#REF!</definedName>
    <definedName name="_PAG3" localSheetId="0">[3]Index!#REF!</definedName>
    <definedName name="_PAG3" localSheetId="2">[3]Index!#REF!</definedName>
    <definedName name="_PAG3">[3]Index!#REF!</definedName>
    <definedName name="_PAG4" localSheetId="0">[3]Index!#REF!</definedName>
    <definedName name="_PAG4" localSheetId="2">[3]Index!#REF!</definedName>
    <definedName name="_PAG4">[3]Index!#REF!</definedName>
    <definedName name="_PAG5" localSheetId="0">[3]Index!#REF!</definedName>
    <definedName name="_PAG5" localSheetId="2">[3]Index!#REF!</definedName>
    <definedName name="_PAG5">[3]Index!#REF!</definedName>
    <definedName name="_PAG6" localSheetId="0">[3]Index!#REF!</definedName>
    <definedName name="_PAG6" localSheetId="2">[3]Index!#REF!</definedName>
    <definedName name="_PAG6">[3]Index!#REF!</definedName>
    <definedName name="_PAG7" localSheetId="0">#REF!</definedName>
    <definedName name="_PAG7" localSheetId="2">#REF!</definedName>
    <definedName name="_PAG7">#REF!</definedName>
    <definedName name="_pro2001">[4]pro2001!$A$1:$B$72</definedName>
    <definedName name="_r13">[11]splatnosti!$V$39</definedName>
    <definedName name="_r14">[11]splatnosti!$V$40</definedName>
    <definedName name="_Regression_X" localSheetId="0" hidden="1">#REF!</definedName>
    <definedName name="_Regression_X" localSheetId="2" hidden="1">#REF!</definedName>
    <definedName name="_Regression_X" hidden="1">#REF!</definedName>
    <definedName name="_Regression_Y" localSheetId="0" hidden="1">#REF!</definedName>
    <definedName name="_Regression_Y" localSheetId="2" hidden="1">#REF!</definedName>
    <definedName name="_Regression_Y" hidden="1">#REF!</definedName>
    <definedName name="_RES2" localSheetId="0">[1]RES!#REF!</definedName>
    <definedName name="_RES2" localSheetId="2">[1]RES!#REF!</definedName>
    <definedName name="_RES2">[1]RES!#REF!</definedName>
    <definedName name="_RULC" localSheetId="0">[5]REER!$BA$144:$BA$206</definedName>
    <definedName name="_RULC">[6]REER!$BA$144:$BA$206</definedName>
    <definedName name="_TAB1" localSheetId="0">#REF!</definedName>
    <definedName name="_TAB1" localSheetId="2">#REF!</definedName>
    <definedName name="_TAB1">#REF!</definedName>
    <definedName name="_TAB10" localSheetId="0">#REF!</definedName>
    <definedName name="_TAB10" localSheetId="2">#REF!</definedName>
    <definedName name="_TAB10">#REF!</definedName>
    <definedName name="_TAB12" localSheetId="0">#REF!</definedName>
    <definedName name="_TAB12" localSheetId="2">#REF!</definedName>
    <definedName name="_TAB12">#REF!</definedName>
    <definedName name="_Tab19" localSheetId="0">#REF!</definedName>
    <definedName name="_Tab19" localSheetId="2">#REF!</definedName>
    <definedName name="_Tab19">#REF!</definedName>
    <definedName name="_TAB2" localSheetId="0">#REF!</definedName>
    <definedName name="_TAB2" localSheetId="2">#REF!</definedName>
    <definedName name="_TAB2">#REF!</definedName>
    <definedName name="_Tab20" localSheetId="0">#REF!</definedName>
    <definedName name="_Tab20" localSheetId="2">#REF!</definedName>
    <definedName name="_Tab20">#REF!</definedName>
    <definedName name="_Tab21" localSheetId="0">#REF!</definedName>
    <definedName name="_Tab21" localSheetId="2">#REF!</definedName>
    <definedName name="_Tab21">#REF!</definedName>
    <definedName name="_Tab22" localSheetId="0">#REF!</definedName>
    <definedName name="_Tab22" localSheetId="2">#REF!</definedName>
    <definedName name="_Tab22">#REF!</definedName>
    <definedName name="_Tab23" localSheetId="0">#REF!</definedName>
    <definedName name="_Tab23" localSheetId="2">#REF!</definedName>
    <definedName name="_Tab23">#REF!</definedName>
    <definedName name="_Tab24" localSheetId="0">#REF!</definedName>
    <definedName name="_Tab24" localSheetId="2">#REF!</definedName>
    <definedName name="_Tab24">#REF!</definedName>
    <definedName name="_Tab26" localSheetId="0">#REF!</definedName>
    <definedName name="_Tab26" localSheetId="2">#REF!</definedName>
    <definedName name="_Tab26">#REF!</definedName>
    <definedName name="_Tab27" localSheetId="0">#REF!</definedName>
    <definedName name="_Tab27" localSheetId="2">#REF!</definedName>
    <definedName name="_Tab27">#REF!</definedName>
    <definedName name="_Tab28" localSheetId="0">#REF!</definedName>
    <definedName name="_Tab28" localSheetId="2">#REF!</definedName>
    <definedName name="_Tab28">#REF!</definedName>
    <definedName name="_Tab29" localSheetId="0">#REF!</definedName>
    <definedName name="_Tab29" localSheetId="2">#REF!</definedName>
    <definedName name="_Tab29">#REF!</definedName>
    <definedName name="_TAB3" localSheetId="0">#REF!</definedName>
    <definedName name="_TAB3" localSheetId="2">#REF!</definedName>
    <definedName name="_TAB3">#REF!</definedName>
    <definedName name="_Tab30" localSheetId="0">#REF!</definedName>
    <definedName name="_Tab30" localSheetId="2">#REF!</definedName>
    <definedName name="_Tab30">#REF!</definedName>
    <definedName name="_Tab31" localSheetId="0">#REF!</definedName>
    <definedName name="_Tab31" localSheetId="2">#REF!</definedName>
    <definedName name="_Tab31">#REF!</definedName>
    <definedName name="_Tab32" localSheetId="0">#REF!</definedName>
    <definedName name="_Tab32" localSheetId="2">#REF!</definedName>
    <definedName name="_Tab32">#REF!</definedName>
    <definedName name="_Tab33" localSheetId="0">#REF!</definedName>
    <definedName name="_Tab33" localSheetId="2">#REF!</definedName>
    <definedName name="_Tab33">#REF!</definedName>
    <definedName name="_Tab34" localSheetId="0">#REF!</definedName>
    <definedName name="_Tab34" localSheetId="2">#REF!</definedName>
    <definedName name="_Tab34">#REF!</definedName>
    <definedName name="_Tab35" localSheetId="0">#REF!</definedName>
    <definedName name="_Tab35" localSheetId="2">#REF!</definedName>
    <definedName name="_Tab35">#REF!</definedName>
    <definedName name="_TAB4" localSheetId="0">#REF!</definedName>
    <definedName name="_TAB4" localSheetId="2">#REF!</definedName>
    <definedName name="_TAB4">#REF!</definedName>
    <definedName name="_TAB5" localSheetId="0">#REF!</definedName>
    <definedName name="_TAB5" localSheetId="2">#REF!</definedName>
    <definedName name="_TAB5">#REF!</definedName>
    <definedName name="_tab6" localSheetId="0">#REF!</definedName>
    <definedName name="_tab6" localSheetId="2">#REF!</definedName>
    <definedName name="_tab6">#REF!</definedName>
    <definedName name="_TAB7" localSheetId="0">#REF!</definedName>
    <definedName name="_TAB7" localSheetId="2">#REF!</definedName>
    <definedName name="_TAB7">#REF!</definedName>
    <definedName name="_TAB8" localSheetId="0">#REF!</definedName>
    <definedName name="_TAB8" localSheetId="2">#REF!</definedName>
    <definedName name="_TAB8">#REF!</definedName>
    <definedName name="_tab9" localSheetId="0">#REF!</definedName>
    <definedName name="_tab9" localSheetId="2">#REF!</definedName>
    <definedName name="_tab9">#REF!</definedName>
    <definedName name="_TB41" localSheetId="0">#REF!</definedName>
    <definedName name="_TB41" localSheetId="2">#REF!</definedName>
    <definedName name="_TB41">#REF!</definedName>
    <definedName name="_Toc353468544" localSheetId="2">NPC!$A$29</definedName>
    <definedName name="_WEO1" localSheetId="0">#REF!</definedName>
    <definedName name="_WEO1" localSheetId="2">#REF!</definedName>
    <definedName name="_WEO1">#REF!</definedName>
    <definedName name="_WEO2" localSheetId="0">#REF!</definedName>
    <definedName name="_WEO2" localSheetId="2">#REF!</definedName>
    <definedName name="_WEO2">#REF!</definedName>
    <definedName name="a" localSheetId="0">#REF!</definedName>
    <definedName name="a" localSheetId="2">#REF!</definedName>
    <definedName name="a">#REF!</definedName>
    <definedName name="aaaaaaaaaaaaaa" localSheetId="0">'2_pack_IFP'!aaaaaaaaaaaaaa</definedName>
    <definedName name="aaaaaaaaaaaaaa" localSheetId="1">'Saldo 2014'!aaaaaaaaaaaaaa</definedName>
    <definedName name="aaaaaaaaaaaaaa">[12]!aaaaaaaaaaaaaa</definedName>
    <definedName name="aas" localSheetId="0">[13]Contents!$A$1:$C$25</definedName>
    <definedName name="aas">[14]Contents!$A$1:$C$25</definedName>
    <definedName name="aloha" localSheetId="0" hidden="1">'[15]i2-KA'!#REF!</definedName>
    <definedName name="aloha" localSheetId="2" hidden="1">'[15]i2-KA'!#REF!</definedName>
    <definedName name="aloha" hidden="1">'[15]i2-KA'!#REF!</definedName>
    <definedName name="ANNUALNOM" localSheetId="0">#REF!</definedName>
    <definedName name="ANNUALNOM" localSheetId="2">#REF!</definedName>
    <definedName name="ANNUALNOM">#REF!</definedName>
    <definedName name="as" localSheetId="0">'[13]i-REER'!$A$2:$F$104</definedName>
    <definedName name="as">'[14]i-REER'!$A$2:$F$104</definedName>
    <definedName name="ASSUM" localSheetId="0">#REF!</definedName>
    <definedName name="ASSUM" localSheetId="2">#REF!</definedName>
    <definedName name="ASSUM">#REF!</definedName>
    <definedName name="ASSUMB" localSheetId="0">#REF!</definedName>
    <definedName name="ASSUMB" localSheetId="2">#REF!</definedName>
    <definedName name="ASSUMB">#REF!</definedName>
    <definedName name="atrade" localSheetId="0">[10]!atrade</definedName>
    <definedName name="atrade" localSheetId="2">[10]!atrade</definedName>
    <definedName name="atrade">[10]!atrade</definedName>
    <definedName name="b" localSheetId="0">#REF!</definedName>
    <definedName name="b" localSheetId="2">#REF!</definedName>
    <definedName name="b">#REF!</definedName>
    <definedName name="BAKLANBOPB" localSheetId="0">#REF!</definedName>
    <definedName name="BAKLANBOPB" localSheetId="2">#REF!</definedName>
    <definedName name="BAKLANBOPB">#REF!</definedName>
    <definedName name="BAKLANDEBT2B" localSheetId="0">#REF!</definedName>
    <definedName name="BAKLANDEBT2B" localSheetId="2">#REF!</definedName>
    <definedName name="BAKLANDEBT2B">#REF!</definedName>
    <definedName name="BAKLDEBT1B" localSheetId="0">#REF!</definedName>
    <definedName name="BAKLDEBT1B" localSheetId="2">#REF!</definedName>
    <definedName name="BAKLDEBT1B">#REF!</definedName>
    <definedName name="BASDAT" localSheetId="0">'[3]Annual Tables'!#REF!</definedName>
    <definedName name="BASDAT" localSheetId="2">'[3]Annual Tables'!#REF!</definedName>
    <definedName name="BASDAT">'[3]Annual Tables'!#REF!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hidden="1">{"Riqfin97",#N/A,FALSE,"Tran";"Riqfinpro",#N/A,FALSE,"Tran"}</definedName>
    <definedName name="bbb" localSheetId="0" hidden="1">{"Riqfin97",#N/A,FALSE,"Tran";"Riqfinpro",#N/A,FALSE,"Tran"}</definedName>
    <definedName name="bbb" localSheetId="1" hidden="1">{"Riqfin97",#N/A,FALSE,"Tran";"Riqfinpro",#N/A,FALSE,"Tran"}</definedName>
    <definedName name="bbb" hidden="1">{"Riqfin97",#N/A,FALSE,"Tran";"Riqfinpro",#N/A,FALSE,"Tran"}</definedName>
    <definedName name="bbbbbbbbbbbbbb" localSheetId="0">'2_pack_IFP'!bbbbbbbbbbbbbb</definedName>
    <definedName name="bbbbbbbbbbbbbb" localSheetId="1">'Saldo 2014'!bbbbbbbbbbbbbb</definedName>
    <definedName name="bbbbbbbbbbbbbb">[12]!bbbbbbbbbbbbbb</definedName>
    <definedName name="BCA">#N/A</definedName>
    <definedName name="BCA_GDP">#N/A</definedName>
    <definedName name="BE">#N/A</definedName>
    <definedName name="BEA" localSheetId="0">'[16]WEO-BOP'!#REF!</definedName>
    <definedName name="BEA" localSheetId="2">'[16]WEO-BOP'!#REF!</definedName>
    <definedName name="BEA">'[16]WEO-BOP'!#REF!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0">#REF!</definedName>
    <definedName name="BEDE" localSheetId="2">#REF!</definedName>
    <definedName name="BEDE">#REF!</definedName>
    <definedName name="BER" localSheetId="0">'[16]WEO-BOP'!#REF!</definedName>
    <definedName name="BER" localSheetId="2">'[16]WEO-BOP'!#REF!</definedName>
    <definedName name="BER">'[16]WEO-BOP'!#REF!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'[16]WEO-BOP'!#REF!</definedName>
    <definedName name="BFD" localSheetId="2">'[16]WEO-BOP'!#REF!</definedName>
    <definedName name="BFD">'[16]WEO-BOP'!#REF!</definedName>
    <definedName name="BFDI" localSheetId="0">'[16]WEO-BOP'!#REF!</definedName>
    <definedName name="BFDI" localSheetId="2">'[16]WEO-BOP'!#REF!</definedName>
    <definedName name="BFDI">'[16]WEO-BOP'!#REF!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'2_pack_IFP'!BFLD_DF</definedName>
    <definedName name="BFLD_DF" localSheetId="1">'Saldo 2014'!BFLD_DF</definedName>
    <definedName name="BFLD_DF">[12]!BFLD_DF</definedName>
    <definedName name="BFLG">#N/A</definedName>
    <definedName name="BFLG_D">#N/A</definedName>
    <definedName name="BFLG_DF">#N/A</definedName>
    <definedName name="BFO" localSheetId="0">'[16]WEO-BOP'!#REF!</definedName>
    <definedName name="BFO" localSheetId="2">'[16]WEO-BOP'!#REF!</definedName>
    <definedName name="BFO">'[16]WEO-BOP'!#REF!</definedName>
    <definedName name="BFOA" localSheetId="0">'[16]WEO-BOP'!#REF!</definedName>
    <definedName name="BFOA" localSheetId="2">'[16]WEO-BOP'!#REF!</definedName>
    <definedName name="BFOA">'[16]WEO-BOP'!#REF!</definedName>
    <definedName name="BFOAG" localSheetId="0">'[16]WEO-BOP'!#REF!</definedName>
    <definedName name="BFOAG" localSheetId="2">'[16]WEO-BOP'!#REF!</definedName>
    <definedName name="BFOAG">'[16]WEO-BOP'!#REF!</definedName>
    <definedName name="BFOG" localSheetId="0">'[16]WEO-BOP'!#REF!</definedName>
    <definedName name="BFOG" localSheetId="2">'[16]WEO-BOP'!#REF!</definedName>
    <definedName name="BFOG">'[16]WEO-BOP'!#REF!</definedName>
    <definedName name="BFOL" localSheetId="0">'[16]WEO-BOP'!#REF!</definedName>
    <definedName name="BFOL" localSheetId="2">'[16]WEO-BOP'!#REF!</definedName>
    <definedName name="BFOL">'[16]WEO-BOP'!#REF!</definedName>
    <definedName name="BFOL_B" localSheetId="0">'[16]WEO-BOP'!#REF!</definedName>
    <definedName name="BFOL_B" localSheetId="2">'[16]WEO-BOP'!#REF!</definedName>
    <definedName name="BFOL_B">'[16]WEO-BOP'!#REF!</definedName>
    <definedName name="BFOL_G" localSheetId="0">'[16]WEO-BOP'!#REF!</definedName>
    <definedName name="BFOL_G" localSheetId="2">'[16]WEO-BOP'!#REF!</definedName>
    <definedName name="BFOL_G">'[16]WEO-BOP'!#REF!</definedName>
    <definedName name="BFOLG" localSheetId="0">'[16]WEO-BOP'!#REF!</definedName>
    <definedName name="BFOLG" localSheetId="2">'[16]WEO-BOP'!#REF!</definedName>
    <definedName name="BFOLG">'[16]WEO-BOP'!#REF!</definedName>
    <definedName name="BFP" localSheetId="0">'[16]WEO-BOP'!#REF!</definedName>
    <definedName name="BFP" localSheetId="2">'[16]WEO-BOP'!#REF!</definedName>
    <definedName name="BFP">'[16]WEO-BOP'!#REF!</definedName>
    <definedName name="BFPA" localSheetId="0">'[16]WEO-BOP'!#REF!</definedName>
    <definedName name="BFPA" localSheetId="2">'[16]WEO-BOP'!#REF!</definedName>
    <definedName name="BFPA">'[16]WEO-BOP'!#REF!</definedName>
    <definedName name="BFPAG" localSheetId="0">'[16]WEO-BOP'!#REF!</definedName>
    <definedName name="BFPAG" localSheetId="2">'[16]WEO-BOP'!#REF!</definedName>
    <definedName name="BFPAG">'[16]WEO-BOP'!#REF!</definedName>
    <definedName name="BFPG" localSheetId="0">'[16]WEO-BOP'!#REF!</definedName>
    <definedName name="BFPG" localSheetId="2">'[16]WEO-BOP'!#REF!</definedName>
    <definedName name="BFPG">'[16]WEO-BOP'!#REF!</definedName>
    <definedName name="BFPL" localSheetId="0">'[16]WEO-BOP'!#REF!</definedName>
    <definedName name="BFPL" localSheetId="2">'[16]WEO-BOP'!#REF!</definedName>
    <definedName name="BFPL">'[16]WEO-BOP'!#REF!</definedName>
    <definedName name="BFPLD" localSheetId="0">'[16]WEO-BOP'!#REF!</definedName>
    <definedName name="BFPLD" localSheetId="2">'[16]WEO-BOP'!#REF!</definedName>
    <definedName name="BFPLD">'[16]WEO-BOP'!#REF!</definedName>
    <definedName name="BFPLDG" localSheetId="0">'[16]WEO-BOP'!#REF!</definedName>
    <definedName name="BFPLDG" localSheetId="2">'[16]WEO-BOP'!#REF!</definedName>
    <definedName name="BFPLDG">'[16]WEO-BOP'!#REF!</definedName>
    <definedName name="BFPLE" localSheetId="0">'[16]WEO-BOP'!#REF!</definedName>
    <definedName name="BFPLE" localSheetId="2">'[16]WEO-BOP'!#REF!</definedName>
    <definedName name="BFPLE">'[16]WEO-BOP'!#REF!</definedName>
    <definedName name="BFRA">#N/A</definedName>
    <definedName name="BGS" localSheetId="0">'[16]WEO-BOP'!#REF!</definedName>
    <definedName name="BGS" localSheetId="2">'[16]WEO-BOP'!#REF!</definedName>
    <definedName name="BGS">'[16]WEO-BOP'!#REF!</definedName>
    <definedName name="BI">#N/A</definedName>
    <definedName name="BID" localSheetId="0">'[16]WEO-BOP'!#REF!</definedName>
    <definedName name="BID" localSheetId="2">'[16]WEO-BOP'!#REF!</definedName>
    <definedName name="BID">'[16]WEO-BOP'!#REF!</definedName>
    <definedName name="BK">#N/A</definedName>
    <definedName name="BKF">#N/A</definedName>
    <definedName name="BMG">[17]Q6!$E$28:$AH$28</definedName>
    <definedName name="BMII">#N/A</definedName>
    <definedName name="BMIIB">#N/A</definedName>
    <definedName name="BMIIG">#N/A</definedName>
    <definedName name="BMS" localSheetId="0">'[16]WEO-BOP'!#REF!</definedName>
    <definedName name="BMS" localSheetId="2">'[16]WEO-BOP'!#REF!</definedName>
    <definedName name="BMS">'[16]WEO-BOP'!#REF!</definedName>
    <definedName name="Bolivia" localSheetId="0">#REF!</definedName>
    <definedName name="Bolivia" localSheetId="2">#REF!</definedName>
    <definedName name="Bolivia">#REF!</definedName>
    <definedName name="BOP">#N/A</definedName>
    <definedName name="BOPB" localSheetId="0">#REF!</definedName>
    <definedName name="BOPB" localSheetId="2">#REF!</definedName>
    <definedName name="BOPB">#REF!</definedName>
    <definedName name="BOPMEMOB" localSheetId="0">#REF!</definedName>
    <definedName name="BOPMEMOB" localSheetId="2">#REF!</definedName>
    <definedName name="BOPMEMOB">#REF!</definedName>
    <definedName name="BRASS" localSheetId="0">'[16]WEO-BOP'!#REF!</definedName>
    <definedName name="BRASS" localSheetId="2">'[16]WEO-BOP'!#REF!</definedName>
    <definedName name="BRASS">'[16]WEO-BOP'!#REF!</definedName>
    <definedName name="Brazil" localSheetId="0">#REF!</definedName>
    <definedName name="Brazil" localSheetId="2">#REF!</definedName>
    <definedName name="Brazil">#REF!</definedName>
    <definedName name="BTR" localSheetId="0">'[16]WEO-BOP'!#REF!</definedName>
    <definedName name="BTR" localSheetId="2">'[16]WEO-BOP'!#REF!</definedName>
    <definedName name="BTR">'[16]WEO-BOP'!#REF!</definedName>
    <definedName name="BTRG" localSheetId="0">'[16]WEO-BOP'!#REF!</definedName>
    <definedName name="BTRG" localSheetId="2">'[16]WEO-BOP'!#REF!</definedName>
    <definedName name="BTRG">'[16]WEO-BOP'!#REF!</definedName>
    <definedName name="BUDGET" localSheetId="0">#REF!</definedName>
    <definedName name="BUDGET" localSheetId="2">#REF!</definedName>
    <definedName name="BUDGET">#REF!</definedName>
    <definedName name="Budget_expenditure" localSheetId="0">#REF!</definedName>
    <definedName name="Budget_expenditure" localSheetId="2">#REF!</definedName>
    <definedName name="Budget_expenditure">#REF!</definedName>
    <definedName name="Budget_revenue" localSheetId="0">#REF!</definedName>
    <definedName name="Budget_revenue" localSheetId="2">#REF!</definedName>
    <definedName name="Budget_revenue">#REF!</definedName>
    <definedName name="BXG">[17]Q6!$E$26:$AH$26</definedName>
    <definedName name="BXS" localSheetId="0">'[16]WEO-BOP'!#REF!</definedName>
    <definedName name="BXS" localSheetId="2">'[16]WEO-BOP'!#REF!</definedName>
    <definedName name="BXS">'[16]WEO-BOP'!#REF!</definedName>
    <definedName name="BXTSAq" localSheetId="0">#REF!</definedName>
    <definedName name="BXTSAq" localSheetId="2">#REF!</definedName>
    <definedName name="BXTSAq">#REF!</definedName>
    <definedName name="CalcMCV_4" localSheetId="0">#REF!</definedName>
    <definedName name="CalcMCV_4" localSheetId="2">#REF!</definedName>
    <definedName name="CalcMCV_4">#REF!</definedName>
    <definedName name="calcNGS_NGDP">#N/A</definedName>
    <definedName name="CAPACCB" localSheetId="0">#REF!</definedName>
    <definedName name="CAPACCB" localSheetId="2">#REF!</definedName>
    <definedName name="CAPACCB">#REF!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hidden="1">{"Riqfin97",#N/A,FALSE,"Tran";"Riqfinpro",#N/A,FALSE,"Tran"}</definedName>
    <definedName name="ccc" localSheetId="0" hidden="1">{"Riqfin97",#N/A,FALSE,"Tran";"Riqfinpro",#N/A,FALSE,"Tran"}</definedName>
    <definedName name="ccc" localSheetId="1" hidden="1">{"Riqfin97",#N/A,FALSE,"Tran";"Riqfinpro",#N/A,FALSE,"Tran"}</definedName>
    <definedName name="ccc" hidden="1">{"Riqfin97",#N/A,FALSE,"Tran";"Riqfinpro",#N/A,FALSE,"Tran"}</definedName>
    <definedName name="CCODE" localSheetId="0">#REF!</definedName>
    <definedName name="CCODE" localSheetId="2">#REF!</definedName>
    <definedName name="CCODE">#REF!</definedName>
    <definedName name="cgb" localSheetId="0">#REF!</definedName>
    <definedName name="cgb" localSheetId="2">#REF!</definedName>
    <definedName name="cgb">#REF!</definedName>
    <definedName name="cge" localSheetId="0">#REF!</definedName>
    <definedName name="cge" localSheetId="2">#REF!</definedName>
    <definedName name="cge">#REF!</definedName>
    <definedName name="cgr" localSheetId="0">#REF!</definedName>
    <definedName name="cgr" localSheetId="2">#REF!</definedName>
    <definedName name="cgr">#REF!</definedName>
    <definedName name="CONCK" localSheetId="0">#REF!</definedName>
    <definedName name="CONCK" localSheetId="2">#REF!</definedName>
    <definedName name="CONCK">#REF!</definedName>
    <definedName name="Cons" localSheetId="0">#REF!</definedName>
    <definedName name="Cons" localSheetId="2">#REF!</definedName>
    <definedName name="Cons">#REF!</definedName>
    <definedName name="CORULCSA" localSheetId="0">[18]E!$V$15:$V$98</definedName>
    <definedName name="CORULCSA">[19]E!$V$15:$V$98</definedName>
    <definedName name="CurrVintage">[20]Current!$D$66</definedName>
    <definedName name="d">"Graf 5"</definedName>
    <definedName name="DABproj">#N/A</definedName>
    <definedName name="DAGproj">#N/A</definedName>
    <definedName name="daily_interest_rates" localSheetId="0">'[21]daily calculations'!#REF!</definedName>
    <definedName name="daily_interest_rates" localSheetId="2">'[22]daily calculations'!#REF!</definedName>
    <definedName name="daily_interest_rates">'[22]daily calculations'!#REF!</definedName>
    <definedName name="DAproj">#N/A</definedName>
    <definedName name="DASD">#N/A</definedName>
    <definedName name="DASDB">#N/A</definedName>
    <definedName name="DASDG">#N/A</definedName>
    <definedName name="data_area" localSheetId="0">#REF!</definedName>
    <definedName name="data_area" localSheetId="2">#REF!</definedName>
    <definedName name="data_area">#REF!</definedName>
    <definedName name="_xlnm.Database" localSheetId="0">#REF!</definedName>
    <definedName name="_xlnm.Database" localSheetId="2">#REF!</definedName>
    <definedName name="_xlnm.Database">#REF!</definedName>
    <definedName name="DATB" localSheetId="0">[5]REER!$B$144:$B$240</definedName>
    <definedName name="DATB">[6]REER!$B$144:$B$240</definedName>
    <definedName name="datcr" localSheetId="0">'[2]Tab ann curr'!#REF!</definedName>
    <definedName name="datcr" localSheetId="2">'[2]Tab ann curr'!#REF!</definedName>
    <definedName name="datcr">'[2]Tab ann curr'!#REF!</definedName>
    <definedName name="date" localSheetId="0">#REF!</definedName>
    <definedName name="date" localSheetId="2">#REF!</definedName>
    <definedName name="date">#REF!</definedName>
    <definedName name="date_EXP">[23]Sheet1!$B$1:$G$1</definedName>
    <definedName name="date_FISC" localSheetId="0">#REF!</definedName>
    <definedName name="date_FISC" localSheetId="2">#REF!</definedName>
    <definedName name="date_FISC">#REF!</definedName>
    <definedName name="dateIntLiq" localSheetId="0">#REF!</definedName>
    <definedName name="dateIntLiq" localSheetId="2">#REF!</definedName>
    <definedName name="dateIntLiq">#REF!</definedName>
    <definedName name="dateMoney" localSheetId="0">#REF!</definedName>
    <definedName name="dateMoney" localSheetId="2">#REF!</definedName>
    <definedName name="dateMoney">#REF!</definedName>
    <definedName name="dateprofit" localSheetId="0">[5]C!$A$9:$A$125</definedName>
    <definedName name="dateprofit">[6]C!$A$9:$A$125</definedName>
    <definedName name="dateRates" localSheetId="0">#REF!</definedName>
    <definedName name="dateRates" localSheetId="2">#REF!</definedName>
    <definedName name="dateRates">#REF!</definedName>
    <definedName name="dateRawQ" localSheetId="0">'[24]Raw Data'!#REF!</definedName>
    <definedName name="dateRawQ" localSheetId="2">'[24]Raw Data'!#REF!</definedName>
    <definedName name="dateRawQ">'[24]Raw Data'!#REF!</definedName>
    <definedName name="dateReal" localSheetId="0">#REF!</definedName>
    <definedName name="dateReal" localSheetId="2">#REF!</definedName>
    <definedName name="dateReal">#REF!</definedName>
    <definedName name="dates" localSheetId="0">#REF!</definedName>
    <definedName name="dates" localSheetId="2">#REF!</definedName>
    <definedName name="dates">#REF!</definedName>
    <definedName name="dates_w" localSheetId="0">#REF!</definedName>
    <definedName name="dates_w" localSheetId="2">#REF!</definedName>
    <definedName name="dates_w">#REF!</definedName>
    <definedName name="dates1" localSheetId="0">#REF!</definedName>
    <definedName name="dates1" localSheetId="2">#REF!</definedName>
    <definedName name="dates1">#REF!</definedName>
    <definedName name="dates2" localSheetId="0">#REF!</definedName>
    <definedName name="dates2" localSheetId="2">#REF!</definedName>
    <definedName name="dates2">#REF!</definedName>
    <definedName name="datesb" localSheetId="0">[18]B!$B$20:$B$134</definedName>
    <definedName name="datesb">[19]B!$B$20:$B$134</definedName>
    <definedName name="datesc" localSheetId="0">#REF!</definedName>
    <definedName name="datesc" localSheetId="2">#REF!</definedName>
    <definedName name="datesc">#REF!</definedName>
    <definedName name="datesd" localSheetId="0">#REF!</definedName>
    <definedName name="datesd" localSheetId="2">#REF!</definedName>
    <definedName name="datesd">#REF!</definedName>
    <definedName name="DATESG" localSheetId="0">#REF!</definedName>
    <definedName name="DATESG" localSheetId="2">#REF!</definedName>
    <definedName name="DATESG">#REF!</definedName>
    <definedName name="datesm" localSheetId="0">#REF!</definedName>
    <definedName name="datesm" localSheetId="2">#REF!</definedName>
    <definedName name="datesm">#REF!</definedName>
    <definedName name="datesq" localSheetId="0">#REF!</definedName>
    <definedName name="datesq" localSheetId="2">#REF!</definedName>
    <definedName name="datesq">#REF!</definedName>
    <definedName name="datesr" localSheetId="0">#REF!</definedName>
    <definedName name="datesr" localSheetId="2">#REF!</definedName>
    <definedName name="datesr">#REF!</definedName>
    <definedName name="datestran" localSheetId="0">[18]transfer!$A$9:$A$116</definedName>
    <definedName name="datestran">[19]transfer!$A$9:$A$116</definedName>
    <definedName name="datgdp" localSheetId="0">#REF!</definedName>
    <definedName name="datgdp" localSheetId="2">#REF!</definedName>
    <definedName name="datgdp">#REF!</definedName>
    <definedName name="datin1" localSheetId="0">[5]REER!$B$9:$B$119</definedName>
    <definedName name="datin1">[6]REER!$B$9:$B$119</definedName>
    <definedName name="datin2" localSheetId="0">[5]REER!$B$144:$B$253</definedName>
    <definedName name="datin2">[6]REER!$B$144:$B$253</definedName>
    <definedName name="datq" localSheetId="0">#REF!</definedName>
    <definedName name="datq" localSheetId="2">#REF!</definedName>
    <definedName name="datq">#REF!</definedName>
    <definedName name="datq1" localSheetId="0">#REF!</definedName>
    <definedName name="datq1" localSheetId="2">#REF!</definedName>
    <definedName name="datq1">#REF!</definedName>
    <definedName name="datq2" localSheetId="0">#REF!</definedName>
    <definedName name="datq2" localSheetId="2">#REF!</definedName>
    <definedName name="datq2">#REF!</definedName>
    <definedName name="datreer" localSheetId="0">[5]REER!$B$144:$B$258</definedName>
    <definedName name="datreer">[6]REER!$B$144:$B$258</definedName>
    <definedName name="datt" localSheetId="0">#REF!</definedName>
    <definedName name="datt" localSheetId="2">#REF!</definedName>
    <definedName name="datt">#REF!</definedName>
    <definedName name="DBproj">#N/A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hidden="1">{"Riqfin97",#N/A,FALSE,"Tran";"Riqfinpro",#N/A,FALSE,"Tran"}</definedName>
    <definedName name="ddd" localSheetId="0" hidden="1">{"Riqfin97",#N/A,FALSE,"Tran";"Riqfinpro",#N/A,FALSE,"Tran"}</definedName>
    <definedName name="ddd" localSheetId="1" hidden="1">{"Riqfin97",#N/A,FALSE,"Tran";"Riqfinpro",#N/A,FALSE,"Tran"}</definedName>
    <definedName name="ddd" hidden="1">{"Riqfin97",#N/A,FALSE,"Tran";"Riqfinpro",#N/A,FALSE,"Tran"}</definedName>
    <definedName name="debt" localSheetId="0">#REF!</definedName>
    <definedName name="debt" localSheetId="2">#REF!</definedName>
    <definedName name="debt">#REF!</definedName>
    <definedName name="DEBT1" localSheetId="0">#REF!</definedName>
    <definedName name="DEBT1" localSheetId="2">#REF!</definedName>
    <definedName name="DEBT1">#REF!</definedName>
    <definedName name="DEBT10" localSheetId="0">#REF!</definedName>
    <definedName name="DEBT10" localSheetId="2">#REF!</definedName>
    <definedName name="DEBT10">#REF!</definedName>
    <definedName name="DEBT11" localSheetId="0">#REF!</definedName>
    <definedName name="DEBT11" localSheetId="2">#REF!</definedName>
    <definedName name="DEBT11">#REF!</definedName>
    <definedName name="DEBT12" localSheetId="0">#REF!</definedName>
    <definedName name="DEBT12" localSheetId="2">#REF!</definedName>
    <definedName name="DEBT12">#REF!</definedName>
    <definedName name="DEBT13" localSheetId="0">#REF!</definedName>
    <definedName name="DEBT13" localSheetId="2">#REF!</definedName>
    <definedName name="DEBT13">#REF!</definedName>
    <definedName name="DEBT14" localSheetId="0">#REF!</definedName>
    <definedName name="DEBT14" localSheetId="2">#REF!</definedName>
    <definedName name="DEBT14">#REF!</definedName>
    <definedName name="DEBT15" localSheetId="0">#REF!</definedName>
    <definedName name="DEBT15" localSheetId="2">#REF!</definedName>
    <definedName name="DEBT15">#REF!</definedName>
    <definedName name="DEBT16" localSheetId="0">#REF!</definedName>
    <definedName name="DEBT16" localSheetId="2">#REF!</definedName>
    <definedName name="DEBT16">#REF!</definedName>
    <definedName name="DEBT1B" localSheetId="0">#REF!</definedName>
    <definedName name="DEBT1B" localSheetId="2">#REF!</definedName>
    <definedName name="DEBT1B">#REF!</definedName>
    <definedName name="DEBT2" localSheetId="0">#REF!</definedName>
    <definedName name="DEBT2" localSheetId="2">#REF!</definedName>
    <definedName name="DEBT2">#REF!</definedName>
    <definedName name="DEBT2B" localSheetId="0">#REF!</definedName>
    <definedName name="DEBT2B" localSheetId="2">#REF!</definedName>
    <definedName name="DEBT2B">#REF!</definedName>
    <definedName name="DEBT3" localSheetId="0">#REF!</definedName>
    <definedName name="DEBT3" localSheetId="2">#REF!</definedName>
    <definedName name="DEBT3">#REF!</definedName>
    <definedName name="DEBT4" localSheetId="0">#REF!</definedName>
    <definedName name="DEBT4" localSheetId="2">#REF!</definedName>
    <definedName name="DEBT4">#REF!</definedName>
    <definedName name="DEBT5" localSheetId="0">#REF!</definedName>
    <definedName name="DEBT5" localSheetId="2">#REF!</definedName>
    <definedName name="DEBT5">#REF!</definedName>
    <definedName name="DEBT6" localSheetId="0">#REF!</definedName>
    <definedName name="DEBT6" localSheetId="2">#REF!</definedName>
    <definedName name="DEBT6">#REF!</definedName>
    <definedName name="DEBT7" localSheetId="0">#REF!</definedName>
    <definedName name="DEBT7" localSheetId="2">#REF!</definedName>
    <definedName name="DEBT7">#REF!</definedName>
    <definedName name="DEBT8" localSheetId="0">#REF!</definedName>
    <definedName name="DEBT8" localSheetId="2">#REF!</definedName>
    <definedName name="DEBT8">#REF!</definedName>
    <definedName name="DEBT9" localSheetId="0">#REF!</definedName>
    <definedName name="DEBT9" localSheetId="2">#REF!</definedName>
    <definedName name="DEBT9">#REF!</definedName>
    <definedName name="debtproj" localSheetId="0">#REF!</definedName>
    <definedName name="debtproj" localSheetId="2">#REF!</definedName>
    <definedName name="debtproj">#REF!</definedName>
    <definedName name="DEFLATORS" localSheetId="0">#REF!</definedName>
    <definedName name="DEFLATORS" localSheetId="2">#REF!</definedName>
    <definedName name="DEFLATORS">#REF!</definedName>
    <definedName name="Department" localSheetId="0">[25]REER!#REF!</definedName>
    <definedName name="Department" localSheetId="2">[26]REER!#REF!</definedName>
    <definedName name="Department">[26]REER!#REF!</definedName>
    <definedName name="DGproj">#N/A</definedName>
    <definedName name="DLX1.USE" localSheetId="0">[27]Haver!$A$2:$N$8</definedName>
    <definedName name="DLX1.USE">[28]Haver!$A$2:$N$8</definedName>
    <definedName name="DOC" localSheetId="0">#REF!</definedName>
    <definedName name="DOC" localSheetId="2">#REF!</definedName>
    <definedName name="DOC">#REF!</definedName>
    <definedName name="dp" localSheetId="0">[29]DP!$A$1:$E$65536</definedName>
    <definedName name="dp">[29]DP!$A:$E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0">#REF!</definedName>
    <definedName name="e12db" localSheetId="2">#REF!</definedName>
    <definedName name="e12db">#REF!</definedName>
    <definedName name="e9db">[30]e9!$A$1:$V$49</definedName>
    <definedName name="EDNA">#N/A</definedName>
    <definedName name="EDSSDESCRIPTOR" localSheetId="0">#REF!</definedName>
    <definedName name="EDSSDESCRIPTOR" localSheetId="2">#REF!</definedName>
    <definedName name="EDSSDESCRIPTOR">#REF!</definedName>
    <definedName name="EDSSFILE" localSheetId="0">#REF!</definedName>
    <definedName name="EDSSFILE" localSheetId="2">#REF!</definedName>
    <definedName name="EDSSFILE">#REF!</definedName>
    <definedName name="EDSSNAME" localSheetId="0">#REF!</definedName>
    <definedName name="EDSSNAME" localSheetId="2">#REF!</definedName>
    <definedName name="EDSSNAME">#REF!</definedName>
    <definedName name="EDSSTIME" localSheetId="0">#REF!</definedName>
    <definedName name="EDSSTIME" localSheetId="2">#REF!</definedName>
    <definedName name="EDSSTIME">#REF!</definedName>
    <definedName name="ee" localSheetId="0" hidden="1">{"Tab1",#N/A,FALSE,"P";"Tab2",#N/A,FALSE,"P"}</definedName>
    <definedName name="ee" localSheetId="1" hidden="1">{"Tab1",#N/A,FALSE,"P";"Tab2",#N/A,FALSE,"P"}</definedName>
    <definedName name="ee" hidden="1">{"Tab1",#N/A,FALSE,"P";"Tab2",#N/A,FALSE,"P"}</definedName>
    <definedName name="EECB" localSheetId="0">#REF!</definedName>
    <definedName name="EECB" localSheetId="2">#REF!</definedName>
    <definedName name="EECB">#REF!</definedName>
    <definedName name="eee" localSheetId="0" hidden="1">{"Tab1",#N/A,FALSE,"P";"Tab2",#N/A,FALSE,"P"}</definedName>
    <definedName name="eee" localSheetId="1" hidden="1">{"Tab1",#N/A,FALSE,"P";"Tab2",#N/A,FALSE,"P"}</definedName>
    <definedName name="eee" hidden="1">{"Tab1",#N/A,FALSE,"P";"Tab2",#N/A,FALSE,"P"}</definedName>
    <definedName name="EISCODE" localSheetId="0">#REF!</definedName>
    <definedName name="EISCODE" localSheetId="2">#REF!</definedName>
    <definedName name="EISCODE">#REF!</definedName>
    <definedName name="elect" localSheetId="0">#REF!</definedName>
    <definedName name="elect" localSheetId="2">#REF!</definedName>
    <definedName name="elect">#REF!</definedName>
    <definedName name="Emerging_HTML_AREA" localSheetId="0">#REF!</definedName>
    <definedName name="Emerging_HTML_AREA" localSheetId="2">#REF!</definedName>
    <definedName name="Emerging_HTML_AREA">#REF!</definedName>
    <definedName name="EMETEL" localSheetId="0">#REF!</definedName>
    <definedName name="EMETEL" localSheetId="2">#REF!</definedName>
    <definedName name="EMETEL">#REF!</definedName>
    <definedName name="ENDA">#N/A</definedName>
    <definedName name="ExitWRS">[31]Main!$AB$25</definedName>
    <definedName name="ff" localSheetId="0" hidden="1">{"Tab1",#N/A,FALSE,"P";"Tab2",#N/A,FALSE,"P"}</definedName>
    <definedName name="ff" localSheetId="1" hidden="1">{"Tab1",#N/A,FALSE,"P";"Tab2",#N/A,FALSE,"P"}</definedName>
    <definedName name="ff" hidden="1">{"Tab1",#N/A,FALSE,"P";"Tab2",#N/A,FALSE,"P"}</definedName>
    <definedName name="fff" localSheetId="0" hidden="1">{"Tab1",#N/A,FALSE,"P";"Tab2",#N/A,FALSE,"P"}</definedName>
    <definedName name="fff" localSheetId="1" hidden="1">{"Tab1",#N/A,FALSE,"P";"Tab2",#N/A,FALSE,"P"}</definedName>
    <definedName name="fff" hidden="1">{"Tab1",#N/A,FALSE,"P";"Tab2",#N/A,FALSE,"P"}</definedName>
    <definedName name="Fig8.2a" localSheetId="0">#REF!</definedName>
    <definedName name="Fig8.2a" localSheetId="2">#REF!</definedName>
    <definedName name="Fig8.2a">#REF!</definedName>
    <definedName name="finan" localSheetId="0">#REF!</definedName>
    <definedName name="finan" localSheetId="2">#REF!</definedName>
    <definedName name="finan">#REF!</definedName>
    <definedName name="finan1" localSheetId="0">#REF!</definedName>
    <definedName name="finan1" localSheetId="2">#REF!</definedName>
    <definedName name="finan1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hidden="1">{"Tab1",#N/A,FALSE,"P";"Tab2",#N/A,FALSE,"P"}</definedName>
    <definedName name="FISUM" localSheetId="0">#REF!</definedName>
    <definedName name="FISUM" localSheetId="2">#REF!</definedName>
    <definedName name="FISUM">#REF!</definedName>
    <definedName name="FLOPEC" localSheetId="0">#REF!</definedName>
    <definedName name="FLOPEC" localSheetId="2">#REF!</definedName>
    <definedName name="FLOPEC">#REF!</definedName>
    <definedName name="FMB" localSheetId="0">#REF!</definedName>
    <definedName name="FMB" localSheetId="2">#REF!</definedName>
    <definedName name="FMB">#REF!</definedName>
    <definedName name="FODESEC" localSheetId="0">#REF!</definedName>
    <definedName name="FODESEC" localSheetId="2">#REF!</definedName>
    <definedName name="FODESEC">#REF!</definedName>
    <definedName name="FOREXPORT" localSheetId="0">[5]H!$A$2:$F$86</definedName>
    <definedName name="FOREXPORT">[6]H!$A$2:$F$86</definedName>
    <definedName name="FUNDOBL" localSheetId="0">#REF!</definedName>
    <definedName name="FUNDOBL" localSheetId="2">#REF!</definedName>
    <definedName name="FUNDOBL">#REF!</definedName>
    <definedName name="FUNDOBLB" localSheetId="0">#REF!</definedName>
    <definedName name="FUNDOBLB" localSheetId="2">#REF!</definedName>
    <definedName name="FUNDOBLB">#REF!</definedName>
    <definedName name="g" localSheetId="0">#REF!</definedName>
    <definedName name="g" localSheetId="2">#REF!</definedName>
    <definedName name="g">#REF!</definedName>
    <definedName name="GCB" localSheetId="0">#REF!</definedName>
    <definedName name="GCB" localSheetId="2">#REF!</definedName>
    <definedName name="GCB">#REF!</definedName>
    <definedName name="GCB_NGDP">#N/A</definedName>
    <definedName name="GCEI" localSheetId="0">#REF!</definedName>
    <definedName name="GCEI" localSheetId="2">#REF!</definedName>
    <definedName name="GCEI">#REF!</definedName>
    <definedName name="GCENL" localSheetId="0">#REF!</definedName>
    <definedName name="GCENL" localSheetId="2">#REF!</definedName>
    <definedName name="GCENL">#REF!</definedName>
    <definedName name="GCND" localSheetId="0">#REF!</definedName>
    <definedName name="GCND" localSheetId="2">#REF!</definedName>
    <definedName name="GCND">#REF!</definedName>
    <definedName name="GCND_NGDP" localSheetId="0">#REF!</definedName>
    <definedName name="GCND_NGDP" localSheetId="2">#REF!</definedName>
    <definedName name="GCND_NGDP">#REF!</definedName>
    <definedName name="GCRG" localSheetId="0">#REF!</definedName>
    <definedName name="GCRG" localSheetId="2">#REF!</definedName>
    <definedName name="GCRG">#REF!</definedName>
    <definedName name="ggb" localSheetId="0">'[32]budget-G'!$A$1:$W$109</definedName>
    <definedName name="ggb">'[33]budget-G'!$A$1:$W$109</definedName>
    <definedName name="GGB_NGDP">#N/A</definedName>
    <definedName name="ggbeu" localSheetId="0">#REF!</definedName>
    <definedName name="ggbeu" localSheetId="2">#REF!</definedName>
    <definedName name="ggbeu">#REF!</definedName>
    <definedName name="ggblg" localSheetId="0">#REF!</definedName>
    <definedName name="ggblg" localSheetId="2">#REF!</definedName>
    <definedName name="ggblg">#REF!</definedName>
    <definedName name="ggbls" localSheetId="0">#REF!</definedName>
    <definedName name="ggbls" localSheetId="2">#REF!</definedName>
    <definedName name="ggbls">#REF!</definedName>
    <definedName name="ggbss" localSheetId="0">#REF!</definedName>
    <definedName name="ggbss" localSheetId="2">#REF!</definedName>
    <definedName name="ggbss">#REF!</definedName>
    <definedName name="gge" localSheetId="0">[32]Expenditures!$A$1:$AC$62</definedName>
    <definedName name="gge">[33]Expenditures!$A$1:$AC$62</definedName>
    <definedName name="GGED" localSheetId="0">#REF!</definedName>
    <definedName name="GGED" localSheetId="2">#REF!</definedName>
    <definedName name="GGED">#REF!</definedName>
    <definedName name="GGEI" localSheetId="0">#REF!</definedName>
    <definedName name="GGEI" localSheetId="2">#REF!</definedName>
    <definedName name="GGEI">#REF!</definedName>
    <definedName name="GGENL" localSheetId="0">#REF!</definedName>
    <definedName name="GGENL" localSheetId="2">#REF!</definedName>
    <definedName name="GGENL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hidden="1">{"Riqfin97",#N/A,FALSE,"Tran";"Riqfinpro",#N/A,FALSE,"Tran"}</definedName>
    <definedName name="ggggg" localSheetId="0" hidden="1">'[34]J(Priv.Cap)'!#REF!</definedName>
    <definedName name="ggggg" localSheetId="2" hidden="1">'[34]J(Priv.Cap)'!#REF!</definedName>
    <definedName name="ggggg" hidden="1">'[34]J(Priv.Cap)'!#REF!</definedName>
    <definedName name="ggggggg" localSheetId="0">'2_pack_IFP'!ggggggg</definedName>
    <definedName name="ggggggg" localSheetId="1">'Saldo 2014'!ggggggg</definedName>
    <definedName name="ggggggg">[12]!ggggggg</definedName>
    <definedName name="GGND" localSheetId="0">#REF!</definedName>
    <definedName name="GGND" localSheetId="2">#REF!</definedName>
    <definedName name="GGND">#REF!</definedName>
    <definedName name="ggr" localSheetId="0">[32]Revenues!$A$1:$AD$58</definedName>
    <definedName name="ggr">[33]Revenues!$A$1:$AD$58</definedName>
    <definedName name="GGRG" localSheetId="0">#REF!</definedName>
    <definedName name="GGRG" localSheetId="2">#REF!</definedName>
    <definedName name="GGRG">#REF!</definedName>
    <definedName name="hhh" localSheetId="0" hidden="1">'[35]J(Priv.Cap)'!#REF!</definedName>
    <definedName name="hhh" localSheetId="2" hidden="1">'[35]J(Priv.Cap)'!#REF!</definedName>
    <definedName name="hhh" hidden="1">'[35]J(Priv.Cap)'!#REF!</definedName>
    <definedName name="hhhhhhh" localSheetId="0">'2_pack_IFP'!hhhhhhh</definedName>
    <definedName name="hhhhhhh" localSheetId="1">'Saldo 2014'!hhhhhhh</definedName>
    <definedName name="hhhhhhh">[12]!hhhhhhh</definedName>
    <definedName name="CHART" localSheetId="0">#REF!</definedName>
    <definedName name="CHART" localSheetId="2">#REF!</definedName>
    <definedName name="CHART">#REF!</definedName>
    <definedName name="CHILE" localSheetId="0">#REF!</definedName>
    <definedName name="CHILE" localSheetId="2">#REF!</definedName>
    <definedName name="CHILE">#REF!</definedName>
    <definedName name="CHK" localSheetId="0">#REF!</definedName>
    <definedName name="CHK" localSheetId="2">#REF!</definedName>
    <definedName name="CHK">#REF!</definedName>
    <definedName name="i" localSheetId="0">#REF!</definedName>
    <definedName name="i" localSheetId="2">#REF!</definedName>
    <definedName name="i">#REF!</definedName>
    <definedName name="IESS" localSheetId="0">#REF!</definedName>
    <definedName name="IESS" localSheetId="2">#REF!</definedName>
    <definedName name="IES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hidden="1">{"Tab1",#N/A,FALSE,"P";"Tab2",#N/A,FALSE,"P"}</definedName>
    <definedName name="ima" localSheetId="0">#REF!</definedName>
    <definedName name="ima" localSheetId="2">#REF!</definedName>
    <definedName name="ima">#REF!</definedName>
    <definedName name="IN1_" localSheetId="0">#REF!</definedName>
    <definedName name="IN1_" localSheetId="2">#REF!</definedName>
    <definedName name="IN1_">#REF!</definedName>
    <definedName name="IN2_" localSheetId="0">#REF!</definedName>
    <definedName name="IN2_" localSheetId="2">#REF!</definedName>
    <definedName name="IN2_">#REF!</definedName>
    <definedName name="INB" localSheetId="0">[18]B!$K$6:$T$6</definedName>
    <definedName name="INB">[19]B!$K$6:$T$6</definedName>
    <definedName name="INC" localSheetId="0">[18]C!$H$6:$I$6</definedName>
    <definedName name="INC">[19]C!$H$6:$I$6</definedName>
    <definedName name="ind" localSheetId="0">#REF!</definedName>
    <definedName name="ind" localSheetId="2">#REF!</definedName>
    <definedName name="ind">#REF!</definedName>
    <definedName name="INECEL" localSheetId="0">#REF!</definedName>
    <definedName name="INECEL" localSheetId="2">#REF!</definedName>
    <definedName name="INECEL">#REF!</definedName>
    <definedName name="inflation" localSheetId="0" hidden="1">[36]TAB34!#REF!</definedName>
    <definedName name="inflation" localSheetId="2" hidden="1">[37]TAB34!#REF!</definedName>
    <definedName name="inflation" hidden="1">[37]TAB34!#REF!</definedName>
    <definedName name="INPUT_2" localSheetId="0">[1]Input!#REF!</definedName>
    <definedName name="INPUT_2" localSheetId="2">[1]Input!#REF!</definedName>
    <definedName name="INPUT_2">[1]Input!#REF!</definedName>
    <definedName name="INPUT_4" localSheetId="0">[1]Input!#REF!</definedName>
    <definedName name="INPUT_4" localSheetId="2">[1]Input!#REF!</definedName>
    <definedName name="INPUT_4">[1]Input!#REF!</definedName>
    <definedName name="jj" localSheetId="0" hidden="1">{"Riqfin97",#N/A,FALSE,"Tran";"Riqfinpro",#N/A,FALSE,"Tran"}</definedName>
    <definedName name="jj" localSheetId="1" hidden="1">{"Riqfin97",#N/A,FALSE,"Tran";"Riqfinpro",#N/A,FALSE,"Tran"}</definedName>
    <definedName name="jj" hidden="1">{"Riqfin97",#N/A,FALSE,"Tran";"Riqfinpro",#N/A,FALSE,"Tran"}</definedName>
    <definedName name="jjj" localSheetId="0" hidden="1">[38]M!#REF!</definedName>
    <definedName name="jjj" localSheetId="2" hidden="1">[38]M!#REF!</definedName>
    <definedName name="jjj" hidden="1">[38]M!#REF!</definedName>
    <definedName name="jjjjjj" localSheetId="0" hidden="1">'[34]J(Priv.Cap)'!#REF!</definedName>
    <definedName name="jjjjjj" localSheetId="2" hidden="1">'[34]J(Priv.Cap)'!#REF!</definedName>
    <definedName name="jjjjjj" hidden="1">'[34]J(Priv.Cap)'!#REF!</definedName>
    <definedName name="kk" localSheetId="0" hidden="1">{"Tab1",#N/A,FALSE,"P";"Tab2",#N/A,FALSE,"P"}</definedName>
    <definedName name="kk" localSheetId="1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hidden="1">{"Tab1",#N/A,FALSE,"P";"Tab2",#N/A,FALSE,"P"}</definedName>
    <definedName name="kkkk" localSheetId="0" hidden="1">[39]M!#REF!</definedName>
    <definedName name="kkkk" localSheetId="2" hidden="1">[39]M!#REF!</definedName>
    <definedName name="kkkk" hidden="1">[39]M!#REF!</definedName>
    <definedName name="Konto" localSheetId="0">#REF!</definedName>
    <definedName name="Konto" localSheetId="2">#REF!</definedName>
    <definedName name="Konto">#REF!</definedName>
    <definedName name="kumul1" localSheetId="0">#REF!</definedName>
    <definedName name="kumul1" localSheetId="2">#REF!</definedName>
    <definedName name="kumul1">#REF!</definedName>
    <definedName name="kumul2" localSheetId="0">#REF!</definedName>
    <definedName name="kumul2" localSheetId="2">#REF!</definedName>
    <definedName name="kumul2">#REF!</definedName>
    <definedName name="kvart1" localSheetId="0">#REF!</definedName>
    <definedName name="kvart1" localSheetId="2">#REF!</definedName>
    <definedName name="kvart1">#REF!</definedName>
    <definedName name="kvart2" localSheetId="0">#REF!</definedName>
    <definedName name="kvart2" localSheetId="2">#REF!</definedName>
    <definedName name="kvart2">#REF!</definedName>
    <definedName name="kvart3" localSheetId="0">#REF!</definedName>
    <definedName name="kvart3" localSheetId="2">#REF!</definedName>
    <definedName name="kvart3">#REF!</definedName>
    <definedName name="kvart4" localSheetId="0">#REF!</definedName>
    <definedName name="kvart4" localSheetId="2">#REF!</definedName>
    <definedName name="kvart4">#REF!</definedName>
    <definedName name="ll" localSheetId="0" hidden="1">{"Tab1",#N/A,FALSE,"P";"Tab2",#N/A,FALSE,"P"}</definedName>
    <definedName name="ll" localSheetId="1" hidden="1">{"Tab1",#N/A,FALSE,"P";"Tab2",#N/A,FALSE,"P"}</definedName>
    <definedName name="ll" hidden="1">{"Tab1",#N/A,FALSE,"P";"Tab2",#N/A,FALSE,"P"}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hidden="1">{"Riqfin97",#N/A,FALSE,"Tran";"Riqfinpro",#N/A,FALSE,"Tran"}</definedName>
    <definedName name="llll" localSheetId="0" hidden="1">[38]M!#REF!</definedName>
    <definedName name="llll" localSheetId="2" hidden="1">[38]M!#REF!</definedName>
    <definedName name="llll" hidden="1">[38]M!#REF!</definedName>
    <definedName name="ls" localSheetId="0">[29]LS!$A$1:$E$65536</definedName>
    <definedName name="ls">[29]LS!$A:$E</definedName>
    <definedName name="LUR">#N/A</definedName>
    <definedName name="Malaysia" localSheetId="0">#REF!</definedName>
    <definedName name="Malaysia" localSheetId="2">#REF!</definedName>
    <definedName name="Malaysia">#REF!</definedName>
    <definedName name="MCV">#N/A</definedName>
    <definedName name="MCV_B">#N/A</definedName>
    <definedName name="MCV_B1" localSheetId="0">'[16]WEO-BOP'!#REF!</definedName>
    <definedName name="MCV_B1" localSheetId="2">'[16]WEO-BOP'!#REF!</definedName>
    <definedName name="MCV_B1">'[16]WEO-BOP'!#REF!</definedName>
    <definedName name="MCV_D">#N/A</definedName>
    <definedName name="MCV_N">#N/A</definedName>
    <definedName name="MCV_T">#N/A</definedName>
    <definedName name="MENORES" localSheetId="0">#REF!</definedName>
    <definedName name="MENORES" localSheetId="2">#REF!</definedName>
    <definedName name="MENORES">#REF!</definedName>
    <definedName name="mesec1" localSheetId="0">#REF!</definedName>
    <definedName name="mesec1" localSheetId="2">#REF!</definedName>
    <definedName name="mesec1">#REF!</definedName>
    <definedName name="mesec2" localSheetId="0">#REF!</definedName>
    <definedName name="mesec2" localSheetId="2">#REF!</definedName>
    <definedName name="mesec2">#REF!</definedName>
    <definedName name="mf" localSheetId="0" hidden="1">{"Tab1",#N/A,FALSE,"P";"Tab2",#N/A,FALSE,"P"}</definedName>
    <definedName name="mf" localSheetId="1" hidden="1">{"Tab1",#N/A,FALSE,"P";"Tab2",#N/A,FALSE,"P"}</definedName>
    <definedName name="mf" hidden="1">{"Tab1",#N/A,FALSE,"P";"Tab2",#N/A,FALSE,"P"}</definedName>
    <definedName name="MFISCAL" localSheetId="0">'[3]Annual Raw Data'!#REF!</definedName>
    <definedName name="MFISCAL" localSheetId="2">'[3]Annual Raw Data'!#REF!</definedName>
    <definedName name="MFISCAL">'[3]Annual Raw Data'!#REF!</definedName>
    <definedName name="mflowsa" localSheetId="0">[10]!mflowsa</definedName>
    <definedName name="mflowsa" localSheetId="2">[10]!mflowsa</definedName>
    <definedName name="mflowsa">[10]!mflowsa</definedName>
    <definedName name="mflowsq" localSheetId="0">[10]!mflowsq</definedName>
    <definedName name="mflowsq" localSheetId="2">[10]!mflowsq</definedName>
    <definedName name="mflowsq">[10]!mflowsq</definedName>
    <definedName name="MICRO" localSheetId="0">#REF!</definedName>
    <definedName name="MICRO" localSheetId="2">#REF!</definedName>
    <definedName name="MICRO">#REF!</definedName>
    <definedName name="MISC3" localSheetId="0">#REF!</definedName>
    <definedName name="MISC3" localSheetId="2">#REF!</definedName>
    <definedName name="MISC3">#REF!</definedName>
    <definedName name="MISC4" localSheetId="0">[1]OUTPUT!#REF!</definedName>
    <definedName name="MISC4" localSheetId="2">[1]OUTPUT!#REF!</definedName>
    <definedName name="MISC4">[1]OUTPUT!#REF!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hidden="1">{"Tab1",#N/A,FALSE,"P";"Tab2",#N/A,FALSE,"P"}</definedName>
    <definedName name="MON_SM" localSheetId="0">#REF!</definedName>
    <definedName name="MON_SM" localSheetId="2">#REF!</definedName>
    <definedName name="MON_SM">#REF!</definedName>
    <definedName name="MONF_SM" localSheetId="0">#REF!</definedName>
    <definedName name="MONF_SM" localSheetId="2">#REF!</definedName>
    <definedName name="MONF_SM">#REF!</definedName>
    <definedName name="MONTH" localSheetId="0">[5]REER!$D$140:$E$199</definedName>
    <definedName name="MONTH">[6]REER!$D$140:$E$199</definedName>
    <definedName name="mstocksa" localSheetId="0">[10]!mstocksa</definedName>
    <definedName name="mstocksa" localSheetId="2">[10]!mstocksa</definedName>
    <definedName name="mstocksa">[10]!mstocksa</definedName>
    <definedName name="mstocksq" localSheetId="0">[10]!mstocksq</definedName>
    <definedName name="mstocksq" localSheetId="2">[10]!mstocksq</definedName>
    <definedName name="mstocksq">[10]!mstocksq</definedName>
    <definedName name="Municipios" localSheetId="0">#REF!</definedName>
    <definedName name="Municipios" localSheetId="2">#REF!</definedName>
    <definedName name="Municipios">#REF!</definedName>
    <definedName name="NACTCURRENT" localSheetId="0">#REF!</definedName>
    <definedName name="NACTCURRENT" localSheetId="2">#REF!</definedName>
    <definedName name="NACTCURRENT">#REF!</definedName>
    <definedName name="nam1out" localSheetId="0">#REF!</definedName>
    <definedName name="nam1out" localSheetId="2">#REF!</definedName>
    <definedName name="nam1out">#REF!</definedName>
    <definedName name="nam2in" localSheetId="0">#REF!</definedName>
    <definedName name="nam2in" localSheetId="2">#REF!</definedName>
    <definedName name="nam2in">#REF!</definedName>
    <definedName name="nam2out" localSheetId="0">#REF!</definedName>
    <definedName name="nam2out" localSheetId="2">#REF!</definedName>
    <definedName name="nam2out">#REF!</definedName>
    <definedName name="NAMB" localSheetId="0">[5]REER!$AY$143:$BB$143</definedName>
    <definedName name="NAMB">[6]REER!$AY$143:$BB$143</definedName>
    <definedName name="namcr" localSheetId="0">'[2]Tab ann curr'!#REF!</definedName>
    <definedName name="namcr" localSheetId="2">'[2]Tab ann curr'!#REF!</definedName>
    <definedName name="namcr">'[2]Tab ann curr'!#REF!</definedName>
    <definedName name="namcs" localSheetId="0">'[2]Tab ann cst'!#REF!</definedName>
    <definedName name="namcs" localSheetId="2">'[2]Tab ann cst'!#REF!</definedName>
    <definedName name="namcs">'[2]Tab ann cst'!#REF!</definedName>
    <definedName name="name_AD">[23]Sheet1!$A$20</definedName>
    <definedName name="name_EXP">[23]Sheet1!$N$54:$N$71</definedName>
    <definedName name="name_FISC" localSheetId="0">#REF!</definedName>
    <definedName name="name_FISC" localSheetId="2">#REF!</definedName>
    <definedName name="name_FISC">#REF!</definedName>
    <definedName name="nameIntLiq" localSheetId="0">#REF!</definedName>
    <definedName name="nameIntLiq" localSheetId="2">#REF!</definedName>
    <definedName name="nameIntLiq">#REF!</definedName>
    <definedName name="nameMoney" localSheetId="0">#REF!</definedName>
    <definedName name="nameMoney" localSheetId="2">#REF!</definedName>
    <definedName name="nameMoney">#REF!</definedName>
    <definedName name="nameRATES" localSheetId="0">#REF!</definedName>
    <definedName name="nameRATES" localSheetId="2">#REF!</definedName>
    <definedName name="nameRATES">#REF!</definedName>
    <definedName name="nameRAWQ" localSheetId="0">'[24]Raw Data'!#REF!</definedName>
    <definedName name="nameRAWQ" localSheetId="2">'[24]Raw Data'!#REF!</definedName>
    <definedName name="nameRAWQ">'[24]Raw Data'!#REF!</definedName>
    <definedName name="nameReal" localSheetId="0">#REF!</definedName>
    <definedName name="nameReal" localSheetId="2">#REF!</definedName>
    <definedName name="nameReal">#REF!</definedName>
    <definedName name="names" localSheetId="0">#REF!</definedName>
    <definedName name="names" localSheetId="2">#REF!</definedName>
    <definedName name="names">#REF!</definedName>
    <definedName name="NAMES_fidr_r" localSheetId="0">[21]monthly!#REF!</definedName>
    <definedName name="NAMES_fidr_r" localSheetId="2">[22]monthly!#REF!</definedName>
    <definedName name="NAMES_fidr_r">[22]monthly!#REF!</definedName>
    <definedName name="names_figb_r" localSheetId="0">[21]monthly!#REF!</definedName>
    <definedName name="names_figb_r" localSheetId="2">[22]monthly!#REF!</definedName>
    <definedName name="names_figb_r">[22]monthly!#REF!</definedName>
    <definedName name="names_w" localSheetId="0">#REF!</definedName>
    <definedName name="names_w" localSheetId="2">#REF!</definedName>
    <definedName name="names_w">#REF!</definedName>
    <definedName name="names1in" localSheetId="0">#REF!</definedName>
    <definedName name="names1in" localSheetId="2">#REF!</definedName>
    <definedName name="names1in">#REF!</definedName>
    <definedName name="NAMESB" localSheetId="0">#REF!</definedName>
    <definedName name="NAMESB" localSheetId="2">#REF!</definedName>
    <definedName name="NAMESB">#REF!</definedName>
    <definedName name="namesc" localSheetId="0">#REF!</definedName>
    <definedName name="namesc" localSheetId="2">#REF!</definedName>
    <definedName name="namesc">#REF!</definedName>
    <definedName name="NAMESG" localSheetId="0">#REF!</definedName>
    <definedName name="NAMESG" localSheetId="2">#REF!</definedName>
    <definedName name="NAMESG">#REF!</definedName>
    <definedName name="namesm" localSheetId="0">#REF!</definedName>
    <definedName name="namesm" localSheetId="2">#REF!</definedName>
    <definedName name="namesm">#REF!</definedName>
    <definedName name="NAMESQ" localSheetId="0">#REF!</definedName>
    <definedName name="NAMESQ" localSheetId="2">#REF!</definedName>
    <definedName name="NAMESQ">#REF!</definedName>
    <definedName name="namesr" localSheetId="0">#REF!</definedName>
    <definedName name="namesr" localSheetId="2">#REF!</definedName>
    <definedName name="namesr">#REF!</definedName>
    <definedName name="namestran" localSheetId="0">[18]transfer!$C$1:$O$1</definedName>
    <definedName name="namestran">[19]transfer!$C$1:$O$1</definedName>
    <definedName name="namgdp" localSheetId="0">#REF!</definedName>
    <definedName name="namgdp" localSheetId="2">#REF!</definedName>
    <definedName name="namgdp">#REF!</definedName>
    <definedName name="NAMIN" localSheetId="0">#REF!</definedName>
    <definedName name="NAMIN" localSheetId="2">#REF!</definedName>
    <definedName name="NAMIN">#REF!</definedName>
    <definedName name="namin1" localSheetId="0">[5]REER!$F$1:$BP$1</definedName>
    <definedName name="namin1">[6]REER!$F$1:$BP$1</definedName>
    <definedName name="namin2" localSheetId="0">[5]REER!$F$138:$AA$138</definedName>
    <definedName name="namin2">[6]REER!$F$138:$AA$138</definedName>
    <definedName name="namind" localSheetId="0">'[2]work Q real'!#REF!</definedName>
    <definedName name="namind" localSheetId="2">'[2]work Q real'!#REF!</definedName>
    <definedName name="namind">'[2]work Q real'!#REF!</definedName>
    <definedName name="naminm" localSheetId="0">#REF!</definedName>
    <definedName name="naminm" localSheetId="2">#REF!</definedName>
    <definedName name="naminm">#REF!</definedName>
    <definedName name="naminq" localSheetId="0">#REF!</definedName>
    <definedName name="naminq" localSheetId="2">#REF!</definedName>
    <definedName name="naminq">#REF!</definedName>
    <definedName name="namm" localSheetId="0">#REF!</definedName>
    <definedName name="namm" localSheetId="2">#REF!</definedName>
    <definedName name="namm">#REF!</definedName>
    <definedName name="NAMOUT" localSheetId="0">#REF!</definedName>
    <definedName name="NAMOUT" localSheetId="2">#REF!</definedName>
    <definedName name="NAMOUT">#REF!</definedName>
    <definedName name="namout1" localSheetId="0">[5]REER!$F$2:$AA$2</definedName>
    <definedName name="namout1">[6]REER!$F$2:$AA$2</definedName>
    <definedName name="namoutm" localSheetId="0">#REF!</definedName>
    <definedName name="namoutm" localSheetId="2">#REF!</definedName>
    <definedName name="namoutm">#REF!</definedName>
    <definedName name="namoutq" localSheetId="0">#REF!</definedName>
    <definedName name="namoutq" localSheetId="2">#REF!</definedName>
    <definedName name="namoutq">#REF!</definedName>
    <definedName name="namprofit" localSheetId="0">[5]C!$O$1:$Z$1</definedName>
    <definedName name="namprofit">[6]C!$O$1:$Z$1</definedName>
    <definedName name="namq" localSheetId="0">#REF!</definedName>
    <definedName name="namq" localSheetId="2">#REF!</definedName>
    <definedName name="namq">#REF!</definedName>
    <definedName name="namq1" localSheetId="0">#REF!</definedName>
    <definedName name="namq1" localSheetId="2">#REF!</definedName>
    <definedName name="namq1">#REF!</definedName>
    <definedName name="namq2" localSheetId="0">#REF!</definedName>
    <definedName name="namq2" localSheetId="2">#REF!</definedName>
    <definedName name="namq2">#REF!</definedName>
    <definedName name="namreer" localSheetId="0">[5]REER!$AY$143:$BF$143</definedName>
    <definedName name="namreer">[6]REER!$AY$143:$BF$143</definedName>
    <definedName name="namsgdp" localSheetId="0">#REF!</definedName>
    <definedName name="namsgdp" localSheetId="2">#REF!</definedName>
    <definedName name="namsgdp">#REF!</definedName>
    <definedName name="namtin" localSheetId="0">#REF!</definedName>
    <definedName name="namtin" localSheetId="2">#REF!</definedName>
    <definedName name="namtin">#REF!</definedName>
    <definedName name="namtout" localSheetId="0">#REF!</definedName>
    <definedName name="namtout" localSheetId="2">#REF!</definedName>
    <definedName name="namtout">#REF!</definedName>
    <definedName name="namulc" localSheetId="0">[5]REER!$BI$1:$BP$1</definedName>
    <definedName name="namulc">[6]REER!$BI$1:$BP$1</definedName>
    <definedName name="_xlnm.Print_Titles" localSheetId="0">#REF!,#REF!</definedName>
    <definedName name="_xlnm.Print_Titles" localSheetId="2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EER" localSheetId="0">[5]REER!$AY$144:$AY$206</definedName>
    <definedName name="NEER">[6]REER!$AY$144:$AY$206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0">#REF!</definedName>
    <definedName name="NGDPA" localSheetId="2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hidden="1">{"Riqfin97",#N/A,FALSE,"Tran";"Riqfinpro",#N/A,FALSE,"Tran"}</definedName>
    <definedName name="nnn" localSheetId="0" hidden="1">{"Tab1",#N/A,FALSE,"P";"Tab2",#N/A,FALSE,"P"}</definedName>
    <definedName name="nnn" localSheetId="1" hidden="1">{"Tab1",#N/A,FALSE,"P";"Tab2",#N/A,FALSE,"P"}</definedName>
    <definedName name="nnn" hidden="1">{"Tab1",#N/A,FALSE,"P";"Tab2",#N/A,FALSE,"P"}</definedName>
    <definedName name="NOMINAL" localSheetId="0">#REF!</definedName>
    <definedName name="NOMINAL" localSheetId="2">#REF!</definedName>
    <definedName name="NOMINAL">#REF!</definedName>
    <definedName name="NTDD_RG" localSheetId="0">'2_pack_IFP'!NTDD_RG</definedName>
    <definedName name="NTDD_RG" localSheetId="1">'Saldo 2014'!NTDD_RG</definedName>
    <definedName name="NTDD_RG">[12]!NTDD_RG</definedName>
    <definedName name="NX">#N/A</definedName>
    <definedName name="NX_R">#N/A</definedName>
    <definedName name="NXG_RG">#N/A</definedName>
    <definedName name="obce">'[40]NOVA legislativa'!$M$2</definedName>
    <definedName name="_xlnm.Print_Area" localSheetId="1">'Saldo 2014'!$P$2:$Q$30</definedName>
    <definedName name="_xlnm.Print_Area">#N/A</definedName>
    <definedName name="Odh" localSheetId="0">#REF!</definedName>
    <definedName name="Odh" localSheetId="2">#REF!</definedName>
    <definedName name="Odh">#REF!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hidden="1">{"Riqfin97",#N/A,FALSE,"Tran";"Riqfinpro",#N/A,FALSE,"Tran"}</definedName>
    <definedName name="ooo" localSheetId="0" hidden="1">{"Tab1",#N/A,FALSE,"P";"Tab2",#N/A,FALSE,"P"}</definedName>
    <definedName name="ooo" localSheetId="1" hidden="1">{"Tab1",#N/A,FALSE,"P";"Tab2",#N/A,FALSE,"P"}</definedName>
    <definedName name="ooo" hidden="1">{"Tab1",#N/A,FALSE,"P";"Tab2",#N/A,FALSE,"P"}</definedName>
    <definedName name="OS2015_new">#REF!</definedName>
    <definedName name="other" localSheetId="0">#REF!</definedName>
    <definedName name="other" localSheetId="2">#REF!</definedName>
    <definedName name="other">#REF!</definedName>
    <definedName name="Otras_Residuales" localSheetId="0">#REF!</definedName>
    <definedName name="Otras_Residuales" localSheetId="2">#REF!</definedName>
    <definedName name="Otras_Residuales">#REF!</definedName>
    <definedName name="out">[41]output!$A$3:$P$128</definedName>
    <definedName name="OUTB" localSheetId="0">[18]B!$D$6:$H$6</definedName>
    <definedName name="OUTB">[19]B!$D$6:$H$6</definedName>
    <definedName name="outc" localSheetId="0">[18]C!$C$6:$D$6</definedName>
    <definedName name="outc">[19]C!$C$6:$D$6</definedName>
    <definedName name="output" localSheetId="0">#REF!</definedName>
    <definedName name="output" localSheetId="2">#REF!</definedName>
    <definedName name="output">#REF!</definedName>
    <definedName name="output_projections">[42]projections!$A$3:$R$108</definedName>
    <definedName name="output1">[15]output!$A$1:$J$122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hidden="1">{"Riqfin97",#N/A,FALSE,"Tran";"Riqfinpro",#N/A,FALSE,"Tran"}</definedName>
    <definedName name="Page_4" localSheetId="0">#REF!</definedName>
    <definedName name="Page_4" localSheetId="2">#REF!</definedName>
    <definedName name="Page_4">#REF!</definedName>
    <definedName name="page2" localSheetId="0">#REF!</definedName>
    <definedName name="page2" localSheetId="2">#REF!</definedName>
    <definedName name="page2">#REF!</definedName>
    <definedName name="pata" localSheetId="0" hidden="1">{"Tab1",#N/A,FALSE,"P";"Tab2",#N/A,FALSE,"P"}</definedName>
    <definedName name="pata" localSheetId="1" hidden="1">{"Tab1",#N/A,FALSE,"P";"Tab2",#N/A,FALSE,"P"}</definedName>
    <definedName name="pata" hidden="1">{"Tab1",#N/A,FALSE,"P";"Tab2",#N/A,FALSE,"P"}</definedName>
    <definedName name="PCPIG">#N/A</definedName>
    <definedName name="Petroecuador" localSheetId="0">#REF!</definedName>
    <definedName name="Petroecuador" localSheetId="2">#REF!</definedName>
    <definedName name="Petroecuador">#REF!</definedName>
    <definedName name="pchar00memu.m" localSheetId="0">[21]monthly!#REF!</definedName>
    <definedName name="pchar00memu.m" localSheetId="2">[22]monthly!#REF!</definedName>
    <definedName name="pchar00memu.m">[22]monthly!#REF!</definedName>
    <definedName name="podatki" localSheetId="0">#REF!</definedName>
    <definedName name="podatki" localSheetId="2">#REF!</definedName>
    <definedName name="podatki">#REF!</definedName>
    <definedName name="Ports" localSheetId="0">#REF!</definedName>
    <definedName name="Ports" localSheetId="2">#REF!</definedName>
    <definedName name="Ports">#REF!</definedName>
    <definedName name="pp" localSheetId="0" hidden="1">{"Riqfin97",#N/A,FALSE,"Tran";"Riqfinpro",#N/A,FALSE,"Tran"}</definedName>
    <definedName name="pp" localSheetId="1" hidden="1">{"Riqfin97",#N/A,FALSE,"Tran";"Riqfinpro",#N/A,FALSE,"Tran"}</definedName>
    <definedName name="pp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0">#REF!</definedName>
    <definedName name="pri" localSheetId="2">#REF!</definedName>
    <definedName name="pri">#REF!</definedName>
    <definedName name="Print" localSheetId="0">#REF!</definedName>
    <definedName name="Print" localSheetId="2">#REF!</definedName>
    <definedName name="Print">#REF!</definedName>
    <definedName name="PRINT1" localSheetId="0">[43]Index!#REF!</definedName>
    <definedName name="PRINT1" localSheetId="2">[43]Index!#REF!</definedName>
    <definedName name="PRINT1">[43]Index!#REF!</definedName>
    <definedName name="PRINT2" localSheetId="0">[43]Index!#REF!</definedName>
    <definedName name="PRINT2" localSheetId="2">[43]Index!#REF!</definedName>
    <definedName name="PRINT2">[43]Index!#REF!</definedName>
    <definedName name="PRINT3" localSheetId="0">[43]Index!#REF!</definedName>
    <definedName name="PRINT3" localSheetId="2">[43]Index!#REF!</definedName>
    <definedName name="PRINT3">[43]Index!#REF!</definedName>
    <definedName name="PrintThis_Links">[31]Links!$A$1:$F$33</definedName>
    <definedName name="profit" localSheetId="0">[5]C!$O$1:$T$1</definedName>
    <definedName name="profit">[6]C!$O$1:$T$1</definedName>
    <definedName name="prorač" localSheetId="0">[44]Prorač!$A:$IV</definedName>
    <definedName name="prorač">[44]Prorač!$1:$1048576</definedName>
    <definedName name="Q6_" localSheetId="0">#REF!</definedName>
    <definedName name="Q6_" localSheetId="2">#REF!</definedName>
    <definedName name="Q6_">#REF!</definedName>
    <definedName name="QFISCAL" localSheetId="0">'[3]Quarterly Raw Data'!#REF!</definedName>
    <definedName name="QFISCAL" localSheetId="2">'[3]Quarterly Raw Data'!#REF!</definedName>
    <definedName name="QFISCAL">'[3]Quarterly Raw Data'!#REF!</definedName>
    <definedName name="qq" localSheetId="0" hidden="1">'[35]J(Priv.Cap)'!#REF!</definedName>
    <definedName name="qq" localSheetId="2" hidden="1">'[35]J(Priv.Cap)'!#REF!</definedName>
    <definedName name="qq" hidden="1">'[35]J(Priv.Cap)'!#REF!</definedName>
    <definedName name="qtab_35" localSheetId="0">'[45]i1-CA'!#REF!</definedName>
    <definedName name="qtab_35" localSheetId="2">'[45]i1-CA'!#REF!</definedName>
    <definedName name="qtab_35">'[45]i1-CA'!#REF!</definedName>
    <definedName name="QTAB7" localSheetId="0">'[3]Quarterly MacroFlow'!#REF!</definedName>
    <definedName name="QTAB7" localSheetId="2">'[3]Quarterly MacroFlow'!#REF!</definedName>
    <definedName name="QTAB7">'[3]Quarterly MacroFlow'!#REF!</definedName>
    <definedName name="QTAB7A" localSheetId="0">'[3]Quarterly MacroFlow'!#REF!</definedName>
    <definedName name="QTAB7A" localSheetId="2">'[3]Quarterly MacroFlow'!#REF!</definedName>
    <definedName name="QTAB7A">'[3]Quarterly MacroFlow'!#REF!</definedName>
    <definedName name="quest1" localSheetId="0">#REF!</definedName>
    <definedName name="quest1" localSheetId="2">#REF!</definedName>
    <definedName name="quest1">#REF!</definedName>
    <definedName name="quest2" localSheetId="0">#REF!</definedName>
    <definedName name="quest2" localSheetId="2">#REF!</definedName>
    <definedName name="quest2">#REF!</definedName>
    <definedName name="quest3" localSheetId="0">#REF!</definedName>
    <definedName name="quest3" localSheetId="2">#REF!</definedName>
    <definedName name="quest3">#REF!</definedName>
    <definedName name="quest4" localSheetId="0">#REF!</definedName>
    <definedName name="quest4" localSheetId="2">#REF!</definedName>
    <definedName name="quest4">#REF!</definedName>
    <definedName name="quest5" localSheetId="0">#REF!</definedName>
    <definedName name="quest5" localSheetId="2">#REF!</definedName>
    <definedName name="quest5">#REF!</definedName>
    <definedName name="quest6" localSheetId="0">#REF!</definedName>
    <definedName name="quest6" localSheetId="2">#REF!</definedName>
    <definedName name="quest6">#REF!</definedName>
    <definedName name="quest7" localSheetId="0">#REF!</definedName>
    <definedName name="quest7" localSheetId="2">#REF!</definedName>
    <definedName name="quest7">#REF!</definedName>
    <definedName name="QW" localSheetId="0">#REF!</definedName>
    <definedName name="QW" localSheetId="2">#REF!</definedName>
    <definedName name="QW">#REF!</definedName>
    <definedName name="REAL" localSheetId="0">#REF!</definedName>
    <definedName name="REAL" localSheetId="2">#REF!</definedName>
    <definedName name="REAL">#REF!</definedName>
    <definedName name="REALANNUAL" localSheetId="0">#REF!</definedName>
    <definedName name="REALANNUAL" localSheetId="2">#REF!</definedName>
    <definedName name="REALANNUAL">#REF!</definedName>
    <definedName name="realizacia">[46]Sheet1!$A$1:$I$406</definedName>
    <definedName name="realizacija">[46]Sheet1!$A$1:$I$406</definedName>
    <definedName name="REALNACT" localSheetId="0">#REF!</definedName>
    <definedName name="REALNACT" localSheetId="2">#REF!</definedName>
    <definedName name="REALNACT">#REF!</definedName>
    <definedName name="red_26" localSheetId="0">#REF!</definedName>
    <definedName name="red_26" localSheetId="2">#REF!</definedName>
    <definedName name="red_26">#REF!</definedName>
    <definedName name="red_33" localSheetId="0">#REF!</definedName>
    <definedName name="red_33" localSheetId="2">#REF!</definedName>
    <definedName name="red_33">#REF!</definedName>
    <definedName name="red_34" localSheetId="0">#REF!</definedName>
    <definedName name="red_34" localSheetId="2">#REF!</definedName>
    <definedName name="red_34">#REF!</definedName>
    <definedName name="red_35" localSheetId="0">#REF!</definedName>
    <definedName name="red_35" localSheetId="2">#REF!</definedName>
    <definedName name="red_35">#REF!</definedName>
    <definedName name="REDTbl3" localSheetId="0">#REF!</definedName>
    <definedName name="REDTbl3" localSheetId="2">#REF!</definedName>
    <definedName name="REDTbl3">#REF!</definedName>
    <definedName name="REDTbl4" localSheetId="0">#REF!</definedName>
    <definedName name="REDTbl4" localSheetId="2">#REF!</definedName>
    <definedName name="REDTbl4">#REF!</definedName>
    <definedName name="REDTbl5" localSheetId="0">#REF!</definedName>
    <definedName name="REDTbl5" localSheetId="2">#REF!</definedName>
    <definedName name="REDTbl5">#REF!</definedName>
    <definedName name="REDTbl6" localSheetId="0">#REF!</definedName>
    <definedName name="REDTbl6" localSheetId="2">#REF!</definedName>
    <definedName name="REDTbl6">#REF!</definedName>
    <definedName name="REDTbl7" localSheetId="0">#REF!</definedName>
    <definedName name="REDTbl7" localSheetId="2">#REF!</definedName>
    <definedName name="REDTbl7">#REF!</definedName>
    <definedName name="REERCPI" localSheetId="0">[5]REER!$AZ$144:$AZ$206</definedName>
    <definedName name="REERCPI">[6]REER!$AZ$144:$AZ$206</definedName>
    <definedName name="REERPPI" localSheetId="0">[5]REER!$BB$144:$BB$206</definedName>
    <definedName name="REERPPI">[6]REER!$BB$144:$BB$206</definedName>
    <definedName name="REGISTERALL" localSheetId="0">#REF!</definedName>
    <definedName name="REGISTERALL" localSheetId="2">#REF!</definedName>
    <definedName name="REGISTERALL">#REF!</definedName>
    <definedName name="RGDPA" localSheetId="0">#REF!</definedName>
    <definedName name="RGDPA" localSheetId="2">#REF!</definedName>
    <definedName name="RGDPA">#REF!</definedName>
    <definedName name="RgFdPartCsource" localSheetId="0">#REF!</definedName>
    <definedName name="RgFdPartCsource" localSheetId="2">#REF!</definedName>
    <definedName name="RgFdPartCsource">#REF!</definedName>
    <definedName name="RgFdPartEseries" localSheetId="0">#REF!</definedName>
    <definedName name="RgFdPartEseries" localSheetId="2">#REF!</definedName>
    <definedName name="RgFdPartEseries">#REF!</definedName>
    <definedName name="RgFdPartEsource" localSheetId="0">#REF!</definedName>
    <definedName name="RgFdPartEsource" localSheetId="2">#REF!</definedName>
    <definedName name="RgFdPartEsource">#REF!</definedName>
    <definedName name="RgFdReptCSeries" localSheetId="0">#REF!</definedName>
    <definedName name="RgFdReptCSeries" localSheetId="2">#REF!</definedName>
    <definedName name="RgFdReptCSeries">#REF!</definedName>
    <definedName name="RgFdReptCsource" localSheetId="0">#REF!</definedName>
    <definedName name="RgFdReptCsource" localSheetId="2">#REF!</definedName>
    <definedName name="RgFdReptCsource">#REF!</definedName>
    <definedName name="RgFdReptEseries" localSheetId="0">#REF!</definedName>
    <definedName name="RgFdReptEseries" localSheetId="2">#REF!</definedName>
    <definedName name="RgFdReptEseries">#REF!</definedName>
    <definedName name="RgFdReptEsource" localSheetId="0">#REF!</definedName>
    <definedName name="RgFdReptEsource" localSheetId="2">#REF!</definedName>
    <definedName name="RgFdReptEsource">#REF!</definedName>
    <definedName name="RgFdSAMethod" localSheetId="0">#REF!</definedName>
    <definedName name="RgFdSAMethod" localSheetId="2">#REF!</definedName>
    <definedName name="RgFdSAMethod">#REF!</definedName>
    <definedName name="RgFdTbBper" localSheetId="0">#REF!</definedName>
    <definedName name="RgFdTbBper" localSheetId="2">#REF!</definedName>
    <definedName name="RgFdTbBper">#REF!</definedName>
    <definedName name="RgFdTbCreate" localSheetId="0">#REF!</definedName>
    <definedName name="RgFdTbCreate" localSheetId="2">#REF!</definedName>
    <definedName name="RgFdTbCreate">#REF!</definedName>
    <definedName name="RgFdTbEper" localSheetId="0">#REF!</definedName>
    <definedName name="RgFdTbEper" localSheetId="2">#REF!</definedName>
    <definedName name="RgFdTbEper">#REF!</definedName>
    <definedName name="RGFdTbFoot" localSheetId="0">#REF!</definedName>
    <definedName name="RGFdTbFoot" localSheetId="2">#REF!</definedName>
    <definedName name="RGFdTbFoot">#REF!</definedName>
    <definedName name="RgFdTbFreq" localSheetId="0">#REF!</definedName>
    <definedName name="RgFdTbFreq" localSheetId="2">#REF!</definedName>
    <definedName name="RgFdTbFreq">#REF!</definedName>
    <definedName name="RgFdTbFreqVal" localSheetId="0">#REF!</definedName>
    <definedName name="RgFdTbFreqVal" localSheetId="2">#REF!</definedName>
    <definedName name="RgFdTbFreqVal">#REF!</definedName>
    <definedName name="RgFdTbSendto" localSheetId="0">#REF!</definedName>
    <definedName name="RgFdTbSendto" localSheetId="2">#REF!</definedName>
    <definedName name="RgFdTbSendto">#REF!</definedName>
    <definedName name="RgFdWgtMethod" localSheetId="0">#REF!</definedName>
    <definedName name="RgFdWgtMethod" localSheetId="2">#REF!</definedName>
    <definedName name="RgFdWgtMethod">#REF!</definedName>
    <definedName name="RGSPA" localSheetId="0">#REF!</definedName>
    <definedName name="RGSPA" localSheetId="2">#REF!</definedName>
    <definedName name="RGSPA">#REF!</definedName>
    <definedName name="rngBefore">[31]Main!$AB$26</definedName>
    <definedName name="rngDepartmentDrive">[31]Main!$AB$23</definedName>
    <definedName name="rngEMailAddress">[31]Main!$AB$20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News">[31]Main!$AB$27</definedName>
    <definedName name="rngQuestChecked">[31]ErrCheck!$A$3</definedName>
    <definedName name="rr" localSheetId="0" hidden="1">{"Riqfin97",#N/A,FALSE,"Tran";"Riqfinpro",#N/A,FALSE,"Tran"}</definedName>
    <definedName name="rr" localSheetId="1" hidden="1">{"Riqfin97",#N/A,FALSE,"Tran";"Riqfinpro",#N/A,FALSE,"Tran"}</definedName>
    <definedName name="rr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hidden="1">{"Riqfin97",#N/A,FALSE,"Tran";"Riqfinpro",#N/A,FALSE,"Tran"}</definedName>
    <definedName name="RULCPPI" localSheetId="0">[5]C!$O$9:$O$71</definedName>
    <definedName name="RULCPPI">[6]C!$O$9:$O$71</definedName>
    <definedName name="SECTORS" localSheetId="0">#REF!</definedName>
    <definedName name="SECTORS" localSheetId="2">#REF!</definedName>
    <definedName name="SECTORS">#REF!</definedName>
    <definedName name="seitable" localSheetId="0">'[47]Sel. Ind. Tbl'!$A$3:$G$75</definedName>
    <definedName name="seitable">'[48]Sel. Ind. Tbl'!$A$3:$G$75</definedName>
    <definedName name="SprejetiProracun" localSheetId="0">#REF!</definedName>
    <definedName name="SprejetiProracun" localSheetId="2">#REF!</definedName>
    <definedName name="SprejetiProracun">#REF!</definedName>
    <definedName name="SR_3" localSheetId="0">#REF!</definedName>
    <definedName name="SR_3" localSheetId="2">#REF!</definedName>
    <definedName name="SR_3">#REF!</definedName>
    <definedName name="SR_5" localSheetId="0">#REF!</definedName>
    <definedName name="SR_5" localSheetId="2">#REF!</definedName>
    <definedName name="SR_5">#REF!</definedName>
    <definedName name="SS">[49]IMATA!$B$45:$B$108</definedName>
    <definedName name="T1.13" localSheetId="0">#REF!</definedName>
    <definedName name="T1.13" localSheetId="2">#REF!</definedName>
    <definedName name="T1.13">#REF!</definedName>
    <definedName name="t2q" localSheetId="0">#REF!</definedName>
    <definedName name="t2q" localSheetId="2">#REF!</definedName>
    <definedName name="t2q">#REF!</definedName>
    <definedName name="TAB1A" localSheetId="0">#REF!</definedName>
    <definedName name="TAB1A" localSheetId="2">#REF!</definedName>
    <definedName name="TAB1A">#REF!</definedName>
    <definedName name="TAB1CK" localSheetId="0">#REF!</definedName>
    <definedName name="TAB1CK" localSheetId="2">#REF!</definedName>
    <definedName name="TAB1CK">#REF!</definedName>
    <definedName name="Tab25a" localSheetId="0">#REF!</definedName>
    <definedName name="Tab25a" localSheetId="2">#REF!</definedName>
    <definedName name="Tab25a">#REF!</definedName>
    <definedName name="Tab25b" localSheetId="0">#REF!</definedName>
    <definedName name="Tab25b" localSheetId="2">#REF!</definedName>
    <definedName name="Tab25b">#REF!</definedName>
    <definedName name="TAB2A" localSheetId="0">#REF!</definedName>
    <definedName name="TAB2A" localSheetId="2">#REF!</definedName>
    <definedName name="TAB2A">#REF!</definedName>
    <definedName name="TAB5A" localSheetId="0">#REF!</definedName>
    <definedName name="TAB5A" localSheetId="2">#REF!</definedName>
    <definedName name="TAB5A">#REF!</definedName>
    <definedName name="TAB6A" localSheetId="0">'[3]Annual Tables'!#REF!</definedName>
    <definedName name="TAB6A" localSheetId="2">'[3]Annual Tables'!#REF!</definedName>
    <definedName name="TAB6A">'[3]Annual Tables'!#REF!</definedName>
    <definedName name="TAB6B" localSheetId="0">'[3]Annual Tables'!#REF!</definedName>
    <definedName name="TAB6B" localSheetId="2">'[3]Annual Tables'!#REF!</definedName>
    <definedName name="TAB6B">'[3]Annual Tables'!#REF!</definedName>
    <definedName name="TAB6C" localSheetId="0">#REF!</definedName>
    <definedName name="TAB6C" localSheetId="2">#REF!</definedName>
    <definedName name="TAB6C">#REF!</definedName>
    <definedName name="TAB7A" localSheetId="0">#REF!</definedName>
    <definedName name="TAB7A" localSheetId="2">#REF!</definedName>
    <definedName name="TAB7A">#REF!</definedName>
    <definedName name="tabC1" localSheetId="0">#REF!</definedName>
    <definedName name="tabC1" localSheetId="2">#REF!</definedName>
    <definedName name="tabC1">#REF!</definedName>
    <definedName name="tabC2" localSheetId="0">#REF!</definedName>
    <definedName name="tabC2" localSheetId="2">#REF!</definedName>
    <definedName name="tabC2">#REF!</definedName>
    <definedName name="Tabela_6a" localSheetId="0">#REF!</definedName>
    <definedName name="Tabela_6a" localSheetId="2">#REF!</definedName>
    <definedName name="Tabela_6a">#REF!</definedName>
    <definedName name="tabela3a" localSheetId="0">'[50]Table 1'!#REF!</definedName>
    <definedName name="tabela3a" localSheetId="2">'[50]Table 1'!#REF!</definedName>
    <definedName name="tabela3a">'[50]Table 1'!#REF!</definedName>
    <definedName name="Tabelaxx" localSheetId="0">#REF!</definedName>
    <definedName name="Tabelaxx" localSheetId="2">#REF!</definedName>
    <definedName name="Tabelaxx">#REF!</definedName>
    <definedName name="tabF" localSheetId="0">#REF!</definedName>
    <definedName name="tabF" localSheetId="2">#REF!</definedName>
    <definedName name="tabF">#REF!</definedName>
    <definedName name="tabH" localSheetId="0">#REF!</definedName>
    <definedName name="tabH" localSheetId="2">#REF!</definedName>
    <definedName name="tabH">#REF!</definedName>
    <definedName name="tabI" localSheetId="0">#REF!</definedName>
    <definedName name="tabI" localSheetId="2">#REF!</definedName>
    <definedName name="tabI">#REF!</definedName>
    <definedName name="Table__47">[51]RED47!$A$1:$I$53</definedName>
    <definedName name="Table_2._Country_X___Public_Sector_Financing_1" localSheetId="0">#REF!</definedName>
    <definedName name="Table_2._Country_X___Public_Sector_Financing_1" localSheetId="2">#REF!</definedName>
    <definedName name="Table_2._Country_X___Public_Sector_Financing_1">#REF!</definedName>
    <definedName name="Table_4SR" localSheetId="0">#REF!</definedName>
    <definedName name="Table_4SR" localSheetId="2">#REF!</definedName>
    <definedName name="Table_4SR">#REF!</definedName>
    <definedName name="Table_debt">[52]Table!$A$3:$AB$73</definedName>
    <definedName name="TABLE1" localSheetId="0">#REF!</definedName>
    <definedName name="TABLE1" localSheetId="2">#REF!</definedName>
    <definedName name="TABLE1">#REF!</definedName>
    <definedName name="Table1printarea" localSheetId="0">#REF!</definedName>
    <definedName name="Table1printarea" localSheetId="2">#REF!</definedName>
    <definedName name="Table1printarea">#REF!</definedName>
    <definedName name="table30" localSheetId="0">#REF!</definedName>
    <definedName name="table30" localSheetId="2">#REF!</definedName>
    <definedName name="table30">#REF!</definedName>
    <definedName name="TABLE31" localSheetId="0">#REF!</definedName>
    <definedName name="TABLE31" localSheetId="2">#REF!</definedName>
    <definedName name="TABLE31">#REF!</definedName>
    <definedName name="TABLE32" localSheetId="0">#REF!</definedName>
    <definedName name="TABLE32" localSheetId="2">#REF!</definedName>
    <definedName name="TABLE32">#REF!</definedName>
    <definedName name="TABLE33" localSheetId="0">#REF!</definedName>
    <definedName name="TABLE33" localSheetId="2">#REF!</definedName>
    <definedName name="TABLE33">#REF!</definedName>
    <definedName name="TABLE4" localSheetId="0">#REF!</definedName>
    <definedName name="TABLE4" localSheetId="2">#REF!</definedName>
    <definedName name="TABLE4">#REF!</definedName>
    <definedName name="table6" localSheetId="0">#REF!</definedName>
    <definedName name="table6" localSheetId="2">#REF!</definedName>
    <definedName name="table6">#REF!</definedName>
    <definedName name="table9" localSheetId="0">#REF!</definedName>
    <definedName name="table9" localSheetId="2">#REF!</definedName>
    <definedName name="table9">#REF!</definedName>
    <definedName name="TAME" localSheetId="0">#REF!</definedName>
    <definedName name="TAME" localSheetId="2">#REF!</definedName>
    <definedName name="TAME">#REF!</definedName>
    <definedName name="Tbl_GFN">[52]Table_GEF!$B$2:$T$53</definedName>
    <definedName name="tblChecks">[31]ErrCheck!$A$3:$E$5</definedName>
    <definedName name="tblLinks">[31]Links!$A$4:$F$33</definedName>
    <definedName name="TEMP" localSheetId="0">[53]Data!#REF!</definedName>
    <definedName name="TEMP" localSheetId="2">[53]Data!#REF!</definedName>
    <definedName name="TEMP">[53]Data!#REF!</definedName>
    <definedName name="TMG_D">[17]Q5!$E$23:$AH$23</definedName>
    <definedName name="TMGO">#N/A</definedName>
    <definedName name="TOWEO" localSheetId="0">#REF!</definedName>
    <definedName name="TOWEO" localSheetId="2">#REF!</definedName>
    <definedName name="TOWEO">#REF!</definedName>
    <definedName name="TRADE3" localSheetId="0">[1]Trade!#REF!</definedName>
    <definedName name="TRADE3" localSheetId="2">[1]Trade!#REF!</definedName>
    <definedName name="TRADE3">[1]Trade!#REF!</definedName>
    <definedName name="trans" localSheetId="0">#REF!</definedName>
    <definedName name="trans" localSheetId="2">#REF!</definedName>
    <definedName name="trans">#REF!</definedName>
    <definedName name="Transfer_check" localSheetId="0">#REF!</definedName>
    <definedName name="Transfer_check" localSheetId="2">#REF!</definedName>
    <definedName name="Transfer_check">#REF!</definedName>
    <definedName name="TRANSNAVE" localSheetId="0">#REF!</definedName>
    <definedName name="TRANSNAVE" localSheetId="2">#REF!</definedName>
    <definedName name="TRANSNAVE">#REF!</definedName>
    <definedName name="tt" localSheetId="0" hidden="1">{"Tab1",#N/A,FALSE,"P";"Tab2",#N/A,FALSE,"P"}</definedName>
    <definedName name="tt" localSheetId="1" hidden="1">{"Tab1",#N/A,FALSE,"P";"Tab2",#N/A,FALSE,"P"}</definedName>
    <definedName name="tt" hidden="1">{"Tab1",#N/A,FALSE,"P";"Tab2",#N/A,FALSE,"P"}</definedName>
    <definedName name="ttt" localSheetId="0" hidden="1">{"Tab1",#N/A,FALSE,"P";"Tab2",#N/A,FALSE,"P"}</definedName>
    <definedName name="ttt" localSheetId="1" hidden="1">{"Tab1",#N/A,FALSE,"P";"Tab2",#N/A,FALSE,"P"}</definedName>
    <definedName name="ttt" hidden="1">{"Tab1",#N/A,FALSE,"P";"Tab2",#N/A,FALSE,"P"}</definedName>
    <definedName name="ttttt" localSheetId="0" hidden="1">[38]M!#REF!</definedName>
    <definedName name="ttttt" localSheetId="2" hidden="1">[38]M!#REF!</definedName>
    <definedName name="ttttt" hidden="1">[38]M!#REF!</definedName>
    <definedName name="TTTTTTTTTTTT" localSheetId="0">'2_pack_IFP'!TTTTTTTTTTTT</definedName>
    <definedName name="TTTTTTTTTTTT" localSheetId="1">'Saldo 2014'!TTTTTTTTTTTT</definedName>
    <definedName name="TTTTTTTTTTTT">[12]!TTTTTTTTTTTT</definedName>
    <definedName name="TXG_D">#N/A</definedName>
    <definedName name="TXGO">#N/A</definedName>
    <definedName name="u163lnulcm_x_et.m" localSheetId="0">[21]monthly!#REF!</definedName>
    <definedName name="u163lnulcm_x_et.m" localSheetId="2">[22]monthly!#REF!</definedName>
    <definedName name="u163lnulcm_x_et.m">[22]monthly!#REF!</definedName>
    <definedName name="ULC_CZ" localSheetId="0">[5]REER!$BU$144:$BU$206</definedName>
    <definedName name="ULC_CZ">[6]REER!$BU$144:$BU$206</definedName>
    <definedName name="ULC_PART" localSheetId="0">[5]REER!$BR$144:$BR$206</definedName>
    <definedName name="ULC_PART">[6]REER!$BR$144:$BR$206</definedName>
    <definedName name="Universities" localSheetId="0">#REF!</definedName>
    <definedName name="Universities" localSheetId="2">#REF!</definedName>
    <definedName name="Universities">#REF!</definedName>
    <definedName name="Uruguay">'[54]PDR vulnerability table'!$A$3:$E$65</definedName>
    <definedName name="USERNAME" localSheetId="0">#REF!</definedName>
    <definedName name="USERNAME" localSheetId="2">#REF!</definedName>
    <definedName name="USERNAME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hidden="1">{"Riqfin97",#N/A,FALSE,"Tran";"Riqfinpro",#N/A,FALSE,"Tran"}</definedName>
    <definedName name="UUUUUUUUUUU" localSheetId="0">'2_pack_IFP'!UUUUUUUUUUU</definedName>
    <definedName name="UUUUUUUUUUU" localSheetId="1">'Saldo 2014'!UUUUUUUUUUU</definedName>
    <definedName name="UUUUUUUUUUU">[12]!UUUUUUUUUUU</definedName>
    <definedName name="ValidationList" localSheetId="0">#REF!</definedName>
    <definedName name="ValidationList" localSheetId="2">#REF!</definedName>
    <definedName name="ValidationList">#REF!</definedName>
    <definedName name="VeljavniProracun" localSheetId="0">#REF!</definedName>
    <definedName name="VeljavniProracun" localSheetId="2">#REF!</definedName>
    <definedName name="VeljavniProracun">#REF!</definedName>
    <definedName name="Venezuela" localSheetId="0">#REF!</definedName>
    <definedName name="Venezuela" localSheetId="2">#REF!</definedName>
    <definedName name="Venezuela">#REF!</definedName>
    <definedName name="VUC">'[40]NOVA legislativa'!$M$3</definedName>
    <definedName name="vv" localSheetId="0" hidden="1">{"Tab1",#N/A,FALSE,"P";"Tab2",#N/A,FALSE,"P"}</definedName>
    <definedName name="vv" localSheetId="1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hidden="1">{"Tab1",#N/A,FALSE,"P";"Tab2",#N/A,FALSE,"P"}</definedName>
    <definedName name="we11pcpi.m" localSheetId="0">[21]monthly!#REF!</definedName>
    <definedName name="we11pcpi.m" localSheetId="2">[22]monthly!#REF!</definedName>
    <definedName name="we11pcpi.m">[22]monthly!#REF!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hidden="1">{"Tab1",#N/A,FALSE,"P";"Tab2",#N/A,FALSE,"P"}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hidden="1">{"Riqfin97",#N/A,FALSE,"Tran";"Riqfinpro",#N/A,FALSE,"Tran"}</definedName>
    <definedName name="ww" localSheetId="0" hidden="1">[38]M!#REF!</definedName>
    <definedName name="ww" localSheetId="2" hidden="1">[38]M!#REF!</definedName>
    <definedName name="ww" hidden="1">[38]M!#REF!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hidden="1">{"Riqfin97",#N/A,FALSE,"Tran";"Riqfinpro",#N/A,FALSE,"Tran"}</definedName>
    <definedName name="XR" localSheetId="0">[5]REER!$AT$140:$BA$199</definedName>
    <definedName name="XR">[6]REER!$AT$140:$BA$199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hidden="1">{"Riqfin97",#N/A,FALSE,"Tran";"Riqfinpro",#N/A,FALSE,"Tran"}</definedName>
    <definedName name="xxWRS_1" localSheetId="0">#REF!</definedName>
    <definedName name="xxWRS_1" localSheetId="2">#REF!</definedName>
    <definedName name="xxWRS_1">#REF!</definedName>
    <definedName name="xxWRS_10" localSheetId="0">#REF!</definedName>
    <definedName name="xxWRS_10" localSheetId="2">#REF!</definedName>
    <definedName name="xxWRS_10">#REF!</definedName>
    <definedName name="xxWRS_11" localSheetId="0">#REF!</definedName>
    <definedName name="xxWRS_11" localSheetId="2">#REF!</definedName>
    <definedName name="xxWRS_11">#REF!</definedName>
    <definedName name="xxWRS_12" localSheetId="0">#REF!</definedName>
    <definedName name="xxWRS_12" localSheetId="2">#REF!</definedName>
    <definedName name="xxWRS_12">#REF!</definedName>
    <definedName name="xxWRS_2" localSheetId="0">#REF!</definedName>
    <definedName name="xxWRS_2" localSheetId="2">#REF!</definedName>
    <definedName name="xxWRS_2">#REF!</definedName>
    <definedName name="xxWRS_6" localSheetId="0">#REF!</definedName>
    <definedName name="xxWRS_6" localSheetId="2">#REF!</definedName>
    <definedName name="xxWRS_6">#REF!</definedName>
    <definedName name="xxWRS_7" localSheetId="0">#REF!</definedName>
    <definedName name="xxWRS_7" localSheetId="2">#REF!</definedName>
    <definedName name="xxWRS_7">#REF!</definedName>
    <definedName name="xxWRS_8" localSheetId="0">#REF!</definedName>
    <definedName name="xxWRS_8" localSheetId="2">#REF!</definedName>
    <definedName name="xxWRS_8">#REF!</definedName>
    <definedName name="xxWRS_9" localSheetId="0">#REF!</definedName>
    <definedName name="xxWRS_9" localSheetId="2">#REF!</definedName>
    <definedName name="xxWRS_9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hidden="1">{"Riqfin97",#N/A,FALSE,"Tran";"Riqfinpro",#N/A,FALSE,"Tran"}</definedName>
    <definedName name="yy" localSheetId="0" hidden="1">{"Tab1",#N/A,FALSE,"P";"Tab2",#N/A,FALSE,"P"}</definedName>
    <definedName name="yy" localSheetId="1" hidden="1">{"Tab1",#N/A,FALSE,"P";"Tab2",#N/A,FALSE,"P"}</definedName>
    <definedName name="yy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hidden="1">{"Tab1",#N/A,FALSE,"P";"Tab2",#N/A,FALSE,"P"}</definedName>
    <definedName name="yyyy" localSheetId="0" hidden="1">{"Riqfin97",#N/A,FALSE,"Tran";"Riqfinpro",#N/A,FALSE,"Tran"}</definedName>
    <definedName name="yyyy" localSheetId="1" hidden="1">{"Riqfin97",#N/A,FALSE,"Tran";"Riqfinpro",#N/A,FALSE,"Tran"}</definedName>
    <definedName name="yyyy" hidden="1">{"Riqfin97",#N/A,FALSE,"Tran";"Riqfinpro",#N/A,FALSE,"Tran"}</definedName>
    <definedName name="Z_95224721_0485_11D4_BFD1_00508B5F4DA4_.wvu.Cols" localSheetId="0" hidden="1">#REF!</definedName>
    <definedName name="Z_95224721_0485_11D4_BFD1_00508B5F4DA4_.wvu.Cols" localSheetId="2" hidden="1">#REF!</definedName>
    <definedName name="Z_95224721_0485_11D4_BFD1_00508B5F4DA4_.wvu.Cols" hidden="1">#REF!</definedName>
    <definedName name="zpiz" localSheetId="0">[29]ZPIZ!$A$1:$F$65536</definedName>
    <definedName name="zpiz">[29]ZPIZ!$A:$F</definedName>
    <definedName name="zz" localSheetId="0" hidden="1">{"Tab1",#N/A,FALSE,"P";"Tab2",#N/A,FALSE,"P"}</definedName>
    <definedName name="zz" localSheetId="1" hidden="1">{"Tab1",#N/A,FALSE,"P";"Tab2",#N/A,FALSE,"P"}</definedName>
    <definedName name="zz" hidden="1">{"Tab1",#N/A,FALSE,"P";"Tab2",#N/A,FALSE,"P"}</definedName>
    <definedName name="zzzs" localSheetId="0">[29]ZZZS!$A$1:$E$65536</definedName>
    <definedName name="zzzs">[29]ZZZS!$A:$E</definedName>
  </definedNames>
  <calcPr calcId="162913"/>
</workbook>
</file>

<file path=xl/calcChain.xml><?xml version="1.0" encoding="utf-8"?>
<calcChain xmlns="http://schemas.openxmlformats.org/spreadsheetml/2006/main">
  <c r="C9" i="19" l="1"/>
  <c r="D14" i="11" l="1"/>
  <c r="G10" i="15" l="1"/>
  <c r="F10" i="15"/>
  <c r="E10" i="15"/>
  <c r="D10" i="15"/>
  <c r="D14" i="21" l="1"/>
  <c r="E16" i="7" l="1"/>
  <c r="D16" i="7"/>
  <c r="F11" i="16" l="1"/>
  <c r="D7" i="7" s="1"/>
  <c r="D13" i="7" s="1"/>
  <c r="G11" i="16"/>
  <c r="E7" i="7" s="1"/>
  <c r="E13" i="7" s="1"/>
  <c r="E11" i="16"/>
  <c r="E25" i="7" l="1"/>
  <c r="F5" i="16" l="1"/>
  <c r="F10" i="16" s="1"/>
  <c r="G5" i="16"/>
  <c r="G10" i="16" s="1"/>
  <c r="E5" i="16"/>
  <c r="E10" i="16" s="1"/>
  <c r="E14" i="21" l="1"/>
  <c r="E14" i="11"/>
  <c r="L59" i="36" l="1"/>
  <c r="L53" i="36"/>
  <c r="L56" i="36"/>
  <c r="L52" i="36"/>
  <c r="L49" i="36"/>
  <c r="L48" i="36"/>
  <c r="L46" i="36"/>
  <c r="L44" i="36"/>
  <c r="S31" i="36"/>
  <c r="M22" i="36"/>
  <c r="Q19" i="36" s="1"/>
  <c r="T19" i="36" s="1"/>
  <c r="M23" i="36"/>
  <c r="Q36" i="36"/>
  <c r="M11" i="36"/>
  <c r="Q10" i="36" s="1"/>
  <c r="T10" i="36" s="1"/>
  <c r="M9" i="36"/>
  <c r="Q8" i="36" s="1"/>
  <c r="T8" i="36" s="1"/>
  <c r="M29" i="36"/>
  <c r="Q25" i="36" s="1"/>
  <c r="M30" i="36"/>
  <c r="Q26" i="36" s="1"/>
  <c r="N25" i="36"/>
  <c r="Q21" i="36" s="1"/>
  <c r="D79" i="36"/>
  <c r="J60" i="36"/>
  <c r="F37" i="36"/>
  <c r="E37" i="36"/>
  <c r="F36" i="36"/>
  <c r="E36" i="36"/>
  <c r="F35" i="36"/>
  <c r="E35" i="36"/>
  <c r="F34" i="36"/>
  <c r="F33" i="36"/>
  <c r="P30" i="36"/>
  <c r="S30" i="36" s="1"/>
  <c r="M32" i="36"/>
  <c r="Q28" i="36" s="1"/>
  <c r="P29" i="36"/>
  <c r="M31" i="36"/>
  <c r="Q27" i="36" s="1"/>
  <c r="F31" i="36"/>
  <c r="P28" i="36"/>
  <c r="P27" i="36"/>
  <c r="P26" i="36"/>
  <c r="N28" i="36"/>
  <c r="Q24" i="36" s="1"/>
  <c r="M28" i="36"/>
  <c r="L28" i="36"/>
  <c r="P24" i="36" s="1"/>
  <c r="J28" i="36"/>
  <c r="P25" i="36"/>
  <c r="N27" i="36"/>
  <c r="Q23" i="36" s="1"/>
  <c r="M27" i="36"/>
  <c r="L27" i="36"/>
  <c r="P23" i="36" s="1"/>
  <c r="F27" i="36"/>
  <c r="N26" i="36"/>
  <c r="Q22" i="36" s="1"/>
  <c r="M26" i="36"/>
  <c r="L26" i="36"/>
  <c r="P22" i="36" s="1"/>
  <c r="J26" i="36"/>
  <c r="M25" i="36"/>
  <c r="L25" i="36"/>
  <c r="P21" i="36" s="1"/>
  <c r="F24" i="36"/>
  <c r="P20" i="36"/>
  <c r="F22" i="36"/>
  <c r="J21" i="36"/>
  <c r="J20" i="36" s="1"/>
  <c r="P19" i="36"/>
  <c r="S19" i="36" s="1"/>
  <c r="M20" i="36"/>
  <c r="Q18" i="36" s="1"/>
  <c r="T18" i="36" s="1"/>
  <c r="P18" i="36"/>
  <c r="S18" i="36" s="1"/>
  <c r="M19" i="36"/>
  <c r="Q17" i="36" s="1"/>
  <c r="T17" i="36" s="1"/>
  <c r="P17" i="36"/>
  <c r="S17" i="36" s="1"/>
  <c r="M18" i="36"/>
  <c r="Q16" i="36" s="1"/>
  <c r="T16" i="36" s="1"/>
  <c r="F18" i="36"/>
  <c r="P16" i="36"/>
  <c r="S16" i="36" s="1"/>
  <c r="F17" i="36"/>
  <c r="P15" i="36"/>
  <c r="S15" i="36" s="1"/>
  <c r="M16" i="36"/>
  <c r="Q15" i="36" s="1"/>
  <c r="T15" i="36" s="1"/>
  <c r="J16" i="36"/>
  <c r="P14" i="36"/>
  <c r="S14" i="36" s="1"/>
  <c r="M15" i="36"/>
  <c r="Q14" i="36" s="1"/>
  <c r="T14" i="36" s="1"/>
  <c r="J15" i="36"/>
  <c r="P13" i="36"/>
  <c r="S13" i="36" s="1"/>
  <c r="M14" i="36"/>
  <c r="Q13" i="36" s="1"/>
  <c r="T13" i="36" s="1"/>
  <c r="P12" i="36"/>
  <c r="S12" i="36" s="1"/>
  <c r="M13" i="36"/>
  <c r="P11" i="36"/>
  <c r="S11" i="36" s="1"/>
  <c r="M12" i="36"/>
  <c r="Q11" i="36" s="1"/>
  <c r="T11" i="36" s="1"/>
  <c r="P10" i="36"/>
  <c r="S10" i="36" s="1"/>
  <c r="Q9" i="36"/>
  <c r="T9" i="36" s="1"/>
  <c r="P9" i="36"/>
  <c r="S9" i="36" s="1"/>
  <c r="P8" i="36"/>
  <c r="S8" i="36" s="1"/>
  <c r="Q7" i="36"/>
  <c r="T7" i="36" s="1"/>
  <c r="P7" i="36"/>
  <c r="S7" i="36"/>
  <c r="P6" i="36"/>
  <c r="S6" i="36" s="1"/>
  <c r="M6" i="36"/>
  <c r="Q31" i="36" s="1"/>
  <c r="T31" i="36" s="1"/>
  <c r="P5" i="36"/>
  <c r="S5" i="36" s="1"/>
  <c r="M5" i="36"/>
  <c r="F5" i="36"/>
  <c r="E5" i="36"/>
  <c r="P4" i="36"/>
  <c r="S4" i="36" s="1"/>
  <c r="P3" i="36"/>
  <c r="S3" i="36" s="1"/>
  <c r="M2" i="36"/>
  <c r="Q3" i="36" s="1"/>
  <c r="T3" i="36" s="1"/>
  <c r="C37" i="22"/>
  <c r="B37" i="22" s="1"/>
  <c r="C33" i="22"/>
  <c r="B33" i="22" s="1"/>
  <c r="B34" i="22"/>
  <c r="B38" i="22"/>
  <c r="E5" i="22"/>
  <c r="E7" i="22"/>
  <c r="E8" i="22"/>
  <c r="E12" i="22"/>
  <c r="E14" i="22"/>
  <c r="E16" i="22"/>
  <c r="E17" i="22"/>
  <c r="E18" i="22"/>
  <c r="E19" i="22"/>
  <c r="E4" i="22"/>
  <c r="D13" i="22"/>
  <c r="D15" i="22"/>
  <c r="D17" i="22"/>
  <c r="D6" i="22"/>
  <c r="D19" i="22"/>
  <c r="D18" i="22"/>
  <c r="D16" i="22"/>
  <c r="D14" i="22"/>
  <c r="D12" i="22"/>
  <c r="D9" i="22"/>
  <c r="D8" i="22"/>
  <c r="D7" i="22"/>
  <c r="D5" i="22"/>
  <c r="D4" i="22"/>
  <c r="C17" i="22"/>
  <c r="C12" i="22"/>
  <c r="C4" i="22"/>
  <c r="C13" i="22"/>
  <c r="E13" i="22"/>
  <c r="C18" i="22"/>
  <c r="C8" i="22"/>
  <c r="C19" i="22"/>
  <c r="C16" i="22"/>
  <c r="C6" i="22"/>
  <c r="C15" i="22"/>
  <c r="C7" i="22"/>
  <c r="C20" i="22"/>
  <c r="C14" i="22"/>
  <c r="D20" i="22"/>
  <c r="D10" i="22"/>
  <c r="D3" i="22"/>
  <c r="E15" i="22"/>
  <c r="E20" i="22"/>
  <c r="E6" i="22"/>
  <c r="E9" i="22"/>
  <c r="C5" i="22"/>
  <c r="C10" i="22"/>
  <c r="C11" i="22"/>
  <c r="D11" i="22"/>
  <c r="H37" i="17"/>
  <c r="I37" i="17"/>
  <c r="H38" i="17"/>
  <c r="I38" i="17"/>
  <c r="H39" i="17"/>
  <c r="I39" i="17"/>
  <c r="H40" i="17"/>
  <c r="I40" i="17"/>
  <c r="H41" i="17"/>
  <c r="I41" i="17"/>
  <c r="H42" i="17"/>
  <c r="I42" i="17"/>
  <c r="H43" i="17"/>
  <c r="I43" i="17"/>
  <c r="H46" i="17"/>
  <c r="I46" i="17"/>
  <c r="H47" i="17"/>
  <c r="I47" i="17"/>
  <c r="H48" i="17"/>
  <c r="I48" i="17"/>
  <c r="H49" i="17"/>
  <c r="I49" i="17"/>
  <c r="H50" i="17"/>
  <c r="I50" i="17"/>
  <c r="H51" i="17"/>
  <c r="I51" i="17"/>
  <c r="H52" i="17"/>
  <c r="I52" i="17"/>
  <c r="H53" i="17"/>
  <c r="I53" i="17"/>
  <c r="H54" i="17"/>
  <c r="I54" i="17"/>
  <c r="H55" i="17"/>
  <c r="I55" i="17"/>
  <c r="E10" i="22"/>
  <c r="E3" i="22"/>
  <c r="E11" i="22"/>
  <c r="F135" i="17"/>
  <c r="E114" i="17" s="1"/>
  <c r="E135" i="17"/>
  <c r="C114" i="17" s="1"/>
  <c r="D135" i="17"/>
  <c r="C135" i="17"/>
  <c r="F74" i="17"/>
  <c r="E74" i="17"/>
  <c r="D74" i="17"/>
  <c r="C74" i="17"/>
  <c r="F73" i="17"/>
  <c r="E73" i="17"/>
  <c r="D73" i="17"/>
  <c r="C73" i="17"/>
  <c r="F65" i="17"/>
  <c r="E65" i="17"/>
  <c r="D65" i="17"/>
  <c r="C65" i="17"/>
  <c r="F45" i="17"/>
  <c r="E45" i="17"/>
  <c r="D45" i="17"/>
  <c r="C45" i="17"/>
  <c r="F44" i="17"/>
  <c r="E44" i="17"/>
  <c r="D44" i="17"/>
  <c r="C44" i="17"/>
  <c r="F36" i="17"/>
  <c r="E36" i="17"/>
  <c r="D36" i="17"/>
  <c r="C36" i="17"/>
  <c r="E7" i="17"/>
  <c r="C9" i="22"/>
  <c r="C3" i="22"/>
  <c r="M24" i="36" l="1"/>
  <c r="I45" i="17"/>
  <c r="F11" i="22"/>
  <c r="H11" i="22" s="1"/>
  <c r="C36" i="22" s="1"/>
  <c r="B36" i="22" s="1"/>
  <c r="I44" i="17"/>
  <c r="J24" i="36"/>
  <c r="J10" i="36"/>
  <c r="C115" i="17"/>
  <c r="E115" i="17"/>
  <c r="M7" i="36"/>
  <c r="Q6" i="36" s="1"/>
  <c r="T6" i="36" s="1"/>
  <c r="I36" i="17"/>
  <c r="I56" i="17" s="1"/>
  <c r="D57" i="17"/>
  <c r="H44" i="17"/>
  <c r="F19" i="22"/>
  <c r="H19" i="22" s="1"/>
  <c r="N3" i="36"/>
  <c r="Q12" i="36"/>
  <c r="T12" i="36" s="1"/>
  <c r="N24" i="36"/>
  <c r="Q20" i="36" s="1"/>
  <c r="M4" i="36"/>
  <c r="N4" i="36" s="1"/>
  <c r="T20" i="36"/>
  <c r="H36" i="17"/>
  <c r="H45" i="17"/>
  <c r="F17" i="22"/>
  <c r="H17" i="22" s="1"/>
  <c r="J43" i="36"/>
  <c r="M33" i="36"/>
  <c r="Q29" i="36" s="1"/>
  <c r="Q5" i="36"/>
  <c r="F6" i="22"/>
  <c r="H6" i="22" s="1"/>
  <c r="F18" i="22"/>
  <c r="H18" i="22" s="1"/>
  <c r="C21" i="22"/>
  <c r="C22" i="22" s="1"/>
  <c r="F15" i="22"/>
  <c r="H15" i="22" s="1"/>
  <c r="F4" i="22"/>
  <c r="H4" i="22" s="1"/>
  <c r="F10" i="22"/>
  <c r="H10" i="22" s="1"/>
  <c r="F13" i="22"/>
  <c r="H13" i="22" s="1"/>
  <c r="F14" i="22"/>
  <c r="H14" i="22" s="1"/>
  <c r="F9" i="22"/>
  <c r="H9" i="22" s="1"/>
  <c r="F20" i="22"/>
  <c r="H20" i="22" s="1"/>
  <c r="D21" i="22"/>
  <c r="K21" i="22" s="1"/>
  <c r="F5" i="22"/>
  <c r="H5" i="22" s="1"/>
  <c r="F12" i="22"/>
  <c r="H12" i="22" s="1"/>
  <c r="F8" i="22"/>
  <c r="H8" i="22" s="1"/>
  <c r="F16" i="22"/>
  <c r="H16" i="22" s="1"/>
  <c r="F7" i="22"/>
  <c r="H7" i="22" s="1"/>
  <c r="E21" i="22"/>
  <c r="E22" i="22" s="1"/>
  <c r="F3" i="22"/>
  <c r="H3" i="22" s="1"/>
  <c r="C32" i="22" s="1"/>
  <c r="B32" i="22" s="1"/>
  <c r="C39" i="22" l="1"/>
  <c r="B39" i="22" s="1"/>
  <c r="E23" i="22"/>
  <c r="E24" i="22" s="1"/>
  <c r="M17" i="36"/>
  <c r="N17" i="36" s="1"/>
  <c r="Q4" i="36"/>
  <c r="T4" i="36" s="1"/>
  <c r="T5" i="36"/>
  <c r="C23" i="22"/>
  <c r="C24" i="22" s="1"/>
  <c r="F21" i="22"/>
  <c r="F23" i="22" s="1"/>
  <c r="F24" i="22" s="1"/>
  <c r="D22" i="22"/>
  <c r="C35" i="22"/>
  <c r="B35" i="22" s="1"/>
  <c r="D23" i="22"/>
  <c r="D24" i="22" s="1"/>
  <c r="M3" i="36" l="1"/>
  <c r="H21" i="22"/>
  <c r="M34" i="36"/>
  <c r="Q30" i="36" s="1"/>
  <c r="T30" i="36" s="1"/>
  <c r="O3" i="36"/>
  <c r="F22" i="22"/>
  <c r="D25" i="7"/>
  <c r="D27" i="7" s="1"/>
  <c r="E26" i="7"/>
  <c r="D26" i="7" l="1"/>
  <c r="E27" i="7"/>
  <c r="E19" i="20" l="1"/>
  <c r="D19" i="20"/>
  <c r="C5" i="23" l="1"/>
</calcChain>
</file>

<file path=xl/comments1.xml><?xml version="1.0" encoding="utf-8"?>
<comments xmlns="http://schemas.openxmlformats.org/spreadsheetml/2006/main">
  <authors>
    <author>Harvan Peter</author>
  </authors>
  <commentLis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Harvan Peter:</t>
        </r>
        <r>
          <rPr>
            <sz val="9"/>
            <color indexed="81"/>
            <rFont val="Segoe UI"/>
            <family val="2"/>
            <charset val="238"/>
          </rPr>
          <t xml:space="preserve">
cash vs cash. Asi chyba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B19" authorId="0" shapeId="0">
      <text>
        <r>
          <rPr>
            <sz val="11"/>
            <color theme="1"/>
            <rFont val="Calibri"/>
            <family val="2"/>
            <scheme val="minor"/>
          </rPr>
          <t>This covers costs that are not recorded as expenditure in national accounts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B19" authorId="0" shapeId="0">
      <text>
        <r>
          <rPr>
            <sz val="11"/>
            <color theme="1"/>
            <rFont val="Calibri"/>
            <family val="2"/>
            <scheme val="minor"/>
          </rPr>
          <t>This covers costs that are not recorded as expenditure in national accounts</t>
        </r>
      </text>
    </comment>
  </commentList>
</comments>
</file>

<file path=xl/sharedStrings.xml><?xml version="1.0" encoding="utf-8"?>
<sst xmlns="http://schemas.openxmlformats.org/spreadsheetml/2006/main" count="945" uniqueCount="580">
  <si>
    <t>Zdroj: MF SR</t>
  </si>
  <si>
    <t xml:space="preserve"> - ostatné</t>
  </si>
  <si>
    <t>B.9</t>
  </si>
  <si>
    <t>% HDP</t>
  </si>
  <si>
    <t>ESA kód</t>
  </si>
  <si>
    <t>[3] Kladné znamienko predstavuje pozitívny vplyv jednorazového opatrenia na saldo VS</t>
  </si>
  <si>
    <t>15. Štrukturálne saldo (13-8) (% potenciálneho HDP)</t>
  </si>
  <si>
    <t>14. Cyklicky upravené primárne saldo (13+6) (% potenciálneho HDP)</t>
  </si>
  <si>
    <t>13. Cyklicky upravené saldo (1-12) (% potenciálneho HDP)</t>
  </si>
  <si>
    <t>12. Cyklická zložka (% potenciálneho HDP)</t>
  </si>
  <si>
    <t>11. Produkčná medzera (% potenciálneho HDP)</t>
  </si>
  <si>
    <t>10. Potenciálny rast HDP (%)</t>
  </si>
  <si>
    <t>9. Reálny rast HDP (%)</t>
  </si>
  <si>
    <t>8. Jednorazové a dočasné efekty</t>
  </si>
  <si>
    <t>7. Primárne saldo VS</t>
  </si>
  <si>
    <t>D.41</t>
  </si>
  <si>
    <t>6. Úrokové náklady</t>
  </si>
  <si>
    <t>S.1314</t>
  </si>
  <si>
    <t>5. Fondy sociálneho zabezpečenia</t>
  </si>
  <si>
    <t>S.1313</t>
  </si>
  <si>
    <t>4. Miestna štátna správa</t>
  </si>
  <si>
    <t>-</t>
  </si>
  <si>
    <t>S.1312</t>
  </si>
  <si>
    <t>3. Regionálna štátna správa</t>
  </si>
  <si>
    <t>S.1311</t>
  </si>
  <si>
    <t>2. Ústredná štátna správa</t>
  </si>
  <si>
    <t>S.13</t>
  </si>
  <si>
    <t>1. Verejná správa</t>
  </si>
  <si>
    <t>Čisté pôžičky (EDP B.9) podsektorov verejnej správy</t>
  </si>
  <si>
    <t>mil. eur</t>
  </si>
  <si>
    <t>Table 4.a  General government expenditure and revenue targets, broken down by main components.</t>
  </si>
  <si>
    <t>ESA Code</t>
  </si>
  <si>
    <t>General government (S13)</t>
  </si>
  <si>
    <t>% GDP</t>
  </si>
  <si>
    <t>nominal mill. €</t>
  </si>
  <si>
    <t>1. Total revenue target</t>
  </si>
  <si>
    <t>TR</t>
  </si>
  <si>
    <t>Of which</t>
  </si>
  <si>
    <t xml:space="preserve">1.1. Taxes on production and imports </t>
  </si>
  <si>
    <t>D.2</t>
  </si>
  <si>
    <t xml:space="preserve">1.2. Current taxes on income, wealth, etc </t>
  </si>
  <si>
    <t>D.5</t>
  </si>
  <si>
    <t xml:space="preserve">1.3. Capital taxes </t>
  </si>
  <si>
    <t>D.91</t>
  </si>
  <si>
    <t xml:space="preserve">1.4. Social contributions </t>
  </si>
  <si>
    <t>D.61</t>
  </si>
  <si>
    <t xml:space="preserve">1.5. Property income  </t>
  </si>
  <si>
    <t>D.4</t>
  </si>
  <si>
    <r>
      <t>1.6. Other</t>
    </r>
    <r>
      <rPr>
        <b/>
        <vertAlign val="superscript"/>
        <sz val="8"/>
        <color indexed="8"/>
        <rFont val="Times New Roman"/>
        <family val="1"/>
        <charset val="238"/>
      </rPr>
      <t>1</t>
    </r>
  </si>
  <si>
    <r>
      <t xml:space="preserve">p.m.: Tax burden </t>
    </r>
    <r>
      <rPr>
        <sz val="8"/>
        <color indexed="8"/>
        <rFont val="Times New Roman"/>
        <family val="1"/>
        <charset val="238"/>
      </rPr>
      <t>(D.2+D.5+D.61+D.91-D.995)</t>
    </r>
    <r>
      <rPr>
        <vertAlign val="superscript"/>
        <sz val="8"/>
        <color indexed="8"/>
        <rFont val="Times New Roman"/>
        <family val="1"/>
        <charset val="238"/>
      </rPr>
      <t>2</t>
    </r>
  </si>
  <si>
    <t>2. Total expenditure target</t>
  </si>
  <si>
    <r>
      <t>TE</t>
    </r>
    <r>
      <rPr>
        <vertAlign val="superscript"/>
        <sz val="7"/>
        <color indexed="8"/>
        <rFont val="Times New Roman"/>
        <family val="1"/>
        <charset val="238"/>
      </rPr>
      <t>3</t>
    </r>
  </si>
  <si>
    <t xml:space="preserve">2.1. Compensation of employees  </t>
  </si>
  <si>
    <t xml:space="preserve">D.1 </t>
  </si>
  <si>
    <t>2.2. Intermediate consumption</t>
  </si>
  <si>
    <t>P.2</t>
  </si>
  <si>
    <t xml:space="preserve">2.3. Social payments </t>
  </si>
  <si>
    <r>
      <t>D.62</t>
    </r>
    <r>
      <rPr>
        <vertAlign val="superscript"/>
        <sz val="7"/>
        <color indexed="8"/>
        <rFont val="Times New Roman"/>
        <family val="1"/>
        <charset val="238"/>
      </rPr>
      <t>6</t>
    </r>
    <r>
      <rPr>
        <sz val="7"/>
        <color indexed="8"/>
        <rFont val="Times New Roman"/>
        <family val="1"/>
        <charset val="238"/>
      </rPr>
      <t>, D.632</t>
    </r>
  </si>
  <si>
    <r>
      <t xml:space="preserve">        of which Unemployment benefits</t>
    </r>
    <r>
      <rPr>
        <b/>
        <vertAlign val="superscript"/>
        <sz val="8"/>
        <color indexed="8"/>
        <rFont val="Times New Roman"/>
        <family val="1"/>
        <charset val="238"/>
      </rPr>
      <t>4</t>
    </r>
  </si>
  <si>
    <t xml:space="preserve">2.4. Interest expenditure </t>
  </si>
  <si>
    <t xml:space="preserve">D.41 </t>
  </si>
  <si>
    <t xml:space="preserve">2.5. Subsidies </t>
  </si>
  <si>
    <t>D.3</t>
  </si>
  <si>
    <t xml:space="preserve">2.6. Gross fixed capital formation </t>
  </si>
  <si>
    <t>P.51</t>
  </si>
  <si>
    <t>2.7. Capital transfers</t>
  </si>
  <si>
    <t xml:space="preserve">D.9 </t>
  </si>
  <si>
    <r>
      <t>2.8. Other</t>
    </r>
    <r>
      <rPr>
        <b/>
        <vertAlign val="superscript"/>
        <sz val="8"/>
        <color indexed="8"/>
        <rFont val="Times New Roman"/>
        <family val="1"/>
        <charset val="238"/>
      </rPr>
      <t>5</t>
    </r>
  </si>
  <si>
    <t>1/ P.11+P.12+P.131+D.39rec+D.7rec+D.9rec (other than D.91rec)</t>
  </si>
  <si>
    <t xml:space="preserve">2/ Including those collected by the EU and including an adjustment for uncollected taxes and social contributions D.995), if appropriate. </t>
  </si>
  <si>
    <t>3/ TR-TE = B.9.</t>
  </si>
  <si>
    <t>4/ Includes cash benefits (D.621 and D.624) and in kind benefits (D.631, under ESA2010 D.632) related to unemployment benefits.</t>
  </si>
  <si>
    <t>5/ D.29pay + D.4pay (other than D.41pay) +D.5pay +D.7pay +P.52+P.53+K.2+D.8.</t>
  </si>
  <si>
    <t>6/ Under ESA95: D6311_D63121_D63131pay; in ESA2010 D632pay</t>
  </si>
  <si>
    <t>7/ Please note that the no-policy change scenario involves the extrapolation of revenue and expenditure trends before adding the impact of the measures included in the</t>
  </si>
  <si>
    <t>forthcoming year's budget.</t>
  </si>
  <si>
    <t>Table 4.b Amounts to be excluded from the expenditure benchmark</t>
  </si>
  <si>
    <t>Level</t>
  </si>
  <si>
    <r>
      <t>1.</t>
    </r>
    <r>
      <rPr>
        <b/>
        <i/>
        <sz val="8"/>
        <color indexed="8"/>
        <rFont val="Times New Roman"/>
        <family val="1"/>
        <charset val="238"/>
      </rPr>
      <t xml:space="preserve"> </t>
    </r>
    <r>
      <rPr>
        <b/>
        <sz val="8"/>
        <color indexed="8"/>
        <rFont val="Times New Roman"/>
        <family val="1"/>
        <charset val="238"/>
      </rPr>
      <t>Expenditure  on EU programmes fully matched  by EU funds revenue</t>
    </r>
  </si>
  <si>
    <t>(nominal value mill. eur)</t>
  </si>
  <si>
    <r>
      <t xml:space="preserve">2. Cyclical unemployment benefit expenditure </t>
    </r>
    <r>
      <rPr>
        <b/>
        <vertAlign val="superscript"/>
        <sz val="8"/>
        <color indexed="8"/>
        <rFont val="Times New Roman"/>
        <family val="1"/>
        <charset val="238"/>
      </rPr>
      <t>1</t>
    </r>
  </si>
  <si>
    <r>
      <t xml:space="preserve">3. Effect of discretionary revenue measures </t>
    </r>
    <r>
      <rPr>
        <b/>
        <vertAlign val="superscript"/>
        <sz val="8"/>
        <color indexed="8"/>
        <rFont val="Times New Roman"/>
        <family val="1"/>
        <charset val="238"/>
      </rPr>
      <t>2</t>
    </r>
  </si>
  <si>
    <t>4. Revenue increases mandated by law</t>
  </si>
  <si>
    <t>1/ Please detail the methodology used to obtain the cyclical component of unemployment benefit expenditure. It should build on unemployment benefit expenditure as defined in COFOG under the code 10.5</t>
  </si>
  <si>
    <t>2/ Revenue increases mandated by law should not be included in the effect of discretionary revenue measures: data reported in rows 3 and 4 should be mutually exclusive.</t>
  </si>
  <si>
    <t>Podklad k výpočtu bodu 2. - Dávky v nezamestnanosti rok t = 0,26 % HDP, rok t+1 = 0,24 % HDP</t>
  </si>
  <si>
    <t>Podklad k výpočtu bodu 2. - Dávky v nezamestnanosti nominálna hodnota rok t = 186,471 mil. €, rok t+1 = 179,221 mil. €</t>
  </si>
  <si>
    <t>Skutočnosť</t>
  </si>
  <si>
    <t>B1*g</t>
  </si>
  <si>
    <t>Zložky reálneho HDP</t>
  </si>
  <si>
    <t>P.3</t>
  </si>
  <si>
    <t xml:space="preserve">4. Konečná spotreba verejnej správy  </t>
  </si>
  <si>
    <t>5. Tvorba hrubého fixného kapitálu</t>
  </si>
  <si>
    <t>6. Zmena stavu zásob a čisté nadobudnutie cenností (% HDP)</t>
  </si>
  <si>
    <t>P.52 + P.53</t>
  </si>
  <si>
    <t>7. Vývoz výrobkov a služieb</t>
  </si>
  <si>
    <t>P.6</t>
  </si>
  <si>
    <t xml:space="preserve">8. Dovoz výrobkov a služieb       </t>
  </si>
  <si>
    <t>P.7</t>
  </si>
  <si>
    <t>Príspevky k reálnemu rastu HDP</t>
  </si>
  <si>
    <t>9. Domáci dopyt spolu</t>
  </si>
  <si>
    <t>10. Zmena stavu zásob a čisté nadobudnutie cenností</t>
  </si>
  <si>
    <t>11. Saldo zahr. obchodu s výrobkami a službami</t>
  </si>
  <si>
    <t>B.11</t>
  </si>
  <si>
    <t>miera rastu</t>
  </si>
  <si>
    <t>2. Potenciálny HDP</t>
  </si>
  <si>
    <t>1. Reálny HDP</t>
  </si>
  <si>
    <t>3. Nominálny HDP</t>
  </si>
  <si>
    <t xml:space="preserve">     z toho</t>
  </si>
  <si>
    <t xml:space="preserve">     1.1 Predpokladaný vplyv agregovaných rozpočtových opatrení na hospodársky rast</t>
  </si>
  <si>
    <t xml:space="preserve">     príspevky:</t>
  </si>
  <si>
    <t xml:space="preserve">     - kapitál</t>
  </si>
  <si>
    <t xml:space="preserve">     - práca</t>
  </si>
  <si>
    <t xml:space="preserve">     - celková produktivita faktorov</t>
  </si>
  <si>
    <t>Tabuľka 1a - Makroekonomický prehľad</t>
  </si>
  <si>
    <t>1. Deflátor HDP</t>
  </si>
  <si>
    <t>2. Deflátor súkromnej spotreby</t>
  </si>
  <si>
    <t>4. Deflátor verejnej spotreby</t>
  </si>
  <si>
    <t>5. Deflátor investícií</t>
  </si>
  <si>
    <t>6. Deflátor exportu tovarov a služieb</t>
  </si>
  <si>
    <t>7. Deflátor importu tovarov a služieb</t>
  </si>
  <si>
    <t>Tabuľka 1b - Cenový vývoj</t>
  </si>
  <si>
    <t xml:space="preserve">1. Počet zamestnaných (tis.) [1] </t>
  </si>
  <si>
    <t xml:space="preserve">4. Produktivita práce na osobu (eur) [4]  </t>
  </si>
  <si>
    <t>5. Produktivita práce na hodinu (eur) [5]</t>
  </si>
  <si>
    <t>6. Odmeny zamestnancov (mil. eur)</t>
  </si>
  <si>
    <t>D.1</t>
  </si>
  <si>
    <t>7. Odmeny na zamestnanca (eur)</t>
  </si>
  <si>
    <t xml:space="preserve">Tabuľka 1c - Ukazovatele trhu práce </t>
  </si>
  <si>
    <t>1. Čisté pôžičky poskytnuté / prijaté od zvyšku sveta</t>
  </si>
  <si>
    <t xml:space="preserve">     z toho:</t>
  </si>
  <si>
    <t xml:space="preserve">     - Tovary a služby</t>
  </si>
  <si>
    <t xml:space="preserve">     - Primárne príjmy a transfery</t>
  </si>
  <si>
    <t xml:space="preserve">     - Kapitálový účet</t>
  </si>
  <si>
    <t>3. Čisté pôžičky poskytnuté / prijaté verejnej správy</t>
  </si>
  <si>
    <t>4. Štatistický rozdiel</t>
  </si>
  <si>
    <t>2. Budgetary Targets</t>
  </si>
  <si>
    <t>Table 2.a. General government budgetary targets broken down by subsector</t>
  </si>
  <si>
    <t>Year t</t>
  </si>
  <si>
    <t>Year t+1</t>
  </si>
  <si>
    <t>Net lending (+) / net borrowing (-) ( B.9) by sub-sector</t>
  </si>
  <si>
    <t>1. General government</t>
  </si>
  <si>
    <t>2. Central government</t>
  </si>
  <si>
    <t>3. State government</t>
  </si>
  <si>
    <t>M</t>
  </si>
  <si>
    <t>4. Local government</t>
  </si>
  <si>
    <t>5. Social security funds</t>
  </si>
  <si>
    <t>6. Interest expenditure</t>
  </si>
  <si>
    <r>
      <t>7. Primary balance</t>
    </r>
    <r>
      <rPr>
        <b/>
        <vertAlign val="superscript"/>
        <sz val="8"/>
        <color indexed="8"/>
        <rFont val="Times New Roman"/>
        <family val="1"/>
        <charset val="238"/>
      </rPr>
      <t>2</t>
    </r>
  </si>
  <si>
    <r>
      <t>8. One-off and other emporary measures</t>
    </r>
    <r>
      <rPr>
        <b/>
        <vertAlign val="superscript"/>
        <sz val="8"/>
        <color indexed="8"/>
        <rFont val="Times New Roman"/>
        <family val="1"/>
        <charset val="238"/>
      </rPr>
      <t>3</t>
    </r>
  </si>
  <si>
    <t>9. Real GDP growth (%) (=1. in Table 1a)</t>
  </si>
  <si>
    <t>10. Potential GDP growth (%) (=2 in Table 1.a)</t>
  </si>
  <si>
    <t>contributions:</t>
  </si>
  <si>
    <t>labour</t>
  </si>
  <si>
    <t>capital</t>
  </si>
  <si>
    <t>total factor productivity</t>
  </si>
  <si>
    <t>11. Output gap (% of potential GDP)</t>
  </si>
  <si>
    <t>12. Cyclical budgetary component (% of potential GDP)</t>
  </si>
  <si>
    <t>13. Cyclically-adjusted balance (1 - 12) (% of potential GDP)</t>
  </si>
  <si>
    <t>14. Cyclically-adjusted primary balance (13 + 6) (% of potential GDP)</t>
  </si>
  <si>
    <t>15. Structural balance (13 - 8) (% of potential GDP)</t>
  </si>
  <si>
    <t>1/ TR-TE= B.9.</t>
  </si>
  <si>
    <t>2/ The primary balance is calculated as (B.9, item 8) plus (D.41, item 9).</t>
  </si>
  <si>
    <t>3/ A plus sign means deficit-reducing one-off measures.</t>
  </si>
  <si>
    <r>
      <t>3. Expenditure and Revenue Projections under the no-policy change scenario</t>
    </r>
    <r>
      <rPr>
        <b/>
        <u/>
        <vertAlign val="superscript"/>
        <sz val="9"/>
        <color indexed="8"/>
        <rFont val="Times New Roman"/>
        <family val="1"/>
        <charset val="238"/>
      </rPr>
      <t>7</t>
    </r>
  </si>
  <si>
    <t>Table 3. General government expenditure and revenue projections at unchanged policies broken down by main components.</t>
  </si>
  <si>
    <t>1. Total revenue at unchanged policies</t>
  </si>
  <si>
    <t>2. Total expenditure at unchanged policies</t>
  </si>
  <si>
    <r>
      <t>D.62</t>
    </r>
    <r>
      <rPr>
        <vertAlign val="superscript"/>
        <sz val="7"/>
        <color indexed="8"/>
        <rFont val="Times New Roman"/>
        <family val="1"/>
        <charset val="238"/>
      </rPr>
      <t>1</t>
    </r>
    <r>
      <rPr>
        <sz val="7"/>
        <color indexed="8"/>
        <rFont val="Times New Roman"/>
        <family val="1"/>
        <charset val="238"/>
      </rPr>
      <t>, D.632</t>
    </r>
  </si>
  <si>
    <t>1/ Under ESA95: D6311_D63121_D63131pay; in ESA2010 D632pay</t>
  </si>
  <si>
    <t>4. Expenditure and Revenue targets.</t>
  </si>
  <si>
    <t>Year t-1</t>
  </si>
  <si>
    <t>Table 4.c  General government expenditure by function.</t>
  </si>
  <si>
    <r>
      <t>4.c.i)</t>
    </r>
    <r>
      <rPr>
        <sz val="12"/>
        <color indexed="8"/>
        <rFont val="Times New Roman"/>
        <family val="1"/>
        <charset val="238"/>
      </rPr>
      <t xml:space="preserve"> </t>
    </r>
    <r>
      <rPr>
        <sz val="8"/>
        <color indexed="8"/>
        <rFont val="Times New Roman"/>
        <family val="1"/>
        <charset val="238"/>
      </rPr>
      <t>General government expenditure on education, healthcare and employment</t>
    </r>
  </si>
  <si>
    <t>% general government expenditure</t>
  </si>
  <si>
    <r>
      <t>Education</t>
    </r>
    <r>
      <rPr>
        <vertAlign val="superscript"/>
        <sz val="8"/>
        <color indexed="8"/>
        <rFont val="Times New Roman"/>
        <family val="1"/>
        <charset val="238"/>
      </rPr>
      <t>1</t>
    </r>
  </si>
  <si>
    <r>
      <t>Health</t>
    </r>
    <r>
      <rPr>
        <vertAlign val="superscript"/>
        <sz val="8"/>
        <color indexed="8"/>
        <rFont val="Times New Roman"/>
        <family val="1"/>
        <charset val="238"/>
      </rPr>
      <t>1</t>
    </r>
  </si>
  <si>
    <r>
      <t>Employement</t>
    </r>
    <r>
      <rPr>
        <vertAlign val="superscript"/>
        <sz val="8"/>
        <color indexed="8"/>
        <rFont val="Times New Roman"/>
        <family val="1"/>
        <charset val="238"/>
      </rPr>
      <t>2</t>
    </r>
  </si>
  <si>
    <t>1/ These expenditure categories should correspond respectively to items 9 and7 in table 4.c.ii).</t>
  </si>
  <si>
    <t>2/ This expenditure category should contain, inter alia, government spending related to active labour market policies (ALMPs) including public</t>
  </si>
  <si>
    <t>employment services. On the contrary, items such as compensation of public employees or vocational training programmes should not be included here.</t>
  </si>
  <si>
    <r>
      <t>4.c.ii)</t>
    </r>
    <r>
      <rPr>
        <b/>
        <sz val="9"/>
        <color indexed="8"/>
        <rFont val="Times New Roman"/>
        <family val="1"/>
        <charset val="238"/>
      </rPr>
      <t xml:space="preserve"> </t>
    </r>
    <r>
      <rPr>
        <b/>
        <sz val="9"/>
        <color indexed="8"/>
        <rFont val="Times New Roman"/>
        <family val="1"/>
        <charset val="238"/>
      </rPr>
      <t>Classification of the functions of the Government</t>
    </r>
  </si>
  <si>
    <t>Functions of the Government</t>
  </si>
  <si>
    <t>COFOG Code</t>
  </si>
  <si>
    <t>1. General public services</t>
  </si>
  <si>
    <t>2. Defense</t>
  </si>
  <si>
    <t>3. Public order and safety</t>
  </si>
  <si>
    <t xml:space="preserve">4. Economic affairs </t>
  </si>
  <si>
    <t>4. Environmental protection</t>
  </si>
  <si>
    <t>6. housing and community amenities</t>
  </si>
  <si>
    <t>7. Health</t>
  </si>
  <si>
    <t>8. Recreation, culture  and religion</t>
  </si>
  <si>
    <t>9. Education</t>
  </si>
  <si>
    <t>10. Social protection</t>
  </si>
  <si>
    <t>11. Total Expenditure (= item 2 in Table 2.c.i)</t>
  </si>
  <si>
    <t>TE</t>
  </si>
  <si>
    <t>5. Description of discretionary measures included in the draft budget.</t>
  </si>
  <si>
    <t>Table 5.a Discretionary measures taken by General Government</t>
  </si>
  <si>
    <t>Budgetary impact</t>
  </si>
  <si>
    <t>List of measures</t>
  </si>
  <si>
    <r>
      <t>Detailed description</t>
    </r>
    <r>
      <rPr>
        <b/>
        <vertAlign val="superscript"/>
        <sz val="8"/>
        <color indexed="8"/>
        <rFont val="Times New Roman"/>
        <family val="1"/>
        <charset val="238"/>
      </rPr>
      <t>1</t>
    </r>
  </si>
  <si>
    <t>Target (Expenditure / Revenue component) ESA 95 Code</t>
  </si>
  <si>
    <t>Accounting  principle</t>
  </si>
  <si>
    <t>Adoption Status</t>
  </si>
  <si>
    <t xml:space="preserve">Year t </t>
  </si>
  <si>
    <t>Year   t+1</t>
  </si>
  <si>
    <t>Year t+2</t>
  </si>
  <si>
    <t>Year t+…</t>
  </si>
  <si>
    <t>(1)</t>
  </si>
  <si>
    <t>(2)</t>
  </si>
  <si>
    <t>…</t>
  </si>
  <si>
    <t>TOTAL</t>
  </si>
  <si>
    <t>1/ Please describe in further detail in case of major fiscal policy reform plans with potential spillover effects for other Member States in the Euro Area  .</t>
  </si>
  <si>
    <t>Table 5.b Discretionary measures taken by Central Government</t>
  </si>
  <si>
    <r>
      <t>Table 5.c Discretionary measures taken by Central Government</t>
    </r>
    <r>
      <rPr>
        <b/>
        <vertAlign val="superscript"/>
        <sz val="8"/>
        <color indexed="8"/>
        <rFont val="Times New Roman"/>
        <family val="1"/>
        <charset val="238"/>
      </rPr>
      <t>1</t>
    </r>
  </si>
  <si>
    <r>
      <t>Detailed description</t>
    </r>
    <r>
      <rPr>
        <b/>
        <vertAlign val="superscript"/>
        <sz val="8"/>
        <color indexed="8"/>
        <rFont val="Times New Roman"/>
        <family val="1"/>
        <charset val="238"/>
      </rPr>
      <t>2</t>
    </r>
  </si>
  <si>
    <t>1/ Please name whether State Government, Local Government and/or Social Security Funds.</t>
  </si>
  <si>
    <t>2/ Please describe in further detail in case of major fiscal policy reform plans with potential spillover effects for other Member States in the Euro Area.</t>
  </si>
  <si>
    <t>Verejná správa (S13)</t>
  </si>
  <si>
    <t>z toho</t>
  </si>
  <si>
    <t>1. Celkové príjmy</t>
  </si>
  <si>
    <t>2. Celkové výdavky</t>
  </si>
  <si>
    <t>1.1. Dane z produkcie a dovozu</t>
  </si>
  <si>
    <t>p.m.: Daňové zaťaženie (D.2+D.5+D.61+D.91-D.995)</t>
  </si>
  <si>
    <t>1.2. Bežné dane z dôchodkov, majetku atď.</t>
  </si>
  <si>
    <t>1.3. Dane z kapitálu</t>
  </si>
  <si>
    <t xml:space="preserve">1.4. Príspevky na sociálne zabezpečenie </t>
  </si>
  <si>
    <t>1.5. Dôchodky z majetku</t>
  </si>
  <si>
    <t xml:space="preserve"> z toho: dávky v nezamestnanosti</t>
  </si>
  <si>
    <t>2.1. Odmeny zamestnancov</t>
  </si>
  <si>
    <t>2.2. Medzispotreba</t>
  </si>
  <si>
    <t>2.3. Celkové sociálne transfery</t>
  </si>
  <si>
    <t>2.4. Úrokové náklady</t>
  </si>
  <si>
    <t xml:space="preserve">2.5. Subvencie </t>
  </si>
  <si>
    <t>2.6. Tvorba hrubého fixného kapitálu</t>
  </si>
  <si>
    <t>3. Konečná spotreba domácností a NISD</t>
  </si>
  <si>
    <t>Rast HDP EA</t>
  </si>
  <si>
    <t>Rast HDP významných obch. partnerov</t>
  </si>
  <si>
    <t>Nominálny efektívny výmenný kurz (% zmena)</t>
  </si>
  <si>
    <t>Výmenný kurz USD/EUR (priemer)</t>
  </si>
  <si>
    <t>1. Vonkajšie prostredie</t>
  </si>
  <si>
    <t>2. Fiškálna politika</t>
  </si>
  <si>
    <t>3. Menová politika, finančný sektor</t>
  </si>
  <si>
    <t xml:space="preserve">    Cena ropy (€)</t>
  </si>
  <si>
    <t xml:space="preserve">    Hrubý dlh VS</t>
  </si>
  <si>
    <t xml:space="preserve">        Euribor 3M (priemer)</t>
  </si>
  <si>
    <t xml:space="preserve">        Vklady</t>
  </si>
  <si>
    <t>4. Demografické trendy</t>
  </si>
  <si>
    <t xml:space="preserve">    Úrokové sadzby:</t>
  </si>
  <si>
    <t xml:space="preserve">    Celkový index závislosti</t>
  </si>
  <si>
    <t>nom. HDP</t>
  </si>
  <si>
    <t>2. Zmena hrubého dlhu</t>
  </si>
  <si>
    <t>Príspevky k zmene hrubého dlhu</t>
  </si>
  <si>
    <t>3. Primárne saldo</t>
  </si>
  <si>
    <t>5. Zosúladenie dlhu a deficitu</t>
  </si>
  <si>
    <t>Iné relevantné faktory</t>
  </si>
  <si>
    <t>7. Čistý finančný dlh (1-6)</t>
  </si>
  <si>
    <t>8. Splátky dlhu (existujúce dlhopisy) od konca predchádzajúceho roka</t>
  </si>
  <si>
    <t>10. Priemerná splatnosť*</t>
  </si>
  <si>
    <t>4. Úrokové náklady</t>
  </si>
  <si>
    <t>1.6. Ostatné</t>
  </si>
  <si>
    <t>2.8. Ostatné</t>
  </si>
  <si>
    <r>
      <t>D.62</t>
    </r>
    <r>
      <rPr>
        <sz val="9"/>
        <color indexed="8"/>
        <rFont val="Arial Narrow"/>
        <family val="2"/>
        <charset val="238"/>
      </rPr>
      <t>, D.632</t>
    </r>
  </si>
  <si>
    <t>2.7. Kapitálové transfery</t>
  </si>
  <si>
    <t>RVS - NPC</t>
  </si>
  <si>
    <t>Saldo verejnej správy</t>
  </si>
  <si>
    <t>2013 O</t>
  </si>
  <si>
    <t>2014 NPC</t>
  </si>
  <si>
    <t>2014 RVS</t>
  </si>
  <si>
    <t xml:space="preserve"> - v mil. eur</t>
  </si>
  <si>
    <t>p.m. Primárne saldo VS</t>
  </si>
  <si>
    <r>
      <t xml:space="preserve">Tab X:  Opatrenia v návrhu rozpočtu </t>
    </r>
    <r>
      <rPr>
        <sz val="9"/>
        <color theme="0"/>
        <rFont val="Arial Narrow"/>
        <family val="2"/>
        <charset val="238"/>
      </rPr>
      <t>(% HDP)</t>
    </r>
  </si>
  <si>
    <t>Príjmy VS</t>
  </si>
  <si>
    <t xml:space="preserve"> - jednorazové príjmy</t>
  </si>
  <si>
    <t xml:space="preserve"> - štrukturálne príjmy</t>
  </si>
  <si>
    <t>Výdavky VS</t>
  </si>
  <si>
    <t xml:space="preserve"> - jednorazové výdavky</t>
  </si>
  <si>
    <t xml:space="preserve"> - štrukturálne výdavky</t>
  </si>
  <si>
    <t>* ide o vplyv na saldo VS</t>
  </si>
  <si>
    <t xml:space="preserve"> - opatrenia s neutrálnym vplyvom na saldo VS</t>
  </si>
  <si>
    <t>Pozn.: O - odhad; RVS - Rozpočet verejnej správy na roky 2014 - 2016; NPC - Scenár nezmenených politík</t>
  </si>
  <si>
    <t>Verejné záruky</t>
  </si>
  <si>
    <t>Vzdelávanie</t>
  </si>
  <si>
    <t>Zdravotníctvo</t>
  </si>
  <si>
    <t>% CV</t>
  </si>
  <si>
    <t>Funkcie</t>
  </si>
  <si>
    <t>COFOG kód</t>
  </si>
  <si>
    <t>%  HDP</t>
  </si>
  <si>
    <t>1. Všeobecné verejné služby</t>
  </si>
  <si>
    <t>2. Obrana</t>
  </si>
  <si>
    <t>3. Verejný poriadok a bezpečnosť</t>
  </si>
  <si>
    <t>4. Ekonomická oblasť</t>
  </si>
  <si>
    <t>5. Ochrana životného prostredia</t>
  </si>
  <si>
    <t>6. Bývanie a občianska vybavenosť</t>
  </si>
  <si>
    <t>7. Zdravotníctvo</t>
  </si>
  <si>
    <t>8. Rekreácia, kultúra a náboženstvo</t>
  </si>
  <si>
    <t>9. Vzdelávanie</t>
  </si>
  <si>
    <t>10. Sociálne zabezpečenie</t>
  </si>
  <si>
    <t>Celkové výdavky</t>
  </si>
  <si>
    <t>Tabuľka 4.c.ii) Výdavky verejnej správy podľa klasifikácie COFOG</t>
  </si>
  <si>
    <t>2. Výdavky na dávky v nezamestnanosti nesúvisiace s opatreniami vlády (cyklická zložka)</t>
  </si>
  <si>
    <t xml:space="preserve"> - prijaté granty (štátneho rozpočtu, VVŠ, NJF)</t>
  </si>
  <si>
    <t xml:space="preserve"> - územná samospráva</t>
  </si>
  <si>
    <t xml:space="preserve"> - verejné zdravotné poistenie</t>
  </si>
  <si>
    <t xml:space="preserve"> - ostatné subjekty</t>
  </si>
  <si>
    <t>(+) znamená pozitívny vplyv na saldo (vyššie príjmy, úspora výdavkov)</t>
  </si>
  <si>
    <t>Pozn.: Metodika zaznamenávania výdavkov podľa funkčnej klasifikácie sa môže medzi jednotlivými krajinami líšiť. Toto môže spôsobiť, že v rámci rovnakej položky vystupujú v rôznych krajinách odlišné dáta (napr. zdaňované a nezdaňované dôchodky). Klasifikácia COFOG tiež nezohľadňuje výdavky realizované cez daňový systém (napr. daňové bonusy). CV – Celkové výdavky verejnej správy. Zdroj: MF SR</t>
  </si>
  <si>
    <r>
      <t xml:space="preserve">Tab X:  Porovnanie bilancie výdavkov a príjmov a scenára nezmenených politík v roku 2014 </t>
    </r>
    <r>
      <rPr>
        <sz val="10"/>
        <color theme="0"/>
        <rFont val="Arial Narrow"/>
        <family val="2"/>
        <charset val="238"/>
      </rPr>
      <t>(% HDP)</t>
    </r>
  </si>
  <si>
    <t>2014*</t>
  </si>
  <si>
    <t>- opatrenia s neutrálnym vplyvom na saldo VS</t>
  </si>
  <si>
    <t>- jednorazové výdavky</t>
  </si>
  <si>
    <t>- štrukturálne výdavky</t>
  </si>
  <si>
    <r>
      <t xml:space="preserve">Tab 12:  Štruktúra opatrení v návrhu rozpočtu verejnej správy </t>
    </r>
    <r>
      <rPr>
        <sz val="10"/>
        <color rgb="FFFFFFFF"/>
        <rFont val="Arial Narrow"/>
        <family val="2"/>
        <charset val="238"/>
      </rPr>
      <t>(% HDP, porovnanie s NPC)</t>
    </r>
  </si>
  <si>
    <r>
      <t xml:space="preserve">Tabuľka 2a: Vývoj rozpočtov verejnej správy </t>
    </r>
    <r>
      <rPr>
        <sz val="10"/>
        <color indexed="9"/>
        <rFont val="Arial Narrow"/>
        <family val="2"/>
        <charset val="238"/>
      </rPr>
      <t>(v mil. eur)</t>
    </r>
  </si>
  <si>
    <r>
      <t xml:space="preserve">Tabuľka 1d - Sektorová bilancia </t>
    </r>
    <r>
      <rPr>
        <sz val="10"/>
        <color rgb="FFFFFFFF"/>
        <rFont val="Arial Narrow"/>
        <family val="2"/>
        <charset val="238"/>
      </rPr>
      <t xml:space="preserve"> (% HDP) </t>
    </r>
  </si>
  <si>
    <t>Tabuľka 4b: Výdavky vylúčené z výdavkového agregátu</t>
  </si>
  <si>
    <t>Tabuľka 4c.i) Celkové verejné výdavky na vzdelávanie, zdravotníctvo a zamestnanosť</t>
  </si>
  <si>
    <t>Zamestnanosť</t>
  </si>
  <si>
    <t>Aktuálny odhad salda verejnej správy v roku 2014</t>
  </si>
  <si>
    <t>ZMENY OPROTI SCHVÁLENÉMU ROZPOČTU</t>
  </si>
  <si>
    <t>(ESA 2010; na konsolidovanej báze; bez EÚ prostriedkov)</t>
  </si>
  <si>
    <t>Pôvodný schodok RVS</t>
  </si>
  <si>
    <t>Schválený rozpočet VS schodok (ESA95)</t>
  </si>
  <si>
    <r>
      <t xml:space="preserve"> Rozpočet verejnej správy  - schodok</t>
    </r>
    <r>
      <rPr>
        <sz val="8"/>
        <color rgb="FF000000"/>
        <rFont val="Times New Roman"/>
        <family val="1"/>
        <charset val="238"/>
      </rPr>
      <t xml:space="preserve"> (ESA 95)</t>
    </r>
  </si>
  <si>
    <t>Príjmy z EÚ</t>
  </si>
  <si>
    <t>Zmeny oproti schválenému rozpočtu</t>
  </si>
  <si>
    <t>1. Vplyv zmeny príjmov verejnej správy</t>
  </si>
  <si>
    <t>Výdavky EÚ</t>
  </si>
  <si>
    <t>check</t>
  </si>
  <si>
    <t>Daňové a odvodové príjmy verejnej správy</t>
  </si>
  <si>
    <t>Pohľadávka EÚ</t>
  </si>
  <si>
    <t xml:space="preserve"> - daňové príjmy</t>
  </si>
  <si>
    <t xml:space="preserve">z toho: vplyv ESA2010 </t>
  </si>
  <si>
    <r>
      <t xml:space="preserve">Daňové príjmy ŠR, vrátane sankcií a VPÚ </t>
    </r>
    <r>
      <rPr>
        <i/>
        <sz val="8"/>
        <rFont val="Arial Narrow"/>
        <family val="2"/>
        <charset val="238"/>
      </rPr>
      <t>(akruál)</t>
    </r>
  </si>
  <si>
    <t>z toho: vplyv ESA2010 (vrátane VPÚ)</t>
  </si>
  <si>
    <t xml:space="preserve"> - odvodové príjmy</t>
  </si>
  <si>
    <t>Nedaňové</t>
  </si>
  <si>
    <t>Daňový kredit a daňový bonus ESA 2010</t>
  </si>
  <si>
    <t>Vybrané nedaňové príjmy</t>
  </si>
  <si>
    <t xml:space="preserve"> - zníženie štátom plateného poistného</t>
  </si>
  <si>
    <t>Výpadok z príjmov z dividend</t>
  </si>
  <si>
    <r>
      <t xml:space="preserve">Príjmy z dividend ŠR od FNM SR </t>
    </r>
    <r>
      <rPr>
        <i/>
        <sz val="8"/>
        <rFont val="Arial Narrow"/>
        <family val="2"/>
        <charset val="238"/>
      </rPr>
      <t>(cash)</t>
    </r>
  </si>
  <si>
    <t>Výpadok príjmov z dividend</t>
  </si>
  <si>
    <t xml:space="preserve"> - očak. vplyv na daň. a odvod. príjmy z titulu kolekt. vyjedn.</t>
  </si>
  <si>
    <t xml:space="preserve"> - SPP</t>
  </si>
  <si>
    <t>Príjmy z dividend ŠR (cash)</t>
  </si>
  <si>
    <t>Iné ako daňové príjmy verejnej správy</t>
  </si>
  <si>
    <t xml:space="preserve"> - SEPS</t>
  </si>
  <si>
    <t>Iné ako daňové príjmy ŠR</t>
  </si>
  <si>
    <t>Príjmy novo zaradených subjektov, ktoré neboli súčasťou schváleného rozpočtu</t>
  </si>
  <si>
    <t xml:space="preserve"> - Ostatné</t>
  </si>
  <si>
    <t xml:space="preserve">   - prijmy z prenájmu</t>
  </si>
  <si>
    <t xml:space="preserve"> - Železnice SR</t>
  </si>
  <si>
    <t>Výpadok z predaja emisných kvót</t>
  </si>
  <si>
    <t xml:space="preserve">   - administratívne poplatky (pokuty PMÚ - kartel doprava 44 657 tis. eur)</t>
  </si>
  <si>
    <t xml:space="preserve"> - Národná diaľničná spoločnosť, a. s.</t>
  </si>
  <si>
    <t xml:space="preserve">   - kapitálové príjmy (výpadok emisií MŽP SR)</t>
  </si>
  <si>
    <t>Výpadok z predaja digitálnej dividendy</t>
  </si>
  <si>
    <t xml:space="preserve"> - dopravné podniky miest (BA, BB, ZA, KE)</t>
  </si>
  <si>
    <t xml:space="preserve">   - úrokové príjmy</t>
  </si>
  <si>
    <t>Pokuta PMÚ - dopr. kartel</t>
  </si>
  <si>
    <t xml:space="preserve"> - Agentúra pre núdzové zásoby ropy a ropných výrobkov</t>
  </si>
  <si>
    <t xml:space="preserve">   - digitálna dividenda - Telekominukačný úrad</t>
  </si>
  <si>
    <t>Ostatné</t>
  </si>
  <si>
    <t>Pozitíva iných ako daňových príjmov</t>
  </si>
  <si>
    <t xml:space="preserve">   - iné nedaňové príjmy</t>
  </si>
  <si>
    <t>Korekcie k EÚ fondom (zníženie EU príjmov)</t>
  </si>
  <si>
    <t>Prijaté granty (štátny rozpočet, VVŠ, NJF)</t>
  </si>
  <si>
    <t xml:space="preserve">   - granty a transfery</t>
  </si>
  <si>
    <t xml:space="preserve"> - pokuta PMÚ - kartel doprava </t>
  </si>
  <si>
    <t>Výdavky na obsluhu štátneho dlhu</t>
  </si>
  <si>
    <t xml:space="preserve">Úspora výdavkov na spolufinancovanie a do rozpočtu EÚ </t>
  </si>
  <si>
    <t xml:space="preserve"> - príjmy z podnikateľskej činnosti verejných vysokých škôl</t>
  </si>
  <si>
    <t>Prostriedky na spolufinancovanie</t>
  </si>
  <si>
    <t>Dlh zdravotníckych zariadení</t>
  </si>
  <si>
    <t>Negatíva iných ako daňových príjmov</t>
  </si>
  <si>
    <t>Odvod do rozpočtu EÚ</t>
  </si>
  <si>
    <t>Šetrenie z dlhovej brzdy (viazanie 3%)</t>
  </si>
  <si>
    <t xml:space="preserve"> - dividendy zo spoločností s majetkovou účasťou štátu, resp. FNM SR</t>
  </si>
  <si>
    <t xml:space="preserve">   - úspora na odvode roku 2014</t>
  </si>
  <si>
    <t>Vyššie úrokové náklady</t>
  </si>
  <si>
    <t xml:space="preserve"> - digitálna dividenda</t>
  </si>
  <si>
    <t>Digitálna dividenda</t>
  </si>
  <si>
    <t xml:space="preserve">   - úspora na odvode roku 2013</t>
  </si>
  <si>
    <t xml:space="preserve"> - kapitálové príjmy</t>
  </si>
  <si>
    <t>Transfer Sociálnej poisťovni</t>
  </si>
  <si>
    <t xml:space="preserve"> - príjmy z predaja emisných kvót (EF -12 mil. €, ŠR -49 mil. €)</t>
  </si>
  <si>
    <t>Príjmy z predaja emisných kvót</t>
  </si>
  <si>
    <t>Ďalšie výdavky štátneho rozpočtu</t>
  </si>
  <si>
    <t>Hospodárenie nových subjektov VS</t>
  </si>
  <si>
    <t>Pohľadávky</t>
  </si>
  <si>
    <t xml:space="preserve">   - osobné výdavky</t>
  </si>
  <si>
    <t xml:space="preserve"> - pohľadávky subjektov verejnej správy z obchodného styku</t>
  </si>
  <si>
    <t xml:space="preserve">   - tovary a služby</t>
  </si>
  <si>
    <t xml:space="preserve"> - trvalé zníženie pohľadávky SR voči EÚ - korekcie EÚ</t>
  </si>
  <si>
    <t>EÚ korekcie (zníženie EU pohľadávky)</t>
  </si>
  <si>
    <t xml:space="preserve">   - bežné transfery</t>
  </si>
  <si>
    <t xml:space="preserve">2. Vplyv zmeny výdavkov verejnej správy </t>
  </si>
  <si>
    <t xml:space="preserve">   - kapitálové výdavky</t>
  </si>
  <si>
    <t>Ďalšie výdavkové tituly štátneho rozpočtu</t>
  </si>
  <si>
    <t xml:space="preserve">   - viazanie výdavkov ŠR z titulu aktivácie dlhovej brzdy (3 % z upravených výdavkov ŠR)</t>
  </si>
  <si>
    <t>Zhoršené hospodárenie ostatných subjektov</t>
  </si>
  <si>
    <t xml:space="preserve"> - úspora z titulu vyššieho objemu transferov pre OSVS (BT 245 mil.€ a KT 319 mil.€)</t>
  </si>
  <si>
    <t>ŠFA - osobitný odvod vybraných finančných inštitúcií</t>
  </si>
  <si>
    <t xml:space="preserve"> - viazanie výdavkov ŠR z titulu aktivácie dlhovej brzdy (3 % z upravených výdavkov ŠR)</t>
  </si>
  <si>
    <t>Dlhová brzda</t>
  </si>
  <si>
    <t>ŠFA - osob. odvod z podnikania v regul. odvetviach</t>
  </si>
  <si>
    <t>Verejné zdravotné poistenie</t>
  </si>
  <si>
    <t xml:space="preserve"> - ostatné konsolidované výdavky štátneho rozpočtu, vrátane štátnych finančných aktív</t>
  </si>
  <si>
    <t>ŠFA - prevod peň. prostr. zo zostatku zruš. vkladov na doručiteľa</t>
  </si>
  <si>
    <t>Verejné vysoké školy</t>
  </si>
  <si>
    <t xml:space="preserve"> - daňový kredit a výdavky na verejnoprospešný účel</t>
  </si>
  <si>
    <t>ESA2010 (vrátane VPU)</t>
  </si>
  <si>
    <t>ŠFA - vyhrad. materiál k infraštruktúre SR (uzn.vl.SR č.162/2013, bod B.2.)</t>
  </si>
  <si>
    <t xml:space="preserve">Výdavky na spolufinancovanie k fondom EÚ </t>
  </si>
  <si>
    <t>Výdavky na spolufinancovanie</t>
  </si>
  <si>
    <t>ŠFA - MBHS - dividendy</t>
  </si>
  <si>
    <t>Očakávaný schodok VS (ESA2010)</t>
  </si>
  <si>
    <t>ŠFA -  MO SR - Uznesenia vlády SR č. 364 zo dňa 09.07.2014</t>
  </si>
  <si>
    <t>Úrokové náklady verejnej správy</t>
  </si>
  <si>
    <t>ŠFA - vrátenie preplatku osob. odvod. v regul. odvetviach</t>
  </si>
  <si>
    <t>MF - odvod do rozpočtu EÚ za rok 2013 (stihlo sa vyplatiť do konca roku 2013)</t>
  </si>
  <si>
    <t>Výdavky ostatných subjektov verejnej správy</t>
  </si>
  <si>
    <t>MF - splátka pohľadávky dividend SEPS, a. s. z roku 2013</t>
  </si>
  <si>
    <t>Výdavky novo zaradených subjektov, ktoré neboli súčasťou schváleného rozpočtu</t>
  </si>
  <si>
    <t>MF - vplyv na daň. a odvod. príjmy - kolekt. vyjedn.- zapracované v daniach</t>
  </si>
  <si>
    <t>MF - korekcie EÚ</t>
  </si>
  <si>
    <t>MF - dlh zdravotníckych zariadení v roku 2014</t>
  </si>
  <si>
    <t>MF - superdividendy SPP, a. s. - VPS</t>
  </si>
  <si>
    <t>Štátny rozpočet - SPOLU</t>
  </si>
  <si>
    <t>Obce</t>
  </si>
  <si>
    <t>Dopravné podniky miest (BA, BB, ZA, KE)</t>
  </si>
  <si>
    <t xml:space="preserve"> - Sociálna poisťovňa</t>
  </si>
  <si>
    <t>VÚC</t>
  </si>
  <si>
    <t>Fond národného majetku SR</t>
  </si>
  <si>
    <t>vyhodenie dividend</t>
  </si>
  <si>
    <t xml:space="preserve"> - FNM SR</t>
  </si>
  <si>
    <t>Sociálna poisťovňa</t>
  </si>
  <si>
    <t xml:space="preserve"> - Verejné vysoké školy</t>
  </si>
  <si>
    <t xml:space="preserve"> - RTVS</t>
  </si>
  <si>
    <t>Environmentálny fond</t>
  </si>
  <si>
    <t>vyhodenie EAU</t>
  </si>
  <si>
    <t xml:space="preserve"> - Environmentálny fond</t>
  </si>
  <si>
    <t>Slovenská konsolidačná, a. s.</t>
  </si>
  <si>
    <t>Národný jadrový fond</t>
  </si>
  <si>
    <t>Záväzky</t>
  </si>
  <si>
    <t>RTVS</t>
  </si>
  <si>
    <r>
      <t xml:space="preserve"> Očakávaná skutočnosť  verejnej správy  - schodok </t>
    </r>
    <r>
      <rPr>
        <sz val="8"/>
        <color rgb="FF000000"/>
        <rFont val="Times New Roman"/>
        <family val="1"/>
        <charset val="238"/>
      </rPr>
      <t>(ESA 2010)</t>
    </r>
  </si>
  <si>
    <t>Slovenský pozemkový fond</t>
  </si>
  <si>
    <t>Železnice SR</t>
  </si>
  <si>
    <t>Národná diaľničná spoločnosť, a. s.</t>
  </si>
  <si>
    <t>Agentúra pre núdzové zásoby ropy a ropných výrobkov</t>
  </si>
  <si>
    <r>
      <t xml:space="preserve">Ostatné </t>
    </r>
    <r>
      <rPr>
        <i/>
        <sz val="9"/>
        <rFont val="Arial Narrow"/>
        <family val="2"/>
        <charset val="238"/>
      </rPr>
      <t>(neuvedené)</t>
    </r>
  </si>
  <si>
    <t>Ostatné subjekty VS - SPOLU</t>
  </si>
  <si>
    <t>Aktuálny schodok RVS</t>
  </si>
  <si>
    <r>
      <t xml:space="preserve">Transfery štátneho rozpočtu v rámci verejnej správy </t>
    </r>
    <r>
      <rPr>
        <sz val="8"/>
        <color rgb="FFFFFFFF"/>
        <rFont val="Times New Roman"/>
        <family val="1"/>
        <charset val="238"/>
      </rPr>
      <t>(v tis. eur)</t>
    </r>
  </si>
  <si>
    <t>Bežné</t>
  </si>
  <si>
    <t>Kapitálové</t>
  </si>
  <si>
    <t>SPOLU</t>
  </si>
  <si>
    <t>Príspevkové organizácie</t>
  </si>
  <si>
    <t>Štátny dlh</t>
  </si>
  <si>
    <t>CELKOM</t>
  </si>
  <si>
    <t>Obce - konsolidované transfery DP obcí</t>
  </si>
  <si>
    <t>Územná samospráva</t>
  </si>
  <si>
    <t>DPFO danovy bonus + zamestnanecka premia</t>
  </si>
  <si>
    <t>Vplyv ESA2010 (vrátane VPÚ)</t>
  </si>
  <si>
    <t>p.m. vplyv ESA2010</t>
  </si>
  <si>
    <t>zmena VPU</t>
  </si>
  <si>
    <t>ESA2010</t>
  </si>
  <si>
    <t>Nižšie transfery štátneho rozpočtu a ostatné</t>
  </si>
  <si>
    <t>Hospodárenie ostatných subjektov VS</t>
  </si>
  <si>
    <t>P.51g</t>
  </si>
  <si>
    <t>[1] TR-TE= B.9.</t>
  </si>
  <si>
    <t xml:space="preserve">Pozn: CV - Celkové výdavky verejnej správy. </t>
  </si>
  <si>
    <t>9. Podiel dlhu denominovaného v zahraničnej mene (% HDP)</t>
  </si>
  <si>
    <t>Pozn.:* Ide o splatnosť štátneho dlhu ku koncu roka</t>
  </si>
  <si>
    <t>D.62, D.632</t>
  </si>
  <si>
    <t>[1] P.11+P.12+P.131+D.39r+D.7r+D.9r (okrem D.91r)</t>
  </si>
  <si>
    <t>STARE</t>
  </si>
  <si>
    <t>Rast svetového HDP bez EU</t>
  </si>
  <si>
    <t>Rast importov vo svete v stálych cenách bez EU</t>
  </si>
  <si>
    <t xml:space="preserve">    Čisté pôžičky poskytnuté / prijaté verejnej správy (% HDP)</t>
  </si>
  <si>
    <t xml:space="preserve"> - Rozdiely medzi cash a akruálom</t>
  </si>
  <si>
    <t xml:space="preserve"> - Čistý nárast finančných aktív</t>
  </si>
  <si>
    <t xml:space="preserve"> - Efekty zhodnotenia a iné</t>
  </si>
  <si>
    <t>p.m. Implicitná úroková miera</t>
  </si>
  <si>
    <t>6. Likvidné finančné aktíva</t>
  </si>
  <si>
    <t>z toho: príjmy z privatizácie</t>
  </si>
  <si>
    <t xml:space="preserve">    Vývoj obyvateľstva v produktívnom veku (rast)</t>
  </si>
  <si>
    <t>Tabuľka 2c: Podmienené záväzky (% HDP)</t>
  </si>
  <si>
    <t xml:space="preserve">Tabuľka 4a:  Bilancia cieľovaných výdavkov a príjmov verejnej správy </t>
  </si>
  <si>
    <t>z toho:</t>
  </si>
  <si>
    <r>
      <t xml:space="preserve">Zdroj: </t>
    </r>
    <r>
      <rPr>
        <i/>
        <sz val="10"/>
        <color theme="1"/>
        <rFont val="Arial Narrow"/>
        <family val="2"/>
        <charset val="238"/>
      </rPr>
      <t>MF SR</t>
    </r>
  </si>
  <si>
    <r>
      <t>1.6. Ostatné</t>
    </r>
    <r>
      <rPr>
        <vertAlign val="superscript"/>
        <sz val="10"/>
        <color indexed="8"/>
        <rFont val="Arial Narrow"/>
        <family val="2"/>
        <charset val="238"/>
      </rPr>
      <t>1</t>
    </r>
  </si>
  <si>
    <r>
      <t>2.8. Ostatné</t>
    </r>
    <r>
      <rPr>
        <vertAlign val="superscript"/>
        <sz val="10"/>
        <color indexed="8"/>
        <rFont val="Arial Narrow"/>
        <family val="2"/>
        <charset val="238"/>
      </rPr>
      <t>2</t>
    </r>
  </si>
  <si>
    <r>
      <t>1.</t>
    </r>
    <r>
      <rPr>
        <i/>
        <sz val="10"/>
        <color indexed="8"/>
        <rFont val="Arial Narrow"/>
        <family val="2"/>
        <charset val="238"/>
      </rPr>
      <t xml:space="preserve"> </t>
    </r>
    <r>
      <rPr>
        <sz val="10"/>
        <color indexed="8"/>
        <rFont val="Arial Narrow"/>
        <family val="2"/>
        <charset val="238"/>
      </rPr>
      <t>Výdavky na programy EÚ plne kryté príjmami z fondov EÚ</t>
    </r>
  </si>
  <si>
    <t>Cena ropy (Brent, EUR/barel)</t>
  </si>
  <si>
    <t>Tabuľka 2b: Vývoj dlhu verejnej správy (% HDP)</t>
  </si>
  <si>
    <t>z toho: spojené s EFSF a ESM</t>
  </si>
  <si>
    <t>1.a. z toho investície plne kryté z príjmami z fondov EÚ</t>
  </si>
  <si>
    <t>3. HICP [1]</t>
  </si>
  <si>
    <t>3. Zmena príjmov z titulu opatrení (vplyv diskrečných príjmových opatrení)</t>
  </si>
  <si>
    <t>1. Hrubý dlh</t>
  </si>
  <si>
    <t>[2] D.29p + D.4p (okremt D.41p) +D.5p +D.7p +P.52+P.53+NP+D.8.</t>
  </si>
  <si>
    <t>[1] P.11+P.12+P.131+D.39r+D.7r+D.9r (okremt D.91r)</t>
  </si>
  <si>
    <r>
      <t>2.8. Ostatné</t>
    </r>
    <r>
      <rPr>
        <vertAlign val="superscript"/>
        <sz val="10"/>
        <color rgb="FF000000"/>
        <rFont val="Arial Narrow"/>
        <family val="2"/>
        <charset val="238"/>
      </rPr>
      <t>2</t>
    </r>
  </si>
  <si>
    <r>
      <t>1.6. Ostatné</t>
    </r>
    <r>
      <rPr>
        <vertAlign val="superscript"/>
        <sz val="10"/>
        <color rgb="FF000000"/>
        <rFont val="Arial Narrow"/>
        <family val="2"/>
        <charset val="238"/>
      </rPr>
      <t>1</t>
    </r>
  </si>
  <si>
    <t xml:space="preserve">       z toho</t>
  </si>
  <si>
    <t>[1] 3-mesačný Euribor</t>
  </si>
  <si>
    <t>[2] 10-ročný vládny dlhopis SR</t>
  </si>
  <si>
    <t>[1] Index v 2015 = 100</t>
  </si>
  <si>
    <t>2. Počet odpracovaných hodín (mil.) [2]</t>
  </si>
  <si>
    <t xml:space="preserve">3. Miera nezamestnanosti (%) [3]  </t>
  </si>
  <si>
    <t>[2] Podľa definície národných účtov</t>
  </si>
  <si>
    <t>[3] Harmonizovaná miera podľa Eurostatu (úrovne)</t>
  </si>
  <si>
    <t>[4] Reálne HDP na zamestnanú osobu</t>
  </si>
  <si>
    <t>[5] Reálne HDP na odpracovanú hodinu</t>
  </si>
  <si>
    <t>Krátkodobá úroková miera (ročný priemer) [1]</t>
  </si>
  <si>
    <t>Dlhodobá úroková miera (ročný priemer) [2]</t>
  </si>
  <si>
    <t>[1] Celková zamestnanosť podľa národných účtov, domáci koncept</t>
  </si>
  <si>
    <t xml:space="preserve">    Stav vkladov (mld. eur)</t>
  </si>
  <si>
    <t xml:space="preserve"> Nemecké dlhopisy - spready</t>
  </si>
  <si>
    <t>EDP B.9</t>
  </si>
  <si>
    <t>2. Čisté pôžičky poskytnuté / prijaté súkromného sektora</t>
  </si>
  <si>
    <t>Tabuľka 0a - Základné predpoklady</t>
  </si>
  <si>
    <t>Tabuľka 0b - Hlavné predpoklady</t>
  </si>
  <si>
    <t xml:space="preserve">    Stav úverov (mld. eur)</t>
  </si>
  <si>
    <t xml:space="preserve">        Úvery</t>
  </si>
  <si>
    <t>0,0 </t>
  </si>
  <si>
    <t>8.a. na príjmovej strane</t>
  </si>
  <si>
    <t>8.b na výdavkovej strane</t>
  </si>
  <si>
    <t>2020 (% of GDP)</t>
  </si>
  <si>
    <t>D.62+D.632</t>
  </si>
  <si>
    <t>D.7</t>
  </si>
  <si>
    <t>D.9</t>
  </si>
  <si>
    <t>z toho: spojené s medzinárodnými inštitúciami</t>
  </si>
  <si>
    <t>z toho: spojené s fin. inštitúciami s účasťou štátu</t>
  </si>
  <si>
    <t>z toho: spojené s garanciami COVID-19</t>
  </si>
  <si>
    <t>Príjmy z RRF grantov</t>
  </si>
  <si>
    <t>1. RRF granty zahrnuté v projekciách</t>
  </si>
  <si>
    <t>2. Vyplatené RRF granty z EÚ</t>
  </si>
  <si>
    <t>Výdavky financované RRF grantami</t>
  </si>
  <si>
    <t>3.Celkové bežné výdavky</t>
  </si>
  <si>
    <t>Z toho:</t>
  </si>
  <si>
    <t>- Odmeny zamestnancov</t>
  </si>
  <si>
    <t>- Medzispotreba</t>
  </si>
  <si>
    <t>- Sociálne dávky</t>
  </si>
  <si>
    <t>- Úrokové náklady</t>
  </si>
  <si>
    <t>- Dotácie</t>
  </si>
  <si>
    <t>- Bežné transfery</t>
  </si>
  <si>
    <t>4. Celkové kapitálové výdavky</t>
  </si>
  <si>
    <t>- Tvorba hrubého fixného kapitálu</t>
  </si>
  <si>
    <t>- Kapitálové transfery</t>
  </si>
  <si>
    <t>Iné výdavky financované z grantu</t>
  </si>
  <si>
    <t>5. Zníženie daňových príjmov</t>
  </si>
  <si>
    <t>6. Iné výdavky s vplyvom na príjmy</t>
  </si>
  <si>
    <t>ESA</t>
  </si>
  <si>
    <t>2021 (% HDP)</t>
  </si>
  <si>
    <t>2022 (% HDP)</t>
  </si>
  <si>
    <t>2023 (% HDP)</t>
  </si>
  <si>
    <t>2024 (% HDP)</t>
  </si>
  <si>
    <t>7. Finančné transakcie</t>
  </si>
  <si>
    <t>Pôžička z RRF</t>
  </si>
  <si>
    <t>1. Vyplatená RRF pôžička z EÚ</t>
  </si>
  <si>
    <t>2. Splatená RRF pôžička do EÚ</t>
  </si>
  <si>
    <t>Výdavky financované RRF pôžičkou</t>
  </si>
  <si>
    <t>Iné výdavky financované z pôžičky</t>
  </si>
  <si>
    <t>2025 (% HDP)</t>
  </si>
  <si>
    <t>2026 (% HDP)</t>
  </si>
  <si>
    <t xml:space="preserve">        Výnos 10-ročného štátneho dlhopisu SR (priemer)</t>
  </si>
  <si>
    <t xml:space="preserve">    NPL</t>
  </si>
  <si>
    <t>Tabuľka 3:  Bilancia  výdavkov a príjmov verejnej správy podľa scenára nezmenených politík (členenie podľa komponentov)</t>
  </si>
  <si>
    <t>2023 OS</t>
  </si>
  <si>
    <t>2024 NPC</t>
  </si>
  <si>
    <t>2023 = priebežný monitoring</t>
  </si>
  <si>
    <t/>
  </si>
  <si>
    <t>Pozn.: 2023 = priebežný monitoring</t>
  </si>
  <si>
    <t>4. Automatická zmena príjmov z dôvodu uplatňovania legislatívy</t>
  </si>
  <si>
    <t>[2] Primárne saldo je počítané ako saldo verejnej správy (B.9) plus (D.41, položka 6).</t>
  </si>
  <si>
    <t>[2] D.29p + D.4p (okrem D.41p) +D.5p +D.7p +P.5M+NP+D.8.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</si>
</sst>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S_k_-;\-* #,##0.00\ _S_k_-;_-* &quot;-&quot;??\ _S_k_-;_-@_-"/>
    <numFmt numFmtId="166" formatCode="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_-[$€-2]* #,##0.00_-;\-[$€-2]* #,##0.00_-;_-[$€-2]* &quot;-&quot;??_-"/>
    <numFmt numFmtId="173" formatCode="#,##0\ &quot;SIT&quot;;\-#,##0\ &quot;SIT&quot;"/>
    <numFmt numFmtId="174" formatCode="#,##0.0"/>
    <numFmt numFmtId="175" formatCode="&quot;$&quot;#,##0_);\(&quot;$&quot;#,##0\)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\$#,##0.00\ ;\(\$#,##0.00\)"/>
    <numFmt numFmtId="182" formatCode="_(* #,##0.00_);_(* \(#,##0.00\);_(* &quot;-&quot;??_);_(@_)"/>
    <numFmt numFmtId="183" formatCode="_-* #,##0.00\ &quot;Kč&quot;_-;\-* #,##0.00\ &quot;Kč&quot;_-;_-* &quot;-&quot;??\ &quot;Kč&quot;_-;_-@_-"/>
    <numFmt numFmtId="184" formatCode="[$-409]mmm\-yy;@"/>
    <numFmt numFmtId="185" formatCode="_-* #,##0.0\ _S_k_-;\-* #,##0.0\ _S_k_-;_-* &quot;-&quot;??\ _S_k_-;_-@_-"/>
    <numFmt numFmtId="186" formatCode="#,##0_ ;\-#,##0\ "/>
    <numFmt numFmtId="187" formatCode="0.000"/>
    <numFmt numFmtId="188" formatCode="_-* #,##0.000\ _S_k_-;\-* #,##0.000\ _S_k_-;_-* &quot;-&quot;??\ _S_k_-;_-@_-"/>
    <numFmt numFmtId="189" formatCode="_-* #,##0.000\ _€_-;\-* #,##0.000\ _€_-;_-* &quot;-&quot;???\ _€_-;_-@_-"/>
    <numFmt numFmtId="190" formatCode="_-* #,##0.000\ _€_-;\-* #,##0.000\ _€_-;_-* &quot;-&quot;?\ _€_-;_-@_-"/>
    <numFmt numFmtId="191" formatCode="_-* #,##0\ _S_k_-;\-* #,##0\ _S_k_-;_-* &quot;-&quot;??\ _S_k_-;_-@_-"/>
    <numFmt numFmtId="192" formatCode="_-* #,##0\ _€_-;\-* #,##0\ _€_-;_-* &quot;-&quot;???\ _€_-;_-@_-"/>
    <numFmt numFmtId="193" formatCode="#,##0.0_ ;\-#,##0.0\ "/>
    <numFmt numFmtId="194" formatCode="#,##0.0000_ ;\-#,##0.0000\ "/>
    <numFmt numFmtId="195" formatCode="#,##0.00000000"/>
    <numFmt numFmtId="196" formatCode="#,##0.00_ ;\-#,##0.00\ "/>
    <numFmt numFmtId="197" formatCode="#,##0.000"/>
    <numFmt numFmtId="198" formatCode="0.0%"/>
    <numFmt numFmtId="199" formatCode="_-* #,##0\ _€_-;\-* #,##0\ _€_-;_-* &quot;-&quot;??\ _€_-;_-@_-"/>
    <numFmt numFmtId="200" formatCode="#,##0.00000"/>
    <numFmt numFmtId="201" formatCode="_-* #,##0.0\ _€_-;\-* #,##0.0\ _€_-;_-* &quot;-&quot;?\ _€_-;_-@_-"/>
    <numFmt numFmtId="202" formatCode="_-* #,##0.00\ _€_-;\-* #,##0.00\ _€_-;_-* &quot;-&quot;?\ _€_-;_-@_-"/>
    <numFmt numFmtId="203" formatCode="&quot; &quot;#,##0.00&quot; &quot;;&quot;-&quot;#,##0.00&quot; &quot;;&quot; -&quot;00&quot; &quot;;&quot; &quot;@&quot; &quot;"/>
  </numFmts>
  <fonts count="142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FFFFFF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9"/>
      <name val="Times New Roman"/>
      <family val="1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i/>
      <sz val="8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</font>
    <font>
      <sz val="11"/>
      <color indexed="8"/>
      <name val="Calibri"/>
      <family val="2"/>
    </font>
    <font>
      <sz val="11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i/>
      <sz val="9"/>
      <name val="Arial Narrow"/>
      <family val="2"/>
      <charset val="238"/>
    </font>
    <font>
      <sz val="8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i/>
      <sz val="7"/>
      <color rgb="FF000000"/>
      <name val="Times New Roman"/>
      <family val="1"/>
      <charset val="238"/>
    </font>
    <font>
      <b/>
      <vertAlign val="superscript"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  <font>
      <vertAlign val="superscript"/>
      <sz val="7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rgb="FFFFFFFF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u/>
      <vertAlign val="superscript"/>
      <sz val="9"/>
      <color indexed="8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color rgb="FF000000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FFFF"/>
      <name val="Cambria"/>
      <family val="1"/>
      <charset val="238"/>
    </font>
    <font>
      <i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sz val="10"/>
      <color theme="0"/>
      <name val="Arial Narrow"/>
      <family val="2"/>
      <charset val="238"/>
    </font>
    <font>
      <b/>
      <sz val="8"/>
      <color rgb="FFFFFFFF"/>
      <name val="Times New Roman"/>
      <family val="1"/>
      <charset val="238"/>
    </font>
    <font>
      <b/>
      <sz val="9"/>
      <name val="Arial"/>
      <family val="2"/>
      <charset val="238"/>
    </font>
    <font>
      <sz val="8"/>
      <color rgb="FFFFFFFF"/>
      <name val="Times New Roman"/>
      <family val="1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i/>
      <sz val="8"/>
      <color rgb="FF000000"/>
      <name val="Times New Roman"/>
      <family val="1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8"/>
      <color rgb="FF000000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color rgb="FF2C9ADC"/>
      <name val="Arial Narrow"/>
      <family val="2"/>
      <charset val="238"/>
    </font>
    <font>
      <sz val="12"/>
      <name val="Helv"/>
    </font>
    <font>
      <b/>
      <sz val="10.5"/>
      <color indexed="8"/>
      <name val="Arial Narrow"/>
      <family val="2"/>
      <charset val="238"/>
    </font>
    <font>
      <b/>
      <sz val="8"/>
      <color rgb="FF2C9ADC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9"/>
      <color rgb="FF000000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color theme="1"/>
      <name val="Calibri"/>
      <family val="2"/>
      <scheme val="minor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</font>
    <font>
      <i/>
      <sz val="10"/>
      <color rgb="FF000000"/>
      <name val="Arial Narrow"/>
      <family val="2"/>
      <charset val="238"/>
    </font>
    <font>
      <vertAlign val="superscript"/>
      <sz val="10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vertAlign val="superscript"/>
      <sz val="10"/>
      <color rgb="FF000000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1"/>
      <name val="Arial"/>
      <family val="2"/>
      <charset val="238"/>
    </font>
    <font>
      <sz val="10"/>
      <name val="Garamond"/>
      <family val="1"/>
      <charset val="238"/>
    </font>
    <font>
      <sz val="11"/>
      <color theme="1"/>
      <name val="Garamond"/>
      <family val="2"/>
      <charset val="238"/>
    </font>
    <font>
      <sz val="10"/>
      <color rgb="FF000000"/>
      <name val="Arial"/>
      <family val="2"/>
      <charset val="238"/>
    </font>
    <font>
      <sz val="11"/>
      <color rgb="FFFFFFFF"/>
      <name val="Calibri"/>
      <family val="2"/>
      <charset val="238"/>
    </font>
    <font>
      <u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5"/>
      <color rgb="FF1F497D"/>
      <name val="Arial"/>
      <family val="2"/>
      <charset val="238"/>
    </font>
    <font>
      <u/>
      <sz val="10"/>
      <color rgb="FF800080"/>
      <name val="Arial"/>
      <family val="2"/>
      <charset val="238"/>
    </font>
    <font>
      <sz val="10"/>
      <color rgb="FF9C000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FF0000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14"/>
      <color theme="1"/>
      <name val="Arial Narrow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indexed="27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0"/>
      </patternFill>
    </fill>
    <fill>
      <patternFill patternType="solid">
        <fgColor rgb="FFD8D8D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35">
    <xf numFmtId="0" fontId="0" fillId="0" borderId="0"/>
    <xf numFmtId="0" fontId="15" fillId="0" borderId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20" fillId="0" borderId="4" applyNumberFormat="0" applyFont="0" applyFill="0" applyAlignment="0" applyProtection="0"/>
    <xf numFmtId="172" fontId="20" fillId="0" borderId="4" applyNumberFormat="0" applyFont="0" applyFill="0" applyAlignment="0" applyProtection="0"/>
    <xf numFmtId="3" fontId="15" fillId="3" borderId="0" applyFont="0" applyFill="0" applyBorder="0" applyAlignment="0" applyProtection="0"/>
    <xf numFmtId="3" fontId="15" fillId="3" borderId="0" applyFont="0" applyFill="0" applyBorder="0" applyAlignment="0" applyProtection="0"/>
    <xf numFmtId="173" fontId="15" fillId="3" borderId="0" applyFont="0" applyFill="0" applyBorder="0" applyAlignment="0" applyProtection="0"/>
    <xf numFmtId="173" fontId="15" fillId="3" borderId="0" applyFont="0" applyFill="0" applyBorder="0" applyAlignment="0" applyProtection="0"/>
    <xf numFmtId="0" fontId="15" fillId="3" borderId="0" applyFont="0" applyFill="0" applyBorder="0" applyAlignment="0" applyProtection="0"/>
    <xf numFmtId="0" fontId="15" fillId="3" borderId="0" applyFont="0" applyFill="0" applyBorder="0" applyAlignment="0" applyProtection="0"/>
    <xf numFmtId="172" fontId="15" fillId="3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3" fontId="21" fillId="0" borderId="0" applyFont="0" applyFill="0" applyBorder="0" applyAlignment="0" applyProtection="0">
      <alignment vertical="top"/>
    </xf>
    <xf numFmtId="3" fontId="20" fillId="0" borderId="0" applyFont="0" applyFill="0" applyBorder="0" applyAlignment="0" applyProtection="0"/>
    <xf numFmtId="2" fontId="15" fillId="3" borderId="0" applyFont="0" applyFill="0" applyBorder="0" applyAlignment="0" applyProtection="0"/>
    <xf numFmtId="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15" fillId="3" borderId="0" applyFont="0" applyFill="0" applyBorder="0" applyAlignment="0" applyProtection="0"/>
    <xf numFmtId="2" fontId="15" fillId="3" borderId="0" applyFont="0" applyFill="0" applyBorder="0" applyAlignment="0" applyProtection="0"/>
    <xf numFmtId="2" fontId="15" fillId="3" borderId="0" applyFont="0" applyFill="0" applyBorder="0" applyAlignment="0" applyProtection="0"/>
    <xf numFmtId="0" fontId="23" fillId="3" borderId="0" applyNumberFormat="0" applyFont="0" applyFill="0" applyAlignment="0" applyProtection="0"/>
    <xf numFmtId="172" fontId="23" fillId="3" borderId="0" applyNumberFormat="0" applyFont="0" applyFill="0" applyAlignment="0" applyProtection="0"/>
    <xf numFmtId="0" fontId="24" fillId="3" borderId="0" applyNumberFormat="0" applyFont="0" applyFill="0" applyAlignment="0" applyProtection="0"/>
    <xf numFmtId="172" fontId="24" fillId="3" borderId="0" applyNumberFormat="0" applyFon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1" fillId="0" borderId="0" applyFont="0" applyFill="0" applyBorder="0" applyAlignment="0" applyProtection="0">
      <alignment vertical="top"/>
    </xf>
    <xf numFmtId="175" fontId="20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0" fillId="0" borderId="0"/>
    <xf numFmtId="0" fontId="26" fillId="0" borderId="0"/>
    <xf numFmtId="172" fontId="26" fillId="0" borderId="0"/>
    <xf numFmtId="0" fontId="27" fillId="0" borderId="0"/>
    <xf numFmtId="0" fontId="21" fillId="0" borderId="0"/>
    <xf numFmtId="172" fontId="15" fillId="0" borderId="0"/>
    <xf numFmtId="0" fontId="15" fillId="0" borderId="0"/>
    <xf numFmtId="0" fontId="8" fillId="0" borderId="0"/>
    <xf numFmtId="0" fontId="21" fillId="0" borderId="0"/>
    <xf numFmtId="0" fontId="28" fillId="0" borderId="0"/>
    <xf numFmtId="172" fontId="21" fillId="0" borderId="0"/>
    <xf numFmtId="0" fontId="15" fillId="0" borderId="0"/>
    <xf numFmtId="172" fontId="15" fillId="0" borderId="0"/>
    <xf numFmtId="0" fontId="15" fillId="0" borderId="0"/>
    <xf numFmtId="172" fontId="15" fillId="0" borderId="0"/>
    <xf numFmtId="0" fontId="21" fillId="0" borderId="0"/>
    <xf numFmtId="172" fontId="21" fillId="0" borderId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15" fillId="4" borderId="5" applyNumberFormat="0" applyProtection="0">
      <alignment horizontal="left" vertical="center" indent="1"/>
    </xf>
    <xf numFmtId="0" fontId="15" fillId="4" borderId="5" applyNumberFormat="0" applyProtection="0">
      <alignment horizontal="left" vertical="center" indent="1"/>
    </xf>
    <xf numFmtId="172" fontId="15" fillId="4" borderId="5" applyNumberFormat="0" applyProtection="0">
      <alignment horizontal="left" vertical="center" indent="1"/>
    </xf>
    <xf numFmtId="0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center" indent="1"/>
    </xf>
    <xf numFmtId="172" fontId="15" fillId="5" borderId="5" applyNumberFormat="0" applyProtection="0">
      <alignment horizontal="left" vertical="center" indent="1"/>
    </xf>
    <xf numFmtId="4" fontId="29" fillId="6" borderId="5" applyNumberFormat="0" applyProtection="0">
      <alignment horizontal="right" vertical="center"/>
    </xf>
    <xf numFmtId="0" fontId="30" fillId="0" borderId="0"/>
    <xf numFmtId="0" fontId="15" fillId="0" borderId="0" applyNumberFormat="0"/>
    <xf numFmtId="0" fontId="15" fillId="0" borderId="0" applyNumberFormat="0"/>
    <xf numFmtId="172" fontId="15" fillId="0" borderId="0" applyNumberFormat="0"/>
    <xf numFmtId="0" fontId="15" fillId="3" borderId="6" applyNumberFormat="0" applyFont="0" applyBorder="0" applyAlignment="0" applyProtection="0"/>
    <xf numFmtId="172" fontId="15" fillId="3" borderId="6" applyNumberFormat="0" applyFont="0" applyBorder="0" applyAlignment="0" applyProtection="0"/>
    <xf numFmtId="0" fontId="31" fillId="0" borderId="0" applyNumberFormat="0" applyFill="0" applyBorder="0" applyAlignment="0" applyProtection="0"/>
    <xf numFmtId="172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2" fontId="32" fillId="0" borderId="0" applyNumberFormat="0" applyFill="0" applyBorder="0" applyAlignment="0" applyProtection="0"/>
    <xf numFmtId="166" fontId="33" fillId="0" borderId="0">
      <alignment horizontal="right"/>
    </xf>
    <xf numFmtId="0" fontId="34" fillId="0" borderId="0" applyProtection="0"/>
    <xf numFmtId="172" fontId="34" fillId="0" borderId="0" applyProtection="0"/>
    <xf numFmtId="181" fontId="34" fillId="0" borderId="0" applyProtection="0"/>
    <xf numFmtId="0" fontId="35" fillId="0" borderId="0" applyProtection="0"/>
    <xf numFmtId="172" fontId="35" fillId="0" borderId="0" applyProtection="0"/>
    <xf numFmtId="0" fontId="36" fillId="0" borderId="0" applyProtection="0"/>
    <xf numFmtId="172" fontId="36" fillId="0" borderId="0" applyProtection="0"/>
    <xf numFmtId="0" fontId="34" fillId="0" borderId="7" applyProtection="0"/>
    <xf numFmtId="172" fontId="34" fillId="0" borderId="7" applyProtection="0"/>
    <xf numFmtId="0" fontId="34" fillId="0" borderId="0"/>
    <xf numFmtId="10" fontId="34" fillId="0" borderId="0" applyProtection="0"/>
    <xf numFmtId="0" fontId="34" fillId="0" borderId="0"/>
    <xf numFmtId="172" fontId="34" fillId="0" borderId="0"/>
    <xf numFmtId="2" fontId="34" fillId="0" borderId="0" applyProtection="0"/>
    <xf numFmtId="4" fontId="34" fillId="0" borderId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27" fillId="0" borderId="0"/>
    <xf numFmtId="0" fontId="42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8" fillId="0" borderId="0"/>
    <xf numFmtId="0" fontId="28" fillId="0" borderId="0"/>
    <xf numFmtId="0" fontId="2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3" borderId="6" applyNumberFormat="0" applyFont="0" applyBorder="0" applyAlignment="0" applyProtection="0"/>
    <xf numFmtId="9" fontId="15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43" fillId="0" borderId="0"/>
    <xf numFmtId="3" fontId="21" fillId="0" borderId="0" applyFont="0" applyFill="0" applyBorder="0" applyAlignment="0" applyProtection="0">
      <alignment vertical="top"/>
    </xf>
    <xf numFmtId="3" fontId="21" fillId="0" borderId="0" applyFont="0" applyFill="0" applyBorder="0" applyAlignment="0" applyProtection="0">
      <alignment vertical="top"/>
    </xf>
    <xf numFmtId="175" fontId="21" fillId="0" borderId="0" applyFont="0" applyFill="0" applyBorder="0" applyAlignment="0" applyProtection="0">
      <alignment vertical="top"/>
    </xf>
    <xf numFmtId="175" fontId="21" fillId="0" borderId="0" applyFont="0" applyFill="0" applyBorder="0" applyAlignment="0" applyProtection="0">
      <alignment vertical="top"/>
    </xf>
    <xf numFmtId="184" fontId="30" fillId="0" borderId="0"/>
    <xf numFmtId="0" fontId="21" fillId="0" borderId="0"/>
    <xf numFmtId="0" fontId="21" fillId="0" borderId="0"/>
    <xf numFmtId="0" fontId="21" fillId="0" borderId="0"/>
    <xf numFmtId="4" fontId="29" fillId="13" borderId="18" applyNumberFormat="0" applyProtection="0">
      <alignment horizontal="left" vertical="center" indent="1"/>
    </xf>
    <xf numFmtId="0" fontId="70" fillId="0" borderId="0"/>
    <xf numFmtId="4" fontId="29" fillId="6" borderId="27" applyNumberFormat="0" applyProtection="0">
      <alignment horizontal="right" vertical="center"/>
    </xf>
    <xf numFmtId="172" fontId="15" fillId="5" borderId="27" applyNumberFormat="0" applyProtection="0">
      <alignment horizontal="left" vertical="center" indent="1"/>
    </xf>
    <xf numFmtId="0" fontId="15" fillId="5" borderId="27" applyNumberFormat="0" applyProtection="0">
      <alignment horizontal="left" vertical="center" indent="1"/>
    </xf>
    <xf numFmtId="0" fontId="15" fillId="5" borderId="27" applyNumberFormat="0" applyProtection="0">
      <alignment horizontal="left" vertical="center" indent="1"/>
    </xf>
    <xf numFmtId="172" fontId="15" fillId="4" borderId="27" applyNumberFormat="0" applyProtection="0">
      <alignment horizontal="left" vertical="center" indent="1"/>
    </xf>
    <xf numFmtId="0" fontId="15" fillId="4" borderId="27" applyNumberFormat="0" applyProtection="0">
      <alignment horizontal="left" vertical="center" indent="1"/>
    </xf>
    <xf numFmtId="0" fontId="15" fillId="4" borderId="27" applyNumberFormat="0" applyProtection="0">
      <alignment horizontal="left" vertical="center" indent="1"/>
    </xf>
    <xf numFmtId="172" fontId="15" fillId="0" borderId="0"/>
    <xf numFmtId="0" fontId="15" fillId="4" borderId="26" applyNumberFormat="0" applyProtection="0">
      <alignment horizontal="left" vertical="center" indent="1"/>
    </xf>
    <xf numFmtId="0" fontId="15" fillId="4" borderId="26" applyNumberFormat="0" applyProtection="0">
      <alignment horizontal="left" vertical="center" indent="1"/>
    </xf>
    <xf numFmtId="172" fontId="15" fillId="4" borderId="26" applyNumberFormat="0" applyProtection="0">
      <alignment horizontal="left" vertical="center" indent="1"/>
    </xf>
    <xf numFmtId="0" fontId="15" fillId="5" borderId="26" applyNumberFormat="0" applyProtection="0">
      <alignment horizontal="left" vertical="center" indent="1"/>
    </xf>
    <xf numFmtId="0" fontId="15" fillId="5" borderId="26" applyNumberFormat="0" applyProtection="0">
      <alignment horizontal="left" vertical="center" indent="1"/>
    </xf>
    <xf numFmtId="172" fontId="15" fillId="5" borderId="26" applyNumberFormat="0" applyProtection="0">
      <alignment horizontal="left" vertical="center" indent="1"/>
    </xf>
    <xf numFmtId="4" fontId="29" fillId="6" borderId="26" applyNumberFormat="0" applyProtection="0">
      <alignment horizontal="right"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8" fillId="0" borderId="0"/>
    <xf numFmtId="3" fontId="21" fillId="0" borderId="0" applyFont="0" applyFill="0" applyBorder="0" applyAlignment="0" applyProtection="0">
      <alignment vertical="top"/>
    </xf>
    <xf numFmtId="175" fontId="21" fillId="0" borderId="0" applyFont="0" applyFill="0" applyBorder="0" applyAlignment="0" applyProtection="0">
      <alignment vertical="top"/>
    </xf>
    <xf numFmtId="0" fontId="28" fillId="0" borderId="0"/>
    <xf numFmtId="0" fontId="21" fillId="0" borderId="0"/>
    <xf numFmtId="0" fontId="3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8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49" fillId="19" borderId="57" applyNumberFormat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8" fillId="0" borderId="0"/>
    <xf numFmtId="0" fontId="21" fillId="0" borderId="0"/>
    <xf numFmtId="4" fontId="29" fillId="13" borderId="27" applyNumberFormat="0" applyProtection="0">
      <alignment horizontal="left" vertical="center" indent="1"/>
    </xf>
    <xf numFmtId="0" fontId="107" fillId="0" borderId="0"/>
    <xf numFmtId="0" fontId="15" fillId="0" borderId="0"/>
    <xf numFmtId="0" fontId="5" fillId="0" borderId="0"/>
    <xf numFmtId="0" fontId="30" fillId="0" borderId="0"/>
    <xf numFmtId="0" fontId="44" fillId="0" borderId="0"/>
    <xf numFmtId="165" fontId="40" fillId="0" borderId="0" applyFont="0" applyFill="0" applyBorder="0" applyAlignment="0" applyProtection="0"/>
    <xf numFmtId="0" fontId="40" fillId="0" borderId="0"/>
    <xf numFmtId="0" fontId="4" fillId="0" borderId="0"/>
    <xf numFmtId="9" fontId="8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0" fontId="3" fillId="0" borderId="0"/>
    <xf numFmtId="0" fontId="27" fillId="0" borderId="0"/>
    <xf numFmtId="0" fontId="8" fillId="0" borderId="0"/>
    <xf numFmtId="0" fontId="123" fillId="0" borderId="0" applyNumberFormat="0" applyFill="0" applyBorder="0" applyAlignment="0" applyProtection="0"/>
    <xf numFmtId="184" fontId="124" fillId="0" borderId="0"/>
    <xf numFmtId="9" fontId="15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" fillId="0" borderId="0"/>
    <xf numFmtId="0" fontId="2" fillId="0" borderId="0"/>
    <xf numFmtId="9" fontId="2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7" fillId="0" borderId="0"/>
    <xf numFmtId="0" fontId="2" fillId="0" borderId="0"/>
    <xf numFmtId="0" fontId="126" fillId="0" borderId="0"/>
    <xf numFmtId="9" fontId="126" fillId="0" borderId="0" applyFont="0" applyFill="0" applyBorder="0" applyAlignment="0" applyProtection="0"/>
    <xf numFmtId="0" fontId="125" fillId="0" borderId="0"/>
    <xf numFmtId="0" fontId="46" fillId="0" borderId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7" fillId="0" borderId="0"/>
    <xf numFmtId="9" fontId="127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/>
    <xf numFmtId="0" fontId="128" fillId="0" borderId="0"/>
    <xf numFmtId="203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0" fontId="132" fillId="0" borderId="58" applyNumberFormat="0" applyFill="0" applyAlignment="0" applyProtection="0"/>
    <xf numFmtId="0" fontId="134" fillId="23" borderId="0" applyNumberFormat="0" applyBorder="0" applyAlignment="0" applyProtection="0"/>
    <xf numFmtId="0" fontId="131" fillId="22" borderId="57" applyNumberFormat="0" applyAlignment="0" applyProtection="0"/>
    <xf numFmtId="0" fontId="129" fillId="20" borderId="0" applyNumberFormat="0" applyBorder="0" applyAlignment="0" applyProtection="0"/>
    <xf numFmtId="0" fontId="129" fillId="21" borderId="0" applyNumberFormat="0" applyBorder="0" applyAlignment="0" applyProtection="0"/>
    <xf numFmtId="0" fontId="130" fillId="0" borderId="0" applyNumberFormat="0" applyFill="0" applyBorder="0" applyAlignment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33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0" fontId="27" fillId="0" borderId="0"/>
    <xf numFmtId="0" fontId="2" fillId="0" borderId="0"/>
    <xf numFmtId="0" fontId="8" fillId="0" borderId="0"/>
    <xf numFmtId="0" fontId="2" fillId="0" borderId="0"/>
    <xf numFmtId="0" fontId="40" fillId="0" borderId="0"/>
    <xf numFmtId="0" fontId="2" fillId="0" borderId="0"/>
    <xf numFmtId="9" fontId="40" fillId="0" borderId="0" applyFont="0" applyFill="0" applyBorder="0" applyAlignment="0" applyProtection="0"/>
    <xf numFmtId="0" fontId="125" fillId="0" borderId="0"/>
    <xf numFmtId="0" fontId="40" fillId="0" borderId="0"/>
    <xf numFmtId="165" fontId="40" fillId="0" borderId="0" applyFont="0" applyFill="0" applyBorder="0" applyAlignment="0" applyProtection="0"/>
    <xf numFmtId="0" fontId="136" fillId="0" borderId="0"/>
    <xf numFmtId="164" fontId="136" fillId="0" borderId="0" applyFont="0" applyFill="0" applyBorder="0" applyAlignment="0" applyProtection="0"/>
    <xf numFmtId="0" fontId="126" fillId="0" borderId="0"/>
    <xf numFmtId="0" fontId="126" fillId="0" borderId="0"/>
    <xf numFmtId="0" fontId="46" fillId="0" borderId="0"/>
    <xf numFmtId="9" fontId="46" fillId="0" borderId="0" applyFont="0" applyFill="0" applyBorder="0" applyAlignment="0" applyProtection="0"/>
    <xf numFmtId="0" fontId="2" fillId="0" borderId="0"/>
    <xf numFmtId="0" fontId="43" fillId="0" borderId="0"/>
    <xf numFmtId="0" fontId="40" fillId="0" borderId="0"/>
    <xf numFmtId="0" fontId="2" fillId="0" borderId="0"/>
    <xf numFmtId="0" fontId="4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72" fontId="15" fillId="5" borderId="27" applyNumberFormat="0" applyProtection="0">
      <alignment horizontal="left" vertical="center" indent="1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" fontId="29" fillId="13" borderId="59" applyNumberFormat="0" applyProtection="0">
      <alignment horizontal="left" vertical="center" indent="1"/>
    </xf>
    <xf numFmtId="0" fontId="15" fillId="0" borderId="0"/>
    <xf numFmtId="4" fontId="29" fillId="6" borderId="59" applyNumberFormat="0" applyProtection="0">
      <alignment horizontal="right" vertical="center"/>
    </xf>
    <xf numFmtId="172" fontId="15" fillId="5" borderId="59" applyNumberFormat="0" applyProtection="0">
      <alignment horizontal="left" vertical="center" indent="1"/>
    </xf>
    <xf numFmtId="0" fontId="15" fillId="5" borderId="59" applyNumberFormat="0" applyProtection="0">
      <alignment horizontal="left" vertical="center" indent="1"/>
    </xf>
    <xf numFmtId="0" fontId="15" fillId="5" borderId="59" applyNumberFormat="0" applyProtection="0">
      <alignment horizontal="left" vertical="center" indent="1"/>
    </xf>
    <xf numFmtId="172" fontId="15" fillId="4" borderId="59" applyNumberFormat="0" applyProtection="0">
      <alignment horizontal="left" vertical="center" indent="1"/>
    </xf>
    <xf numFmtId="0" fontId="15" fillId="4" borderId="59" applyNumberFormat="0" applyProtection="0">
      <alignment horizontal="left" vertical="center" indent="1"/>
    </xf>
    <xf numFmtId="0" fontId="15" fillId="4" borderId="59" applyNumberFormat="0" applyProtection="0">
      <alignment horizontal="left" vertical="center" indent="1"/>
    </xf>
    <xf numFmtId="0" fontId="15" fillId="4" borderId="59" applyNumberFormat="0" applyProtection="0">
      <alignment horizontal="left" vertical="center" indent="1"/>
    </xf>
    <xf numFmtId="0" fontId="15" fillId="4" borderId="59" applyNumberFormat="0" applyProtection="0">
      <alignment horizontal="left" vertical="center" indent="1"/>
    </xf>
    <xf numFmtId="172" fontId="15" fillId="4" borderId="59" applyNumberFormat="0" applyProtection="0">
      <alignment horizontal="left" vertical="center" indent="1"/>
    </xf>
    <xf numFmtId="0" fontId="15" fillId="5" borderId="59" applyNumberFormat="0" applyProtection="0">
      <alignment horizontal="left" vertical="center" indent="1"/>
    </xf>
    <xf numFmtId="0" fontId="15" fillId="5" borderId="59" applyNumberFormat="0" applyProtection="0">
      <alignment horizontal="left" vertical="center" indent="1"/>
    </xf>
    <xf numFmtId="172" fontId="15" fillId="5" borderId="59" applyNumberFormat="0" applyProtection="0">
      <alignment horizontal="left" vertical="center" indent="1"/>
    </xf>
    <xf numFmtId="4" fontId="29" fillId="6" borderId="5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27" applyNumberFormat="0" applyProtection="0">
      <alignment horizontal="left" vertical="center" indent="1"/>
    </xf>
    <xf numFmtId="0" fontId="15" fillId="5" borderId="27" applyNumberFormat="0" applyProtection="0">
      <alignment horizontal="left" vertical="center" indent="1"/>
    </xf>
    <xf numFmtId="172" fontId="15" fillId="4" borderId="27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5" fillId="5" borderId="27" applyNumberFormat="0" applyProtection="0">
      <alignment horizontal="left" vertical="center" indent="1"/>
    </xf>
    <xf numFmtId="0" fontId="15" fillId="4" borderId="27" applyNumberFormat="0" applyProtection="0">
      <alignment horizontal="left" vertical="center" indent="1"/>
    </xf>
    <xf numFmtId="4" fontId="29" fillId="13" borderId="59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4" fontId="29" fillId="6" borderId="27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70">
    <xf numFmtId="0" fontId="0" fillId="0" borderId="0" xfId="0"/>
    <xf numFmtId="0" fontId="27" fillId="0" borderId="0" xfId="107"/>
    <xf numFmtId="3" fontId="0" fillId="0" borderId="0" xfId="0" applyNumberFormat="1"/>
    <xf numFmtId="0" fontId="46" fillId="0" borderId="0" xfId="0" applyFont="1"/>
    <xf numFmtId="3" fontId="46" fillId="0" borderId="0" xfId="0" applyNumberFormat="1" applyFont="1"/>
    <xf numFmtId="185" fontId="56" fillId="0" borderId="19" xfId="97" applyNumberFormat="1" applyFont="1" applyBorder="1" applyAlignment="1">
      <alignment horizontal="right" vertical="center" wrapText="1"/>
    </xf>
    <xf numFmtId="185" fontId="56" fillId="0" borderId="23" xfId="97" applyNumberFormat="1" applyFont="1" applyBorder="1" applyAlignment="1">
      <alignment horizontal="right" vertical="center" wrapText="1"/>
    </xf>
    <xf numFmtId="0" fontId="17" fillId="0" borderId="0" xfId="0" applyFont="1" applyAlignment="1"/>
    <xf numFmtId="0" fontId="0" fillId="0" borderId="0" xfId="0" applyAlignment="1"/>
    <xf numFmtId="0" fontId="73" fillId="0" borderId="0" xfId="160" applyFont="1" applyAlignment="1"/>
    <xf numFmtId="0" fontId="66" fillId="0" borderId="0" xfId="160" applyFont="1" applyAlignment="1"/>
    <xf numFmtId="0" fontId="55" fillId="0" borderId="0" xfId="160" applyFont="1" applyAlignment="1"/>
    <xf numFmtId="0" fontId="74" fillId="0" borderId="0" xfId="160" applyFont="1" applyAlignment="1"/>
    <xf numFmtId="0" fontId="65" fillId="0" borderId="0" xfId="160" applyFont="1" applyAlignment="1"/>
    <xf numFmtId="0" fontId="65" fillId="0" borderId="19" xfId="160" applyFont="1" applyBorder="1" applyAlignment="1"/>
    <xf numFmtId="0" fontId="66" fillId="0" borderId="19" xfId="160" applyFont="1" applyBorder="1" applyAlignment="1">
      <alignment horizontal="center"/>
    </xf>
    <xf numFmtId="0" fontId="75" fillId="0" borderId="19" xfId="160" applyFont="1" applyBorder="1" applyAlignment="1">
      <alignment horizontal="center"/>
    </xf>
    <xf numFmtId="0" fontId="56" fillId="0" borderId="19" xfId="160" applyFont="1" applyBorder="1" applyAlignment="1">
      <alignment horizontal="center" vertical="center" wrapText="1"/>
    </xf>
    <xf numFmtId="0" fontId="74" fillId="0" borderId="19" xfId="160" applyFont="1" applyBorder="1" applyAlignment="1">
      <alignment wrapText="1"/>
    </xf>
    <xf numFmtId="2" fontId="66" fillId="0" borderId="19" xfId="160" applyNumberFormat="1" applyFont="1" applyBorder="1" applyAlignment="1">
      <alignment horizontal="right"/>
    </xf>
    <xf numFmtId="0" fontId="66" fillId="0" borderId="19" xfId="160" applyFont="1" applyBorder="1" applyAlignment="1">
      <alignment horizontal="right"/>
    </xf>
    <xf numFmtId="187" fontId="66" fillId="0" borderId="19" xfId="160" applyNumberFormat="1" applyFont="1" applyBorder="1" applyAlignment="1">
      <alignment horizontal="right"/>
    </xf>
    <xf numFmtId="0" fontId="65" fillId="0" borderId="19" xfId="160" applyFont="1" applyBorder="1" applyAlignment="1">
      <alignment wrapText="1"/>
    </xf>
    <xf numFmtId="0" fontId="66" fillId="0" borderId="28" xfId="160" applyFont="1" applyBorder="1" applyAlignment="1">
      <alignment horizontal="center"/>
    </xf>
    <xf numFmtId="0" fontId="66" fillId="0" borderId="29" xfId="160" applyFont="1" applyBorder="1" applyAlignment="1">
      <alignment horizontal="center"/>
    </xf>
    <xf numFmtId="49" fontId="65" fillId="0" borderId="19" xfId="160" applyNumberFormat="1" applyFont="1" applyBorder="1" applyAlignment="1">
      <alignment horizontal="left" wrapText="1"/>
    </xf>
    <xf numFmtId="0" fontId="65" fillId="0" borderId="19" xfId="160" applyFont="1" applyBorder="1" applyAlignment="1">
      <alignment horizontal="left" wrapText="1"/>
    </xf>
    <xf numFmtId="0" fontId="66" fillId="0" borderId="0" xfId="160" applyFont="1" applyAlignment="1">
      <alignment horizontal="center"/>
    </xf>
    <xf numFmtId="0" fontId="65" fillId="0" borderId="0" xfId="160" applyFont="1" applyAlignment="1">
      <alignment horizontal="center"/>
    </xf>
    <xf numFmtId="0" fontId="76" fillId="0" borderId="0" xfId="160" applyFont="1" applyAlignment="1"/>
    <xf numFmtId="0" fontId="58" fillId="0" borderId="0" xfId="160" applyFont="1" applyAlignment="1"/>
    <xf numFmtId="0" fontId="53" fillId="0" borderId="0" xfId="160" applyFont="1" applyAlignment="1">
      <alignment horizontal="justify"/>
    </xf>
    <xf numFmtId="0" fontId="54" fillId="0" borderId="0" xfId="160" applyFont="1"/>
    <xf numFmtId="0" fontId="53" fillId="0" borderId="19" xfId="160" applyFont="1" applyBorder="1" applyAlignment="1">
      <alignment wrapText="1"/>
    </xf>
    <xf numFmtId="0" fontId="57" fillId="0" borderId="19" xfId="160" applyFont="1" applyBorder="1" applyAlignment="1">
      <alignment horizontal="center" vertical="center" wrapText="1"/>
    </xf>
    <xf numFmtId="0" fontId="58" fillId="0" borderId="19" xfId="160" applyFont="1" applyBorder="1" applyAlignment="1">
      <alignment horizontal="center" wrapText="1"/>
    </xf>
    <xf numFmtId="0" fontId="58" fillId="0" borderId="19" xfId="160" applyFont="1" applyBorder="1" applyAlignment="1">
      <alignment wrapText="1"/>
    </xf>
    <xf numFmtId="188" fontId="56" fillId="0" borderId="19" xfId="97" applyNumberFormat="1" applyFont="1" applyBorder="1" applyAlignment="1">
      <alignment horizontal="right" vertical="center" wrapText="1"/>
    </xf>
    <xf numFmtId="188" fontId="55" fillId="0" borderId="0" xfId="160" applyNumberFormat="1" applyFont="1" applyAlignment="1"/>
    <xf numFmtId="0" fontId="58" fillId="0" borderId="20" xfId="160" applyFont="1" applyBorder="1" applyAlignment="1">
      <alignment horizontal="center" wrapText="1"/>
    </xf>
    <xf numFmtId="0" fontId="56" fillId="0" borderId="21" xfId="160" applyFont="1" applyBorder="1" applyAlignment="1">
      <alignment vertical="center" wrapText="1"/>
    </xf>
    <xf numFmtId="185" fontId="59" fillId="0" borderId="22" xfId="160" applyNumberFormat="1" applyFont="1" applyBorder="1" applyAlignment="1">
      <alignment vertical="center" wrapText="1"/>
    </xf>
    <xf numFmtId="0" fontId="58" fillId="0" borderId="19" xfId="160" applyFont="1" applyBorder="1" applyAlignment="1">
      <alignment horizontal="left" wrapText="1"/>
    </xf>
    <xf numFmtId="0" fontId="58" fillId="0" borderId="24" xfId="160" applyFont="1" applyBorder="1" applyAlignment="1">
      <alignment horizontal="left" wrapText="1"/>
    </xf>
    <xf numFmtId="185" fontId="56" fillId="0" borderId="22" xfId="160" applyNumberFormat="1" applyFont="1" applyBorder="1" applyAlignment="1">
      <alignment vertical="center" wrapText="1"/>
    </xf>
    <xf numFmtId="0" fontId="58" fillId="0" borderId="20" xfId="160" applyFont="1" applyBorder="1" applyAlignment="1">
      <alignment horizontal="left" wrapText="1"/>
    </xf>
    <xf numFmtId="189" fontId="55" fillId="0" borderId="0" xfId="160" applyNumberFormat="1" applyFont="1" applyAlignment="1"/>
    <xf numFmtId="190" fontId="66" fillId="0" borderId="0" xfId="160" applyNumberFormat="1" applyFont="1" applyAlignment="1">
      <alignment horizontal="center"/>
    </xf>
    <xf numFmtId="0" fontId="53" fillId="0" borderId="0" xfId="160" applyFont="1" applyAlignment="1"/>
    <xf numFmtId="0" fontId="53" fillId="0" borderId="0" xfId="160" applyFont="1" applyAlignment="1">
      <alignment horizontal="left"/>
    </xf>
    <xf numFmtId="185" fontId="59" fillId="0" borderId="23" xfId="160" applyNumberFormat="1" applyFont="1" applyBorder="1" applyAlignment="1">
      <alignment vertical="center" wrapText="1"/>
    </xf>
    <xf numFmtId="185" fontId="56" fillId="0" borderId="23" xfId="160" applyNumberFormat="1" applyFont="1" applyBorder="1" applyAlignment="1">
      <alignment vertical="center" wrapText="1"/>
    </xf>
    <xf numFmtId="0" fontId="54" fillId="0" borderId="0" xfId="160" applyFont="1" applyAlignment="1">
      <alignment horizontal="left"/>
    </xf>
    <xf numFmtId="0" fontId="67" fillId="0" borderId="0" xfId="160" applyFont="1" applyAlignment="1">
      <alignment horizontal="left" vertical="center"/>
    </xf>
    <xf numFmtId="0" fontId="28" fillId="0" borderId="0" xfId="160"/>
    <xf numFmtId="0" fontId="53" fillId="0" borderId="0" xfId="160" applyFont="1" applyBorder="1" applyAlignment="1">
      <alignment horizontal="center" vertical="center" wrapText="1"/>
    </xf>
    <xf numFmtId="0" fontId="79" fillId="0" borderId="0" xfId="160" applyFont="1" applyAlignment="1">
      <alignment vertical="center" wrapText="1"/>
    </xf>
    <xf numFmtId="0" fontId="58" fillId="0" borderId="19" xfId="160" applyFont="1" applyBorder="1" applyAlignment="1">
      <alignment horizontal="center" vertical="center" wrapText="1"/>
    </xf>
    <xf numFmtId="0" fontId="53" fillId="0" borderId="19" xfId="160" applyFont="1" applyBorder="1" applyAlignment="1">
      <alignment horizontal="center" vertical="center" wrapText="1"/>
    </xf>
    <xf numFmtId="0" fontId="79" fillId="0" borderId="0" xfId="160" applyFont="1" applyBorder="1" applyAlignment="1">
      <alignment vertical="center" wrapText="1"/>
    </xf>
    <xf numFmtId="0" fontId="53" fillId="0" borderId="24" xfId="160" applyFont="1" applyBorder="1" applyAlignment="1">
      <alignment horizontal="center" vertical="center" wrapText="1"/>
    </xf>
    <xf numFmtId="0" fontId="58" fillId="0" borderId="24" xfId="160" applyFont="1" applyBorder="1" applyAlignment="1">
      <alignment vertical="center" wrapText="1"/>
    </xf>
    <xf numFmtId="0" fontId="53" fillId="0" borderId="24" xfId="160" applyFont="1" applyBorder="1" applyAlignment="1">
      <alignment horizontal="right" vertical="center" wrapText="1"/>
    </xf>
    <xf numFmtId="0" fontId="58" fillId="0" borderId="25" xfId="160" applyFont="1" applyBorder="1" applyAlignment="1">
      <alignment vertical="center" wrapText="1"/>
    </xf>
    <xf numFmtId="0" fontId="53" fillId="0" borderId="11" xfId="160" applyFont="1" applyBorder="1" applyAlignment="1">
      <alignment horizontal="center" vertical="center" wrapText="1"/>
    </xf>
    <xf numFmtId="0" fontId="53" fillId="0" borderId="25" xfId="160" applyFont="1" applyBorder="1" applyAlignment="1">
      <alignment horizontal="center" vertical="center" wrapText="1"/>
    </xf>
    <xf numFmtId="0" fontId="53" fillId="0" borderId="25" xfId="160" applyFont="1" applyBorder="1" applyAlignment="1">
      <alignment horizontal="right" vertical="center" wrapText="1"/>
    </xf>
    <xf numFmtId="0" fontId="58" fillId="0" borderId="19" xfId="160" applyFont="1" applyBorder="1" applyAlignment="1">
      <alignment vertical="center" wrapText="1"/>
    </xf>
    <xf numFmtId="0" fontId="56" fillId="0" borderId="0" xfId="160" applyFont="1" applyAlignment="1">
      <alignment vertical="center" wrapText="1"/>
    </xf>
    <xf numFmtId="0" fontId="58" fillId="0" borderId="0" xfId="160" applyFont="1" applyAlignment="1">
      <alignment horizontal="justify" vertical="center"/>
    </xf>
    <xf numFmtId="0" fontId="53" fillId="0" borderId="0" xfId="160" applyFont="1" applyAlignment="1">
      <alignment horizontal="left" vertical="center"/>
    </xf>
    <xf numFmtId="0" fontId="79" fillId="0" borderId="0" xfId="160" applyFont="1" applyAlignment="1">
      <alignment vertical="center"/>
    </xf>
    <xf numFmtId="0" fontId="79" fillId="0" borderId="19" xfId="160" applyFont="1" applyBorder="1" applyAlignment="1">
      <alignment vertical="center" wrapText="1"/>
    </xf>
    <xf numFmtId="0" fontId="65" fillId="0" borderId="19" xfId="160" applyFont="1" applyBorder="1" applyAlignment="1">
      <alignment horizontal="center" vertical="center" wrapText="1"/>
    </xf>
    <xf numFmtId="0" fontId="75" fillId="0" borderId="0" xfId="160" applyFont="1" applyAlignment="1"/>
    <xf numFmtId="0" fontId="65" fillId="0" borderId="21" xfId="160" applyFont="1" applyBorder="1" applyAlignment="1">
      <alignment horizontal="center" vertical="center" wrapText="1"/>
    </xf>
    <xf numFmtId="0" fontId="53" fillId="0" borderId="23" xfId="160" applyFont="1" applyBorder="1" applyAlignment="1">
      <alignment horizontal="center" vertical="center" wrapText="1"/>
    </xf>
    <xf numFmtId="0" fontId="65" fillId="0" borderId="25" xfId="160" applyFont="1" applyBorder="1" applyAlignment="1">
      <alignment horizontal="center" vertical="center" wrapText="1"/>
    </xf>
    <xf numFmtId="0" fontId="65" fillId="0" borderId="12" xfId="160" applyFont="1" applyBorder="1" applyAlignment="1">
      <alignment horizontal="center" vertical="center" wrapText="1"/>
    </xf>
    <xf numFmtId="0" fontId="65" fillId="0" borderId="11" xfId="160" applyFont="1" applyBorder="1" applyAlignment="1">
      <alignment horizontal="center" vertical="center" wrapText="1"/>
    </xf>
    <xf numFmtId="0" fontId="65" fillId="0" borderId="19" xfId="160" applyFont="1" applyBorder="1" applyAlignment="1">
      <alignment vertical="center" wrapText="1"/>
    </xf>
    <xf numFmtId="0" fontId="76" fillId="0" borderId="0" xfId="160" applyFont="1" applyAlignment="1">
      <alignment vertical="center"/>
    </xf>
    <xf numFmtId="0" fontId="53" fillId="0" borderId="0" xfId="160" applyFont="1" applyAlignment="1">
      <alignment horizontal="justify" vertical="center"/>
    </xf>
    <xf numFmtId="0" fontId="58" fillId="0" borderId="0" xfId="160" applyFont="1" applyAlignment="1">
      <alignment horizontal="left" vertical="center"/>
    </xf>
    <xf numFmtId="0" fontId="74" fillId="0" borderId="16" xfId="160" applyFont="1" applyBorder="1" applyAlignment="1">
      <alignment vertical="center" wrapText="1"/>
    </xf>
    <xf numFmtId="0" fontId="74" fillId="0" borderId="24" xfId="160" applyFont="1" applyBorder="1" applyAlignment="1">
      <alignment vertical="center" wrapText="1"/>
    </xf>
    <xf numFmtId="0" fontId="74" fillId="0" borderId="17" xfId="160" applyFont="1" applyBorder="1" applyAlignment="1">
      <alignment horizontal="center" vertical="center" wrapText="1"/>
    </xf>
    <xf numFmtId="0" fontId="74" fillId="0" borderId="15" xfId="160" applyFont="1" applyBorder="1" applyAlignment="1">
      <alignment vertical="center" wrapText="1"/>
    </xf>
    <xf numFmtId="0" fontId="74" fillId="0" borderId="14" xfId="160" applyFont="1" applyBorder="1" applyAlignment="1">
      <alignment horizontal="center" vertical="center" wrapText="1"/>
    </xf>
    <xf numFmtId="0" fontId="74" fillId="0" borderId="20" xfId="160" applyFont="1" applyBorder="1" applyAlignment="1">
      <alignment horizontal="center" vertical="center" wrapText="1"/>
    </xf>
    <xf numFmtId="0" fontId="74" fillId="0" borderId="0" xfId="160" applyFont="1" applyBorder="1" applyAlignment="1">
      <alignment horizontal="center" vertical="center" wrapText="1"/>
    </xf>
    <xf numFmtId="0" fontId="74" fillId="0" borderId="13" xfId="160" applyFont="1" applyBorder="1" applyAlignment="1">
      <alignment horizontal="center" vertical="center" wrapText="1"/>
    </xf>
    <xf numFmtId="0" fontId="74" fillId="0" borderId="24" xfId="160" applyFont="1" applyBorder="1" applyAlignment="1">
      <alignment horizontal="center" vertical="center" wrapText="1"/>
    </xf>
    <xf numFmtId="0" fontId="74" fillId="0" borderId="19" xfId="160" applyFont="1" applyBorder="1" applyAlignment="1">
      <alignment horizontal="center" vertical="center" wrapText="1"/>
    </xf>
    <xf numFmtId="0" fontId="74" fillId="0" borderId="12" xfId="160" applyFont="1" applyBorder="1" applyAlignment="1">
      <alignment vertical="center" wrapText="1"/>
    </xf>
    <xf numFmtId="0" fontId="74" fillId="0" borderId="25" xfId="160" applyFont="1" applyBorder="1" applyAlignment="1">
      <alignment vertical="center" wrapText="1"/>
    </xf>
    <xf numFmtId="0" fontId="28" fillId="0" borderId="8" xfId="160" applyBorder="1" applyAlignment="1">
      <alignment vertical="center" wrapText="1"/>
    </xf>
    <xf numFmtId="0" fontId="74" fillId="0" borderId="8" xfId="160" applyFont="1" applyBorder="1" applyAlignment="1">
      <alignment vertical="center" wrapText="1"/>
    </xf>
    <xf numFmtId="0" fontId="74" fillId="0" borderId="16" xfId="160" applyFont="1" applyBorder="1" applyAlignment="1">
      <alignment horizontal="center" vertical="center" wrapText="1"/>
    </xf>
    <xf numFmtId="0" fontId="74" fillId="0" borderId="15" xfId="160" applyFont="1" applyBorder="1" applyAlignment="1">
      <alignment horizontal="center" vertical="center" wrapText="1"/>
    </xf>
    <xf numFmtId="49" fontId="53" fillId="0" borderId="19" xfId="160" applyNumberFormat="1" applyFont="1" applyBorder="1" applyAlignment="1">
      <alignment horizontal="left" vertical="center" wrapText="1"/>
    </xf>
    <xf numFmtId="0" fontId="53" fillId="0" borderId="19" xfId="160" applyFont="1" applyBorder="1" applyAlignment="1">
      <alignment horizontal="justify" vertical="center" wrapText="1"/>
    </xf>
    <xf numFmtId="0" fontId="53" fillId="0" borderId="21" xfId="160" applyFont="1" applyBorder="1" applyAlignment="1">
      <alignment horizontal="justify" vertical="center" wrapText="1"/>
    </xf>
    <xf numFmtId="0" fontId="53" fillId="0" borderId="16" xfId="160" applyFont="1" applyBorder="1" applyAlignment="1">
      <alignment vertical="center" wrapText="1"/>
    </xf>
    <xf numFmtId="0" fontId="53" fillId="0" borderId="24" xfId="160" applyFont="1" applyBorder="1" applyAlignment="1">
      <alignment horizontal="justify" vertical="center" wrapText="1"/>
    </xf>
    <xf numFmtId="0" fontId="53" fillId="0" borderId="17" xfId="160" applyFont="1" applyBorder="1" applyAlignment="1">
      <alignment horizontal="justify" vertical="center" wrapText="1"/>
    </xf>
    <xf numFmtId="0" fontId="53" fillId="0" borderId="15" xfId="160" applyFont="1" applyBorder="1" applyAlignment="1">
      <alignment horizontal="justify" vertical="center" wrapText="1"/>
    </xf>
    <xf numFmtId="49" fontId="53" fillId="0" borderId="19" xfId="160" applyNumberFormat="1" applyFont="1" applyBorder="1" applyAlignment="1">
      <alignment vertical="center" wrapText="1"/>
    </xf>
    <xf numFmtId="0" fontId="53" fillId="0" borderId="14" xfId="160" applyFont="1" applyBorder="1" applyAlignment="1">
      <alignment vertical="center" wrapText="1"/>
    </xf>
    <xf numFmtId="0" fontId="53" fillId="0" borderId="22" xfId="160" applyFont="1" applyBorder="1" applyAlignment="1">
      <alignment horizontal="justify" vertical="center" wrapText="1"/>
    </xf>
    <xf numFmtId="0" fontId="53" fillId="0" borderId="23" xfId="160" applyFont="1" applyBorder="1" applyAlignment="1">
      <alignment horizontal="justify" vertical="center" wrapText="1"/>
    </xf>
    <xf numFmtId="0" fontId="53" fillId="0" borderId="19" xfId="160" applyFont="1" applyBorder="1" applyAlignment="1">
      <alignment vertical="center" wrapText="1"/>
    </xf>
    <xf numFmtId="0" fontId="53" fillId="0" borderId="12" xfId="160" applyFont="1" applyBorder="1" applyAlignment="1">
      <alignment vertical="center" wrapText="1"/>
    </xf>
    <xf numFmtId="0" fontId="53" fillId="0" borderId="25" xfId="160" applyFont="1" applyBorder="1" applyAlignment="1">
      <alignment horizontal="justify" vertical="center" wrapText="1"/>
    </xf>
    <xf numFmtId="0" fontId="53" fillId="0" borderId="8" xfId="160" applyFont="1" applyBorder="1" applyAlignment="1">
      <alignment horizontal="justify" vertical="center" wrapText="1"/>
    </xf>
    <xf numFmtId="0" fontId="53" fillId="0" borderId="11" xfId="160" applyFont="1" applyBorder="1" applyAlignment="1">
      <alignment horizontal="justify" vertical="center" wrapText="1"/>
    </xf>
    <xf numFmtId="0" fontId="53" fillId="0" borderId="21" xfId="160" applyFont="1" applyBorder="1" applyAlignment="1">
      <alignment vertical="center" wrapText="1"/>
    </xf>
    <xf numFmtId="0" fontId="53" fillId="0" borderId="22" xfId="160" applyFont="1" applyBorder="1" applyAlignment="1">
      <alignment vertical="center" wrapText="1"/>
    </xf>
    <xf numFmtId="0" fontId="53" fillId="0" borderId="23" xfId="160" applyFont="1" applyBorder="1" applyAlignment="1">
      <alignment vertical="center" wrapText="1"/>
    </xf>
    <xf numFmtId="0" fontId="53" fillId="0" borderId="12" xfId="160" applyFont="1" applyBorder="1" applyAlignment="1">
      <alignment horizontal="center" vertical="center" wrapText="1"/>
    </xf>
    <xf numFmtId="0" fontId="56" fillId="0" borderId="0" xfId="160" applyFont="1" applyAlignment="1">
      <alignment horizontal="left" vertical="center"/>
    </xf>
    <xf numFmtId="192" fontId="65" fillId="0" borderId="0" xfId="160" applyNumberFormat="1" applyFont="1" applyAlignment="1"/>
    <xf numFmtId="186" fontId="65" fillId="0" borderId="0" xfId="160" applyNumberFormat="1" applyFont="1" applyAlignment="1"/>
    <xf numFmtId="186" fontId="74" fillId="0" borderId="0" xfId="160" applyNumberFormat="1" applyFont="1" applyAlignment="1"/>
    <xf numFmtId="0" fontId="17" fillId="0" borderId="0" xfId="0" applyFont="1"/>
    <xf numFmtId="0" fontId="84" fillId="0" borderId="0" xfId="0" applyFont="1" applyFill="1" applyAlignment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85" fillId="0" borderId="0" xfId="0" applyFont="1"/>
    <xf numFmtId="191" fontId="56" fillId="0" borderId="19" xfId="97" applyNumberFormat="1" applyFont="1" applyBorder="1" applyAlignment="1">
      <alignment horizontal="right" vertical="center" wrapText="1"/>
    </xf>
    <xf numFmtId="191" fontId="59" fillId="0" borderId="22" xfId="160" applyNumberFormat="1" applyFont="1" applyBorder="1" applyAlignment="1">
      <alignment vertical="center" wrapText="1"/>
    </xf>
    <xf numFmtId="191" fontId="59" fillId="0" borderId="23" xfId="160" applyNumberFormat="1" applyFont="1" applyBorder="1" applyAlignment="1">
      <alignment vertical="center" wrapText="1"/>
    </xf>
    <xf numFmtId="191" fontId="56" fillId="0" borderId="19" xfId="97" applyNumberFormat="1" applyFont="1" applyFill="1" applyBorder="1" applyAlignment="1">
      <alignment horizontal="right" vertical="center" wrapText="1"/>
    </xf>
    <xf numFmtId="191" fontId="56" fillId="0" borderId="22" xfId="160" applyNumberFormat="1" applyFont="1" applyBorder="1" applyAlignment="1">
      <alignment vertical="center" wrapText="1"/>
    </xf>
    <xf numFmtId="191" fontId="56" fillId="0" borderId="23" xfId="160" applyNumberFormat="1" applyFont="1" applyFill="1" applyBorder="1" applyAlignment="1">
      <alignment vertical="center" wrapText="1"/>
    </xf>
    <xf numFmtId="191" fontId="56" fillId="0" borderId="23" xfId="97" applyNumberFormat="1" applyFont="1" applyBorder="1" applyAlignment="1">
      <alignment horizontal="right" vertical="center" wrapText="1"/>
    </xf>
    <xf numFmtId="191" fontId="56" fillId="0" borderId="23" xfId="160" applyNumberFormat="1" applyFont="1" applyBorder="1" applyAlignment="1">
      <alignment vertical="center" wrapText="1"/>
    </xf>
    <xf numFmtId="0" fontId="86" fillId="0" borderId="0" xfId="0" applyFont="1"/>
    <xf numFmtId="166" fontId="0" fillId="0" borderId="0" xfId="0" applyNumberFormat="1"/>
    <xf numFmtId="0" fontId="46" fillId="0" borderId="0" xfId="0" applyFont="1" applyAlignment="1">
      <alignment horizontal="left" indent="2"/>
    </xf>
    <xf numFmtId="0" fontId="12" fillId="0" borderId="0" xfId="0" applyFont="1" applyFill="1" applyBorder="1" applyAlignment="1">
      <alignment horizontal="left" wrapText="1"/>
    </xf>
    <xf numFmtId="185" fontId="12" fillId="0" borderId="0" xfId="97" applyNumberFormat="1" applyFont="1" applyBorder="1" applyAlignment="1">
      <alignment horizontal="right" vertical="center" wrapText="1"/>
    </xf>
    <xf numFmtId="195" fontId="0" fillId="0" borderId="0" xfId="0" applyNumberFormat="1"/>
    <xf numFmtId="186" fontId="0" fillId="0" borderId="0" xfId="0" applyNumberFormat="1"/>
    <xf numFmtId="185" fontId="12" fillId="0" borderId="0" xfId="160" applyNumberFormat="1" applyFont="1" applyBorder="1" applyAlignment="1">
      <alignment vertical="center" wrapText="1"/>
    </xf>
    <xf numFmtId="194" fontId="17" fillId="0" borderId="0" xfId="0" applyNumberFormat="1" applyFont="1"/>
    <xf numFmtId="3" fontId="72" fillId="0" borderId="0" xfId="0" applyNumberFormat="1" applyFont="1" applyBorder="1" applyAlignment="1">
      <alignment horizontal="right" vertical="top"/>
    </xf>
    <xf numFmtId="0" fontId="12" fillId="0" borderId="14" xfId="0" applyFont="1" applyBorder="1" applyAlignment="1">
      <alignment horizontal="left" wrapText="1"/>
    </xf>
    <xf numFmtId="193" fontId="12" fillId="0" borderId="13" xfId="97" applyNumberFormat="1" applyFont="1" applyBorder="1" applyAlignment="1">
      <alignment horizontal="right" vertical="center" wrapText="1"/>
    </xf>
    <xf numFmtId="3" fontId="45" fillId="0" borderId="14" xfId="122" applyNumberFormat="1" applyFont="1" applyBorder="1"/>
    <xf numFmtId="0" fontId="12" fillId="0" borderId="14" xfId="0" applyFont="1" applyBorder="1" applyAlignment="1">
      <alignment horizontal="left" wrapText="1" indent="2"/>
    </xf>
    <xf numFmtId="0" fontId="11" fillId="0" borderId="21" xfId="0" applyFont="1" applyBorder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193" fontId="11" fillId="0" borderId="23" xfId="97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wrapText="1"/>
    </xf>
    <xf numFmtId="0" fontId="11" fillId="0" borderId="10" xfId="0" applyFont="1" applyBorder="1" applyAlignment="1">
      <alignment horizontal="center" vertical="center" wrapText="1"/>
    </xf>
    <xf numFmtId="193" fontId="11" fillId="0" borderId="34" xfId="97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left" wrapText="1"/>
    </xf>
    <xf numFmtId="0" fontId="11" fillId="0" borderId="36" xfId="0" applyFont="1" applyBorder="1" applyAlignment="1">
      <alignment horizontal="center" vertical="center" wrapText="1"/>
    </xf>
    <xf numFmtId="193" fontId="11" fillId="0" borderId="37" xfId="97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193" fontId="13" fillId="0" borderId="13" xfId="97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wrapText="1"/>
    </xf>
    <xf numFmtId="186" fontId="11" fillId="0" borderId="11" xfId="97" applyNumberFormat="1" applyFont="1" applyBorder="1" applyAlignment="1">
      <alignment horizontal="right" vertical="center" wrapText="1"/>
    </xf>
    <xf numFmtId="185" fontId="11" fillId="0" borderId="33" xfId="97" applyNumberFormat="1" applyFont="1" applyBorder="1" applyAlignment="1">
      <alignment horizontal="right" vertical="center" wrapText="1"/>
    </xf>
    <xf numFmtId="174" fontId="11" fillId="0" borderId="34" xfId="97" applyNumberFormat="1" applyFont="1" applyBorder="1" applyAlignment="1">
      <alignment horizontal="right" vertical="center" wrapText="1"/>
    </xf>
    <xf numFmtId="185" fontId="12" fillId="0" borderId="14" xfId="97" applyNumberFormat="1" applyFont="1" applyBorder="1" applyAlignment="1">
      <alignment horizontal="right" vertical="center" wrapText="1"/>
    </xf>
    <xf numFmtId="174" fontId="12" fillId="0" borderId="13" xfId="97" applyNumberFormat="1" applyFont="1" applyBorder="1" applyAlignment="1">
      <alignment horizontal="right" vertical="center" wrapText="1"/>
    </xf>
    <xf numFmtId="193" fontId="12" fillId="0" borderId="14" xfId="97" applyNumberFormat="1" applyFont="1" applyBorder="1" applyAlignment="1">
      <alignment horizontal="right" vertical="center" wrapText="1"/>
    </xf>
    <xf numFmtId="185" fontId="11" fillId="0" borderId="21" xfId="97" applyNumberFormat="1" applyFont="1" applyBorder="1" applyAlignment="1">
      <alignment horizontal="right" vertical="center" wrapText="1"/>
    </xf>
    <xf numFmtId="174" fontId="11" fillId="0" borderId="23" xfId="97" applyNumberFormat="1" applyFont="1" applyBorder="1" applyAlignment="1">
      <alignment horizontal="right" vertical="center" wrapText="1"/>
    </xf>
    <xf numFmtId="186" fontId="11" fillId="0" borderId="12" xfId="97" applyNumberFormat="1" applyFont="1" applyBorder="1" applyAlignment="1">
      <alignment horizontal="right" vertical="center" wrapText="1"/>
    </xf>
    <xf numFmtId="193" fontId="13" fillId="0" borderId="14" xfId="97" applyNumberFormat="1" applyFont="1" applyBorder="1" applyAlignment="1">
      <alignment horizontal="right" vertical="center" wrapText="1"/>
    </xf>
    <xf numFmtId="185" fontId="11" fillId="0" borderId="39" xfId="97" applyNumberFormat="1" applyFont="1" applyBorder="1" applyAlignment="1">
      <alignment horizontal="right" vertical="center" wrapText="1"/>
    </xf>
    <xf numFmtId="185" fontId="12" fillId="0" borderId="20" xfId="97" applyNumberFormat="1" applyFont="1" applyBorder="1" applyAlignment="1">
      <alignment horizontal="right" vertical="center" wrapText="1"/>
    </xf>
    <xf numFmtId="185" fontId="11" fillId="0" borderId="19" xfId="97" applyNumberFormat="1" applyFont="1" applyBorder="1" applyAlignment="1">
      <alignment horizontal="right" vertical="center" wrapText="1"/>
    </xf>
    <xf numFmtId="193" fontId="11" fillId="0" borderId="38" xfId="97" applyNumberFormat="1" applyFont="1" applyBorder="1" applyAlignment="1">
      <alignment horizontal="right" vertical="center" wrapText="1"/>
    </xf>
    <xf numFmtId="186" fontId="11" fillId="0" borderId="25" xfId="97" applyNumberFormat="1" applyFont="1" applyBorder="1" applyAlignment="1">
      <alignment horizontal="right" vertical="center" wrapText="1"/>
    </xf>
    <xf numFmtId="193" fontId="13" fillId="0" borderId="20" xfId="97" applyNumberFormat="1" applyFont="1" applyBorder="1" applyAlignment="1">
      <alignment horizontal="right" vertical="center" wrapText="1"/>
    </xf>
    <xf numFmtId="0" fontId="82" fillId="14" borderId="0" xfId="0" applyFont="1" applyFill="1" applyBorder="1" applyAlignment="1">
      <alignment vertical="center"/>
    </xf>
    <xf numFmtId="0" fontId="10" fillId="14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87" fillId="0" borderId="0" xfId="0" applyFont="1" applyFill="1" applyBorder="1" applyAlignment="1">
      <alignment vertical="center"/>
    </xf>
    <xf numFmtId="0" fontId="12" fillId="9" borderId="41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/>
    </xf>
    <xf numFmtId="0" fontId="47" fillId="9" borderId="40" xfId="45" applyFont="1" applyFill="1" applyBorder="1" applyAlignment="1">
      <alignment horizontal="center" vertical="center" wrapText="1"/>
    </xf>
    <xf numFmtId="0" fontId="47" fillId="9" borderId="41" xfId="45" applyFont="1" applyFill="1" applyBorder="1" applyAlignment="1">
      <alignment horizontal="center" vertical="center" wrapText="1"/>
    </xf>
    <xf numFmtId="0" fontId="47" fillId="9" borderId="42" xfId="45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0" fillId="0" borderId="0" xfId="0" applyFont="1" applyBorder="1" applyAlignment="1">
      <alignment vertical="center"/>
    </xf>
    <xf numFmtId="166" fontId="90" fillId="0" borderId="0" xfId="0" applyNumberFormat="1" applyFont="1" applyBorder="1" applyAlignment="1">
      <alignment horizontal="center" vertical="center"/>
    </xf>
    <xf numFmtId="3" fontId="91" fillId="0" borderId="0" xfId="0" applyNumberFormat="1" applyFont="1" applyAlignment="1">
      <alignment horizontal="right"/>
    </xf>
    <xf numFmtId="0" fontId="92" fillId="0" borderId="0" xfId="0" applyFont="1" applyBorder="1" applyAlignment="1">
      <alignment horizontal="left" vertical="center" indent="1"/>
    </xf>
    <xf numFmtId="166" fontId="92" fillId="0" borderId="0" xfId="0" applyNumberFormat="1" applyFont="1" applyBorder="1" applyAlignment="1">
      <alignment horizontal="center" vertical="center"/>
    </xf>
    <xf numFmtId="0" fontId="92" fillId="0" borderId="8" xfId="0" applyFont="1" applyBorder="1" applyAlignment="1">
      <alignment horizontal="left" vertical="center" indent="1"/>
    </xf>
    <xf numFmtId="166" fontId="92" fillId="0" borderId="8" xfId="0" applyNumberFormat="1" applyFont="1" applyBorder="1" applyAlignment="1">
      <alignment horizontal="center" vertical="center"/>
    </xf>
    <xf numFmtId="0" fontId="90" fillId="0" borderId="0" xfId="0" applyFont="1" applyBorder="1" applyAlignment="1">
      <alignment horizontal="left" vertical="center" indent="1"/>
    </xf>
    <xf numFmtId="0" fontId="91" fillId="0" borderId="8" xfId="0" applyFont="1" applyBorder="1" applyAlignment="1">
      <alignment horizontal="left" indent="1"/>
    </xf>
    <xf numFmtId="166" fontId="91" fillId="0" borderId="8" xfId="0" applyNumberFormat="1" applyFont="1" applyBorder="1" applyAlignment="1">
      <alignment horizontal="center"/>
    </xf>
    <xf numFmtId="0" fontId="93" fillId="0" borderId="0" xfId="0" applyFont="1" applyFill="1" applyBorder="1" applyAlignment="1">
      <alignment horizontal="left" vertical="center" indent="1"/>
    </xf>
    <xf numFmtId="3" fontId="16" fillId="0" borderId="0" xfId="0" applyNumberFormat="1" applyFont="1" applyAlignment="1">
      <alignment horizontal="right"/>
    </xf>
    <xf numFmtId="174" fontId="12" fillId="0" borderId="13" xfId="97" applyNumberFormat="1" applyFont="1" applyFill="1" applyBorder="1" applyAlignment="1">
      <alignment horizontal="right" vertical="center" wrapText="1"/>
    </xf>
    <xf numFmtId="196" fontId="11" fillId="0" borderId="35" xfId="97" applyNumberFormat="1" applyFont="1" applyBorder="1" applyAlignment="1">
      <alignment horizontal="right" vertical="center" wrapText="1"/>
    </xf>
    <xf numFmtId="196" fontId="0" fillId="0" borderId="0" xfId="0" applyNumberFormat="1"/>
    <xf numFmtId="0" fontId="11" fillId="0" borderId="48" xfId="0" applyFont="1" applyBorder="1" applyAlignment="1">
      <alignment vertical="center"/>
    </xf>
    <xf numFmtId="0" fontId="12" fillId="0" borderId="48" xfId="0" applyFont="1" applyBorder="1" applyAlignment="1">
      <alignment horizontal="left" vertical="center" indent="1"/>
    </xf>
    <xf numFmtId="0" fontId="11" fillId="0" borderId="47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88" fillId="0" borderId="8" xfId="0" applyFont="1" applyBorder="1"/>
    <xf numFmtId="3" fontId="89" fillId="0" borderId="25" xfId="0" applyNumberFormat="1" applyFont="1" applyBorder="1" applyAlignment="1">
      <alignment horizontal="right"/>
    </xf>
    <xf numFmtId="3" fontId="89" fillId="0" borderId="12" xfId="0" applyNumberFormat="1" applyFont="1" applyBorder="1" applyAlignment="1">
      <alignment horizontal="right"/>
    </xf>
    <xf numFmtId="3" fontId="89" fillId="0" borderId="11" xfId="0" applyNumberFormat="1" applyFont="1" applyBorder="1" applyAlignment="1">
      <alignment horizontal="right"/>
    </xf>
    <xf numFmtId="0" fontId="14" fillId="0" borderId="0" xfId="0" applyFont="1" applyAlignment="1">
      <alignment horizontal="right" vertical="center"/>
    </xf>
    <xf numFmtId="0" fontId="12" fillId="14" borderId="46" xfId="0" applyFont="1" applyFill="1" applyBorder="1" applyAlignment="1">
      <alignment vertical="center"/>
    </xf>
    <xf numFmtId="0" fontId="11" fillId="14" borderId="47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196" fontId="13" fillId="0" borderId="13" xfId="97" applyNumberFormat="1" applyFont="1" applyBorder="1" applyAlignment="1">
      <alignment horizontal="right" vertical="center" wrapText="1"/>
    </xf>
    <xf numFmtId="196" fontId="11" fillId="0" borderId="37" xfId="97" applyNumberFormat="1" applyFont="1" applyBorder="1" applyAlignment="1">
      <alignment horizontal="right" vertical="center" wrapText="1"/>
    </xf>
    <xf numFmtId="0" fontId="46" fillId="0" borderId="0" xfId="0" applyFont="1" applyAlignment="1"/>
    <xf numFmtId="0" fontId="17" fillId="0" borderId="0" xfId="0" applyFont="1" applyBorder="1"/>
    <xf numFmtId="166" fontId="17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95" fillId="2" borderId="50" xfId="0" applyFont="1" applyFill="1" applyBorder="1" applyAlignment="1">
      <alignment vertical="center" wrapText="1"/>
    </xf>
    <xf numFmtId="0" fontId="97" fillId="2" borderId="46" xfId="0" applyFont="1" applyFill="1" applyBorder="1" applyAlignment="1">
      <alignment vertical="center" wrapText="1"/>
    </xf>
    <xf numFmtId="3" fontId="47" fillId="15" borderId="23" xfId="0" applyNumberFormat="1" applyFont="1" applyFill="1" applyBorder="1" applyAlignment="1">
      <alignment horizontal="right" vertical="center"/>
    </xf>
    <xf numFmtId="0" fontId="47" fillId="0" borderId="0" xfId="0" applyFont="1" applyBorder="1" applyAlignment="1">
      <alignment vertical="center"/>
    </xf>
    <xf numFmtId="1" fontId="47" fillId="0" borderId="0" xfId="0" applyNumberFormat="1" applyFont="1" applyBorder="1" applyAlignment="1">
      <alignment vertical="center"/>
    </xf>
    <xf numFmtId="0" fontId="46" fillId="0" borderId="0" xfId="0" applyFont="1" applyBorder="1"/>
    <xf numFmtId="0" fontId="58" fillId="10" borderId="46" xfId="0" applyFont="1" applyFill="1" applyBorder="1" applyAlignment="1">
      <alignment vertical="center"/>
    </xf>
    <xf numFmtId="3" fontId="58" fillId="10" borderId="1" xfId="0" applyNumberFormat="1" applyFont="1" applyFill="1" applyBorder="1" applyAlignment="1">
      <alignment horizontal="center" vertical="center"/>
    </xf>
    <xf numFmtId="0" fontId="58" fillId="10" borderId="47" xfId="0" applyFont="1" applyFill="1" applyBorder="1" applyAlignment="1">
      <alignment horizontal="center" vertical="center"/>
    </xf>
    <xf numFmtId="3" fontId="45" fillId="0" borderId="54" xfId="0" applyNumberFormat="1" applyFont="1" applyFill="1" applyBorder="1" applyAlignment="1">
      <alignment horizontal="right" vertical="center"/>
    </xf>
    <xf numFmtId="1" fontId="98" fillId="0" borderId="0" xfId="0" applyNumberFormat="1" applyFont="1" applyBorder="1" applyAlignment="1">
      <alignment vertical="center"/>
    </xf>
    <xf numFmtId="166" fontId="99" fillId="0" borderId="0" xfId="0" applyNumberFormat="1" applyFont="1"/>
    <xf numFmtId="3" fontId="85" fillId="0" borderId="0" xfId="0" applyNumberFormat="1" applyFont="1"/>
    <xf numFmtId="0" fontId="58" fillId="0" borderId="48" xfId="0" applyFont="1" applyBorder="1" applyAlignment="1">
      <alignment vertical="center"/>
    </xf>
    <xf numFmtId="0" fontId="58" fillId="0" borderId="0" xfId="0" applyFont="1" applyAlignment="1">
      <alignment horizontal="center" vertical="center"/>
    </xf>
    <xf numFmtId="0" fontId="58" fillId="0" borderId="49" xfId="0" applyFont="1" applyBorder="1" applyAlignment="1">
      <alignment horizontal="center" vertical="center"/>
    </xf>
    <xf numFmtId="3" fontId="45" fillId="0" borderId="13" xfId="0" applyNumberFormat="1" applyFont="1" applyFill="1" applyBorder="1" applyAlignment="1">
      <alignment horizontal="right" vertical="center"/>
    </xf>
    <xf numFmtId="174" fontId="46" fillId="0" borderId="0" xfId="0" applyNumberFormat="1" applyFont="1"/>
    <xf numFmtId="174" fontId="99" fillId="0" borderId="0" xfId="0" applyNumberFormat="1" applyFont="1"/>
    <xf numFmtId="0" fontId="99" fillId="0" borderId="0" xfId="0" applyFont="1"/>
    <xf numFmtId="0" fontId="58" fillId="16" borderId="48" xfId="0" applyFont="1" applyFill="1" applyBorder="1" applyAlignment="1">
      <alignment horizontal="left" vertical="center" indent="1"/>
    </xf>
    <xf numFmtId="0" fontId="58" fillId="16" borderId="0" xfId="0" applyFont="1" applyFill="1" applyAlignment="1">
      <alignment horizontal="center" vertical="center"/>
    </xf>
    <xf numFmtId="3" fontId="45" fillId="0" borderId="11" xfId="0" applyNumberFormat="1" applyFont="1" applyFill="1" applyBorder="1" applyAlignment="1">
      <alignment horizontal="right" vertical="center"/>
    </xf>
    <xf numFmtId="0" fontId="85" fillId="0" borderId="52" xfId="0" applyFont="1" applyBorder="1"/>
    <xf numFmtId="3" fontId="85" fillId="7" borderId="52" xfId="0" applyNumberFormat="1" applyFont="1" applyFill="1" applyBorder="1"/>
    <xf numFmtId="3" fontId="85" fillId="0" borderId="52" xfId="0" applyNumberFormat="1" applyFont="1" applyBorder="1"/>
    <xf numFmtId="0" fontId="53" fillId="0" borderId="48" xfId="0" applyFont="1" applyBorder="1" applyAlignment="1">
      <alignment horizontal="left" vertical="center" indent="2"/>
    </xf>
    <xf numFmtId="0" fontId="53" fillId="0" borderId="0" xfId="0" applyFont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46" fillId="0" borderId="0" xfId="0" applyFont="1" applyAlignment="1">
      <alignment horizontal="left" indent="1"/>
    </xf>
    <xf numFmtId="0" fontId="46" fillId="7" borderId="0" xfId="0" applyFont="1" applyFill="1"/>
    <xf numFmtId="1" fontId="85" fillId="0" borderId="0" xfId="0" applyNumberFormat="1" applyFont="1"/>
    <xf numFmtId="1" fontId="46" fillId="0" borderId="0" xfId="0" applyNumberFormat="1" applyFont="1"/>
    <xf numFmtId="1" fontId="46" fillId="17" borderId="0" xfId="0" applyNumberFormat="1" applyFont="1" applyFill="1"/>
    <xf numFmtId="0" fontId="100" fillId="0" borderId="48" xfId="0" applyFont="1" applyBorder="1" applyAlignment="1">
      <alignment horizontal="left" vertical="center" indent="1"/>
    </xf>
    <xf numFmtId="0" fontId="100" fillId="18" borderId="0" xfId="0" applyFont="1" applyFill="1" applyAlignment="1">
      <alignment horizontal="center" vertical="center"/>
    </xf>
    <xf numFmtId="0" fontId="100" fillId="0" borderId="49" xfId="0" applyFont="1" applyBorder="1" applyAlignment="1">
      <alignment horizontal="center" vertical="center"/>
    </xf>
    <xf numFmtId="3" fontId="37" fillId="0" borderId="13" xfId="0" applyNumberFormat="1" applyFont="1" applyFill="1" applyBorder="1" applyAlignment="1">
      <alignment horizontal="right" vertical="center"/>
    </xf>
    <xf numFmtId="0" fontId="53" fillId="18" borderId="0" xfId="0" applyFont="1" applyFill="1" applyAlignment="1">
      <alignment horizontal="center" vertical="center"/>
    </xf>
    <xf numFmtId="166" fontId="46" fillId="17" borderId="0" xfId="0" applyNumberFormat="1" applyFont="1" applyFill="1"/>
    <xf numFmtId="0" fontId="100" fillId="16" borderId="0" xfId="0" applyFont="1" applyFill="1" applyAlignment="1">
      <alignment horizontal="center" vertical="center"/>
    </xf>
    <xf numFmtId="166" fontId="85" fillId="17" borderId="0" xfId="0" applyNumberFormat="1" applyFont="1" applyFill="1"/>
    <xf numFmtId="4" fontId="99" fillId="0" borderId="0" xfId="0" applyNumberFormat="1" applyFont="1"/>
    <xf numFmtId="0" fontId="53" fillId="17" borderId="0" xfId="0" applyFont="1" applyFill="1" applyAlignment="1">
      <alignment horizontal="center" vertical="center"/>
    </xf>
    <xf numFmtId="0" fontId="46" fillId="0" borderId="52" xfId="0" applyFont="1" applyBorder="1"/>
    <xf numFmtId="166" fontId="46" fillId="17" borderId="52" xfId="0" applyNumberFormat="1" applyFont="1" applyFill="1" applyBorder="1"/>
    <xf numFmtId="0" fontId="53" fillId="0" borderId="0" xfId="0" applyFont="1" applyFill="1" applyAlignment="1">
      <alignment horizontal="center" vertical="center"/>
    </xf>
    <xf numFmtId="0" fontId="46" fillId="0" borderId="0" xfId="0" applyFont="1" applyFill="1" applyBorder="1"/>
    <xf numFmtId="1" fontId="46" fillId="0" borderId="0" xfId="0" applyNumberFormat="1" applyFont="1" applyBorder="1"/>
    <xf numFmtId="0" fontId="46" fillId="0" borderId="0" xfId="0" applyFont="1" applyFill="1" applyBorder="1" applyAlignment="1">
      <alignment horizontal="left" indent="2"/>
    </xf>
    <xf numFmtId="1" fontId="99" fillId="0" borderId="0" xfId="0" applyNumberFormat="1" applyFont="1"/>
    <xf numFmtId="166" fontId="85" fillId="0" borderId="0" xfId="0" applyNumberFormat="1" applyFont="1"/>
    <xf numFmtId="0" fontId="46" fillId="0" borderId="0" xfId="0" applyFont="1" applyAlignment="1">
      <alignment vertical="center"/>
    </xf>
    <xf numFmtId="1" fontId="46" fillId="7" borderId="0" xfId="0" applyNumberFormat="1" applyFont="1" applyFill="1"/>
    <xf numFmtId="0" fontId="46" fillId="0" borderId="0" xfId="0" applyFont="1" applyAlignment="1">
      <alignment horizontal="left"/>
    </xf>
    <xf numFmtId="0" fontId="58" fillId="0" borderId="48" xfId="0" applyFont="1" applyBorder="1" applyAlignment="1">
      <alignment horizontal="left" vertical="center" indent="1"/>
    </xf>
    <xf numFmtId="0" fontId="58" fillId="17" borderId="0" xfId="0" applyFont="1" applyFill="1" applyAlignment="1">
      <alignment horizontal="center" vertical="center"/>
    </xf>
    <xf numFmtId="3" fontId="47" fillId="0" borderId="0" xfId="0" applyNumberFormat="1" applyFont="1" applyFill="1" applyBorder="1" applyAlignment="1">
      <alignment horizontal="left" vertical="center"/>
    </xf>
    <xf numFmtId="3" fontId="47" fillId="0" borderId="0" xfId="0" applyNumberFormat="1" applyFont="1" applyFill="1" applyBorder="1" applyAlignment="1">
      <alignment horizontal="right" vertical="center"/>
    </xf>
    <xf numFmtId="3" fontId="98" fillId="0" borderId="0" xfId="0" applyNumberFormat="1" applyFont="1" applyFill="1" applyBorder="1" applyAlignment="1">
      <alignment horizontal="right" vertical="center"/>
    </xf>
    <xf numFmtId="3" fontId="58" fillId="16" borderId="0" xfId="0" applyNumberFormat="1" applyFont="1" applyFill="1" applyAlignment="1">
      <alignment horizontal="center" vertical="center"/>
    </xf>
    <xf numFmtId="3" fontId="100" fillId="18" borderId="0" xfId="0" applyNumberFormat="1" applyFont="1" applyFill="1" applyAlignment="1">
      <alignment horizontal="center" vertical="center"/>
    </xf>
    <xf numFmtId="3" fontId="47" fillId="0" borderId="11" xfId="0" applyNumberFormat="1" applyFont="1" applyFill="1" applyBorder="1" applyAlignment="1">
      <alignment horizontal="right" vertical="center"/>
    </xf>
    <xf numFmtId="0" fontId="100" fillId="16" borderId="48" xfId="0" applyFont="1" applyFill="1" applyBorder="1" applyAlignment="1">
      <alignment horizontal="left" vertical="center" indent="1"/>
    </xf>
    <xf numFmtId="3" fontId="46" fillId="12" borderId="0" xfId="159" applyNumberFormat="1" applyFont="1" applyFill="1"/>
    <xf numFmtId="3" fontId="46" fillId="12" borderId="0" xfId="0" applyNumberFormat="1" applyFont="1" applyFill="1"/>
    <xf numFmtId="0" fontId="58" fillId="10" borderId="44" xfId="0" applyFont="1" applyFill="1" applyBorder="1" applyAlignment="1">
      <alignment vertical="center"/>
    </xf>
    <xf numFmtId="3" fontId="58" fillId="10" borderId="43" xfId="0" applyNumberFormat="1" applyFont="1" applyFill="1" applyBorder="1" applyAlignment="1">
      <alignment horizontal="center" vertical="center"/>
    </xf>
    <xf numFmtId="0" fontId="58" fillId="10" borderId="45" xfId="0" applyFont="1" applyFill="1" applyBorder="1" applyAlignment="1">
      <alignment horizontal="center" vertical="center"/>
    </xf>
    <xf numFmtId="0" fontId="95" fillId="2" borderId="55" xfId="0" applyFont="1" applyFill="1" applyBorder="1" applyAlignment="1">
      <alignment vertical="center"/>
    </xf>
    <xf numFmtId="0" fontId="95" fillId="2" borderId="45" xfId="0" applyFont="1" applyFill="1" applyBorder="1" applyAlignment="1">
      <alignment horizontal="center" vertical="center"/>
    </xf>
    <xf numFmtId="0" fontId="53" fillId="0" borderId="56" xfId="0" applyFont="1" applyBorder="1" applyAlignment="1">
      <alignment vertical="center"/>
    </xf>
    <xf numFmtId="3" fontId="53" fillId="0" borderId="47" xfId="0" applyNumberFormat="1" applyFont="1" applyBorder="1" applyAlignment="1">
      <alignment horizontal="right" vertical="center"/>
    </xf>
    <xf numFmtId="0" fontId="53" fillId="0" borderId="47" xfId="0" applyFont="1" applyBorder="1" applyAlignment="1">
      <alignment horizontal="right" vertical="center"/>
    </xf>
    <xf numFmtId="0" fontId="58" fillId="10" borderId="56" xfId="0" applyFont="1" applyFill="1" applyBorder="1" applyAlignment="1">
      <alignment vertical="center"/>
    </xf>
    <xf numFmtId="3" fontId="58" fillId="10" borderId="47" xfId="0" applyNumberFormat="1" applyFont="1" applyFill="1" applyBorder="1" applyAlignment="1">
      <alignment horizontal="right" vertical="center"/>
    </xf>
    <xf numFmtId="166" fontId="46" fillId="0" borderId="0" xfId="0" applyNumberFormat="1" applyFont="1"/>
    <xf numFmtId="0" fontId="53" fillId="0" borderId="0" xfId="0" applyFont="1" applyFill="1" applyBorder="1" applyAlignment="1">
      <alignment vertical="center"/>
    </xf>
    <xf numFmtId="0" fontId="53" fillId="7" borderId="0" xfId="0" applyFont="1" applyFill="1" applyAlignment="1">
      <alignment horizontal="center" vertical="center"/>
    </xf>
    <xf numFmtId="0" fontId="78" fillId="18" borderId="0" xfId="160" applyFont="1" applyFill="1" applyAlignment="1"/>
    <xf numFmtId="0" fontId="106" fillId="0" borderId="1" xfId="122" applyFont="1" applyFill="1" applyBorder="1" applyAlignme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198" fontId="0" fillId="0" borderId="0" xfId="198" applyNumberFormat="1" applyFont="1" applyAlignment="1"/>
    <xf numFmtId="166" fontId="4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109" fillId="0" borderId="1" xfId="122" applyFont="1" applyFill="1" applyBorder="1" applyAlignment="1"/>
    <xf numFmtId="0" fontId="72" fillId="0" borderId="0" xfId="0" applyFont="1"/>
    <xf numFmtId="0" fontId="72" fillId="0" borderId="0" xfId="0" applyFont="1" applyAlignment="1">
      <alignment horizontal="center" vertical="center"/>
    </xf>
    <xf numFmtId="0" fontId="72" fillId="0" borderId="0" xfId="0" applyFont="1" applyAlignment="1">
      <alignment horizontal="center"/>
    </xf>
    <xf numFmtId="199" fontId="72" fillId="8" borderId="0" xfId="159" applyNumberFormat="1" applyFont="1" applyFill="1" applyBorder="1"/>
    <xf numFmtId="0" fontId="72" fillId="0" borderId="0" xfId="0" applyFont="1" applyBorder="1"/>
    <xf numFmtId="3" fontId="51" fillId="0" borderId="0" xfId="0" applyNumberFormat="1" applyFont="1" applyFill="1" applyBorder="1" applyAlignment="1">
      <alignment vertical="center"/>
    </xf>
    <xf numFmtId="166" fontId="72" fillId="0" borderId="0" xfId="0" applyNumberFormat="1" applyFont="1" applyBorder="1"/>
    <xf numFmtId="0" fontId="8" fillId="0" borderId="1" xfId="0" applyFont="1" applyBorder="1"/>
    <xf numFmtId="0" fontId="8" fillId="0" borderId="0" xfId="0" applyFont="1"/>
    <xf numFmtId="0" fontId="8" fillId="0" borderId="0" xfId="0" applyFont="1" applyBorder="1"/>
    <xf numFmtId="4" fontId="8" fillId="0" borderId="0" xfId="0" applyNumberFormat="1" applyFont="1"/>
    <xf numFmtId="4" fontId="8" fillId="0" borderId="0" xfId="0" applyNumberFormat="1" applyFont="1" applyBorder="1"/>
    <xf numFmtId="0" fontId="112" fillId="0" borderId="1" xfId="122" applyFont="1" applyFill="1" applyBorder="1" applyAlignment="1"/>
    <xf numFmtId="0" fontId="17" fillId="0" borderId="0" xfId="0" applyFont="1" applyFill="1" applyBorder="1" applyAlignment="1">
      <alignment horizontal="center" vertical="center"/>
    </xf>
    <xf numFmtId="166" fontId="46" fillId="0" borderId="0" xfId="0" applyNumberFormat="1" applyFont="1" applyFill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/>
    <xf numFmtId="0" fontId="111" fillId="0" borderId="0" xfId="0" applyFont="1" applyBorder="1" applyAlignment="1"/>
    <xf numFmtId="0" fontId="82" fillId="0" borderId="1" xfId="0" applyFont="1" applyBorder="1" applyAlignment="1">
      <alignment vertical="center"/>
    </xf>
    <xf numFmtId="0" fontId="85" fillId="0" borderId="1" xfId="0" applyFont="1" applyBorder="1" applyAlignment="1">
      <alignment horizontal="center" vertical="center"/>
    </xf>
    <xf numFmtId="0" fontId="44" fillId="0" borderId="0" xfId="122" applyFont="1" applyFill="1" applyBorder="1" applyAlignment="1">
      <alignment horizontal="center" vertical="center" wrapText="1"/>
    </xf>
    <xf numFmtId="0" fontId="114" fillId="0" borderId="0" xfId="122" applyFont="1" applyFill="1" applyBorder="1" applyAlignment="1">
      <alignment horizontal="center" vertical="center" wrapText="1"/>
    </xf>
    <xf numFmtId="0" fontId="44" fillId="0" borderId="1" xfId="122" applyFont="1" applyFill="1" applyBorder="1" applyAlignment="1">
      <alignment vertical="top" wrapText="1"/>
    </xf>
    <xf numFmtId="0" fontId="44" fillId="0" borderId="1" xfId="122" applyFont="1" applyFill="1" applyBorder="1" applyAlignment="1">
      <alignment vertical="center" wrapText="1"/>
    </xf>
    <xf numFmtId="0" fontId="44" fillId="0" borderId="1" xfId="122" applyFont="1" applyFill="1" applyBorder="1" applyAlignment="1">
      <alignment horizontal="center" vertical="top" wrapText="1"/>
    </xf>
    <xf numFmtId="166" fontId="46" fillId="0" borderId="0" xfId="0" applyNumberFormat="1" applyFont="1" applyFill="1" applyAlignment="1">
      <alignment horizontal="center" vertical="center"/>
    </xf>
    <xf numFmtId="0" fontId="44" fillId="0" borderId="43" xfId="122" applyFont="1" applyFill="1" applyBorder="1" applyAlignment="1">
      <alignment horizontal="center" vertical="center" wrapText="1"/>
    </xf>
    <xf numFmtId="0" fontId="114" fillId="0" borderId="43" xfId="122" applyFont="1" applyFill="1" applyBorder="1" applyAlignment="1">
      <alignment horizontal="center" vertical="center" wrapText="1"/>
    </xf>
    <xf numFmtId="0" fontId="44" fillId="0" borderId="8" xfId="122" applyFont="1" applyFill="1" applyBorder="1" applyAlignment="1">
      <alignment horizontal="center" vertical="center" wrapText="1"/>
    </xf>
    <xf numFmtId="0" fontId="44" fillId="0" borderId="1" xfId="122" applyFont="1" applyFill="1" applyBorder="1" applyAlignment="1">
      <alignment horizontal="center" vertical="center" wrapText="1"/>
    </xf>
    <xf numFmtId="0" fontId="44" fillId="0" borderId="0" xfId="122" applyFont="1" applyFill="1" applyBorder="1" applyAlignment="1">
      <alignment vertical="center"/>
    </xf>
    <xf numFmtId="0" fontId="82" fillId="0" borderId="0" xfId="0" applyFont="1" applyAlignment="1">
      <alignment vertical="center"/>
    </xf>
    <xf numFmtId="0" fontId="118" fillId="0" borderId="0" xfId="0" applyFont="1" applyBorder="1" applyAlignment="1">
      <alignment vertical="center"/>
    </xf>
    <xf numFmtId="0" fontId="46" fillId="0" borderId="0" xfId="0" applyFont="1" applyAlignment="1">
      <alignment horizontal="center" vertical="center"/>
    </xf>
    <xf numFmtId="0" fontId="114" fillId="0" borderId="1" xfId="12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0" fillId="8" borderId="0" xfId="159" applyNumberFormat="1" applyFont="1" applyFill="1" applyBorder="1" applyAlignment="1">
      <alignment horizontal="center"/>
    </xf>
    <xf numFmtId="0" fontId="72" fillId="0" borderId="0" xfId="0" applyFont="1" applyBorder="1" applyAlignment="1">
      <alignment horizontal="center"/>
    </xf>
    <xf numFmtId="0" fontId="114" fillId="0" borderId="2" xfId="122" applyFont="1" applyFill="1" applyBorder="1" applyAlignment="1">
      <alignment vertical="top" wrapText="1"/>
    </xf>
    <xf numFmtId="0" fontId="82" fillId="0" borderId="1" xfId="0" applyFont="1" applyBorder="1" applyAlignment="1">
      <alignment horizontal="center" vertical="center"/>
    </xf>
    <xf numFmtId="0" fontId="10" fillId="8" borderId="1" xfId="45" applyFont="1" applyFill="1" applyBorder="1" applyAlignment="1">
      <alignment horizontal="center" vertical="center"/>
    </xf>
    <xf numFmtId="0" fontId="82" fillId="8" borderId="1" xfId="45" applyFont="1" applyFill="1" applyBorder="1" applyAlignment="1">
      <alignment horizontal="center" vertical="center"/>
    </xf>
    <xf numFmtId="0" fontId="118" fillId="0" borderId="0" xfId="0" applyFont="1" applyBorder="1" applyAlignment="1">
      <alignment horizontal="right" vertical="center"/>
    </xf>
    <xf numFmtId="0" fontId="116" fillId="0" borderId="0" xfId="122" applyFont="1" applyFill="1" applyBorder="1" applyAlignment="1">
      <alignment horizontal="right"/>
    </xf>
    <xf numFmtId="200" fontId="108" fillId="0" borderId="0" xfId="0" applyNumberFormat="1" applyFont="1" applyFill="1" applyBorder="1" applyAlignment="1">
      <alignment horizontal="right"/>
    </xf>
    <xf numFmtId="0" fontId="10" fillId="8" borderId="2" xfId="45" applyFont="1" applyFill="1" applyBorder="1" applyAlignment="1">
      <alignment horizontal="center" vertical="center"/>
    </xf>
    <xf numFmtId="0" fontId="46" fillId="0" borderId="0" xfId="0" applyFont="1" applyFill="1" applyAlignment="1"/>
    <xf numFmtId="0" fontId="82" fillId="0" borderId="2" xfId="0" applyFont="1" applyBorder="1" applyAlignment="1">
      <alignment vertical="center"/>
    </xf>
    <xf numFmtId="0" fontId="10" fillId="8" borderId="2" xfId="45" applyFont="1" applyFill="1" applyBorder="1" applyAlignment="1">
      <alignment vertical="center"/>
    </xf>
    <xf numFmtId="0" fontId="10" fillId="8" borderId="1" xfId="45" applyFont="1" applyFill="1" applyBorder="1" applyAlignment="1">
      <alignment vertical="center"/>
    </xf>
    <xf numFmtId="0" fontId="82" fillId="8" borderId="1" xfId="45" applyFont="1" applyFill="1" applyBorder="1" applyAlignment="1">
      <alignment vertical="center"/>
    </xf>
    <xf numFmtId="201" fontId="17" fillId="0" borderId="0" xfId="0" applyNumberFormat="1" applyFont="1" applyAlignment="1">
      <alignment horizontal="center"/>
    </xf>
    <xf numFmtId="202" fontId="17" fillId="0" borderId="0" xfId="0" applyNumberFormat="1" applyFont="1" applyAlignment="1">
      <alignment horizontal="center"/>
    </xf>
    <xf numFmtId="202" fontId="17" fillId="0" borderId="0" xfId="0" applyNumberFormat="1" applyFont="1"/>
    <xf numFmtId="190" fontId="0" fillId="0" borderId="0" xfId="0" applyNumberFormat="1"/>
    <xf numFmtId="166" fontId="17" fillId="0" borderId="0" xfId="0" applyNumberFormat="1" applyFont="1"/>
    <xf numFmtId="0" fontId="0" fillId="0" borderId="0" xfId="0" applyBorder="1"/>
    <xf numFmtId="0" fontId="46" fillId="0" borderId="0" xfId="0" applyFont="1" applyAlignment="1"/>
    <xf numFmtId="202" fontId="0" fillId="0" borderId="0" xfId="0" applyNumberFormat="1"/>
    <xf numFmtId="0" fontId="114" fillId="0" borderId="0" xfId="122" applyFont="1" applyFill="1" applyBorder="1" applyAlignment="1">
      <alignment horizontal="right" vertical="center" wrapText="1"/>
    </xf>
    <xf numFmtId="0" fontId="44" fillId="0" borderId="1" xfId="122" applyFont="1" applyFill="1" applyBorder="1" applyAlignment="1">
      <alignment horizontal="right" vertical="center" wrapText="1"/>
    </xf>
    <xf numFmtId="0" fontId="44" fillId="0" borderId="8" xfId="122" applyFont="1" applyFill="1" applyBorder="1" applyAlignment="1">
      <alignment horizontal="right" vertical="center" wrapText="1"/>
    </xf>
    <xf numFmtId="0" fontId="46" fillId="0" borderId="0" xfId="0" applyFont="1" applyFill="1" applyBorder="1" applyAlignment="1"/>
    <xf numFmtId="0" fontId="46" fillId="0" borderId="0" xfId="0" applyFont="1" applyBorder="1" applyAlignment="1">
      <alignment horizontal="left" indent="1"/>
    </xf>
    <xf numFmtId="0" fontId="46" fillId="0" borderId="2" xfId="0" applyFont="1" applyBorder="1" applyAlignment="1">
      <alignment horizontal="left" vertical="center"/>
    </xf>
    <xf numFmtId="202" fontId="0" fillId="0" borderId="0" xfId="0" applyNumberFormat="1" applyFill="1"/>
    <xf numFmtId="166" fontId="33" fillId="0" borderId="0" xfId="0" applyNumberFormat="1" applyFont="1" applyBorder="1" applyAlignment="1">
      <alignment horizontal="center"/>
    </xf>
    <xf numFmtId="0" fontId="137" fillId="24" borderId="0" xfId="0" applyFont="1" applyFill="1" applyAlignment="1">
      <alignment horizontal="left" wrapText="1"/>
    </xf>
    <xf numFmtId="0" fontId="0" fillId="24" borderId="0" xfId="0" applyFill="1" applyAlignment="1">
      <alignment wrapText="1"/>
    </xf>
    <xf numFmtId="0" fontId="0" fillId="24" borderId="0" xfId="0" applyFill="1"/>
    <xf numFmtId="0" fontId="137" fillId="0" borderId="0" xfId="0" applyFont="1" applyAlignment="1">
      <alignment horizontal="left" wrapText="1"/>
    </xf>
    <xf numFmtId="0" fontId="138" fillId="24" borderId="0" xfId="0" applyFont="1" applyFill="1" applyAlignment="1">
      <alignment horizontal="left" wrapText="1"/>
    </xf>
    <xf numFmtId="0" fontId="138" fillId="0" borderId="0" xfId="0" applyFont="1" applyAlignment="1">
      <alignment horizontal="left" wrapText="1"/>
    </xf>
    <xf numFmtId="0" fontId="17" fillId="0" borderId="0" xfId="0" applyFont="1" applyBorder="1" applyAlignment="1">
      <alignment vertical="center" wrapText="1"/>
    </xf>
    <xf numFmtId="174" fontId="27" fillId="0" borderId="0" xfId="107" applyNumberFormat="1"/>
    <xf numFmtId="0" fontId="82" fillId="0" borderId="0" xfId="0" applyFont="1" applyBorder="1" applyAlignment="1">
      <alignment vertical="center"/>
    </xf>
    <xf numFmtId="0" fontId="10" fillId="25" borderId="1" xfId="0" applyFont="1" applyFill="1" applyBorder="1" applyAlignment="1">
      <alignment wrapText="1"/>
    </xf>
    <xf numFmtId="0" fontId="10" fillId="25" borderId="1" xfId="0" applyFont="1" applyFill="1" applyBorder="1" applyAlignment="1">
      <alignment horizontal="center" vertical="center" wrapText="1"/>
    </xf>
    <xf numFmtId="0" fontId="10" fillId="25" borderId="43" xfId="0" applyFont="1" applyFill="1" applyBorder="1" applyAlignment="1">
      <alignment wrapText="1"/>
    </xf>
    <xf numFmtId="0" fontId="10" fillId="25" borderId="43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/>
    <xf numFmtId="0" fontId="46" fillId="0" borderId="0" xfId="0" applyFont="1" applyFill="1" applyBorder="1" applyAlignment="1">
      <alignment horizontal="left" indent="1"/>
    </xf>
    <xf numFmtId="0" fontId="46" fillId="0" borderId="0" xfId="0" applyFont="1" applyFill="1" applyBorder="1" applyAlignment="1">
      <alignment horizontal="left"/>
    </xf>
    <xf numFmtId="0" fontId="82" fillId="0" borderId="0" xfId="0" applyFont="1" applyFill="1" applyAlignment="1">
      <alignment vertical="center"/>
    </xf>
    <xf numFmtId="0" fontId="117" fillId="0" borderId="0" xfId="0" applyFont="1" applyFill="1" applyAlignment="1">
      <alignment vertical="center"/>
    </xf>
    <xf numFmtId="0" fontId="82" fillId="0" borderId="0" xfId="0" applyFont="1" applyFill="1" applyAlignment="1">
      <alignment vertical="center" wrapText="1"/>
    </xf>
    <xf numFmtId="0" fontId="117" fillId="0" borderId="0" xfId="0" applyFont="1" applyFill="1" applyAlignment="1">
      <alignment vertical="center" wrapText="1"/>
    </xf>
    <xf numFmtId="0" fontId="114" fillId="0" borderId="52" xfId="122" applyFont="1" applyFill="1" applyBorder="1" applyAlignment="1">
      <alignment vertical="top" wrapText="1"/>
    </xf>
    <xf numFmtId="0" fontId="82" fillId="0" borderId="0" xfId="0" applyFont="1" applyFill="1" applyAlignment="1">
      <alignment horizontal="center" vertical="center" wrapText="1"/>
    </xf>
    <xf numFmtId="0" fontId="82" fillId="0" borderId="0" xfId="0" applyFont="1" applyFill="1" applyAlignment="1">
      <alignment horizontal="left" vertical="center" indent="1"/>
    </xf>
    <xf numFmtId="0" fontId="82" fillId="0" borderId="0" xfId="0" applyFont="1" applyFill="1" applyAlignment="1">
      <alignment horizontal="left" vertical="center" indent="3"/>
    </xf>
    <xf numFmtId="0" fontId="117" fillId="0" borderId="0" xfId="0" applyFont="1" applyFill="1"/>
    <xf numFmtId="0" fontId="46" fillId="0" borderId="1" xfId="0" applyFont="1" applyFill="1" applyBorder="1" applyAlignment="1">
      <alignment horizontal="left" indent="1"/>
    </xf>
    <xf numFmtId="164" fontId="46" fillId="0" borderId="0" xfId="0" applyNumberFormat="1" applyFont="1" applyFill="1"/>
    <xf numFmtId="0" fontId="118" fillId="0" borderId="0" xfId="0" applyFont="1" applyFill="1" applyBorder="1" applyAlignment="1">
      <alignment vertical="center"/>
    </xf>
    <xf numFmtId="0" fontId="82" fillId="0" borderId="1" xfId="0" applyFont="1" applyFill="1" applyBorder="1" applyAlignment="1">
      <alignment vertical="center" wrapText="1"/>
    </xf>
    <xf numFmtId="0" fontId="117" fillId="0" borderId="1" xfId="0" applyFont="1" applyFill="1" applyBorder="1" applyAlignment="1">
      <alignment wrapText="1"/>
    </xf>
    <xf numFmtId="0" fontId="139" fillId="0" borderId="0" xfId="0" applyFont="1"/>
    <xf numFmtId="0" fontId="82" fillId="0" borderId="0" xfId="0" applyFont="1" applyFill="1" applyBorder="1" applyAlignment="1">
      <alignment horizontal="left" wrapText="1"/>
    </xf>
    <xf numFmtId="0" fontId="82" fillId="0" borderId="0" xfId="0" applyFont="1" applyFill="1" applyBorder="1" applyAlignment="1">
      <alignment vertical="center" wrapText="1"/>
    </xf>
    <xf numFmtId="0" fontId="82" fillId="0" borderId="0" xfId="0" applyFont="1" applyFill="1" applyBorder="1" applyAlignment="1">
      <alignment horizontal="center" vertical="center" wrapText="1"/>
    </xf>
    <xf numFmtId="3" fontId="44" fillId="0" borderId="0" xfId="122" applyNumberFormat="1" applyFont="1" applyFill="1" applyBorder="1"/>
    <xf numFmtId="3" fontId="44" fillId="0" borderId="1" xfId="122" applyNumberFormat="1" applyFont="1" applyFill="1" applyBorder="1"/>
    <xf numFmtId="0" fontId="82" fillId="0" borderId="1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horizontal="left" wrapText="1" indent="2"/>
    </xf>
    <xf numFmtId="0" fontId="82" fillId="0" borderId="1" xfId="0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left" wrapText="1"/>
    </xf>
    <xf numFmtId="0" fontId="82" fillId="0" borderId="1" xfId="0" applyFont="1" applyFill="1" applyBorder="1" applyAlignment="1">
      <alignment horizontal="left" wrapText="1"/>
    </xf>
    <xf numFmtId="0" fontId="46" fillId="0" borderId="0" xfId="0" applyFont="1" applyFill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82" fillId="0" borderId="0" xfId="0" applyFont="1" applyFill="1" applyBorder="1" applyAlignment="1"/>
    <xf numFmtId="0" fontId="82" fillId="0" borderId="0" xfId="0" applyFont="1" applyFill="1" applyBorder="1" applyAlignment="1">
      <alignment horizontal="center"/>
    </xf>
    <xf numFmtId="0" fontId="82" fillId="0" borderId="0" xfId="0" applyFont="1" applyFill="1" applyAlignment="1"/>
    <xf numFmtId="0" fontId="82" fillId="0" borderId="0" xfId="0" applyFont="1" applyFill="1" applyAlignment="1">
      <alignment horizontal="center"/>
    </xf>
    <xf numFmtId="0" fontId="82" fillId="0" borderId="1" xfId="0" applyFont="1" applyFill="1" applyBorder="1" applyAlignment="1"/>
    <xf numFmtId="0" fontId="82" fillId="0" borderId="1" xfId="0" applyFont="1" applyFill="1" applyBorder="1" applyAlignment="1">
      <alignment horizontal="center"/>
    </xf>
    <xf numFmtId="0" fontId="114" fillId="0" borderId="0" xfId="122" applyFont="1" applyFill="1" applyBorder="1" applyAlignment="1">
      <alignment vertical="top" wrapText="1"/>
    </xf>
    <xf numFmtId="3" fontId="44" fillId="0" borderId="0" xfId="122" applyNumberFormat="1" applyFont="1" applyFill="1" applyBorder="1" applyAlignment="1">
      <alignment horizontal="left" vertical="top" wrapText="1"/>
    </xf>
    <xf numFmtId="3" fontId="44" fillId="0" borderId="0" xfId="122" applyNumberFormat="1" applyFont="1" applyFill="1" applyBorder="1" applyAlignment="1">
      <alignment horizontal="center" vertical="top" wrapText="1"/>
    </xf>
    <xf numFmtId="0" fontId="115" fillId="0" borderId="0" xfId="107" applyFont="1" applyFill="1"/>
    <xf numFmtId="3" fontId="44" fillId="0" borderId="0" xfId="122" applyNumberFormat="1" applyFont="1" applyFill="1" applyBorder="1" applyAlignment="1">
      <alignment vertical="top" wrapText="1"/>
    </xf>
    <xf numFmtId="3" fontId="44" fillId="0" borderId="0" xfId="122" applyNumberFormat="1" applyFont="1" applyFill="1" applyBorder="1" applyAlignment="1">
      <alignment horizontal="left" vertical="top" wrapText="1" indent="1"/>
    </xf>
    <xf numFmtId="3" fontId="44" fillId="0" borderId="1" xfId="122" applyNumberFormat="1" applyFont="1" applyFill="1" applyBorder="1" applyAlignment="1">
      <alignment vertical="top" wrapText="1"/>
    </xf>
    <xf numFmtId="3" fontId="44" fillId="0" borderId="1" xfId="122" applyNumberFormat="1" applyFont="1" applyFill="1" applyBorder="1" applyAlignment="1">
      <alignment horizontal="center" vertical="top" wrapText="1"/>
    </xf>
    <xf numFmtId="0" fontId="72" fillId="0" borderId="0" xfId="0" applyFont="1" applyFill="1"/>
    <xf numFmtId="0" fontId="82" fillId="0" borderId="0" xfId="0" applyFont="1" applyFill="1" applyBorder="1" applyAlignment="1">
      <alignment horizontal="left" vertical="center" wrapText="1" indent="1"/>
    </xf>
    <xf numFmtId="0" fontId="82" fillId="0" borderId="0" xfId="0" applyFont="1" applyFill="1" applyBorder="1" applyAlignment="1">
      <alignment vertical="center"/>
    </xf>
    <xf numFmtId="0" fontId="82" fillId="0" borderId="1" xfId="0" applyFont="1" applyFill="1" applyBorder="1" applyAlignment="1">
      <alignment vertical="center"/>
    </xf>
    <xf numFmtId="0" fontId="10" fillId="0" borderId="43" xfId="0" applyFont="1" applyFill="1" applyBorder="1" applyAlignment="1">
      <alignment vertical="center"/>
    </xf>
    <xf numFmtId="0" fontId="10" fillId="0" borderId="43" xfId="0" applyFont="1" applyFill="1" applyBorder="1" applyAlignment="1">
      <alignment horizontal="center" vertical="center" wrapText="1"/>
    </xf>
    <xf numFmtId="0" fontId="46" fillId="0" borderId="0" xfId="0" applyFont="1" applyFill="1"/>
    <xf numFmtId="0" fontId="0" fillId="0" borderId="0" xfId="0" applyFill="1" applyAlignment="1">
      <alignment wrapText="1"/>
    </xf>
    <xf numFmtId="0" fontId="17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166" fontId="44" fillId="0" borderId="0" xfId="0" applyNumberFormat="1" applyFont="1" applyFill="1" applyBorder="1" applyAlignment="1">
      <alignment horizontal="center"/>
    </xf>
    <xf numFmtId="166" fontId="44" fillId="0" borderId="1" xfId="0" applyNumberFormat="1" applyFont="1" applyFill="1" applyBorder="1" applyAlignment="1">
      <alignment horizontal="center"/>
    </xf>
    <xf numFmtId="166" fontId="46" fillId="0" borderId="2" xfId="0" applyNumberFormat="1" applyFont="1" applyFill="1" applyBorder="1" applyAlignment="1"/>
    <xf numFmtId="166" fontId="44" fillId="0" borderId="0" xfId="0" applyNumberFormat="1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166" fontId="0" fillId="0" borderId="0" xfId="0" applyNumberFormat="1" applyFill="1" applyAlignment="1"/>
    <xf numFmtId="166" fontId="46" fillId="0" borderId="1" xfId="0" applyNumberFormat="1" applyFont="1" applyFill="1" applyBorder="1" applyAlignment="1">
      <alignment horizontal="center"/>
    </xf>
    <xf numFmtId="174" fontId="46" fillId="0" borderId="0" xfId="0" applyNumberFormat="1" applyFont="1" applyFill="1" applyAlignment="1">
      <alignment horizontal="center"/>
    </xf>
    <xf numFmtId="174" fontId="46" fillId="0" borderId="1" xfId="0" applyNumberFormat="1" applyFont="1" applyFill="1" applyBorder="1" applyAlignment="1">
      <alignment horizontal="center"/>
    </xf>
    <xf numFmtId="166" fontId="46" fillId="0" borderId="1" xfId="0" applyNumberFormat="1" applyFont="1" applyFill="1" applyBorder="1" applyAlignment="1">
      <alignment horizontal="center" vertical="center"/>
    </xf>
    <xf numFmtId="174" fontId="44" fillId="0" borderId="0" xfId="122" applyNumberFormat="1" applyFont="1" applyFill="1" applyBorder="1" applyAlignment="1">
      <alignment horizontal="center" vertical="top" wrapText="1"/>
    </xf>
    <xf numFmtId="166" fontId="82" fillId="0" borderId="0" xfId="0" applyNumberFormat="1" applyFont="1" applyFill="1" applyAlignment="1">
      <alignment horizontal="center" vertical="center" wrapText="1"/>
    </xf>
    <xf numFmtId="166" fontId="82" fillId="0" borderId="0" xfId="0" applyNumberFormat="1" applyFont="1" applyFill="1" applyAlignment="1">
      <alignment horizontal="center" vertical="center"/>
    </xf>
    <xf numFmtId="166" fontId="44" fillId="0" borderId="0" xfId="0" applyNumberFormat="1" applyFont="1" applyFill="1" applyAlignment="1">
      <alignment horizontal="center" vertical="center" wrapText="1"/>
    </xf>
    <xf numFmtId="166" fontId="44" fillId="0" borderId="1" xfId="0" applyNumberFormat="1" applyFont="1" applyFill="1" applyBorder="1" applyAlignment="1">
      <alignment horizontal="center" vertical="center" wrapText="1"/>
    </xf>
    <xf numFmtId="0" fontId="27" fillId="0" borderId="0" xfId="107" applyFill="1"/>
    <xf numFmtId="166" fontId="85" fillId="0" borderId="1" xfId="0" applyNumberFormat="1" applyFont="1" applyFill="1" applyBorder="1" applyAlignment="1">
      <alignment horizontal="center" vertical="center"/>
    </xf>
    <xf numFmtId="166" fontId="82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174" fontId="82" fillId="0" borderId="0" xfId="0" applyNumberFormat="1" applyFont="1" applyFill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85" fontId="82" fillId="0" borderId="0" xfId="160" applyNumberFormat="1" applyFont="1" applyFill="1" applyBorder="1" applyAlignment="1">
      <alignment horizontal="right" vertical="center" wrapText="1"/>
    </xf>
    <xf numFmtId="185" fontId="82" fillId="0" borderId="0" xfId="97" applyNumberFormat="1" applyFont="1" applyFill="1" applyBorder="1" applyAlignment="1">
      <alignment horizontal="right" vertical="center" wrapText="1"/>
    </xf>
    <xf numFmtId="185" fontId="82" fillId="0" borderId="1" xfId="97" applyNumberFormat="1" applyFont="1" applyFill="1" applyBorder="1" applyAlignment="1">
      <alignment horizontal="right" vertical="center" wrapText="1"/>
    </xf>
    <xf numFmtId="185" fontId="118" fillId="0" borderId="0" xfId="160" applyNumberFormat="1" applyFont="1" applyFill="1" applyBorder="1" applyAlignment="1">
      <alignment horizontal="right" vertical="center" wrapText="1"/>
    </xf>
    <xf numFmtId="0" fontId="85" fillId="0" borderId="0" xfId="0" applyFont="1" applyFill="1" applyBorder="1"/>
    <xf numFmtId="185" fontId="12" fillId="0" borderId="0" xfId="97" applyNumberFormat="1" applyFont="1" applyFill="1" applyBorder="1" applyAlignment="1">
      <alignment horizontal="right" vertical="center" wrapText="1"/>
    </xf>
    <xf numFmtId="194" fontId="17" fillId="0" borderId="0" xfId="0" applyNumberFormat="1" applyFont="1" applyFill="1"/>
    <xf numFmtId="191" fontId="118" fillId="0" borderId="0" xfId="160" applyNumberFormat="1" applyFont="1" applyFill="1" applyBorder="1" applyAlignment="1">
      <alignment horizontal="right" vertical="center" wrapText="1"/>
    </xf>
    <xf numFmtId="191" fontId="82" fillId="0" borderId="0" xfId="160" applyNumberFormat="1" applyFont="1" applyFill="1" applyBorder="1" applyAlignment="1">
      <alignment horizontal="right" vertical="center" wrapText="1"/>
    </xf>
    <xf numFmtId="197" fontId="140" fillId="0" borderId="0" xfId="0" applyNumberFormat="1" applyFont="1" applyFill="1" applyBorder="1" applyAlignment="1">
      <alignment horizontal="centerContinuous" vertical="center"/>
    </xf>
    <xf numFmtId="200" fontId="140" fillId="0" borderId="0" xfId="0" applyNumberFormat="1" applyFont="1" applyFill="1" applyBorder="1" applyAlignment="1">
      <alignment horizontal="centerContinuous" vertical="center"/>
    </xf>
    <xf numFmtId="0" fontId="141" fillId="0" borderId="0" xfId="0" applyFont="1" applyFill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200" fontId="108" fillId="0" borderId="0" xfId="0" applyNumberFormat="1" applyFont="1" applyFill="1" applyBorder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174" fontId="46" fillId="0" borderId="0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 wrapText="1"/>
    </xf>
    <xf numFmtId="166" fontId="46" fillId="0" borderId="0" xfId="0" applyNumberFormat="1" applyFont="1" applyFill="1" applyBorder="1" applyAlignment="1">
      <alignment horizontal="center" vertical="center" wrapText="1"/>
    </xf>
    <xf numFmtId="1" fontId="46" fillId="0" borderId="0" xfId="0" applyNumberFormat="1" applyFont="1" applyFill="1" applyBorder="1" applyAlignment="1">
      <alignment horizontal="center" vertical="center" wrapText="1"/>
    </xf>
    <xf numFmtId="3" fontId="46" fillId="0" borderId="0" xfId="0" applyNumberFormat="1" applyFont="1" applyFill="1" applyBorder="1" applyAlignment="1">
      <alignment horizontal="center" vertical="center" wrapText="1"/>
    </xf>
    <xf numFmtId="185" fontId="118" fillId="0" borderId="0" xfId="160" applyNumberFormat="1" applyFont="1" applyFill="1" applyBorder="1" applyAlignment="1">
      <alignment horizontal="center" vertical="center" wrapText="1"/>
    </xf>
    <xf numFmtId="166" fontId="10" fillId="25" borderId="43" xfId="0" applyNumberFormat="1" applyFont="1" applyFill="1" applyBorder="1" applyAlignment="1">
      <alignment horizontal="right" vertical="center" wrapText="1"/>
    </xf>
    <xf numFmtId="0" fontId="10" fillId="25" borderId="43" xfId="0" applyFont="1" applyFill="1" applyBorder="1" applyAlignment="1">
      <alignment vertical="center" wrapText="1"/>
    </xf>
    <xf numFmtId="0" fontId="74" fillId="0" borderId="21" xfId="160" applyFont="1" applyBorder="1" applyAlignment="1">
      <alignment horizontal="center" vertical="center" wrapText="1"/>
    </xf>
    <xf numFmtId="0" fontId="74" fillId="0" borderId="22" xfId="160" applyFont="1" applyBorder="1" applyAlignment="1">
      <alignment horizontal="center" vertical="center" wrapText="1"/>
    </xf>
    <xf numFmtId="0" fontId="74" fillId="0" borderId="23" xfId="160" applyFont="1" applyBorder="1" applyAlignment="1">
      <alignment horizontal="center" vertical="center" wrapText="1"/>
    </xf>
    <xf numFmtId="0" fontId="56" fillId="0" borderId="0" xfId="160" applyFont="1" applyBorder="1" applyAlignment="1">
      <alignment horizontal="left" vertical="center" wrapText="1"/>
    </xf>
    <xf numFmtId="0" fontId="53" fillId="0" borderId="0" xfId="160" applyFont="1" applyBorder="1" applyAlignment="1">
      <alignment vertical="center" wrapText="1"/>
    </xf>
    <xf numFmtId="0" fontId="53" fillId="0" borderId="19" xfId="160" applyFont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5" fillId="2" borderId="2" xfId="0" applyFont="1" applyFill="1" applyBorder="1" applyAlignment="1">
      <alignment horizontal="center" vertical="center"/>
    </xf>
    <xf numFmtId="0" fontId="95" fillId="2" borderId="1" xfId="0" applyFont="1" applyFill="1" applyBorder="1" applyAlignment="1">
      <alignment horizontal="center" vertical="center"/>
    </xf>
    <xf numFmtId="0" fontId="95" fillId="2" borderId="51" xfId="0" applyFont="1" applyFill="1" applyBorder="1" applyAlignment="1">
      <alignment horizontal="center" vertical="center"/>
    </xf>
    <xf numFmtId="0" fontId="95" fillId="2" borderId="47" xfId="0" applyFont="1" applyFill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96" fillId="0" borderId="52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47" fillId="15" borderId="21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45" fillId="0" borderId="53" xfId="0" applyFont="1" applyFill="1" applyBorder="1" applyAlignment="1">
      <alignment horizontal="left" vertical="center"/>
    </xf>
    <xf numFmtId="0" fontId="0" fillId="0" borderId="52" xfId="0" applyFill="1" applyBorder="1" applyAlignment="1">
      <alignment horizontal="left" vertical="center"/>
    </xf>
    <xf numFmtId="0" fontId="45" fillId="0" borderId="12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37" fillId="0" borderId="14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left" vertical="center"/>
    </xf>
    <xf numFmtId="0" fontId="47" fillId="0" borderId="12" xfId="0" applyFont="1" applyFill="1" applyBorder="1" applyAlignment="1">
      <alignment horizontal="left" vertical="center"/>
    </xf>
    <xf numFmtId="0" fontId="102" fillId="0" borderId="8" xfId="0" applyFont="1" applyFill="1" applyBorder="1" applyAlignment="1">
      <alignment horizontal="left" vertical="center"/>
    </xf>
    <xf numFmtId="0" fontId="103" fillId="0" borderId="2" xfId="0" applyFont="1" applyBorder="1" applyAlignment="1">
      <alignment vertical="center"/>
    </xf>
    <xf numFmtId="0" fontId="45" fillId="0" borderId="14" xfId="0" applyFont="1" applyFill="1" applyBorder="1" applyAlignment="1">
      <alignment horizontal="left" vertical="center" wrapText="1"/>
    </xf>
    <xf numFmtId="0" fontId="18" fillId="11" borderId="31" xfId="45" applyFont="1" applyFill="1" applyBorder="1" applyAlignment="1">
      <alignment horizontal="left" vertical="center"/>
    </xf>
    <xf numFmtId="0" fontId="18" fillId="11" borderId="30" xfId="45" applyFont="1" applyFill="1" applyBorder="1" applyAlignment="1">
      <alignment horizontal="left" vertical="center"/>
    </xf>
    <xf numFmtId="0" fontId="18" fillId="11" borderId="32" xfId="45" applyFont="1" applyFill="1" applyBorder="1" applyAlignment="1">
      <alignment horizontal="left" vertical="center"/>
    </xf>
    <xf numFmtId="0" fontId="51" fillId="0" borderId="0" xfId="0" applyFont="1" applyFill="1" applyBorder="1" applyAlignment="1">
      <alignment horizontal="left" vertical="top" wrapText="1"/>
    </xf>
    <xf numFmtId="0" fontId="39" fillId="11" borderId="35" xfId="45" applyFont="1" applyFill="1" applyBorder="1" applyAlignment="1">
      <alignment horizontal="left" vertical="center"/>
    </xf>
    <xf numFmtId="0" fontId="39" fillId="11" borderId="36" xfId="45" applyFont="1" applyFill="1" applyBorder="1" applyAlignment="1">
      <alignment horizontal="left" vertical="center"/>
    </xf>
    <xf numFmtId="0" fontId="9" fillId="2" borderId="50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89" fillId="0" borderId="2" xfId="0" applyFont="1" applyFill="1" applyBorder="1" applyAlignment="1">
      <alignment horizontal="right"/>
    </xf>
    <xf numFmtId="0" fontId="89" fillId="0" borderId="0" xfId="0" applyFont="1" applyBorder="1" applyAlignment="1">
      <alignment horizontal="right"/>
    </xf>
    <xf numFmtId="0" fontId="85" fillId="0" borderId="0" xfId="0" applyFont="1" applyFill="1" applyAlignment="1">
      <alignment horizontal="left"/>
    </xf>
    <xf numFmtId="0" fontId="50" fillId="0" borderId="0" xfId="0" applyFont="1" applyFill="1" applyAlignment="1">
      <alignment horizontal="left"/>
    </xf>
    <xf numFmtId="0" fontId="46" fillId="0" borderId="0" xfId="0" applyFont="1" applyAlignment="1"/>
    <xf numFmtId="0" fontId="46" fillId="0" borderId="0" xfId="0" applyFont="1" applyBorder="1" applyAlignment="1"/>
    <xf numFmtId="0" fontId="44" fillId="0" borderId="0" xfId="122" applyFont="1" applyFill="1" applyBorder="1" applyAlignment="1">
      <alignment vertical="center" wrapText="1"/>
    </xf>
    <xf numFmtId="0" fontId="44" fillId="0" borderId="0" xfId="122" applyFont="1" applyBorder="1" applyAlignment="1">
      <alignment vertical="center" wrapText="1"/>
    </xf>
    <xf numFmtId="0" fontId="82" fillId="0" borderId="0" xfId="0" applyFont="1" applyBorder="1" applyAlignment="1">
      <alignment vertical="center"/>
    </xf>
    <xf numFmtId="0" fontId="82" fillId="0" borderId="0" xfId="0" applyFont="1" applyFill="1" applyAlignment="1">
      <alignment vertical="center" wrapText="1"/>
    </xf>
    <xf numFmtId="0" fontId="106" fillId="0" borderId="1" xfId="122" applyFont="1" applyFill="1" applyBorder="1" applyAlignment="1">
      <alignment horizontal="left" wrapText="1"/>
    </xf>
    <xf numFmtId="0" fontId="113" fillId="0" borderId="0" xfId="0" applyFont="1" applyAlignment="1">
      <alignment horizontal="left" vertical="center" wrapText="1"/>
    </xf>
    <xf numFmtId="0" fontId="82" fillId="0" borderId="0" xfId="0" applyFont="1" applyAlignment="1">
      <alignment horizontal="left" vertical="center"/>
    </xf>
    <xf numFmtId="0" fontId="82" fillId="0" borderId="0" xfId="0" applyFont="1" applyBorder="1" applyAlignment="1">
      <alignment vertical="center" wrapText="1"/>
    </xf>
    <xf numFmtId="0" fontId="106" fillId="0" borderId="1" xfId="122" applyFont="1" applyFill="1" applyBorder="1" applyAlignment="1">
      <alignment horizontal="left"/>
    </xf>
    <xf numFmtId="0" fontId="82" fillId="0" borderId="2" xfId="0" applyFont="1" applyBorder="1" applyAlignment="1">
      <alignment horizontal="left" vertical="center"/>
    </xf>
    <xf numFmtId="0" fontId="82" fillId="8" borderId="0" xfId="0" applyFont="1" applyFill="1" applyBorder="1" applyAlignment="1">
      <alignment horizontal="left" wrapText="1"/>
    </xf>
    <xf numFmtId="0" fontId="114" fillId="0" borderId="2" xfId="122" applyFont="1" applyFill="1" applyBorder="1" applyAlignment="1">
      <alignment horizontal="center" vertical="center" wrapText="1"/>
    </xf>
    <xf numFmtId="0" fontId="10" fillId="8" borderId="2" xfId="45" applyFont="1" applyFill="1" applyBorder="1" applyAlignment="1">
      <alignment horizontal="center" vertical="center"/>
    </xf>
    <xf numFmtId="0" fontId="46" fillId="0" borderId="0" xfId="0" applyFont="1" applyBorder="1" applyAlignment="1">
      <alignment horizontal="left" vertical="center" wrapText="1"/>
    </xf>
    <xf numFmtId="0" fontId="46" fillId="0" borderId="0" xfId="0" applyFont="1" applyFill="1" applyAlignment="1">
      <alignment wrapText="1"/>
    </xf>
    <xf numFmtId="174" fontId="44" fillId="0" borderId="1" xfId="122" applyNumberFormat="1" applyFont="1" applyFill="1" applyBorder="1" applyAlignment="1">
      <alignment horizontal="center" vertical="top" wrapText="1"/>
    </xf>
    <xf numFmtId="0" fontId="114" fillId="0" borderId="0" xfId="0" applyFont="1" applyFill="1" applyAlignment="1">
      <alignment horizontal="left" wrapText="1"/>
    </xf>
    <xf numFmtId="0" fontId="82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center" vertical="center"/>
    </xf>
    <xf numFmtId="166" fontId="85" fillId="0" borderId="0" xfId="0" applyNumberFormat="1" applyFont="1" applyFill="1" applyAlignment="1">
      <alignment horizontal="center" vertical="center"/>
    </xf>
  </cellXfs>
  <cellStyles count="335">
    <cellStyle name="1 indent" xfId="2"/>
    <cellStyle name="2 indents" xfId="3"/>
    <cellStyle name="3 indents" xfId="4"/>
    <cellStyle name="4 indents" xfId="5"/>
    <cellStyle name="5 indents" xfId="6"/>
    <cellStyle name="Accent5" xfId="235"/>
    <cellStyle name="Accent6" xfId="236"/>
    <cellStyle name="Celkem" xfId="7"/>
    <cellStyle name="Celkem 2" xfId="8"/>
    <cellStyle name="Comma0" xfId="9"/>
    <cellStyle name="Comma0 2" xfId="10"/>
    <cellStyle name="Currency0" xfId="11"/>
    <cellStyle name="Currency0 2" xfId="12"/>
    <cellStyle name="Čiarka" xfId="159" builtinId="3"/>
    <cellStyle name="Čiarka 2" xfId="97"/>
    <cellStyle name="Čiarka 2 2" xfId="127"/>
    <cellStyle name="Čiarka 2 2 2" xfId="183"/>
    <cellStyle name="Čiarka 2 2 2 2" xfId="254"/>
    <cellStyle name="Čiarka 2 2 3" xfId="230"/>
    <cellStyle name="Čiarka 2 2 4" xfId="280"/>
    <cellStyle name="Čiarka 2 3" xfId="211"/>
    <cellStyle name="Čiarka 3" xfId="195"/>
    <cellStyle name="Čiarka 3 2" xfId="223"/>
    <cellStyle name="Čiarka 3 3" xfId="222"/>
    <cellStyle name="Čiarka 4" xfId="181"/>
    <cellStyle name="Čiarka 4 2" xfId="227"/>
    <cellStyle name="Čiarka 4 2 2" xfId="325"/>
    <cellStyle name="Čiarka 5" xfId="200"/>
    <cellStyle name="Čiarka 5 2" xfId="256"/>
    <cellStyle name="Čiarka 6" xfId="267"/>
    <cellStyle name="Čiarka 6 2" xfId="333"/>
    <cellStyle name="Čiarka 7" xfId="207"/>
    <cellStyle name="čiarky 2" xfId="98"/>
    <cellStyle name="čiarky 3" xfId="99"/>
    <cellStyle name="čiarky 3 2" xfId="100"/>
    <cellStyle name="čiarky 3 2 2" xfId="128"/>
    <cellStyle name="čiarky 3 2 2 2" xfId="184"/>
    <cellStyle name="čiarky 3 2 2 3" xfId="281"/>
    <cellStyle name="čiarky 3 2 3" xfId="172"/>
    <cellStyle name="čiarky 3 2 4" xfId="272"/>
    <cellStyle name="čiarky 3 3" xfId="101"/>
    <cellStyle name="čiarky 3 3 2" xfId="173"/>
    <cellStyle name="čiarky 3 3 3" xfId="273"/>
    <cellStyle name="čiarky 3 4" xfId="171"/>
    <cellStyle name="čiarky 3 5" xfId="271"/>
    <cellStyle name="čiarky 4" xfId="102"/>
    <cellStyle name="čiarky 4 2" xfId="103"/>
    <cellStyle name="čiarky 4 2 2" xfId="129"/>
    <cellStyle name="čiarky 4 2 2 2" xfId="185"/>
    <cellStyle name="čiarky 4 2 2 3" xfId="282"/>
    <cellStyle name="čiarky 4 2 3" xfId="175"/>
    <cellStyle name="čiarky 4 2 4" xfId="275"/>
    <cellStyle name="čiarky 4 3" xfId="130"/>
    <cellStyle name="čiarky 4 3 2" xfId="186"/>
    <cellStyle name="čiarky 4 3 3" xfId="283"/>
    <cellStyle name="čiarky 4 4" xfId="174"/>
    <cellStyle name="čiarky 4 5" xfId="274"/>
    <cellStyle name="Date" xfId="13"/>
    <cellStyle name="Date 2" xfId="14"/>
    <cellStyle name="Date 3" xfId="15"/>
    <cellStyle name="Datum" xfId="16"/>
    <cellStyle name="Datum 2" xfId="17"/>
    <cellStyle name="Euro" xfId="18"/>
    <cellStyle name="Euro 2" xfId="19"/>
    <cellStyle name="Excel Built-in Normal" xfId="131"/>
    <cellStyle name="Finanení0" xfId="20"/>
    <cellStyle name="Finanèní0" xfId="21"/>
    <cellStyle name="Finanení0 2" xfId="132"/>
    <cellStyle name="Finanení0 3" xfId="133"/>
    <cellStyle name="Finanení0 4" xfId="161"/>
    <cellStyle name="Fixed" xfId="22"/>
    <cellStyle name="Fixed (0)" xfId="23"/>
    <cellStyle name="Fixed (1)" xfId="24"/>
    <cellStyle name="Fixed (2)" xfId="25"/>
    <cellStyle name="Fixed 2" xfId="26"/>
    <cellStyle name="Fixed 3" xfId="27"/>
    <cellStyle name="Fixed 4" xfId="28"/>
    <cellStyle name="Heading 1" xfId="29"/>
    <cellStyle name="Heading 1 2" xfId="30"/>
    <cellStyle name="Heading 2" xfId="31"/>
    <cellStyle name="Heading 2 2" xfId="32"/>
    <cellStyle name="Hipervínculo_IIF" xfId="33"/>
    <cellStyle name="Hypertextové prepojenie 2" xfId="237"/>
    <cellStyle name="Hypertextové prepojenie 3" xfId="242"/>
    <cellStyle name="Hypertextové prepojenie 4" xfId="204"/>
    <cellStyle name="imf-one decimal" xfId="34"/>
    <cellStyle name="imf-zero decimal" xfId="35"/>
    <cellStyle name="Kontrolná bunka 2" xfId="182"/>
    <cellStyle name="Kontrolná bunka 2 2" xfId="234"/>
    <cellStyle name="měny_DEFLÁTORY  3q 1998" xfId="104"/>
    <cellStyle name="Millares [0]_BALPROGRAMA2001R" xfId="36"/>
    <cellStyle name="Millares_BALPROGRAMA2001R" xfId="37"/>
    <cellStyle name="Mina0" xfId="38"/>
    <cellStyle name="Mìna0" xfId="39"/>
    <cellStyle name="Mina0 2" xfId="134"/>
    <cellStyle name="Mina0 3" xfId="135"/>
    <cellStyle name="Mina0 4" xfId="162"/>
    <cellStyle name="Moneda [0]_BALPROGRAMA2001R" xfId="40"/>
    <cellStyle name="Moneda_BALPROGRAMA2001R" xfId="41"/>
    <cellStyle name="Nadpis 1 2" xfId="232"/>
    <cellStyle name="Navadno_Slo" xfId="42"/>
    <cellStyle name="Nedefinován" xfId="43"/>
    <cellStyle name="Nedefinován 2" xfId="44"/>
    <cellStyle name="Normal 11" xfId="105"/>
    <cellStyle name="Normal 2" xfId="165"/>
    <cellStyle name="Normal 3" xfId="136"/>
    <cellStyle name="Normal 45" xfId="163"/>
    <cellStyle name="Normal 45 2" xfId="192"/>
    <cellStyle name="Normal 45 2 2" xfId="264"/>
    <cellStyle name="Normal 45 2 2 2" xfId="331"/>
    <cellStyle name="Normal 45 2 3" xfId="316"/>
    <cellStyle name="Normal 45 3" xfId="197"/>
    <cellStyle name="Normal 45 3 2" xfId="317"/>
    <cellStyle name="Normal 45 4" xfId="250"/>
    <cellStyle name="Normal 45 4 2" xfId="328"/>
    <cellStyle name="Normal 45 5" xfId="301"/>
    <cellStyle name="Normal 8" xfId="106"/>
    <cellStyle name="Normal_Svkfis" xfId="190"/>
    <cellStyle name="Normálna" xfId="0" builtinId="0"/>
    <cellStyle name="Normálna 11" xfId="107"/>
    <cellStyle name="Normálna 11 2" xfId="193"/>
    <cellStyle name="Normálna 11 5" xfId="45"/>
    <cellStyle name="Normálna 2" xfId="1"/>
    <cellStyle name="Normálna 2 2" xfId="108"/>
    <cellStyle name="Normálna 2 2 2" xfId="46"/>
    <cellStyle name="Normálna 2 3" xfId="109"/>
    <cellStyle name="Normálna 2 4" xfId="149"/>
    <cellStyle name="Normálna 2 4 2" xfId="258"/>
    <cellStyle name="Normálna 2 5" xfId="166"/>
    <cellStyle name="Normálna 2 5 2" xfId="302"/>
    <cellStyle name="Normálna 2 6" xfId="169"/>
    <cellStyle name="Normálna 2 6 2" xfId="305"/>
    <cellStyle name="Normálna 2 7" xfId="238"/>
    <cellStyle name="Normálna 3" xfId="47"/>
    <cellStyle name="Normálna 3 2" xfId="187"/>
    <cellStyle name="Normálna 3 2 2" xfId="263"/>
    <cellStyle name="Normálna 4" xfId="48"/>
    <cellStyle name="Normálna 4 2" xfId="164"/>
    <cellStyle name="Normálna 4 2 2" xfId="240"/>
    <cellStyle name="Normálna 4 3" xfId="239"/>
    <cellStyle name="Normálna 5" xfId="49"/>
    <cellStyle name="Normálna 5 2" xfId="191"/>
    <cellStyle name="Normálna 6" xfId="141"/>
    <cellStyle name="Normálna 6 2" xfId="205"/>
    <cellStyle name="Normálna 6 3" xfId="285"/>
    <cellStyle name="Normálna 7" xfId="160"/>
    <cellStyle name="Normálna 7 2" xfId="194"/>
    <cellStyle name="Normálna 7 3" xfId="300"/>
    <cellStyle name="normálne 10" xfId="110"/>
    <cellStyle name="normálne 10 2" xfId="262"/>
    <cellStyle name="Normálne 10 3" xfId="249"/>
    <cellStyle name="Normálne 11" xfId="168"/>
    <cellStyle name="Normálne 11 2" xfId="259"/>
    <cellStyle name="Normálne 11 3" xfId="304"/>
    <cellStyle name="Normálne 12" xfId="196"/>
    <cellStyle name="Normálne 12 2" xfId="266"/>
    <cellStyle name="Normálne 12 2 2" xfId="332"/>
    <cellStyle name="normálne 13" xfId="111"/>
    <cellStyle name="normálne 13 2" xfId="176"/>
    <cellStyle name="normálne 13 2 2" xfId="309"/>
    <cellStyle name="normálne 13 3" xfId="276"/>
    <cellStyle name="Normálne 14" xfId="199"/>
    <cellStyle name="Normálne 14 2" xfId="209"/>
    <cellStyle name="Normálne 14 2 2" xfId="213"/>
    <cellStyle name="Normálne 14 2 2 2" xfId="322"/>
    <cellStyle name="Normálne 14 2 3" xfId="321"/>
    <cellStyle name="Normálne 14 3" xfId="212"/>
    <cellStyle name="Normálne 14 4" xfId="208"/>
    <cellStyle name="Normálne 14 4 2" xfId="320"/>
    <cellStyle name="Normálne 15" xfId="201"/>
    <cellStyle name="Normálne 15 2" xfId="318"/>
    <cellStyle name="Normálne 16" xfId="202"/>
    <cellStyle name="normálne 2" xfId="50"/>
    <cellStyle name="normálne 2 2" xfId="51"/>
    <cellStyle name="Normálne 2 2 2" xfId="214"/>
    <cellStyle name="normálne 2 2 3" xfId="269"/>
    <cellStyle name="normálne 2 2 4" xfId="329"/>
    <cellStyle name="normálne 2 3" xfId="52"/>
    <cellStyle name="Normálne 2 3 2" xfId="228"/>
    <cellStyle name="normálne 2 4" xfId="177"/>
    <cellStyle name="Normálne 2 4 2" xfId="245"/>
    <cellStyle name="normálne 2 4 3" xfId="310"/>
    <cellStyle name="normálne 2 4 4" xfId="268"/>
    <cellStyle name="Normálne 2 5" xfId="203"/>
    <cellStyle name="normálne 2 50" xfId="112"/>
    <cellStyle name="normálne 2 50 2" xfId="277"/>
    <cellStyle name="normálne 3" xfId="53"/>
    <cellStyle name="normálne 3 2" xfId="54"/>
    <cellStyle name="Normálne 3 2 2" xfId="220"/>
    <cellStyle name="normálne 3 3" xfId="170"/>
    <cellStyle name="Normálne 3 3 2" xfId="253"/>
    <cellStyle name="Normálne 3 3 3" xfId="229"/>
    <cellStyle name="Normálne 3 4" xfId="247"/>
    <cellStyle name="normálne 4" xfId="55"/>
    <cellStyle name="normálne 4 2" xfId="56"/>
    <cellStyle name="Normálne 4 2 2" xfId="252"/>
    <cellStyle name="normálne 4 3" xfId="178"/>
    <cellStyle name="normálne 4 3 2" xfId="257"/>
    <cellStyle name="Normálne 4 4" xfId="216"/>
    <cellStyle name="normálne 5" xfId="113"/>
    <cellStyle name="normálne 5 2" xfId="114"/>
    <cellStyle name="normálne 5 2 2" xfId="137"/>
    <cellStyle name="normálne 5 3" xfId="115"/>
    <cellStyle name="Normálne 5 4" xfId="217"/>
    <cellStyle name="normálne 5_19_NPC_2012_2014_eu_cof" xfId="116"/>
    <cellStyle name="Normálne 50 2" xfId="224"/>
    <cellStyle name="normálne 6" xfId="117"/>
    <cellStyle name="normálne 6 2" xfId="138"/>
    <cellStyle name="Normálne 6 2 2" xfId="261"/>
    <cellStyle name="Normálne 6 2 2 2" xfId="330"/>
    <cellStyle name="Normálne 6 3" xfId="225"/>
    <cellStyle name="Normálne 6 3 2" xfId="323"/>
    <cellStyle name="normálne 7" xfId="118"/>
    <cellStyle name="normálne 7 10" xfId="119"/>
    <cellStyle name="normálne 7 10 2" xfId="179"/>
    <cellStyle name="normálne 7 10 2 2" xfId="311"/>
    <cellStyle name="normálne 7 10 3" xfId="278"/>
    <cellStyle name="Normálne 7 2" xfId="226"/>
    <cellStyle name="normálne 7 2 2" xfId="120"/>
    <cellStyle name="normálne 7 2 2 2" xfId="180"/>
    <cellStyle name="normálne 7 2 2 2 2" xfId="312"/>
    <cellStyle name="normálne 7 2 2 3" xfId="279"/>
    <cellStyle name="Normálne 7 2 3" xfId="324"/>
    <cellStyle name="Normálne 7 2 4" xfId="334"/>
    <cellStyle name="normálne 8" xfId="121"/>
    <cellStyle name="normálne 8 2" xfId="139"/>
    <cellStyle name="Normálne 8 3" xfId="246"/>
    <cellStyle name="Normálne 8 3 2" xfId="326"/>
    <cellStyle name="Normálne 9" xfId="167"/>
    <cellStyle name="Normálne 9 2" xfId="255"/>
    <cellStyle name="Normálne 9 3" xfId="248"/>
    <cellStyle name="Normálne 9 3 2" xfId="327"/>
    <cellStyle name="Normálne 9 4" xfId="303"/>
    <cellStyle name="normálne 9_Tabulky IFP_casove rady-request_20111102_" xfId="265"/>
    <cellStyle name="normálne_annex tab 2,3,5" xfId="122"/>
    <cellStyle name="normální_15.6.07 východ.+rozpočet 08-10" xfId="123"/>
    <cellStyle name="Normßl - Style1" xfId="57"/>
    <cellStyle name="Normßl - Style1 2" xfId="58"/>
    <cellStyle name="Normßl - Style1 2 2" xfId="188"/>
    <cellStyle name="Percentá" xfId="198" builtinId="5"/>
    <cellStyle name="percentá 16" xfId="126"/>
    <cellStyle name="percentá 2" xfId="124"/>
    <cellStyle name="percentá 2 10" xfId="206"/>
    <cellStyle name="Percentá 2 2" xfId="215"/>
    <cellStyle name="Percentá 2 3" xfId="219"/>
    <cellStyle name="Percentá 2 4" xfId="231"/>
    <cellStyle name="Percentá 2 5" xfId="243"/>
    <cellStyle name="Percentá 2 6" xfId="244"/>
    <cellStyle name="Percentá 3" xfId="157"/>
    <cellStyle name="Percentá 3 2" xfId="221"/>
    <cellStyle name="Percentá 3 3" xfId="218"/>
    <cellStyle name="Percentá 4" xfId="158"/>
    <cellStyle name="Percentá 4 2" xfId="251"/>
    <cellStyle name="Percentá 5" xfId="260"/>
    <cellStyle name="Percentá 6" xfId="210"/>
    <cellStyle name="percentage difference" xfId="59"/>
    <cellStyle name="percentage difference 2" xfId="60"/>
    <cellStyle name="percentage difference one decimal" xfId="61"/>
    <cellStyle name="percentage difference zero decimal" xfId="62"/>
    <cellStyle name="Pevný" xfId="63"/>
    <cellStyle name="Použité hypertextové prepojenie 2" xfId="241"/>
    <cellStyle name="SAPBEXHLevel2" xfId="64"/>
    <cellStyle name="SAPBEXHLevel2 2" xfId="65"/>
    <cellStyle name="SAPBEXHLevel2 2 2" xfId="151"/>
    <cellStyle name="SAPBEXHLevel2 2 2 2" xfId="294"/>
    <cellStyle name="SAPBEXHLevel2 2 2 3" xfId="306"/>
    <cellStyle name="SAPBEXHLevel2 2 3" xfId="147"/>
    <cellStyle name="SAPBEXHLevel2 2 3 2" xfId="291"/>
    <cellStyle name="SAPBEXHLevel2 3" xfId="66"/>
    <cellStyle name="SAPBEXHLevel2 3 2" xfId="152"/>
    <cellStyle name="SAPBEXHLevel2 3 2 2" xfId="295"/>
    <cellStyle name="SAPBEXHLevel2 3 2 3" xfId="308"/>
    <cellStyle name="SAPBEXHLevel2 3 3" xfId="146"/>
    <cellStyle name="SAPBEXHLevel2 3 3 2" xfId="290"/>
    <cellStyle name="SAPBEXHLevel2 4" xfId="150"/>
    <cellStyle name="SAPBEXHLevel2 4 2" xfId="293"/>
    <cellStyle name="SAPBEXHLevel2 4 3" xfId="314"/>
    <cellStyle name="SAPBEXHLevel2 5" xfId="148"/>
    <cellStyle name="SAPBEXHLevel2 5 2" xfId="292"/>
    <cellStyle name="SAPBEXHLevel3" xfId="67"/>
    <cellStyle name="SAPBEXHLevel3 2" xfId="68"/>
    <cellStyle name="SAPBEXHLevel3 2 2" xfId="154"/>
    <cellStyle name="SAPBEXHLevel3 2 2 2" xfId="297"/>
    <cellStyle name="SAPBEXHLevel3 2 2 3" xfId="313"/>
    <cellStyle name="SAPBEXHLevel3 2 3" xfId="144"/>
    <cellStyle name="SAPBEXHLevel3 2 3 2" xfId="288"/>
    <cellStyle name="SAPBEXHLevel3 3" xfId="69"/>
    <cellStyle name="SAPBEXHLevel3 3 2" xfId="155"/>
    <cellStyle name="SAPBEXHLevel3 3 2 2" xfId="298"/>
    <cellStyle name="SAPBEXHLevel3 3 2 3" xfId="270"/>
    <cellStyle name="SAPBEXHLevel3 3 3" xfId="143"/>
    <cellStyle name="SAPBEXHLevel3 3 3 2" xfId="287"/>
    <cellStyle name="SAPBEXHLevel3 4" xfId="153"/>
    <cellStyle name="SAPBEXHLevel3 4 2" xfId="296"/>
    <cellStyle name="SAPBEXHLevel3 4 3" xfId="307"/>
    <cellStyle name="SAPBEXHLevel3 5" xfId="145"/>
    <cellStyle name="SAPBEXHLevel3 5 2" xfId="289"/>
    <cellStyle name="SAPBEXstdData" xfId="70"/>
    <cellStyle name="SAPBEXstdData 2" xfId="156"/>
    <cellStyle name="SAPBEXstdData 2 2" xfId="299"/>
    <cellStyle name="SAPBEXstdData 2 3" xfId="319"/>
    <cellStyle name="SAPBEXstdData 3" xfId="142"/>
    <cellStyle name="SAPBEXstdData 3 2" xfId="286"/>
    <cellStyle name="SAPBEXstdItem 3" xfId="140"/>
    <cellStyle name="SAPBEXstdItem 3 2" xfId="189"/>
    <cellStyle name="SAPBEXstdItem 3 2 2" xfId="315"/>
    <cellStyle name="SAPBEXstdItem 3 3" xfId="284"/>
    <cellStyle name="Standard 2" xfId="71"/>
    <cellStyle name="Text" xfId="72"/>
    <cellStyle name="Text 2" xfId="73"/>
    <cellStyle name="Text 3" xfId="74"/>
    <cellStyle name="Total" xfId="125"/>
    <cellStyle name="Total 2" xfId="75"/>
    <cellStyle name="Total 3" xfId="76"/>
    <cellStyle name="Záhlaví 1" xfId="77"/>
    <cellStyle name="Záhlaví 1 2" xfId="78"/>
    <cellStyle name="Záhlaví 2" xfId="79"/>
    <cellStyle name="Záhlaví 2 2" xfId="80"/>
    <cellStyle name="zero" xfId="81"/>
    <cellStyle name="Zlá 2" xfId="233"/>
    <cellStyle name="ДАТА" xfId="82"/>
    <cellStyle name="ДАТА 2" xfId="83"/>
    <cellStyle name="ДЕНЕЖНЫЙ_BOPENGC" xfId="84"/>
    <cellStyle name="ЗАГОЛОВОК1" xfId="85"/>
    <cellStyle name="ЗАГОЛОВОК1 2" xfId="86"/>
    <cellStyle name="ЗАГОЛОВОК2" xfId="87"/>
    <cellStyle name="ЗАГОЛОВОК2 2" xfId="88"/>
    <cellStyle name="ИТОГОВЫЙ" xfId="89"/>
    <cellStyle name="ИТОГОВЫЙ 2" xfId="90"/>
    <cellStyle name="Обычный_BOPENGC" xfId="91"/>
    <cellStyle name="ПРОЦЕНТНЫЙ_BOPENGC" xfId="92"/>
    <cellStyle name="ТЕКСТ" xfId="93"/>
    <cellStyle name="ТЕКСТ 2" xfId="94"/>
    <cellStyle name="ФИКСИРОВАННЫЙ" xfId="95"/>
    <cellStyle name="ФИНАНСОВЫЙ_BOPENGC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4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5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37.xml"/><Relationship Id="rId61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32.xml"/><Relationship Id="rId60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5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4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72" Type="http://schemas.openxmlformats.org/officeDocument/2006/relationships/externalLink" Target="externalLinks/externalLink5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59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4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42.xml"/><Relationship Id="rId70" Type="http://schemas.openxmlformats.org/officeDocument/2006/relationships/externalLink" Target="externalLinks/externalLink5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628650" y="209550"/>
          <a:ext cx="6635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77507</xdr:colOff>
      <xdr:row>1</xdr:row>
      <xdr:rowOff>41088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Users\mhavlat\AppData\Local\Microsoft\Windows\Temporary%20Internet%20Files\Content.Outlook\RKZTYI1L\K&#352;D%2014_16erik_final_dlh_2013030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5_MATERIALY\5_3_Strategicke_materialy\Navrh%20rozpoctoveho%20planu%20DBP\2015\NPC\DBP_npc_rvs_os_cofog_201410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Slovenia\SV%20MONITOR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Slovenia\SV%20MONITOR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ATA\C3\CZE\REAL\CZYWP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C3\CZE\REAL\CZYWP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WIN\Temporary%20Internet%20Files\OLKE156\Money\Monetary%20Conditions\mcichart_core_inf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WIN\Temporary%20Internet%20Files\OLKE156\Money\Monetary%20Conditions\mcichart_core_inf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ATA\C3\SVN\BOP\REER%20and%20competitiveness\Competitiven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C3\SVN\BOP\REER%20and%20competitiveness\Competitiven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lshoobridge\Local%20Settings\Temporary%20Internet%20Files\OLK10\Charts\Svk%20Charts%20Data%202005_curren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ATA\C3\CZE\FIS\M-T%20fiscal%20June10%20200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C3\CZE\FIS\M-T%20fiscal%20June10%2020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ATA\O2\MKD\REP\TABLES\red98\Mk-red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O2\MKD\REP\TABLES\red98\Mk-red9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1_DANE\1_5_Vybor\EDV\2014_Zasadnutia\jun\Opatrenia%20RVS_201405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dtzanninis\My%20Local%20Documents\Slovenia\CZE%20--%20Main%20Fiscal%20Fil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dtzanninis\My%20Local%20Documents\Slovenia\CZE%20--%20Main%20Fiscal%20Fil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ATA\C3\CZE\REER\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ATA\C3\CZE\REER\REERTOT99%20revis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PANTOLIN\My%20Local%20Documents\Slovenia\Wages_employ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  <sheetName val="[MFLOW96.XLS]_WIN_TEMP_MFLOW9_2"/>
      <sheetName val="[MFLOW96.XLS]_WIN_TEMP_MFLOW9_3"/>
      <sheetName val="[MFLOW96.XLS]_WIN_TEMP_MFLOW9_4"/>
      <sheetName val="[MFLOW96.XLS]_WIN_TEMP_MFLOW9_5"/>
      <sheetName val="[MFLOW96.XLS]\WIN\TEMP\MFLOW96."/>
      <sheetName val="[MFLOW96.XLS]_WIN_TEMP_MFLOW9_6"/>
      <sheetName val="[MFLOW96.XLS]_WIN_TEMP_MFLOW_2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1"/>
      <sheetName val="[MFLOW96.XLS]_WIN_TEMP_MFLOW_13"/>
      <sheetName val="[MFLOW96.XLS]_WIN_TEMP_MFLOW_12"/>
      <sheetName val="[MFLOW96.XLS]_WIN_TEMP_MFLOW_16"/>
      <sheetName val="[MFLOW96.XLS]_WIN_TEMP_MFLOW_14"/>
      <sheetName val="[MFLOW96.XLS]_WIN_TEMP_MFLOW_15"/>
      <sheetName val="[MFLOW96.XLS]_WIN_TEMP_MFLOW_17"/>
      <sheetName val="[MFLOW96.XLS]_WIN_TEMP_MFLOW_20"/>
      <sheetName val="[MFLOW96.XLS]_WIN_TEMP_MFLOW_18"/>
      <sheetName val="[MFLOW96.XLS]_WIN_TEMP_MFLOW_19"/>
      <sheetName val="[MFLOW96.XLS]_WIN_TEMP_MFLOW_21"/>
      <sheetName val="[MFLOW96.XLS]_WIN_TEMP_MFLOW_22"/>
      <sheetName val="[MFLOW96.XLS]_WIN_TEMP_MFLOW_23"/>
      <sheetName val="[MFLOW96.XLS]_WIN_TEMP_MFLOW_24"/>
      <sheetName val="[MFLOW96.XLS]_WIN_TEMP_MFLOW_26"/>
      <sheetName val="[MFLOW96.XLS]_WIN_TEMP_MFLOW_27"/>
      <sheetName val="[MFLOW96.XLS]_WIN_TEMP_MFLOW_28"/>
      <sheetName val="[MFLOW96.XLS]_WIN_TEMP_MFLOW_29"/>
      <sheetName val="[MFLOW96.XLS]_WIN_TEMP_MFLOW_31"/>
      <sheetName val="[MFLOW96.XLS]_WIN_TEMP_MFLOW_30"/>
      <sheetName val="[MFLOW96.XLS]_WIN_TEMP_MFLOW_32"/>
      <sheetName val="[MFLOW96.XLS]_WIN_TEMP_MFLOW_33"/>
      <sheetName val="[MFLOW96.XLS]_WIN_TEMP_MFLOW_34"/>
      <sheetName val="[MFLOW96.XLS]_WIN_TEMP_MFLOW_37"/>
      <sheetName val="[MFLOW96.XLS]_WIN_TEMP_MFLOW_35"/>
      <sheetName val="[MFLOW96.XLS]_WIN_TEMP_MFLOW_36"/>
      <sheetName val="[MFLOW96.XLS]_WIN_TEMP_MFLOW_39"/>
      <sheetName val="[MFLOW96.XLS]_WIN_TEMP_MFLOW_38"/>
      <sheetName val="[MFLOW96.XLS]_WIN_TEMP_MFLOW_40"/>
      <sheetName val="[MFLOW96.XLS]_WIN_TEMP_MFLOW_41"/>
      <sheetName val="[MFLOW96.XLS]_WIN_TEMP_MFLOW_42"/>
      <sheetName val="[MFLOW96.XLS]_WIN_TEMP_MFLOW_45"/>
      <sheetName val="[MFLOW96.XLS]_WIN_TEMP_MFLOW_43"/>
      <sheetName val="[MFLOW96.XLS]_WIN_TEMP_MFLOW_44"/>
      <sheetName val="[MFLOW96.XLS]_WIN_TEMP_MFLOW_46"/>
      <sheetName val="[MFLOW96.XLS]_WIN_TEMP_MFLOW_53"/>
      <sheetName val="[MFLOW96.XLS]_WIN_TEMP_MFLOW_49"/>
      <sheetName val="[MFLOW96.XLS]_WIN_TEMP_MFLOW_47"/>
      <sheetName val="[MFLOW96.XLS]_WIN_TEMP_MFLOW_48"/>
      <sheetName val="[MFLOW96.XLS]_WIN_TEMP_MFLOW_50"/>
      <sheetName val="[MFLOW96.XLS]_WIN_TEMP_MFLOW_51"/>
      <sheetName val="[MFLOW96.XLS]_WIN_TEMP_MFLOW_52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pack_IFP_bod 2-4"/>
      <sheetName val="NPC_RVS"/>
      <sheetName val="ESA 95_kody 2014_2017"/>
      <sheetName val="Hárok1"/>
      <sheetName val="NPC_2015_2017_bez EU"/>
      <sheetName val="NPC_2015_2017_opatrenia"/>
      <sheetName val="Opatrenia"/>
      <sheetName val="RVS_2015_2017"/>
      <sheetName val="NPC_2015_2017"/>
      <sheetName val="OS_2014_baza"/>
      <sheetName val="DBP_npc_rvs_os_cofog_20141010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  <sheetDataSet>
      <sheetData sheetId="0"/>
      <sheetData sheetId="1"/>
      <sheetData sheetId="2"/>
      <sheetData sheetId="3"/>
      <sheetData sheetId="4">
        <row r="267">
          <cell r="E267">
            <v>27744.401560000002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84.389999389648438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101.33999633789063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1019.1599731445313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80.889999389648438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452.98001098632813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352.66000366210938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282.48001098632813</v>
          </cell>
          <cell r="C44" t="str">
            <v>n.a.</v>
          </cell>
          <cell r="D44">
            <v>64.580001831054688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184.85000610351563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84.389999389648438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101.33999633789063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1019.1599731445313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80.889999389648438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452.98001098632813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352.66000366210938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282.48001098632813</v>
          </cell>
          <cell r="C44" t="str">
            <v>n.a.</v>
          </cell>
          <cell r="D44">
            <v>64.580001831054688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184.85000610351563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  <sheetName val="SV BOP"/>
      <sheetName val="my_table"/>
      <sheetName val="staff_report_table"/>
      <sheetName val="Assu__summary"/>
      <sheetName val="Príloha__10_M"/>
      <sheetName val="SV_BOP"/>
      <sheetName val="REER"/>
      <sheetName val="C"/>
      <sheetName val="H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-6237.1207885742188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  <sheetName val="i-RE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  <sheetName val="i2-KA"/>
      <sheetName val="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  <sheetName val="Graf14_Graf15"/>
      <sheetName val="Q6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  <sheetName val="Current"/>
      <sheetName val="Raw Data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  <sheetName val="daily calculations"/>
      <sheetName val="monthly"/>
      <sheetName val="readme"/>
      <sheetName val="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  <sheetName val="VR"/>
      <sheetName val="rozpočtu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  <sheetName val="SUMMARY"/>
      <sheetName val="Haver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  <sheetName val="Macroframework-Ver.1"/>
      <sheetName val="SUMMARY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  <sheetName val="Macroframework-Ver.1"/>
      <sheetName val="Check_Interest"/>
      <sheetName val="G(Disb_)"/>
      <sheetName val="Debt_scenario"/>
      <sheetName val="J(Priv_Cap)"/>
      <sheetName val="J(Fin__account)"/>
      <sheetName val="Macroframework-Ver_1"/>
      <sheetName val="Input_1-_Bas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  <sheetName val="budget-G"/>
      <sheetName val="Expenditures"/>
      <sheetName val="Revenues"/>
      <sheetName val="Check_Interest"/>
      <sheetName val="G(Disb_)"/>
      <sheetName val="Debt_scenario"/>
      <sheetName val="J(Priv_Cap)"/>
      <sheetName val="J(Fin__account)"/>
      <sheetName val="Macroframework-Ver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J(Priv.Cap)"/>
      <sheetName val="makro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  <sheetName val="Input_IX11"/>
      <sheetName val="Input_VII11X"/>
      <sheetName val="Input_VIII11X"/>
      <sheetName val="MatrixQSK"/>
      <sheetName val="J(Priv_Cap)"/>
      <sheetName val="curren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  <sheetName val="SUMMARY"/>
      <sheetName val="e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atrenia_komentár"/>
      <sheetName val="Sekcia_IV_opatrenia"/>
      <sheetName val="Opatrenia_rozbitie(texty_spolu)"/>
      <sheetName val="Opatrenia_rozbitie_(texty)"/>
      <sheetName val="NOVA legislativa"/>
      <sheetName val="NOVA legislativa 2014"/>
      <sheetName val="Opatrenia_aktualne"/>
      <sheetName val="Opatrenia NPC (len ostatne)"/>
      <sheetName val="DANE_rozpocet_19%"/>
      <sheetName val="DANE_23%"/>
      <sheetName val="ostatne"/>
      <sheetName val="sumar"/>
      <sheetName val="sumar_23%"/>
      <sheetName val="Hárok1"/>
      <sheetName val="opatrenia_PS"/>
      <sheetName val="Opatrenia_VpDP_jun14"/>
      <sheetName val="Sumar 2014"/>
    </sheetNames>
    <sheetDataSet>
      <sheetData sheetId="0"/>
      <sheetData sheetId="1"/>
      <sheetData sheetId="2"/>
      <sheetData sheetId="3"/>
      <sheetData sheetId="4">
        <row r="2">
          <cell r="M2">
            <v>0.67</v>
          </cell>
        </row>
        <row r="3">
          <cell r="M3">
            <v>0.219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  <sheetName val="current"/>
      <sheetName val="Input_IX11"/>
      <sheetName val="Input_VII11X"/>
      <sheetName val="Input_VIII11X"/>
      <sheetName val="MatrixQS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  <sheetName val="NOVA legislativa"/>
      <sheetName val="curren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  <sheetName val="output"/>
      <sheetName val="NOVA legislat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  <sheetName val="projections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  <sheetName val="Prorač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  <sheetName val="Sheet1"/>
      <sheetName val="SUMMARY"/>
      <sheetName val="ARDAL_Loan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  <cell r="C11" t="str">
            <v>Mar90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  <cell r="C14" t="str">
            <v>Jun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  <cell r="C17" t="str">
            <v>Sep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  <cell r="C20" t="str">
            <v>Dec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  <cell r="C23" t="str">
            <v>Mar91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  <cell r="C26" t="str">
            <v>Jun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  <cell r="C29" t="str">
            <v>Sep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  <cell r="C32" t="str">
            <v>Dec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  <cell r="C35" t="str">
            <v>Mar92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  <cell r="C38" t="str">
            <v>Jun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  <cell r="C41" t="str">
            <v>Sep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  <cell r="C44" t="str">
            <v>Dec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  <cell r="C47" t="str">
            <v>Mar93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  <cell r="C50" t="str">
            <v>Jun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  <cell r="C53" t="str">
            <v>Sep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  <cell r="C56" t="str">
            <v>Dec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  <cell r="C59" t="str">
            <v>Mar94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  <cell r="C62" t="str">
            <v>Jun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  <cell r="C65" t="str">
            <v>Sep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  <cell r="C68" t="str">
            <v>Dec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  <cell r="C71" t="str">
            <v>Mar95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  <cell r="C74" t="str">
            <v>Jun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B208" t="str">
            <v>+</v>
          </cell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B209" t="str">
            <v>+</v>
          </cell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B210" t="str">
            <v>+</v>
          </cell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211" t="str">
            <v>+</v>
          </cell>
          <cell r="BB211">
            <v>132.42813896018779</v>
          </cell>
          <cell r="BR211">
            <v>115.24376319109841</v>
          </cell>
        </row>
        <row r="212">
          <cell r="B212" t="str">
            <v>+</v>
          </cell>
          <cell r="BB212">
            <v>133.55623384377358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  <sheetName val="SUMMARY"/>
      <sheetName val="ARDAL_Loan"/>
      <sheetName val="RED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  <sheetName val="SUMMARY"/>
      <sheetName val="ARDAL_Loan"/>
      <sheetName val="g13_EU cerpanie  EU28"/>
      <sheetName val="Sel. Ind. Tb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  <sheetName val="Table 1"/>
      <sheetName val="SUMMARY"/>
      <sheetName val="ARDAL_Loan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  <sheetName val="RED4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  <sheetName val="Table"/>
      <sheetName val="Table_GEF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  <cell r="C11" t="str">
            <v>Mar90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  <cell r="C14" t="str">
            <v>Jun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  <cell r="C17" t="str">
            <v>Sep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  <cell r="C20" t="str">
            <v>Dec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  <cell r="C23" t="str">
            <v>Mar91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  <cell r="C26" t="str">
            <v>Jun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  <cell r="C29" t="str">
            <v>Sep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  <cell r="C32" t="str">
            <v>Dec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  <cell r="C35" t="str">
            <v>Mar92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  <cell r="C38" t="str">
            <v>Jun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  <cell r="C41" t="str">
            <v>Sep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  <cell r="C44" t="str">
            <v>Dec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  <cell r="C47" t="str">
            <v>Mar93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  <cell r="C50" t="str">
            <v>Jun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  <cell r="C53" t="str">
            <v>Sep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  <cell r="C56" t="str">
            <v>Dec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  <cell r="C59" t="str">
            <v>Mar94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  <cell r="C62" t="str">
            <v>Jun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  <cell r="C65" t="str">
            <v>Sep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  <cell r="C68" t="str">
            <v>Dec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  <cell r="C71" t="str">
            <v>Mar95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  <cell r="C74" t="str">
            <v>Jun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B208" t="str">
            <v>+</v>
          </cell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B209" t="str">
            <v>+</v>
          </cell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B210" t="str">
            <v>+</v>
          </cell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211" t="str">
            <v>+</v>
          </cell>
          <cell r="BB211">
            <v>132.42813896018779</v>
          </cell>
          <cell r="BR211">
            <v>115.24376319109841</v>
          </cell>
        </row>
        <row r="212">
          <cell r="B212" t="str">
            <v>+</v>
          </cell>
          <cell r="BB212">
            <v>133.55623384377358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  <sheetName val="WEO_Ass"/>
      <sheetName val="vul-ind_SRversion"/>
      <sheetName val="vul-ind_PDRversion"/>
      <sheetName val="BOP_Stress_"/>
      <sheetName val="Inv__Income"/>
      <sheetName val="SA-Tab_27"/>
      <sheetName val="SA-Tab_28"/>
      <sheetName val="SA_Tab_29"/>
      <sheetName val="SA_Tab_30"/>
      <sheetName val="Oper_Budg_"/>
      <sheetName val="Old_Summ_BoP"/>
      <sheetName val="Old_Brf-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  <sheetName val="my_table"/>
      <sheetName val="Assu__summary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rgb="FFFFFF00"/>
    <pageSetUpPr fitToPage="1"/>
  </sheetPr>
  <dimension ref="A1:S172"/>
  <sheetViews>
    <sheetView topLeftCell="A67" zoomScale="115" zoomScaleNormal="115" workbookViewId="0">
      <selection activeCell="C85" sqref="C85"/>
    </sheetView>
  </sheetViews>
  <sheetFormatPr defaultColWidth="9.09765625" defaultRowHeight="14" x14ac:dyDescent="0.3"/>
  <cols>
    <col min="1" max="1" width="36.69921875" style="13" customWidth="1"/>
    <col min="2" max="4" width="12.69921875" style="10" customWidth="1"/>
    <col min="5" max="6" width="12.69921875" style="11" customWidth="1"/>
    <col min="7" max="7" width="3.296875" style="11" customWidth="1"/>
    <col min="8" max="9" width="12.69921875" style="11" customWidth="1"/>
    <col min="10" max="10" width="10.69921875" style="11" customWidth="1"/>
    <col min="11" max="11" width="28.69921875" style="11" customWidth="1"/>
    <col min="12" max="16384" width="9.09765625" style="11"/>
  </cols>
  <sheetData>
    <row r="1" spans="1:6" ht="13.5" customHeight="1" x14ac:dyDescent="0.3">
      <c r="A1" s="9" t="s">
        <v>136</v>
      </c>
    </row>
    <row r="2" spans="1:6" ht="13.5" customHeight="1" x14ac:dyDescent="0.3">
      <c r="A2" s="12" t="s">
        <v>137</v>
      </c>
    </row>
    <row r="3" spans="1:6" ht="13.5" customHeight="1" x14ac:dyDescent="0.3"/>
    <row r="4" spans="1:6" ht="13.5" customHeight="1" x14ac:dyDescent="0.3">
      <c r="A4" s="14"/>
      <c r="B4" s="15" t="s">
        <v>31</v>
      </c>
      <c r="C4" s="16" t="s">
        <v>138</v>
      </c>
      <c r="D4" s="16" t="s">
        <v>139</v>
      </c>
      <c r="E4" s="16" t="s">
        <v>138</v>
      </c>
      <c r="F4" s="16" t="s">
        <v>139</v>
      </c>
    </row>
    <row r="5" spans="1:6" ht="13.5" customHeight="1" x14ac:dyDescent="0.3">
      <c r="A5" s="14"/>
      <c r="B5" s="15"/>
      <c r="C5" s="15" t="s">
        <v>33</v>
      </c>
      <c r="D5" s="15" t="s">
        <v>33</v>
      </c>
      <c r="E5" s="17" t="s">
        <v>34</v>
      </c>
      <c r="F5" s="17" t="s">
        <v>34</v>
      </c>
    </row>
    <row r="6" spans="1:6" ht="13.5" customHeight="1" x14ac:dyDescent="0.3">
      <c r="A6" s="18" t="s">
        <v>140</v>
      </c>
      <c r="B6" s="15"/>
      <c r="C6" s="15"/>
      <c r="D6" s="15"/>
      <c r="E6" s="15"/>
      <c r="F6" s="15"/>
    </row>
    <row r="7" spans="1:6" ht="13.5" customHeight="1" x14ac:dyDescent="0.3">
      <c r="A7" s="18" t="s">
        <v>141</v>
      </c>
      <c r="B7" s="15" t="s">
        <v>26</v>
      </c>
      <c r="C7" s="19">
        <v>-2.9799996626778942</v>
      </c>
      <c r="D7" s="19">
        <v>-2.8299985372010985</v>
      </c>
      <c r="E7" s="20">
        <f>E8+E10+E11</f>
        <v>-2175.0010000000002</v>
      </c>
      <c r="F7" s="20">
        <v>-2144.3620000000001</v>
      </c>
    </row>
    <row r="8" spans="1:6" ht="13.5" customHeight="1" x14ac:dyDescent="0.3">
      <c r="A8" s="18" t="s">
        <v>142</v>
      </c>
      <c r="B8" s="15" t="s">
        <v>24</v>
      </c>
      <c r="C8" s="19">
        <v>-3.1707154430595006</v>
      </c>
      <c r="D8" s="19">
        <v>-2.9701772731728653</v>
      </c>
      <c r="E8" s="20">
        <v>-2314.1979999999999</v>
      </c>
      <c r="F8" s="20">
        <v>-2250.5790000000002</v>
      </c>
    </row>
    <row r="9" spans="1:6" ht="13.5" customHeight="1" x14ac:dyDescent="0.3">
      <c r="A9" s="18" t="s">
        <v>143</v>
      </c>
      <c r="B9" s="15" t="s">
        <v>22</v>
      </c>
      <c r="C9" s="20" t="s">
        <v>144</v>
      </c>
      <c r="D9" s="20" t="s">
        <v>144</v>
      </c>
      <c r="E9" s="20" t="s">
        <v>144</v>
      </c>
      <c r="F9" s="20" t="s">
        <v>144</v>
      </c>
    </row>
    <row r="10" spans="1:6" ht="13.5" customHeight="1" x14ac:dyDescent="0.3">
      <c r="A10" s="18" t="s">
        <v>145</v>
      </c>
      <c r="B10" s="15" t="s">
        <v>19</v>
      </c>
      <c r="C10" s="19">
        <v>0.14320981219858944</v>
      </c>
      <c r="D10" s="19">
        <v>4.9061303837901818E-2</v>
      </c>
      <c r="E10" s="20">
        <v>104.524</v>
      </c>
      <c r="F10" s="20">
        <v>37.174999999999997</v>
      </c>
    </row>
    <row r="11" spans="1:6" ht="13.5" customHeight="1" x14ac:dyDescent="0.3">
      <c r="A11" s="18" t="s">
        <v>146</v>
      </c>
      <c r="B11" s="15" t="s">
        <v>17</v>
      </c>
      <c r="C11" s="19">
        <v>4.7505968183017222E-2</v>
      </c>
      <c r="D11" s="19">
        <v>9.111743213386464E-2</v>
      </c>
      <c r="E11" s="20">
        <v>34.673000000000002</v>
      </c>
      <c r="F11" s="20">
        <v>69.042000000000002</v>
      </c>
    </row>
    <row r="12" spans="1:6" ht="13.5" customHeight="1" x14ac:dyDescent="0.3">
      <c r="A12" s="18" t="s">
        <v>147</v>
      </c>
      <c r="B12" s="15" t="s">
        <v>15</v>
      </c>
      <c r="C12" s="19">
        <v>1.8670531923118672</v>
      </c>
      <c r="D12" s="19">
        <v>1.8145753789353898</v>
      </c>
      <c r="E12" s="20">
        <v>1362.6990000000001</v>
      </c>
      <c r="F12" s="21">
        <v>1374.95</v>
      </c>
    </row>
    <row r="13" spans="1:6" ht="13.5" customHeight="1" x14ac:dyDescent="0.3">
      <c r="A13" s="18" t="s">
        <v>148</v>
      </c>
      <c r="B13" s="15"/>
      <c r="C13" s="15"/>
      <c r="D13" s="15"/>
      <c r="E13" s="15"/>
      <c r="F13" s="15"/>
    </row>
    <row r="14" spans="1:6" ht="13.5" customHeight="1" x14ac:dyDescent="0.3">
      <c r="A14" s="18" t="s">
        <v>149</v>
      </c>
      <c r="B14" s="15"/>
      <c r="C14" s="15"/>
      <c r="D14" s="15"/>
      <c r="E14" s="15"/>
      <c r="F14" s="15"/>
    </row>
    <row r="15" spans="1:6" ht="13.5" customHeight="1" x14ac:dyDescent="0.3">
      <c r="A15" s="18" t="s">
        <v>150</v>
      </c>
      <c r="B15" s="15"/>
      <c r="C15" s="15"/>
      <c r="D15" s="15"/>
      <c r="E15" s="15"/>
      <c r="F15" s="15"/>
    </row>
    <row r="16" spans="1:6" ht="13.5" customHeight="1" x14ac:dyDescent="0.3">
      <c r="A16" s="18" t="s">
        <v>151</v>
      </c>
      <c r="B16" s="15"/>
      <c r="C16" s="15"/>
      <c r="D16" s="15"/>
      <c r="E16" s="15"/>
      <c r="F16" s="15"/>
    </row>
    <row r="17" spans="1:14" ht="13.5" customHeight="1" x14ac:dyDescent="0.3">
      <c r="A17" s="22" t="s">
        <v>152</v>
      </c>
      <c r="B17" s="23"/>
      <c r="C17" s="23"/>
      <c r="D17" s="24"/>
      <c r="E17" s="23"/>
      <c r="F17" s="24"/>
    </row>
    <row r="18" spans="1:14" ht="13.5" customHeight="1" x14ac:dyDescent="0.3">
      <c r="A18" s="25" t="s">
        <v>153</v>
      </c>
      <c r="B18" s="15"/>
      <c r="C18" s="15"/>
      <c r="D18" s="15"/>
      <c r="E18" s="15"/>
      <c r="F18" s="15"/>
    </row>
    <row r="19" spans="1:14" ht="13.5" customHeight="1" x14ac:dyDescent="0.3">
      <c r="A19" s="26" t="s">
        <v>154</v>
      </c>
      <c r="B19" s="15"/>
      <c r="C19" s="15"/>
      <c r="D19" s="15"/>
      <c r="E19" s="15"/>
      <c r="F19" s="15"/>
    </row>
    <row r="20" spans="1:14" ht="13.5" customHeight="1" x14ac:dyDescent="0.3">
      <c r="A20" s="26" t="s">
        <v>155</v>
      </c>
      <c r="B20" s="15"/>
      <c r="C20" s="15"/>
      <c r="D20" s="15"/>
      <c r="E20" s="15"/>
      <c r="F20" s="15"/>
    </row>
    <row r="21" spans="1:14" ht="13.5" customHeight="1" x14ac:dyDescent="0.3">
      <c r="A21" s="18" t="s">
        <v>156</v>
      </c>
      <c r="B21" s="15"/>
      <c r="C21" s="15"/>
      <c r="D21" s="15"/>
      <c r="E21" s="15"/>
      <c r="F21" s="15"/>
    </row>
    <row r="22" spans="1:14" ht="13.5" customHeight="1" x14ac:dyDescent="0.3">
      <c r="A22" s="18" t="s">
        <v>157</v>
      </c>
      <c r="B22" s="15"/>
      <c r="C22" s="15"/>
      <c r="D22" s="15"/>
      <c r="E22" s="15"/>
      <c r="F22" s="15"/>
    </row>
    <row r="23" spans="1:14" ht="24" customHeight="1" x14ac:dyDescent="0.3">
      <c r="A23" s="18" t="s">
        <v>158</v>
      </c>
      <c r="B23" s="15"/>
      <c r="C23" s="15"/>
      <c r="D23" s="15"/>
      <c r="E23" s="15"/>
      <c r="F23" s="15"/>
    </row>
    <row r="24" spans="1:14" ht="24" customHeight="1" x14ac:dyDescent="0.3">
      <c r="A24" s="18" t="s">
        <v>159</v>
      </c>
      <c r="B24" s="15"/>
      <c r="C24" s="15"/>
      <c r="D24" s="15"/>
      <c r="E24" s="15"/>
      <c r="F24" s="15"/>
    </row>
    <row r="25" spans="1:14" ht="13.5" customHeight="1" x14ac:dyDescent="0.3">
      <c r="A25" s="18" t="s">
        <v>160</v>
      </c>
      <c r="B25" s="15"/>
      <c r="C25" s="15"/>
      <c r="D25" s="15"/>
      <c r="E25" s="15"/>
      <c r="F25" s="15"/>
    </row>
    <row r="26" spans="1:14" ht="12" customHeight="1" x14ac:dyDescent="0.3">
      <c r="A26" s="10" t="s">
        <v>161</v>
      </c>
      <c r="B26" s="27"/>
      <c r="C26" s="27"/>
      <c r="D26" s="27"/>
    </row>
    <row r="27" spans="1:14" ht="12" customHeight="1" x14ac:dyDescent="0.3">
      <c r="A27" s="10" t="s">
        <v>162</v>
      </c>
      <c r="B27" s="27"/>
      <c r="C27" s="27"/>
      <c r="D27" s="27"/>
    </row>
    <row r="28" spans="1:14" ht="12" customHeight="1" x14ac:dyDescent="0.3">
      <c r="A28" s="10" t="s">
        <v>163</v>
      </c>
      <c r="B28" s="27"/>
      <c r="C28" s="27"/>
      <c r="D28" s="27"/>
    </row>
    <row r="29" spans="1:14" ht="13.5" customHeight="1" x14ac:dyDescent="0.3">
      <c r="B29" s="27"/>
      <c r="C29" s="27"/>
      <c r="D29" s="27"/>
      <c r="K29" s="13"/>
      <c r="L29" s="28"/>
      <c r="M29" s="28"/>
      <c r="N29" s="28"/>
    </row>
    <row r="30" spans="1:14" ht="13.5" customHeight="1" x14ac:dyDescent="0.3">
      <c r="A30" s="29" t="s">
        <v>164</v>
      </c>
      <c r="B30" s="27"/>
      <c r="C30" s="27"/>
      <c r="D30" s="27"/>
      <c r="K30" s="13"/>
      <c r="L30" s="28"/>
      <c r="M30" s="28"/>
      <c r="N30" s="28"/>
    </row>
    <row r="31" spans="1:14" ht="13.5" customHeight="1" x14ac:dyDescent="0.3">
      <c r="A31" s="315" t="s">
        <v>478</v>
      </c>
      <c r="B31" s="27"/>
      <c r="C31" s="27"/>
      <c r="D31" s="27"/>
      <c r="K31" s="13"/>
      <c r="L31" s="28"/>
      <c r="M31" s="28"/>
      <c r="N31" s="28"/>
    </row>
    <row r="32" spans="1:14" ht="13.5" customHeight="1" x14ac:dyDescent="0.3">
      <c r="A32" s="30" t="s">
        <v>165</v>
      </c>
      <c r="B32" s="27"/>
      <c r="C32" s="27"/>
      <c r="D32" s="27"/>
      <c r="K32" s="13"/>
      <c r="L32" s="28"/>
      <c r="M32" s="28"/>
      <c r="N32" s="28"/>
    </row>
    <row r="33" spans="1:11" ht="13.5" customHeight="1" x14ac:dyDescent="0.3">
      <c r="A33" s="31"/>
      <c r="B33" s="32"/>
      <c r="C33" s="32"/>
      <c r="D33" s="32"/>
      <c r="H33" s="13"/>
      <c r="I33" s="28"/>
      <c r="J33" s="28"/>
      <c r="K33" s="28"/>
    </row>
    <row r="34" spans="1:11" ht="13.5" customHeight="1" x14ac:dyDescent="0.3">
      <c r="A34" s="33"/>
      <c r="B34" s="17" t="s">
        <v>31</v>
      </c>
      <c r="C34" s="34" t="s">
        <v>138</v>
      </c>
      <c r="D34" s="34" t="s">
        <v>139</v>
      </c>
      <c r="E34" s="34" t="s">
        <v>138</v>
      </c>
      <c r="F34" s="34" t="s">
        <v>139</v>
      </c>
      <c r="H34" s="34">
        <v>2013</v>
      </c>
      <c r="I34" s="34">
        <v>2014</v>
      </c>
      <c r="J34" s="28"/>
      <c r="K34" s="28"/>
    </row>
    <row r="35" spans="1:11" ht="13.5" customHeight="1" x14ac:dyDescent="0.3">
      <c r="A35" s="35" t="s">
        <v>32</v>
      </c>
      <c r="B35" s="17"/>
      <c r="C35" s="17" t="s">
        <v>33</v>
      </c>
      <c r="D35" s="17" t="s">
        <v>33</v>
      </c>
      <c r="E35" s="17" t="s">
        <v>34</v>
      </c>
      <c r="F35" s="17" t="s">
        <v>34</v>
      </c>
      <c r="H35" s="13"/>
      <c r="I35" s="28"/>
      <c r="J35" s="28"/>
      <c r="K35" s="28"/>
    </row>
    <row r="36" spans="1:11" ht="13.5" customHeight="1" x14ac:dyDescent="0.3">
      <c r="A36" s="36" t="s">
        <v>166</v>
      </c>
      <c r="B36" s="17" t="s">
        <v>36</v>
      </c>
      <c r="C36" s="5">
        <f>SUM(C38:C43)</f>
        <v>32.899814142644416</v>
      </c>
      <c r="D36" s="5">
        <f>SUM(D38:D43)</f>
        <v>33.203017192981292</v>
      </c>
      <c r="E36" s="130">
        <f>SUM(E38:E43)</f>
        <v>24012.462000000003</v>
      </c>
      <c r="F36" s="130">
        <f>SUM(F38:F43)</f>
        <v>25158.772140000001</v>
      </c>
      <c r="G36" s="38"/>
      <c r="H36" s="121">
        <f>E65-E36</f>
        <v>0</v>
      </c>
      <c r="I36" s="122">
        <f>F65-F36</f>
        <v>572.25586000000112</v>
      </c>
      <c r="J36" s="28"/>
      <c r="K36" s="28"/>
    </row>
    <row r="37" spans="1:11" ht="13.5" customHeight="1" x14ac:dyDescent="0.3">
      <c r="A37" s="39" t="s">
        <v>37</v>
      </c>
      <c r="B37" s="40"/>
      <c r="C37" s="41"/>
      <c r="D37" s="41"/>
      <c r="E37" s="131"/>
      <c r="F37" s="132"/>
      <c r="G37" s="38"/>
      <c r="H37" s="121">
        <f t="shared" ref="H37:I37" si="0">E66-E37</f>
        <v>0</v>
      </c>
      <c r="I37" s="122">
        <f t="shared" si="0"/>
        <v>0</v>
      </c>
      <c r="J37" s="28"/>
      <c r="K37" s="28"/>
    </row>
    <row r="38" spans="1:11" ht="13.5" customHeight="1" x14ac:dyDescent="0.3">
      <c r="A38" s="42" t="s">
        <v>38</v>
      </c>
      <c r="B38" s="17" t="s">
        <v>39</v>
      </c>
      <c r="C38" s="5">
        <v>9.9806376837376174</v>
      </c>
      <c r="D38" s="5">
        <v>9.504559619665951</v>
      </c>
      <c r="E38" s="130">
        <v>7284.53</v>
      </c>
      <c r="F38" s="130">
        <v>7201.8469999999998</v>
      </c>
      <c r="G38" s="38"/>
      <c r="H38" s="121">
        <f t="shared" ref="H38:I38" si="1">E67-E38</f>
        <v>0</v>
      </c>
      <c r="I38" s="122">
        <f t="shared" si="1"/>
        <v>250</v>
      </c>
      <c r="J38" s="28"/>
      <c r="K38" s="28"/>
    </row>
    <row r="39" spans="1:11" ht="13.5" customHeight="1" x14ac:dyDescent="0.3">
      <c r="A39" s="42" t="s">
        <v>40</v>
      </c>
      <c r="B39" s="17" t="s">
        <v>41</v>
      </c>
      <c r="C39" s="5">
        <v>5.630026512119982</v>
      </c>
      <c r="D39" s="5">
        <v>5.5775001785607108</v>
      </c>
      <c r="E39" s="130">
        <v>4109.1660000000002</v>
      </c>
      <c r="F39" s="130">
        <v>4226.2139999999999</v>
      </c>
      <c r="G39" s="38"/>
      <c r="H39" s="121">
        <f t="shared" ref="H39:I39" si="2">E68-E39</f>
        <v>0</v>
      </c>
      <c r="I39" s="122">
        <f t="shared" si="2"/>
        <v>162.91899999999987</v>
      </c>
      <c r="J39" s="28"/>
      <c r="K39" s="28"/>
    </row>
    <row r="40" spans="1:11" ht="13.5" customHeight="1" x14ac:dyDescent="0.3">
      <c r="A40" s="42" t="s">
        <v>42</v>
      </c>
      <c r="B40" s="17" t="s">
        <v>43</v>
      </c>
      <c r="C40" s="5">
        <v>0</v>
      </c>
      <c r="D40" s="5">
        <v>0</v>
      </c>
      <c r="E40" s="130">
        <v>0</v>
      </c>
      <c r="F40" s="130">
        <v>0</v>
      </c>
      <c r="G40" s="38"/>
      <c r="H40" s="121">
        <f t="shared" ref="H40:I40" si="3">E69-E40</f>
        <v>0</v>
      </c>
      <c r="I40" s="122">
        <f t="shared" si="3"/>
        <v>0</v>
      </c>
      <c r="J40" s="28"/>
      <c r="K40" s="28"/>
    </row>
    <row r="41" spans="1:11" ht="13.5" customHeight="1" x14ac:dyDescent="0.3">
      <c r="A41" s="42" t="s">
        <v>44</v>
      </c>
      <c r="B41" s="17" t="s">
        <v>45</v>
      </c>
      <c r="C41" s="5">
        <v>13.582711647459652</v>
      </c>
      <c r="D41" s="5">
        <v>13.131784878080122</v>
      </c>
      <c r="E41" s="130">
        <v>9913.5619999999999</v>
      </c>
      <c r="F41" s="133">
        <v>9950.2880000000005</v>
      </c>
      <c r="G41" s="38"/>
      <c r="H41" s="121">
        <f t="shared" ref="H41:I41" si="4">E70-E41</f>
        <v>0</v>
      </c>
      <c r="I41" s="122">
        <f t="shared" si="4"/>
        <v>-104.92100000000028</v>
      </c>
      <c r="J41" s="28"/>
      <c r="K41" s="28"/>
    </row>
    <row r="42" spans="1:11" ht="13.5" customHeight="1" x14ac:dyDescent="0.3">
      <c r="A42" s="42" t="s">
        <v>46</v>
      </c>
      <c r="B42" s="17" t="s">
        <v>47</v>
      </c>
      <c r="C42" s="5">
        <v>0.36225270278652033</v>
      </c>
      <c r="D42" s="5">
        <v>1.4533178955523576</v>
      </c>
      <c r="E42" s="130">
        <v>264.39600000000002</v>
      </c>
      <c r="F42" s="133">
        <v>1101.2159999999999</v>
      </c>
      <c r="G42" s="38"/>
      <c r="H42" s="121">
        <f t="shared" ref="H42:I42" si="5">E71-E42</f>
        <v>0</v>
      </c>
      <c r="I42" s="122">
        <f t="shared" si="5"/>
        <v>0</v>
      </c>
      <c r="J42" s="28"/>
      <c r="K42" s="28"/>
    </row>
    <row r="43" spans="1:11" ht="13.5" customHeight="1" x14ac:dyDescent="0.3">
      <c r="A43" s="42" t="s">
        <v>48</v>
      </c>
      <c r="B43" s="17"/>
      <c r="C43" s="5">
        <v>3.3441855965406475</v>
      </c>
      <c r="D43" s="5">
        <v>3.5358546211221502</v>
      </c>
      <c r="E43" s="130">
        <v>2440.808</v>
      </c>
      <c r="F43" s="133">
        <v>2679.2071399999991</v>
      </c>
      <c r="G43" s="38"/>
      <c r="H43" s="121">
        <f t="shared" ref="H43:I43" si="6">E72-E43</f>
        <v>0</v>
      </c>
      <c r="I43" s="122">
        <f t="shared" si="6"/>
        <v>264.25786000000107</v>
      </c>
      <c r="J43" s="28"/>
      <c r="K43" s="28"/>
    </row>
    <row r="44" spans="1:11" ht="13.5" customHeight="1" x14ac:dyDescent="0.3">
      <c r="A44" s="43" t="s">
        <v>49</v>
      </c>
      <c r="B44" s="17"/>
      <c r="C44" s="5">
        <f>SUM(C38:C41)</f>
        <v>29.193375843317249</v>
      </c>
      <c r="D44" s="5">
        <f>SUM(D38:D41)</f>
        <v>28.213844676306785</v>
      </c>
      <c r="E44" s="130">
        <f>SUM(E38:E41)</f>
        <v>21307.258000000002</v>
      </c>
      <c r="F44" s="130">
        <f>SUM(F38:F41)</f>
        <v>21378.349000000002</v>
      </c>
      <c r="G44" s="38"/>
      <c r="H44" s="121">
        <f t="shared" ref="H44:I44" si="7">E73-E44</f>
        <v>0</v>
      </c>
      <c r="I44" s="122">
        <f t="shared" si="7"/>
        <v>307.99799999999959</v>
      </c>
      <c r="J44" s="28"/>
      <c r="K44" s="28"/>
    </row>
    <row r="45" spans="1:11" ht="13.5" customHeight="1" x14ac:dyDescent="0.3">
      <c r="A45" s="36" t="s">
        <v>167</v>
      </c>
      <c r="B45" s="17" t="s">
        <v>51</v>
      </c>
      <c r="C45" s="5">
        <f>SUM(C47:C55)-C50</f>
        <v>35.879813805322314</v>
      </c>
      <c r="D45" s="5">
        <f>SUM(D47:D55)-D50</f>
        <v>36.950272567051591</v>
      </c>
      <c r="E45" s="130">
        <f>SUM(E47:E55)-E50</f>
        <v>26187.463000000003</v>
      </c>
      <c r="F45" s="133">
        <f>SUM(F47:F55)-F50</f>
        <v>27998.163016999999</v>
      </c>
      <c r="G45" s="38"/>
      <c r="H45" s="121">
        <f t="shared" ref="H45:I45" si="8">E74-E45</f>
        <v>0</v>
      </c>
      <c r="I45" s="122">
        <f t="shared" si="8"/>
        <v>-122.77301700000316</v>
      </c>
      <c r="J45" s="28"/>
      <c r="K45" s="28"/>
    </row>
    <row r="46" spans="1:11" ht="13.5" customHeight="1" x14ac:dyDescent="0.3">
      <c r="A46" s="39" t="s">
        <v>37</v>
      </c>
      <c r="B46" s="40"/>
      <c r="C46" s="44"/>
      <c r="D46" s="44"/>
      <c r="E46" s="134"/>
      <c r="F46" s="135"/>
      <c r="G46" s="38"/>
      <c r="H46" s="121">
        <f t="shared" ref="H46:I46" si="9">E75-E46</f>
        <v>0</v>
      </c>
      <c r="I46" s="122">
        <f t="shared" si="9"/>
        <v>0</v>
      </c>
      <c r="J46" s="28"/>
      <c r="K46" s="28"/>
    </row>
    <row r="47" spans="1:11" ht="13.5" customHeight="1" x14ac:dyDescent="0.3">
      <c r="A47" s="42" t="s">
        <v>52</v>
      </c>
      <c r="B47" s="17" t="s">
        <v>53</v>
      </c>
      <c r="C47" s="5">
        <v>6.7049427238162647</v>
      </c>
      <c r="D47" s="5">
        <v>6.5861257470185635</v>
      </c>
      <c r="E47" s="130">
        <v>4893.7110000000002</v>
      </c>
      <c r="F47" s="133">
        <v>4990.4752929999995</v>
      </c>
      <c r="G47" s="38"/>
      <c r="H47" s="121">
        <f t="shared" ref="H47:I47" si="10">E76-E47</f>
        <v>0</v>
      </c>
      <c r="I47" s="122">
        <f t="shared" si="10"/>
        <v>-96.79829299999983</v>
      </c>
      <c r="J47" s="28"/>
      <c r="K47" s="28"/>
    </row>
    <row r="48" spans="1:11" ht="13.5" customHeight="1" x14ac:dyDescent="0.3">
      <c r="A48" s="42" t="s">
        <v>54</v>
      </c>
      <c r="B48" s="17" t="s">
        <v>55</v>
      </c>
      <c r="C48" s="5">
        <v>4.1987148356604918</v>
      </c>
      <c r="D48" s="5">
        <v>4.5102133255437078</v>
      </c>
      <c r="E48" s="130">
        <v>3064.5</v>
      </c>
      <c r="F48" s="133">
        <v>3417.5035570000018</v>
      </c>
      <c r="G48" s="38"/>
      <c r="H48" s="121">
        <f t="shared" ref="H48:I48" si="11">E77-E48</f>
        <v>0</v>
      </c>
      <c r="I48" s="122">
        <f t="shared" si="11"/>
        <v>113.25544299999819</v>
      </c>
      <c r="J48" s="28"/>
      <c r="K48" s="28"/>
    </row>
    <row r="49" spans="1:14" ht="13.5" customHeight="1" x14ac:dyDescent="0.3">
      <c r="A49" s="42" t="s">
        <v>56</v>
      </c>
      <c r="B49" s="17" t="s">
        <v>168</v>
      </c>
      <c r="C49" s="5">
        <v>18.433728242707062</v>
      </c>
      <c r="D49" s="5">
        <v>18.400555831908942</v>
      </c>
      <c r="E49" s="130">
        <v>13454.155000000001</v>
      </c>
      <c r="F49" s="133">
        <v>13942.57</v>
      </c>
      <c r="G49" s="38"/>
      <c r="H49" s="121">
        <f t="shared" ref="H49:I49" si="12">E78-E49</f>
        <v>0</v>
      </c>
      <c r="I49" s="122">
        <f t="shared" si="12"/>
        <v>-290.10699999999997</v>
      </c>
      <c r="J49" s="28"/>
      <c r="K49" s="28"/>
    </row>
    <row r="50" spans="1:14" ht="13.5" customHeight="1" x14ac:dyDescent="0.3">
      <c r="A50" s="45" t="s">
        <v>58</v>
      </c>
      <c r="B50" s="40"/>
      <c r="C50" s="5">
        <v>0.25548655706328854</v>
      </c>
      <c r="D50" s="5">
        <v>0.23652497471775666</v>
      </c>
      <c r="E50" s="130">
        <v>186.471</v>
      </c>
      <c r="F50" s="136">
        <v>179.221</v>
      </c>
      <c r="G50" s="38"/>
      <c r="H50" s="121">
        <f t="shared" ref="H50:I50" si="13">E79-E50</f>
        <v>0</v>
      </c>
      <c r="I50" s="122">
        <f t="shared" si="13"/>
        <v>0</v>
      </c>
      <c r="J50" s="28"/>
      <c r="K50" s="28"/>
    </row>
    <row r="51" spans="1:14" ht="13.5" customHeight="1" x14ac:dyDescent="0.3">
      <c r="A51" s="42" t="s">
        <v>59</v>
      </c>
      <c r="B51" s="17" t="s">
        <v>60</v>
      </c>
      <c r="C51" s="5">
        <v>1.8670531923118672</v>
      </c>
      <c r="D51" s="5">
        <v>1.8145753789353898</v>
      </c>
      <c r="E51" s="130">
        <v>1362.6990000000001</v>
      </c>
      <c r="F51" s="130">
        <v>1374.95</v>
      </c>
      <c r="G51" s="38"/>
      <c r="H51" s="121">
        <f t="shared" ref="H51:I51" si="14">E80-E51</f>
        <v>0</v>
      </c>
      <c r="I51" s="122">
        <f t="shared" si="14"/>
        <v>0</v>
      </c>
      <c r="J51" s="28"/>
      <c r="K51" s="28"/>
    </row>
    <row r="52" spans="1:14" ht="13.5" customHeight="1" x14ac:dyDescent="0.3">
      <c r="A52" s="42" t="s">
        <v>61</v>
      </c>
      <c r="B52" s="17" t="s">
        <v>62</v>
      </c>
      <c r="C52" s="5">
        <v>1.2249286406868631</v>
      </c>
      <c r="D52" s="5">
        <v>1.3241565480944366</v>
      </c>
      <c r="E52" s="130">
        <v>894.03399999999999</v>
      </c>
      <c r="F52" s="130">
        <v>1003.347156</v>
      </c>
      <c r="G52" s="38"/>
      <c r="H52" s="121">
        <f t="shared" ref="H52:I52" si="15">E81-E52</f>
        <v>0</v>
      </c>
      <c r="I52" s="122">
        <f t="shared" si="15"/>
        <v>-14.282155999999986</v>
      </c>
      <c r="J52" s="28"/>
      <c r="K52" s="28"/>
    </row>
    <row r="53" spans="1:14" ht="13.5" customHeight="1" x14ac:dyDescent="0.3">
      <c r="A53" s="42" t="s">
        <v>63</v>
      </c>
      <c r="B53" s="17" t="s">
        <v>64</v>
      </c>
      <c r="C53" s="5">
        <v>1.5986574196566086</v>
      </c>
      <c r="D53" s="5">
        <v>1.2177875317060736</v>
      </c>
      <c r="E53" s="130">
        <v>1166.806</v>
      </c>
      <c r="F53" s="130">
        <v>922.74864199999979</v>
      </c>
      <c r="G53" s="38"/>
      <c r="H53" s="121">
        <f t="shared" ref="H53:I53" si="16">E82-E53</f>
        <v>0</v>
      </c>
      <c r="I53" s="122">
        <f t="shared" si="16"/>
        <v>62.854358000000161</v>
      </c>
      <c r="J53" s="28"/>
      <c r="K53" s="28"/>
    </row>
    <row r="54" spans="1:14" ht="13.5" customHeight="1" x14ac:dyDescent="0.3">
      <c r="A54" s="42" t="s">
        <v>65</v>
      </c>
      <c r="B54" s="17" t="s">
        <v>66</v>
      </c>
      <c r="C54" s="5">
        <v>0.48010718238640426</v>
      </c>
      <c r="D54" s="5">
        <v>0.75954260242113025</v>
      </c>
      <c r="E54" s="130">
        <v>350.41399999999999</v>
      </c>
      <c r="F54" s="130">
        <v>575.52478300000007</v>
      </c>
      <c r="G54" s="38"/>
      <c r="H54" s="121">
        <f t="shared" ref="H54:I54" si="17">E83-E54</f>
        <v>0</v>
      </c>
      <c r="I54" s="122">
        <f t="shared" si="17"/>
        <v>-11.090783000000101</v>
      </c>
      <c r="J54" s="28"/>
      <c r="K54" s="28"/>
    </row>
    <row r="55" spans="1:14" ht="13.5" customHeight="1" x14ac:dyDescent="0.3">
      <c r="A55" s="42" t="s">
        <v>67</v>
      </c>
      <c r="B55" s="17"/>
      <c r="C55" s="5">
        <v>1.3716815680967491</v>
      </c>
      <c r="D55" s="5">
        <v>2.3373156014233532</v>
      </c>
      <c r="E55" s="130">
        <v>1001.1439999999999</v>
      </c>
      <c r="F55" s="130">
        <v>1771.0435859999989</v>
      </c>
      <c r="G55" s="38"/>
      <c r="H55" s="121">
        <f t="shared" ref="H55:I55" si="18">E84-E55</f>
        <v>0</v>
      </c>
      <c r="I55" s="122">
        <f t="shared" si="18"/>
        <v>113.39541400000121</v>
      </c>
      <c r="J55" s="28"/>
      <c r="K55" s="28"/>
    </row>
    <row r="56" spans="1:14" ht="13.5" customHeight="1" x14ac:dyDescent="0.3">
      <c r="A56" s="512" t="s">
        <v>169</v>
      </c>
      <c r="B56" s="512"/>
      <c r="C56" s="512"/>
      <c r="D56" s="512"/>
      <c r="F56" s="46"/>
      <c r="H56" s="13"/>
      <c r="I56" s="123">
        <f>I36-I45</f>
        <v>695.02887700000429</v>
      </c>
      <c r="J56" s="28"/>
      <c r="K56" s="28"/>
    </row>
    <row r="57" spans="1:14" ht="13.5" customHeight="1" x14ac:dyDescent="0.3">
      <c r="B57" s="27"/>
      <c r="C57" s="47"/>
      <c r="D57" s="47">
        <f>D45-D36</f>
        <v>3.7472553740702992</v>
      </c>
      <c r="E57" s="47"/>
      <c r="F57" s="47"/>
      <c r="H57" s="13"/>
      <c r="I57" s="28"/>
      <c r="J57" s="28"/>
      <c r="K57" s="28"/>
    </row>
    <row r="58" spans="1:14" ht="13.5" customHeight="1" x14ac:dyDescent="0.3">
      <c r="B58" s="27"/>
      <c r="C58" s="27"/>
      <c r="D58" s="27"/>
      <c r="K58" s="13"/>
      <c r="L58" s="28"/>
      <c r="M58" s="28"/>
      <c r="N58" s="28"/>
    </row>
    <row r="59" spans="1:14" ht="13.5" customHeight="1" x14ac:dyDescent="0.3">
      <c r="A59" s="29" t="s">
        <v>170</v>
      </c>
      <c r="B59" s="32"/>
      <c r="C59" s="32"/>
      <c r="D59" s="32"/>
      <c r="K59" s="13"/>
      <c r="L59" s="28"/>
      <c r="M59" s="28"/>
      <c r="N59" s="28"/>
    </row>
    <row r="60" spans="1:14" ht="13.5" customHeight="1" x14ac:dyDescent="0.3">
      <c r="A60" s="48"/>
      <c r="B60" s="32"/>
      <c r="C60" s="32"/>
      <c r="D60" s="32"/>
      <c r="K60" s="13"/>
      <c r="L60" s="28"/>
      <c r="M60" s="28"/>
      <c r="N60" s="28"/>
    </row>
    <row r="61" spans="1:14" ht="13.5" customHeight="1" x14ac:dyDescent="0.3">
      <c r="A61" s="49" t="s">
        <v>30</v>
      </c>
      <c r="B61" s="32"/>
      <c r="C61" s="32"/>
      <c r="D61" s="32"/>
      <c r="K61" s="13"/>
      <c r="L61" s="28"/>
      <c r="M61" s="28"/>
      <c r="N61" s="28"/>
    </row>
    <row r="62" spans="1:14" ht="13.5" customHeight="1" x14ac:dyDescent="0.3">
      <c r="A62" s="31"/>
      <c r="B62" s="32"/>
      <c r="C62" s="32"/>
      <c r="D62" s="32"/>
      <c r="K62" s="13"/>
      <c r="L62" s="28"/>
      <c r="M62" s="28"/>
      <c r="N62" s="28"/>
    </row>
    <row r="63" spans="1:14" ht="13.5" customHeight="1" x14ac:dyDescent="0.3">
      <c r="A63" s="33"/>
      <c r="B63" s="17" t="s">
        <v>31</v>
      </c>
      <c r="C63" s="34" t="s">
        <v>138</v>
      </c>
      <c r="D63" s="34" t="s">
        <v>139</v>
      </c>
      <c r="E63" s="34" t="s">
        <v>138</v>
      </c>
      <c r="F63" s="34" t="s">
        <v>139</v>
      </c>
      <c r="K63" s="13"/>
      <c r="L63" s="28"/>
      <c r="M63" s="28"/>
      <c r="N63" s="28"/>
    </row>
    <row r="64" spans="1:14" ht="13.5" customHeight="1" x14ac:dyDescent="0.3">
      <c r="A64" s="35" t="s">
        <v>32</v>
      </c>
      <c r="B64" s="17"/>
      <c r="C64" s="17" t="s">
        <v>33</v>
      </c>
      <c r="D64" s="17" t="s">
        <v>33</v>
      </c>
      <c r="E64" s="17" t="s">
        <v>34</v>
      </c>
      <c r="F64" s="17" t="s">
        <v>34</v>
      </c>
      <c r="K64" s="13"/>
      <c r="L64" s="28"/>
      <c r="M64" s="28"/>
      <c r="N64" s="28"/>
    </row>
    <row r="65" spans="1:14" ht="13.5" customHeight="1" x14ac:dyDescent="0.3">
      <c r="A65" s="36" t="s">
        <v>35</v>
      </c>
      <c r="B65" s="17" t="s">
        <v>36</v>
      </c>
      <c r="C65" s="5">
        <f>SUM(C67:C72)</f>
        <v>32.899814142644416</v>
      </c>
      <c r="D65" s="5">
        <f>SUM(D67:D72)</f>
        <v>33.958245669658623</v>
      </c>
      <c r="E65" s="130">
        <f>SUM(E67:E72)</f>
        <v>24012.462000000003</v>
      </c>
      <c r="F65" s="130">
        <f>SUM(F67:F72)</f>
        <v>25731.028000000002</v>
      </c>
      <c r="K65" s="13"/>
      <c r="L65" s="28"/>
      <c r="M65" s="28"/>
      <c r="N65" s="28"/>
    </row>
    <row r="66" spans="1:14" ht="13.5" customHeight="1" x14ac:dyDescent="0.3">
      <c r="A66" s="39" t="s">
        <v>37</v>
      </c>
      <c r="B66" s="40"/>
      <c r="C66" s="41"/>
      <c r="D66" s="50"/>
      <c r="E66" s="131"/>
      <c r="F66" s="132"/>
      <c r="K66" s="13"/>
      <c r="L66" s="28"/>
      <c r="M66" s="28"/>
      <c r="N66" s="28"/>
    </row>
    <row r="67" spans="1:14" ht="13.5" customHeight="1" x14ac:dyDescent="0.3">
      <c r="A67" s="42" t="s">
        <v>38</v>
      </c>
      <c r="B67" s="17" t="s">
        <v>39</v>
      </c>
      <c r="C67" s="5">
        <v>9.9806376837376174</v>
      </c>
      <c r="D67" s="5">
        <v>9.8344944134648884</v>
      </c>
      <c r="E67" s="130">
        <v>7284.53</v>
      </c>
      <c r="F67" s="130">
        <v>7451.8469999999998</v>
      </c>
      <c r="K67" s="13"/>
      <c r="L67" s="28"/>
      <c r="M67" s="28"/>
      <c r="N67" s="28"/>
    </row>
    <row r="68" spans="1:14" ht="13.5" customHeight="1" x14ac:dyDescent="0.3">
      <c r="A68" s="42" t="s">
        <v>40</v>
      </c>
      <c r="B68" s="17" t="s">
        <v>41</v>
      </c>
      <c r="C68" s="5">
        <v>5.630026512119982</v>
      </c>
      <c r="D68" s="5">
        <v>5.7925107652444261</v>
      </c>
      <c r="E68" s="130">
        <v>4109.1660000000002</v>
      </c>
      <c r="F68" s="130">
        <v>4389.1329999999998</v>
      </c>
      <c r="K68" s="13"/>
      <c r="L68" s="28"/>
      <c r="M68" s="28"/>
      <c r="N68" s="28"/>
    </row>
    <row r="69" spans="1:14" ht="13.5" customHeight="1" x14ac:dyDescent="0.3">
      <c r="A69" s="42" t="s">
        <v>42</v>
      </c>
      <c r="B69" s="17" t="s">
        <v>43</v>
      </c>
      <c r="C69" s="5">
        <v>0</v>
      </c>
      <c r="D69" s="5">
        <v>0</v>
      </c>
      <c r="E69" s="130">
        <v>0</v>
      </c>
      <c r="F69" s="130">
        <v>0</v>
      </c>
      <c r="K69" s="13"/>
      <c r="L69" s="28"/>
      <c r="M69" s="28"/>
      <c r="N69" s="28"/>
    </row>
    <row r="70" spans="1:14" ht="13.5" customHeight="1" x14ac:dyDescent="0.3">
      <c r="A70" s="42" t="s">
        <v>44</v>
      </c>
      <c r="B70" s="17" t="s">
        <v>45</v>
      </c>
      <c r="C70" s="5">
        <v>13.582711647459652</v>
      </c>
      <c r="D70" s="5">
        <v>12.993316524079408</v>
      </c>
      <c r="E70" s="130">
        <v>9913.5619999999999</v>
      </c>
      <c r="F70" s="130">
        <v>9845.3670000000002</v>
      </c>
      <c r="K70" s="13"/>
      <c r="L70" s="28"/>
      <c r="M70" s="28"/>
      <c r="N70" s="28"/>
    </row>
    <row r="71" spans="1:14" ht="13.5" customHeight="1" x14ac:dyDescent="0.3">
      <c r="A71" s="42" t="s">
        <v>46</v>
      </c>
      <c r="B71" s="17" t="s">
        <v>47</v>
      </c>
      <c r="C71" s="5">
        <v>0.36225270278652033</v>
      </c>
      <c r="D71" s="5">
        <v>1.4533178955523576</v>
      </c>
      <c r="E71" s="130">
        <v>264.39600000000002</v>
      </c>
      <c r="F71" s="130">
        <v>1101.2159999999999</v>
      </c>
      <c r="K71" s="13"/>
      <c r="L71" s="28"/>
      <c r="M71" s="28"/>
      <c r="N71" s="28"/>
    </row>
    <row r="72" spans="1:14" ht="13.5" customHeight="1" x14ac:dyDescent="0.3">
      <c r="A72" s="42" t="s">
        <v>48</v>
      </c>
      <c r="B72" s="17"/>
      <c r="C72" s="5">
        <v>3.3441855965406475</v>
      </c>
      <c r="D72" s="5">
        <v>3.8846060713175445</v>
      </c>
      <c r="E72" s="130">
        <v>2440.808</v>
      </c>
      <c r="F72" s="130">
        <v>2943.4650000000001</v>
      </c>
      <c r="K72" s="13"/>
      <c r="L72" s="28"/>
      <c r="M72" s="28"/>
      <c r="N72" s="28"/>
    </row>
    <row r="73" spans="1:14" ht="13.5" customHeight="1" x14ac:dyDescent="0.3">
      <c r="A73" s="43" t="s">
        <v>49</v>
      </c>
      <c r="B73" s="17"/>
      <c r="C73" s="5">
        <f>SUM(C67:C70)</f>
        <v>29.193375843317249</v>
      </c>
      <c r="D73" s="5">
        <f>SUM(D67:D70)</f>
        <v>28.620321702788722</v>
      </c>
      <c r="E73" s="130">
        <f>SUM(E67:E70)</f>
        <v>21307.258000000002</v>
      </c>
      <c r="F73" s="130">
        <f>SUM(F67:F70)</f>
        <v>21686.347000000002</v>
      </c>
    </row>
    <row r="74" spans="1:14" ht="13.5" customHeight="1" x14ac:dyDescent="0.3">
      <c r="A74" s="36" t="s">
        <v>50</v>
      </c>
      <c r="B74" s="17" t="s">
        <v>51</v>
      </c>
      <c r="C74" s="5">
        <f>SUM(C76:C84)-C79</f>
        <v>35.879813805322314</v>
      </c>
      <c r="D74" s="5">
        <f>SUM(D76:D84)-D79</f>
        <v>36.788244206859716</v>
      </c>
      <c r="E74" s="130">
        <f>SUM(E76:E84)-E79</f>
        <v>26187.463000000003</v>
      </c>
      <c r="F74" s="130">
        <f>SUM(F76:F84)-F79</f>
        <v>27875.389999999996</v>
      </c>
      <c r="H74" s="46"/>
    </row>
    <row r="75" spans="1:14" ht="13.5" customHeight="1" x14ac:dyDescent="0.3">
      <c r="A75" s="39" t="s">
        <v>37</v>
      </c>
      <c r="B75" s="40"/>
      <c r="C75" s="44"/>
      <c r="D75" s="51"/>
      <c r="E75" s="134"/>
      <c r="F75" s="137"/>
    </row>
    <row r="76" spans="1:14" ht="13.5" customHeight="1" x14ac:dyDescent="0.3">
      <c r="A76" s="42" t="s">
        <v>52</v>
      </c>
      <c r="B76" s="17" t="s">
        <v>53</v>
      </c>
      <c r="C76" s="5">
        <v>6.7049427238162647</v>
      </c>
      <c r="D76" s="5">
        <v>6.4583772476543881</v>
      </c>
      <c r="E76" s="130">
        <v>4893.7110000000002</v>
      </c>
      <c r="F76" s="130">
        <v>4893.6769999999997</v>
      </c>
    </row>
    <row r="77" spans="1:14" ht="13.5" customHeight="1" x14ac:dyDescent="0.3">
      <c r="A77" s="42" t="s">
        <v>54</v>
      </c>
      <c r="B77" s="17" t="s">
        <v>55</v>
      </c>
      <c r="C77" s="5">
        <v>4.1987148356604918</v>
      </c>
      <c r="D77" s="5">
        <v>4.6596809704749536</v>
      </c>
      <c r="E77" s="130">
        <v>3064.5</v>
      </c>
      <c r="F77" s="130">
        <v>3530.759</v>
      </c>
    </row>
    <row r="78" spans="1:14" ht="13.5" customHeight="1" x14ac:dyDescent="0.3">
      <c r="A78" s="42" t="s">
        <v>56</v>
      </c>
      <c r="B78" s="17" t="s">
        <v>57</v>
      </c>
      <c r="C78" s="5">
        <v>18.433728242707062</v>
      </c>
      <c r="D78" s="5">
        <v>18.017690259010426</v>
      </c>
      <c r="E78" s="130">
        <v>13454.155000000001</v>
      </c>
      <c r="F78" s="130">
        <v>13652.463</v>
      </c>
    </row>
    <row r="79" spans="1:14" ht="13.5" customHeight="1" x14ac:dyDescent="0.3">
      <c r="A79" s="45" t="s">
        <v>58</v>
      </c>
      <c r="B79" s="40"/>
      <c r="C79" s="5">
        <v>0.25548655706328854</v>
      </c>
      <c r="D79" s="6">
        <v>0.23652497471775666</v>
      </c>
      <c r="E79" s="130">
        <v>186.471</v>
      </c>
      <c r="F79" s="136">
        <v>179.221</v>
      </c>
    </row>
    <row r="80" spans="1:14" ht="13.5" customHeight="1" x14ac:dyDescent="0.3">
      <c r="A80" s="42" t="s">
        <v>59</v>
      </c>
      <c r="B80" s="17" t="s">
        <v>60</v>
      </c>
      <c r="C80" s="5">
        <v>1.8670531923118672</v>
      </c>
      <c r="D80" s="5">
        <v>1.8145753789353898</v>
      </c>
      <c r="E80" s="130">
        <v>1362.6990000000001</v>
      </c>
      <c r="F80" s="130">
        <v>1374.95</v>
      </c>
    </row>
    <row r="81" spans="1:8" ht="13.5" customHeight="1" x14ac:dyDescent="0.3">
      <c r="A81" s="42" t="s">
        <v>61</v>
      </c>
      <c r="B81" s="17" t="s">
        <v>62</v>
      </c>
      <c r="C81" s="5">
        <v>1.2249286406868631</v>
      </c>
      <c r="D81" s="5">
        <v>1.3053078273149796</v>
      </c>
      <c r="E81" s="130">
        <v>894.03399999999999</v>
      </c>
      <c r="F81" s="130">
        <v>989.06500000000005</v>
      </c>
    </row>
    <row r="82" spans="1:8" ht="13.5" customHeight="1" x14ac:dyDescent="0.3">
      <c r="A82" s="42" t="s">
        <v>63</v>
      </c>
      <c r="B82" s="17" t="s">
        <v>64</v>
      </c>
      <c r="C82" s="5">
        <v>1.5986574196566086</v>
      </c>
      <c r="D82" s="5">
        <v>1.3007388902904518</v>
      </c>
      <c r="E82" s="130">
        <v>1166.806</v>
      </c>
      <c r="F82" s="130">
        <v>985.60299999999995</v>
      </c>
      <c r="H82" s="46"/>
    </row>
    <row r="83" spans="1:8" ht="13.5" customHeight="1" x14ac:dyDescent="0.3">
      <c r="A83" s="42" t="s">
        <v>65</v>
      </c>
      <c r="B83" s="17" t="s">
        <v>66</v>
      </c>
      <c r="C83" s="5">
        <v>0.48010718238640426</v>
      </c>
      <c r="D83" s="5">
        <v>0.74490566161243521</v>
      </c>
      <c r="E83" s="130">
        <v>350.41399999999999</v>
      </c>
      <c r="F83" s="130">
        <v>564.43399999999997</v>
      </c>
    </row>
    <row r="84" spans="1:8" ht="13.5" customHeight="1" x14ac:dyDescent="0.3">
      <c r="A84" s="42" t="s">
        <v>67</v>
      </c>
      <c r="B84" s="17"/>
      <c r="C84" s="5">
        <v>1.3716815680967491</v>
      </c>
      <c r="D84" s="5">
        <v>2.4869679715666946</v>
      </c>
      <c r="E84" s="130">
        <v>1001.1439999999999</v>
      </c>
      <c r="F84" s="130">
        <v>1884.4390000000001</v>
      </c>
    </row>
    <row r="85" spans="1:8" ht="13.5" customHeight="1" x14ac:dyDescent="0.3">
      <c r="A85" s="49" t="s">
        <v>68</v>
      </c>
      <c r="B85" s="52"/>
      <c r="C85" s="52"/>
      <c r="D85" s="52"/>
    </row>
    <row r="86" spans="1:8" ht="13.5" customHeight="1" x14ac:dyDescent="0.3">
      <c r="A86" s="49" t="s">
        <v>69</v>
      </c>
      <c r="B86" s="32"/>
      <c r="C86" s="32"/>
      <c r="D86" s="32"/>
    </row>
    <row r="87" spans="1:8" ht="13.5" customHeight="1" x14ac:dyDescent="0.3">
      <c r="A87" s="49" t="s">
        <v>70</v>
      </c>
      <c r="B87" s="32"/>
      <c r="C87" s="32"/>
      <c r="D87" s="32"/>
    </row>
    <row r="88" spans="1:8" ht="13.5" customHeight="1" x14ac:dyDescent="0.3">
      <c r="A88" s="13" t="s">
        <v>71</v>
      </c>
    </row>
    <row r="89" spans="1:8" ht="13.5" customHeight="1" x14ac:dyDescent="0.3">
      <c r="A89" s="13" t="s">
        <v>72</v>
      </c>
    </row>
    <row r="90" spans="1:8" ht="13.5" customHeight="1" x14ac:dyDescent="0.3">
      <c r="A90" s="13" t="s">
        <v>73</v>
      </c>
    </row>
    <row r="91" spans="1:8" x14ac:dyDescent="0.3">
      <c r="A91" s="13" t="s">
        <v>74</v>
      </c>
    </row>
    <row r="92" spans="1:8" x14ac:dyDescent="0.3">
      <c r="A92" s="13" t="s">
        <v>75</v>
      </c>
    </row>
    <row r="93" spans="1:8" ht="13.5" customHeight="1" x14ac:dyDescent="0.3"/>
    <row r="94" spans="1:8" ht="13.5" customHeight="1" x14ac:dyDescent="0.35">
      <c r="A94" s="53" t="s">
        <v>76</v>
      </c>
      <c r="B94" s="54"/>
      <c r="C94" s="54"/>
      <c r="D94" s="54"/>
      <c r="E94" s="54"/>
      <c r="F94" s="54"/>
      <c r="G94" s="54"/>
    </row>
    <row r="95" spans="1:8" ht="13.5" customHeight="1" x14ac:dyDescent="0.3">
      <c r="A95" s="513"/>
      <c r="B95" s="513"/>
      <c r="C95" s="513"/>
      <c r="D95" s="513"/>
      <c r="E95" s="55"/>
      <c r="F95" s="55"/>
      <c r="G95" s="56"/>
    </row>
    <row r="96" spans="1:8" ht="13.5" customHeight="1" x14ac:dyDescent="0.3">
      <c r="A96" s="57"/>
      <c r="B96" s="58" t="s">
        <v>31</v>
      </c>
      <c r="C96" s="57" t="s">
        <v>171</v>
      </c>
      <c r="D96" s="57" t="s">
        <v>171</v>
      </c>
      <c r="E96" s="57" t="s">
        <v>138</v>
      </c>
      <c r="F96" s="57" t="s">
        <v>139</v>
      </c>
      <c r="G96" s="59"/>
    </row>
    <row r="97" spans="1:7" ht="13.5" customHeight="1" x14ac:dyDescent="0.3">
      <c r="A97" s="60"/>
      <c r="B97" s="58"/>
      <c r="C97" s="58" t="s">
        <v>77</v>
      </c>
      <c r="D97" s="58" t="s">
        <v>33</v>
      </c>
      <c r="E97" s="58" t="s">
        <v>33</v>
      </c>
      <c r="F97" s="58" t="s">
        <v>33</v>
      </c>
      <c r="G97" s="56"/>
    </row>
    <row r="98" spans="1:7" ht="25.5" customHeight="1" x14ac:dyDescent="0.3">
      <c r="A98" s="61" t="s">
        <v>78</v>
      </c>
      <c r="B98" s="60"/>
      <c r="C98" s="60"/>
      <c r="D98" s="60"/>
      <c r="E98" s="62">
        <v>1.39</v>
      </c>
      <c r="F98" s="62">
        <v>1.58</v>
      </c>
      <c r="G98" s="56"/>
    </row>
    <row r="99" spans="1:7" ht="13.5" customHeight="1" x14ac:dyDescent="0.3">
      <c r="A99" s="63" t="s">
        <v>79</v>
      </c>
      <c r="B99" s="64"/>
      <c r="C99" s="65"/>
      <c r="D99" s="65"/>
      <c r="E99" s="66">
        <v>1012.6660000000001</v>
      </c>
      <c r="F99" s="66">
        <v>1197.934</v>
      </c>
      <c r="G99" s="56"/>
    </row>
    <row r="100" spans="1:7" ht="13.5" customHeight="1" x14ac:dyDescent="0.3">
      <c r="A100" s="63" t="s">
        <v>80</v>
      </c>
      <c r="B100" s="58"/>
      <c r="C100" s="58"/>
      <c r="D100" s="58"/>
      <c r="E100" s="58"/>
      <c r="F100" s="58"/>
      <c r="G100" s="56"/>
    </row>
    <row r="101" spans="1:7" ht="13.5" customHeight="1" x14ac:dyDescent="0.3">
      <c r="A101" s="67" t="s">
        <v>81</v>
      </c>
      <c r="B101" s="58"/>
      <c r="C101" s="58"/>
      <c r="D101" s="58"/>
      <c r="E101" s="58"/>
      <c r="F101" s="58"/>
      <c r="G101" s="56"/>
    </row>
    <row r="102" spans="1:7" ht="13.5" customHeight="1" x14ac:dyDescent="0.3">
      <c r="A102" s="67" t="s">
        <v>82</v>
      </c>
      <c r="B102" s="58"/>
      <c r="C102" s="58"/>
      <c r="D102" s="58"/>
      <c r="E102" s="58"/>
      <c r="F102" s="58"/>
      <c r="G102" s="56"/>
    </row>
    <row r="103" spans="1:7" ht="21" customHeight="1" x14ac:dyDescent="0.3">
      <c r="A103" s="512" t="s">
        <v>83</v>
      </c>
      <c r="B103" s="512"/>
      <c r="C103" s="512"/>
      <c r="D103" s="512"/>
      <c r="E103" s="512"/>
      <c r="F103" s="512"/>
      <c r="G103" s="68"/>
    </row>
    <row r="104" spans="1:7" ht="21.75" customHeight="1" x14ac:dyDescent="0.3">
      <c r="A104" s="512" t="s">
        <v>84</v>
      </c>
      <c r="B104" s="512"/>
      <c r="C104" s="512"/>
      <c r="D104" s="512"/>
      <c r="E104" s="512"/>
      <c r="F104" s="512"/>
      <c r="G104" s="68"/>
    </row>
    <row r="105" spans="1:7" ht="13.5" customHeight="1" x14ac:dyDescent="0.35">
      <c r="A105" s="53" t="s">
        <v>85</v>
      </c>
      <c r="B105" s="53"/>
      <c r="C105" s="53"/>
      <c r="D105" s="53"/>
      <c r="E105" s="53"/>
      <c r="F105" s="53"/>
      <c r="G105" s="54"/>
    </row>
    <row r="106" spans="1:7" ht="13.5" customHeight="1" x14ac:dyDescent="0.35">
      <c r="A106" s="53" t="s">
        <v>86</v>
      </c>
      <c r="B106" s="53"/>
      <c r="C106" s="53"/>
      <c r="D106" s="53"/>
      <c r="E106" s="53"/>
      <c r="F106" s="53"/>
      <c r="G106" s="54"/>
    </row>
    <row r="107" spans="1:7" ht="13.5" customHeight="1" x14ac:dyDescent="0.35">
      <c r="A107" s="53"/>
      <c r="B107" s="53"/>
      <c r="C107" s="53"/>
      <c r="D107" s="53"/>
      <c r="E107" s="53"/>
      <c r="F107" s="53"/>
      <c r="G107" s="54"/>
    </row>
    <row r="108" spans="1:7" ht="13.5" customHeight="1" x14ac:dyDescent="0.35">
      <c r="A108" s="53" t="s">
        <v>172</v>
      </c>
      <c r="B108" s="54"/>
      <c r="C108" s="54"/>
      <c r="D108" s="54"/>
      <c r="E108" s="54"/>
    </row>
    <row r="109" spans="1:7" ht="13.5" customHeight="1" x14ac:dyDescent="0.35">
      <c r="A109" s="69"/>
      <c r="B109" s="54"/>
      <c r="C109" s="54"/>
      <c r="D109" s="54"/>
      <c r="E109" s="54"/>
    </row>
    <row r="110" spans="1:7" ht="13.5" customHeight="1" x14ac:dyDescent="0.35">
      <c r="A110" s="70" t="s">
        <v>173</v>
      </c>
      <c r="B110" s="54"/>
      <c r="C110" s="54"/>
      <c r="D110" s="54"/>
      <c r="E110" s="54"/>
    </row>
    <row r="111" spans="1:7" ht="13.5" customHeight="1" x14ac:dyDescent="0.35">
      <c r="A111" s="71"/>
      <c r="B111" s="54"/>
      <c r="C111" s="54"/>
      <c r="D111" s="54"/>
      <c r="E111" s="54"/>
    </row>
    <row r="112" spans="1:7" ht="13.5" customHeight="1" x14ac:dyDescent="0.3">
      <c r="A112" s="72"/>
      <c r="B112" s="514" t="s">
        <v>138</v>
      </c>
      <c r="C112" s="514"/>
      <c r="D112" s="514" t="s">
        <v>139</v>
      </c>
      <c r="E112" s="514"/>
    </row>
    <row r="113" spans="1:19" ht="38.25" customHeight="1" x14ac:dyDescent="0.3">
      <c r="A113" s="72"/>
      <c r="B113" s="73" t="s">
        <v>33</v>
      </c>
      <c r="C113" s="73" t="s">
        <v>174</v>
      </c>
      <c r="D113" s="73" t="s">
        <v>33</v>
      </c>
      <c r="E113" s="73" t="s">
        <v>174</v>
      </c>
    </row>
    <row r="114" spans="1:19" ht="13.5" customHeight="1" x14ac:dyDescent="0.3">
      <c r="A114" s="73" t="s">
        <v>175</v>
      </c>
      <c r="B114" s="5">
        <v>3.7962150294973926</v>
      </c>
      <c r="C114" s="5">
        <f>E133/E135*100</f>
        <v>10.580364352209298</v>
      </c>
      <c r="D114" s="5">
        <v>3.6494166726450854</v>
      </c>
      <c r="E114" s="5">
        <f>F133/F135*100</f>
        <v>9.9200656923544397</v>
      </c>
    </row>
    <row r="115" spans="1:19" ht="13.5" customHeight="1" x14ac:dyDescent="0.3">
      <c r="A115" s="73" t="s">
        <v>176</v>
      </c>
      <c r="B115" s="5">
        <v>5.5516381708269016</v>
      </c>
      <c r="C115" s="5">
        <f>E131/E135*100</f>
        <v>15.472873412747159</v>
      </c>
      <c r="D115" s="5">
        <v>5.2697924319504219</v>
      </c>
      <c r="E115" s="5">
        <f>F131/F135*100</f>
        <v>14.324664157165156</v>
      </c>
    </row>
    <row r="116" spans="1:19" ht="13.5" customHeight="1" x14ac:dyDescent="0.3">
      <c r="A116" s="73" t="s">
        <v>177</v>
      </c>
      <c r="B116" s="72"/>
      <c r="C116" s="72"/>
      <c r="D116" s="72"/>
      <c r="E116" s="72"/>
    </row>
    <row r="117" spans="1:19" ht="13.5" customHeight="1" x14ac:dyDescent="0.3">
      <c r="A117" s="10" t="s">
        <v>178</v>
      </c>
    </row>
    <row r="118" spans="1:19" ht="13.5" customHeight="1" x14ac:dyDescent="0.3">
      <c r="A118" s="10" t="s">
        <v>179</v>
      </c>
    </row>
    <row r="119" spans="1:19" ht="13.5" customHeight="1" x14ac:dyDescent="0.3">
      <c r="A119" s="10" t="s">
        <v>180</v>
      </c>
    </row>
    <row r="120" spans="1:19" ht="13.5" customHeight="1" x14ac:dyDescent="0.3">
      <c r="A120" s="12"/>
      <c r="B120" s="74"/>
      <c r="C120" s="74"/>
      <c r="D120" s="74"/>
      <c r="E120" s="9"/>
      <c r="F120" s="9"/>
      <c r="G120" s="9"/>
      <c r="H120" s="9"/>
      <c r="I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ht="13.5" customHeight="1" x14ac:dyDescent="0.35">
      <c r="A121" s="53" t="s">
        <v>181</v>
      </c>
      <c r="B121" s="54"/>
      <c r="C121" s="54"/>
      <c r="D121" s="54"/>
      <c r="E121" s="9"/>
      <c r="F121" s="9"/>
      <c r="G121" s="9"/>
      <c r="H121" s="9"/>
      <c r="I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13.5" customHeight="1" x14ac:dyDescent="0.35">
      <c r="A122" s="69"/>
      <c r="B122" s="54"/>
      <c r="C122" s="54"/>
      <c r="D122" s="54"/>
      <c r="E122" s="9"/>
      <c r="F122" s="9"/>
      <c r="G122" s="9"/>
      <c r="H122" s="9"/>
      <c r="I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ht="13.5" customHeight="1" x14ac:dyDescent="0.3">
      <c r="A123" s="73" t="s">
        <v>182</v>
      </c>
      <c r="B123" s="75" t="s">
        <v>183</v>
      </c>
      <c r="C123" s="58" t="s">
        <v>138</v>
      </c>
      <c r="D123" s="76" t="s">
        <v>139</v>
      </c>
      <c r="E123" s="58" t="s">
        <v>138</v>
      </c>
      <c r="F123" s="76" t="s">
        <v>139</v>
      </c>
      <c r="G123" s="9"/>
      <c r="H123" s="9"/>
      <c r="I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13.5" customHeight="1" x14ac:dyDescent="0.3">
      <c r="A124" s="77"/>
      <c r="B124" s="78"/>
      <c r="C124" s="77" t="s">
        <v>33</v>
      </c>
      <c r="D124" s="79" t="s">
        <v>33</v>
      </c>
      <c r="E124" s="17" t="s">
        <v>34</v>
      </c>
      <c r="F124" s="17" t="s">
        <v>34</v>
      </c>
      <c r="G124" s="9"/>
      <c r="H124" s="9"/>
      <c r="I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ht="13.5" customHeight="1" x14ac:dyDescent="0.3">
      <c r="A125" s="80" t="s">
        <v>184</v>
      </c>
      <c r="B125" s="73">
        <v>1</v>
      </c>
      <c r="C125" s="5">
        <v>5.0607865532173779</v>
      </c>
      <c r="D125" s="5">
        <v>6.2420139283160969</v>
      </c>
      <c r="E125" s="37">
        <v>3693.6970000000001</v>
      </c>
      <c r="F125" s="37">
        <v>4729.7330000000002</v>
      </c>
      <c r="G125" s="9"/>
      <c r="H125" s="9"/>
      <c r="I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13.5" customHeight="1" x14ac:dyDescent="0.3">
      <c r="A126" s="80" t="s">
        <v>185</v>
      </c>
      <c r="B126" s="73">
        <v>2</v>
      </c>
      <c r="C126" s="5">
        <v>0.91942743641817404</v>
      </c>
      <c r="D126" s="5">
        <v>0.92606625819155497</v>
      </c>
      <c r="E126" s="37">
        <v>671.05899999999997</v>
      </c>
      <c r="F126" s="37">
        <v>701.70399999999995</v>
      </c>
      <c r="G126" s="9"/>
      <c r="H126" s="9"/>
      <c r="I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ht="13.5" customHeight="1" x14ac:dyDescent="0.3">
      <c r="A127" s="80" t="s">
        <v>186</v>
      </c>
      <c r="B127" s="73">
        <v>3</v>
      </c>
      <c r="C127" s="5">
        <v>1.8256949263535549</v>
      </c>
      <c r="D127" s="5">
        <v>1.8937108990976521</v>
      </c>
      <c r="E127" s="37">
        <v>1332.5129999999999</v>
      </c>
      <c r="F127" s="37">
        <v>1434.913</v>
      </c>
      <c r="G127" s="9"/>
      <c r="H127" s="9"/>
      <c r="I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13.5" customHeight="1" x14ac:dyDescent="0.3">
      <c r="A128" s="80" t="s">
        <v>187</v>
      </c>
      <c r="B128" s="73">
        <v>4</v>
      </c>
      <c r="C128" s="5">
        <v>2.3417648651460343</v>
      </c>
      <c r="D128" s="5">
        <v>3.2221115225002075</v>
      </c>
      <c r="E128" s="37">
        <v>1709.175</v>
      </c>
      <c r="F128" s="37">
        <v>2441.4760000000001</v>
      </c>
      <c r="G128" s="9"/>
      <c r="H128" s="9"/>
      <c r="I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ht="13.5" customHeight="1" x14ac:dyDescent="0.3">
      <c r="A129" s="80" t="s">
        <v>188</v>
      </c>
      <c r="B129" s="73">
        <v>5</v>
      </c>
      <c r="C129" s="5">
        <v>0.63804435166396734</v>
      </c>
      <c r="D129" s="5">
        <v>0.3925234241825945</v>
      </c>
      <c r="E129" s="37">
        <v>465.68700000000001</v>
      </c>
      <c r="F129" s="37">
        <v>297.42500000000001</v>
      </c>
      <c r="G129" s="9"/>
      <c r="H129" s="9"/>
      <c r="I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13.5" customHeight="1" x14ac:dyDescent="0.3">
      <c r="A130" s="80" t="s">
        <v>189</v>
      </c>
      <c r="B130" s="73">
        <v>6</v>
      </c>
      <c r="C130" s="5">
        <v>0.70758860607038121</v>
      </c>
      <c r="D130" s="5">
        <v>0.54735258473820891</v>
      </c>
      <c r="E130" s="37">
        <v>516.44500000000005</v>
      </c>
      <c r="F130" s="37">
        <v>414.74299999999999</v>
      </c>
      <c r="G130" s="9"/>
      <c r="H130" s="9"/>
      <c r="I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ht="13.5" customHeight="1" x14ac:dyDescent="0.3">
      <c r="A131" s="80" t="s">
        <v>190</v>
      </c>
      <c r="B131" s="73">
        <v>7</v>
      </c>
      <c r="C131" s="5">
        <v>5.5516381708269016</v>
      </c>
      <c r="D131" s="5">
        <v>5.2697924319504219</v>
      </c>
      <c r="E131" s="37">
        <v>4051.953</v>
      </c>
      <c r="F131" s="37">
        <v>3993.056</v>
      </c>
      <c r="G131" s="9"/>
      <c r="H131" s="9"/>
      <c r="I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13.5" customHeight="1" x14ac:dyDescent="0.3">
      <c r="A132" s="80" t="s">
        <v>191</v>
      </c>
      <c r="B132" s="73">
        <v>8</v>
      </c>
      <c r="C132" s="5">
        <v>1.0816242906114064</v>
      </c>
      <c r="D132" s="5">
        <v>0.93626652227664309</v>
      </c>
      <c r="E132" s="37">
        <v>789.44100000000003</v>
      </c>
      <c r="F132" s="37">
        <v>709.43299999999999</v>
      </c>
      <c r="G132" s="9"/>
      <c r="H132" s="9"/>
      <c r="I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ht="13.5" customHeight="1" x14ac:dyDescent="0.3">
      <c r="A133" s="80" t="s">
        <v>192</v>
      </c>
      <c r="B133" s="73">
        <v>9</v>
      </c>
      <c r="C133" s="5">
        <v>3.7962150294973926</v>
      </c>
      <c r="D133" s="5">
        <v>3.6494179923842607</v>
      </c>
      <c r="E133" s="37">
        <v>2770.7289999999998</v>
      </c>
      <c r="F133" s="37">
        <v>2765.2570000000001</v>
      </c>
      <c r="G133" s="9"/>
      <c r="H133" s="9"/>
      <c r="I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13.5" customHeight="1" x14ac:dyDescent="0.3">
      <c r="A134" s="80" t="s">
        <v>193</v>
      </c>
      <c r="B134" s="73">
        <v>10</v>
      </c>
      <c r="C134" s="5">
        <v>13.957029575517122</v>
      </c>
      <c r="D134" s="5">
        <v>13.708988643222082</v>
      </c>
      <c r="E134" s="37">
        <v>10186.763999999999</v>
      </c>
      <c r="F134" s="37">
        <v>10387.65</v>
      </c>
      <c r="G134" s="9"/>
      <c r="H134" s="9"/>
      <c r="I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ht="13.5" customHeight="1" x14ac:dyDescent="0.3">
      <c r="A135" s="80" t="s">
        <v>194</v>
      </c>
      <c r="B135" s="73" t="s">
        <v>195</v>
      </c>
      <c r="C135" s="5">
        <f>SUM(C125:C134)</f>
        <v>35.879813805322314</v>
      </c>
      <c r="D135" s="5">
        <f>SUM(D125:D134)</f>
        <v>36.788244206859716</v>
      </c>
      <c r="E135" s="37">
        <f>SUM(E125:E134)</f>
        <v>26187.463</v>
      </c>
      <c r="F135" s="37">
        <f>SUM(F125:F134)</f>
        <v>27875.39</v>
      </c>
      <c r="G135" s="9"/>
      <c r="H135" s="9"/>
      <c r="I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13.5" customHeight="1" x14ac:dyDescent="0.35">
      <c r="A136" s="70"/>
      <c r="B136" s="54"/>
      <c r="C136" s="9"/>
      <c r="D136" s="9"/>
      <c r="E136" s="9"/>
      <c r="F136" s="9"/>
      <c r="G136" s="9"/>
      <c r="H136" s="9"/>
      <c r="I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ht="13.5" customHeight="1" x14ac:dyDescent="0.35">
      <c r="A137" s="81" t="s">
        <v>196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13.5" customHeight="1" x14ac:dyDescent="0.35">
      <c r="A138" s="82"/>
      <c r="B138" s="54"/>
      <c r="C138" s="54"/>
      <c r="D138" s="54"/>
      <c r="E138" s="54"/>
      <c r="F138" s="54"/>
      <c r="G138" s="54"/>
      <c r="H138" s="54"/>
      <c r="I138" s="54"/>
      <c r="J138" s="54"/>
      <c r="K138" s="9"/>
      <c r="L138" s="9"/>
      <c r="M138" s="9"/>
      <c r="N138" s="9"/>
      <c r="O138" s="9"/>
      <c r="P138" s="9"/>
      <c r="Q138" s="9"/>
      <c r="R138" s="9"/>
      <c r="S138" s="9"/>
    </row>
    <row r="139" spans="1:19" ht="13.5" customHeight="1" x14ac:dyDescent="0.35">
      <c r="A139" s="83" t="s">
        <v>197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13.5" customHeight="1" x14ac:dyDescent="0.35">
      <c r="A140" s="69"/>
      <c r="B140" s="54"/>
      <c r="C140" s="54"/>
      <c r="D140" s="54"/>
      <c r="E140" s="54"/>
      <c r="F140" s="54"/>
      <c r="G140" s="54"/>
      <c r="H140" s="54"/>
      <c r="I140" s="54"/>
      <c r="J140" s="54"/>
      <c r="K140" s="9"/>
      <c r="L140" s="9"/>
      <c r="M140" s="9"/>
      <c r="N140" s="9"/>
      <c r="O140" s="9"/>
      <c r="P140" s="9"/>
      <c r="Q140" s="9"/>
      <c r="R140" s="9"/>
      <c r="S140" s="9"/>
    </row>
    <row r="141" spans="1:19" ht="13.5" customHeight="1" x14ac:dyDescent="0.3">
      <c r="A141" s="84"/>
      <c r="B141" s="85"/>
      <c r="C141" s="86"/>
      <c r="D141" s="85"/>
      <c r="E141" s="87"/>
      <c r="F141" s="509" t="s">
        <v>198</v>
      </c>
      <c r="G141" s="510"/>
      <c r="H141" s="510"/>
      <c r="I141" s="510"/>
      <c r="J141" s="511"/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52.5" x14ac:dyDescent="0.3">
      <c r="A142" s="88" t="s">
        <v>199</v>
      </c>
      <c r="B142" s="89" t="s">
        <v>200</v>
      </c>
      <c r="C142" s="90" t="s">
        <v>201</v>
      </c>
      <c r="D142" s="89" t="s">
        <v>202</v>
      </c>
      <c r="E142" s="91" t="s">
        <v>203</v>
      </c>
      <c r="F142" s="90"/>
      <c r="G142" s="92" t="s">
        <v>204</v>
      </c>
      <c r="H142" s="90" t="s">
        <v>205</v>
      </c>
      <c r="I142" s="92" t="s">
        <v>206</v>
      </c>
      <c r="J142" s="93" t="s">
        <v>207</v>
      </c>
      <c r="K142" s="9"/>
      <c r="L142" s="9"/>
      <c r="M142" s="9"/>
      <c r="N142" s="9"/>
      <c r="O142" s="9"/>
      <c r="P142" s="9"/>
      <c r="Q142" s="9"/>
      <c r="R142" s="9"/>
      <c r="S142" s="9"/>
    </row>
    <row r="143" spans="1:19" ht="13.5" customHeight="1" x14ac:dyDescent="0.3">
      <c r="A143" s="94"/>
      <c r="B143" s="95"/>
      <c r="C143" s="96"/>
      <c r="D143" s="95"/>
      <c r="E143" s="97"/>
      <c r="F143" s="98"/>
      <c r="G143" s="92" t="s">
        <v>33</v>
      </c>
      <c r="H143" s="86" t="s">
        <v>33</v>
      </c>
      <c r="I143" s="92" t="s">
        <v>33</v>
      </c>
      <c r="J143" s="99" t="s">
        <v>33</v>
      </c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13.5" customHeight="1" x14ac:dyDescent="0.3">
      <c r="A144" s="100" t="s">
        <v>208</v>
      </c>
      <c r="B144" s="101"/>
      <c r="C144" s="101"/>
      <c r="D144" s="101"/>
      <c r="E144" s="102"/>
      <c r="F144" s="103"/>
      <c r="G144" s="104"/>
      <c r="H144" s="105"/>
      <c r="I144" s="104"/>
      <c r="J144" s="106"/>
      <c r="K144" s="9"/>
      <c r="L144" s="9"/>
      <c r="M144" s="9"/>
      <c r="N144" s="9"/>
      <c r="O144" s="9"/>
      <c r="P144" s="9"/>
      <c r="Q144" s="9"/>
      <c r="R144" s="9"/>
      <c r="S144" s="9"/>
    </row>
    <row r="145" spans="1:19" ht="13.5" customHeight="1" x14ac:dyDescent="0.3">
      <c r="A145" s="107" t="s">
        <v>209</v>
      </c>
      <c r="B145" s="101"/>
      <c r="C145" s="101"/>
      <c r="D145" s="101"/>
      <c r="E145" s="102"/>
      <c r="F145" s="108"/>
      <c r="G145" s="101"/>
      <c r="H145" s="109"/>
      <c r="I145" s="101"/>
      <c r="J145" s="110"/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13.5" customHeight="1" x14ac:dyDescent="0.3">
      <c r="A146" s="111" t="s">
        <v>210</v>
      </c>
      <c r="B146" s="101"/>
      <c r="C146" s="101"/>
      <c r="D146" s="101"/>
      <c r="E146" s="102"/>
      <c r="F146" s="112"/>
      <c r="G146" s="113"/>
      <c r="H146" s="114"/>
      <c r="I146" s="113"/>
      <c r="J146" s="115"/>
      <c r="K146" s="9"/>
      <c r="L146" s="9"/>
      <c r="M146" s="9"/>
      <c r="N146" s="9"/>
      <c r="O146" s="9"/>
      <c r="P146" s="9"/>
      <c r="Q146" s="9"/>
      <c r="R146" s="9"/>
      <c r="S146" s="9"/>
    </row>
    <row r="147" spans="1:19" ht="13.5" customHeight="1" x14ac:dyDescent="0.3">
      <c r="A147" s="116"/>
      <c r="B147" s="117"/>
      <c r="C147" s="117"/>
      <c r="D147" s="117"/>
      <c r="E147" s="118"/>
      <c r="F147" s="119" t="s">
        <v>211</v>
      </c>
      <c r="G147" s="113"/>
      <c r="H147" s="114"/>
      <c r="I147" s="113"/>
      <c r="J147" s="115"/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3.5" customHeight="1" x14ac:dyDescent="0.35">
      <c r="A148" s="70" t="s">
        <v>212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9"/>
      <c r="L148" s="9"/>
      <c r="M148" s="9"/>
      <c r="N148" s="9"/>
      <c r="O148" s="9"/>
      <c r="P148" s="9"/>
      <c r="Q148" s="9"/>
      <c r="R148" s="9"/>
      <c r="S148" s="9"/>
    </row>
    <row r="149" spans="1:19" ht="13.5" customHeight="1" x14ac:dyDescent="0.35">
      <c r="A149" s="82"/>
      <c r="B149" s="54"/>
      <c r="C149" s="54"/>
      <c r="D149" s="54"/>
      <c r="E149" s="54"/>
      <c r="F149" s="54"/>
      <c r="G149" s="54"/>
      <c r="H149" s="54"/>
      <c r="I149" s="54"/>
      <c r="J149" s="54"/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3.5" customHeight="1" x14ac:dyDescent="0.35">
      <c r="A150" s="83" t="s">
        <v>213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9"/>
      <c r="L150" s="9"/>
      <c r="M150" s="9"/>
      <c r="N150" s="9"/>
      <c r="O150" s="9"/>
      <c r="P150" s="9"/>
      <c r="Q150" s="9"/>
      <c r="R150" s="9"/>
      <c r="S150" s="9"/>
    </row>
    <row r="151" spans="1:19" ht="13.5" customHeight="1" x14ac:dyDescent="0.35">
      <c r="A151" s="82"/>
      <c r="B151" s="54"/>
      <c r="C151" s="54"/>
      <c r="D151" s="54"/>
      <c r="E151" s="54"/>
      <c r="F151" s="54"/>
      <c r="G151" s="54"/>
      <c r="H151" s="54"/>
      <c r="I151" s="54"/>
      <c r="J151" s="54"/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3.5" customHeight="1" x14ac:dyDescent="0.3">
      <c r="A152" s="84"/>
      <c r="B152" s="85"/>
      <c r="C152" s="86"/>
      <c r="D152" s="85"/>
      <c r="E152" s="87"/>
      <c r="F152" s="509" t="s">
        <v>198</v>
      </c>
      <c r="G152" s="510"/>
      <c r="H152" s="510"/>
      <c r="I152" s="510"/>
      <c r="J152" s="511"/>
      <c r="K152" s="9"/>
      <c r="L152" s="9"/>
      <c r="M152" s="9"/>
      <c r="N152" s="9"/>
      <c r="O152" s="9"/>
      <c r="P152" s="9"/>
      <c r="Q152" s="9"/>
      <c r="R152" s="9"/>
      <c r="S152" s="9"/>
    </row>
    <row r="153" spans="1:19" ht="52.5" x14ac:dyDescent="0.3">
      <c r="A153" s="88" t="s">
        <v>199</v>
      </c>
      <c r="B153" s="89" t="s">
        <v>200</v>
      </c>
      <c r="C153" s="90" t="s">
        <v>201</v>
      </c>
      <c r="D153" s="89" t="s">
        <v>202</v>
      </c>
      <c r="E153" s="91" t="s">
        <v>203</v>
      </c>
      <c r="F153" s="90"/>
      <c r="G153" s="92" t="s">
        <v>204</v>
      </c>
      <c r="H153" s="90" t="s">
        <v>205</v>
      </c>
      <c r="I153" s="92" t="s">
        <v>206</v>
      </c>
      <c r="J153" s="93" t="s">
        <v>207</v>
      </c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13.5" customHeight="1" x14ac:dyDescent="0.3">
      <c r="A154" s="94"/>
      <c r="B154" s="95"/>
      <c r="C154" s="96"/>
      <c r="D154" s="95"/>
      <c r="E154" s="97"/>
      <c r="F154" s="98"/>
      <c r="G154" s="92" t="s">
        <v>33</v>
      </c>
      <c r="H154" s="86" t="s">
        <v>33</v>
      </c>
      <c r="I154" s="92" t="s">
        <v>33</v>
      </c>
      <c r="J154" s="99" t="s">
        <v>33</v>
      </c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13.5" customHeight="1" x14ac:dyDescent="0.3">
      <c r="A155" s="100" t="s">
        <v>208</v>
      </c>
      <c r="B155" s="101"/>
      <c r="C155" s="101"/>
      <c r="D155" s="101"/>
      <c r="E155" s="102"/>
      <c r="F155" s="103"/>
      <c r="G155" s="104"/>
      <c r="H155" s="105"/>
      <c r="I155" s="104"/>
      <c r="J155" s="106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3.5" customHeight="1" x14ac:dyDescent="0.3">
      <c r="A156" s="107" t="s">
        <v>209</v>
      </c>
      <c r="B156" s="101"/>
      <c r="C156" s="101"/>
      <c r="D156" s="101"/>
      <c r="E156" s="102"/>
      <c r="F156" s="108"/>
      <c r="G156" s="101"/>
      <c r="H156" s="109"/>
      <c r="I156" s="101"/>
      <c r="J156" s="110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13.5" customHeight="1" x14ac:dyDescent="0.3">
      <c r="A157" s="111" t="s">
        <v>210</v>
      </c>
      <c r="B157" s="101"/>
      <c r="C157" s="101"/>
      <c r="D157" s="101"/>
      <c r="E157" s="102"/>
      <c r="F157" s="112"/>
      <c r="G157" s="113"/>
      <c r="H157" s="114"/>
      <c r="I157" s="113"/>
      <c r="J157" s="115"/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13.5" customHeight="1" x14ac:dyDescent="0.3">
      <c r="A158" s="116"/>
      <c r="B158" s="117"/>
      <c r="C158" s="117"/>
      <c r="D158" s="117"/>
      <c r="E158" s="118"/>
      <c r="F158" s="119" t="s">
        <v>211</v>
      </c>
      <c r="G158" s="113"/>
      <c r="H158" s="114"/>
      <c r="I158" s="113"/>
      <c r="J158" s="115"/>
      <c r="K158" s="9"/>
      <c r="L158" s="9"/>
      <c r="M158" s="9"/>
      <c r="N158" s="9"/>
      <c r="O158" s="9"/>
      <c r="P158" s="9"/>
      <c r="Q158" s="9"/>
      <c r="R158" s="9"/>
      <c r="S158" s="9"/>
    </row>
    <row r="159" spans="1:19" ht="13.5" customHeight="1" x14ac:dyDescent="0.35">
      <c r="A159" s="120" t="s">
        <v>212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13.5" customHeight="1" x14ac:dyDescent="0.35">
      <c r="A160" s="82"/>
      <c r="B160" s="54"/>
      <c r="C160" s="54"/>
      <c r="D160" s="54"/>
      <c r="E160" s="54"/>
      <c r="F160" s="54"/>
      <c r="G160" s="54"/>
      <c r="H160" s="54"/>
      <c r="I160" s="54"/>
      <c r="J160" s="54"/>
      <c r="K160" s="9"/>
      <c r="L160" s="9"/>
      <c r="M160" s="9"/>
      <c r="N160" s="9"/>
      <c r="O160" s="9"/>
      <c r="P160" s="9"/>
      <c r="Q160" s="9"/>
      <c r="R160" s="9"/>
      <c r="S160" s="9"/>
    </row>
    <row r="161" spans="1:19" ht="13.5" customHeight="1" x14ac:dyDescent="0.35">
      <c r="A161" s="83" t="s">
        <v>214</v>
      </c>
      <c r="B161" s="54"/>
      <c r="C161" s="54"/>
      <c r="D161" s="54"/>
      <c r="E161" s="54"/>
      <c r="F161" s="54"/>
      <c r="G161" s="54"/>
      <c r="H161" s="54"/>
      <c r="I161" s="54"/>
      <c r="J161" s="54"/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13.5" customHeight="1" x14ac:dyDescent="0.35">
      <c r="A162" s="82"/>
      <c r="B162" s="54"/>
      <c r="C162" s="54"/>
      <c r="D162" s="54"/>
      <c r="E162" s="54"/>
      <c r="F162" s="54"/>
      <c r="G162" s="54"/>
      <c r="H162" s="54"/>
      <c r="I162" s="54"/>
      <c r="J162" s="54"/>
      <c r="K162" s="9"/>
      <c r="L162" s="9"/>
      <c r="M162" s="9"/>
      <c r="N162" s="9"/>
      <c r="O162" s="9"/>
      <c r="P162" s="9"/>
      <c r="Q162" s="9"/>
      <c r="R162" s="9"/>
      <c r="S162" s="9"/>
    </row>
    <row r="163" spans="1:19" ht="13.5" customHeight="1" x14ac:dyDescent="0.3">
      <c r="A163" s="84"/>
      <c r="B163" s="85"/>
      <c r="C163" s="86"/>
      <c r="D163" s="85"/>
      <c r="E163" s="87"/>
      <c r="F163" s="509" t="s">
        <v>198</v>
      </c>
      <c r="G163" s="510"/>
      <c r="H163" s="510"/>
      <c r="I163" s="510"/>
      <c r="J163" s="511"/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52.5" x14ac:dyDescent="0.3">
      <c r="A164" s="88" t="s">
        <v>199</v>
      </c>
      <c r="B164" s="89" t="s">
        <v>215</v>
      </c>
      <c r="C164" s="90" t="s">
        <v>201</v>
      </c>
      <c r="D164" s="89" t="s">
        <v>202</v>
      </c>
      <c r="E164" s="91" t="s">
        <v>203</v>
      </c>
      <c r="F164" s="90"/>
      <c r="G164" s="92" t="s">
        <v>204</v>
      </c>
      <c r="H164" s="90" t="s">
        <v>205</v>
      </c>
      <c r="I164" s="92" t="s">
        <v>206</v>
      </c>
      <c r="J164" s="93" t="s">
        <v>207</v>
      </c>
      <c r="K164" s="9"/>
      <c r="L164" s="9"/>
      <c r="M164" s="9"/>
      <c r="N164" s="9"/>
      <c r="O164" s="9"/>
      <c r="P164" s="9"/>
      <c r="Q164" s="9"/>
      <c r="R164" s="9"/>
      <c r="S164" s="9"/>
    </row>
    <row r="165" spans="1:19" ht="13.5" customHeight="1" x14ac:dyDescent="0.3">
      <c r="A165" s="94"/>
      <c r="B165" s="95"/>
      <c r="C165" s="96"/>
      <c r="D165" s="95"/>
      <c r="E165" s="97"/>
      <c r="F165" s="98"/>
      <c r="G165" s="92" t="s">
        <v>33</v>
      </c>
      <c r="H165" s="86" t="s">
        <v>33</v>
      </c>
      <c r="I165" s="92" t="s">
        <v>33</v>
      </c>
      <c r="J165" s="99" t="s">
        <v>33</v>
      </c>
      <c r="K165" s="9"/>
      <c r="L165" s="9"/>
      <c r="M165" s="9"/>
      <c r="N165" s="9"/>
      <c r="O165" s="9"/>
      <c r="P165" s="9"/>
      <c r="Q165" s="9"/>
      <c r="R165" s="9"/>
      <c r="S165" s="9"/>
    </row>
    <row r="166" spans="1:19" ht="13.5" customHeight="1" x14ac:dyDescent="0.3">
      <c r="A166" s="100" t="s">
        <v>208</v>
      </c>
      <c r="B166" s="101"/>
      <c r="C166" s="101"/>
      <c r="D166" s="101"/>
      <c r="E166" s="102"/>
      <c r="F166" s="103"/>
      <c r="G166" s="104"/>
      <c r="H166" s="105"/>
      <c r="I166" s="104"/>
      <c r="J166" s="106"/>
      <c r="K166" s="9"/>
      <c r="L166" s="9"/>
      <c r="M166" s="9"/>
      <c r="N166" s="9"/>
      <c r="O166" s="9"/>
      <c r="P166" s="9"/>
      <c r="Q166" s="9"/>
      <c r="R166" s="9"/>
      <c r="S166" s="9"/>
    </row>
    <row r="167" spans="1:19" ht="13.5" customHeight="1" x14ac:dyDescent="0.3">
      <c r="A167" s="107" t="s">
        <v>209</v>
      </c>
      <c r="B167" s="101"/>
      <c r="C167" s="101"/>
      <c r="D167" s="101"/>
      <c r="E167" s="102"/>
      <c r="F167" s="108"/>
      <c r="G167" s="101"/>
      <c r="H167" s="109"/>
      <c r="I167" s="101"/>
      <c r="J167" s="110"/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13.5" customHeight="1" x14ac:dyDescent="0.3">
      <c r="A168" s="111" t="s">
        <v>210</v>
      </c>
      <c r="B168" s="101"/>
      <c r="C168" s="101"/>
      <c r="D168" s="101"/>
      <c r="E168" s="102"/>
      <c r="F168" s="112"/>
      <c r="G168" s="113"/>
      <c r="H168" s="114"/>
      <c r="I168" s="113"/>
      <c r="J168" s="115"/>
      <c r="K168" s="9"/>
      <c r="L168" s="9"/>
      <c r="M168" s="9"/>
      <c r="N168" s="9"/>
      <c r="O168" s="9"/>
      <c r="P168" s="9"/>
      <c r="Q168" s="9"/>
      <c r="R168" s="9"/>
      <c r="S168" s="9"/>
    </row>
    <row r="169" spans="1:19" ht="13.5" customHeight="1" x14ac:dyDescent="0.3">
      <c r="A169" s="116"/>
      <c r="B169" s="117"/>
      <c r="C169" s="117"/>
      <c r="D169" s="117"/>
      <c r="E169" s="118"/>
      <c r="F169" s="119" t="s">
        <v>211</v>
      </c>
      <c r="G169" s="113"/>
      <c r="H169" s="114"/>
      <c r="I169" s="113"/>
      <c r="J169" s="115"/>
      <c r="K169" s="9"/>
      <c r="L169" s="9"/>
      <c r="M169" s="9"/>
      <c r="N169" s="9"/>
      <c r="O169" s="9"/>
      <c r="P169" s="9"/>
      <c r="Q169" s="9"/>
      <c r="R169" s="9"/>
      <c r="S169" s="9"/>
    </row>
    <row r="170" spans="1:19" ht="13.5" customHeight="1" x14ac:dyDescent="0.35">
      <c r="A170" s="120" t="s">
        <v>216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9"/>
      <c r="L170" s="9"/>
      <c r="M170" s="9"/>
      <c r="N170" s="9"/>
      <c r="O170" s="9"/>
      <c r="P170" s="9"/>
      <c r="Q170" s="9"/>
      <c r="R170" s="9"/>
      <c r="S170" s="9"/>
    </row>
    <row r="171" spans="1:19" ht="13.5" customHeight="1" x14ac:dyDescent="0.35">
      <c r="A171" s="120" t="s">
        <v>217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9"/>
      <c r="L171" s="9"/>
      <c r="M171" s="9"/>
      <c r="N171" s="9"/>
      <c r="O171" s="9"/>
      <c r="P171" s="9"/>
      <c r="Q171" s="9"/>
      <c r="R171" s="9"/>
      <c r="S171" s="9"/>
    </row>
    <row r="172" spans="1:19" ht="14.5" x14ac:dyDescent="0.35">
      <c r="A172" s="82"/>
      <c r="B172" s="54"/>
      <c r="C172" s="54"/>
      <c r="D172" s="54"/>
      <c r="E172" s="54"/>
      <c r="F172" s="54"/>
      <c r="G172" s="54"/>
      <c r="H172" s="54"/>
      <c r="I172" s="54"/>
      <c r="J172" s="54"/>
      <c r="K172" s="9"/>
      <c r="L172" s="9"/>
      <c r="M172" s="9"/>
      <c r="N172" s="9"/>
      <c r="O172" s="9"/>
      <c r="P172" s="9"/>
      <c r="Q172" s="9"/>
      <c r="R172" s="9"/>
      <c r="S172" s="9"/>
    </row>
  </sheetData>
  <mergeCells count="9">
    <mergeCell ref="F141:J141"/>
    <mergeCell ref="F152:J152"/>
    <mergeCell ref="F163:J163"/>
    <mergeCell ref="A56:D56"/>
    <mergeCell ref="A95:D95"/>
    <mergeCell ref="A103:F103"/>
    <mergeCell ref="A104:F104"/>
    <mergeCell ref="B112:C112"/>
    <mergeCell ref="D112:E112"/>
  </mergeCells>
  <pageMargins left="0" right="0" top="0" bottom="0" header="0" footer="0"/>
  <pageSetup paperSize="9" scale="25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M13"/>
  <sheetViews>
    <sheetView showGridLines="0" zoomScaleNormal="100" workbookViewId="0"/>
  </sheetViews>
  <sheetFormatPr defaultRowHeight="14" x14ac:dyDescent="0.3"/>
  <cols>
    <col min="2" max="2" width="35" bestFit="1" customWidth="1"/>
  </cols>
  <sheetData>
    <row r="1" spans="1:13" x14ac:dyDescent="0.3">
      <c r="A1" s="335"/>
    </row>
    <row r="3" spans="1:13" ht="14.5" thickBot="1" x14ac:dyDescent="0.35">
      <c r="B3" s="316" t="s">
        <v>314</v>
      </c>
      <c r="C3" s="316"/>
      <c r="D3" s="316"/>
      <c r="E3" s="316"/>
      <c r="F3" s="316"/>
      <c r="G3" s="316"/>
    </row>
    <row r="4" spans="1:13" s="317" customFormat="1" ht="14.5" thickBot="1" x14ac:dyDescent="0.35">
      <c r="B4" s="354"/>
      <c r="C4" s="354"/>
      <c r="D4" s="355" t="s">
        <v>4</v>
      </c>
      <c r="E4" s="355">
        <v>2022</v>
      </c>
      <c r="F4" s="355">
        <v>2023</v>
      </c>
      <c r="G4" s="355">
        <v>2024</v>
      </c>
      <c r="H4"/>
      <c r="I4"/>
      <c r="J4"/>
      <c r="K4"/>
      <c r="L4"/>
      <c r="M4"/>
    </row>
    <row r="5" spans="1:13" x14ac:dyDescent="0.3">
      <c r="B5" s="440" t="s">
        <v>129</v>
      </c>
      <c r="C5" s="441"/>
      <c r="D5" s="441" t="s">
        <v>2</v>
      </c>
      <c r="E5" s="353">
        <f>SUM(E7:E9)</f>
        <v>-8.1512177875198866</v>
      </c>
      <c r="F5" s="353">
        <f t="shared" ref="F5:G5" si="0">SUM(F7:F9)</f>
        <v>-5.3520255350080888</v>
      </c>
      <c r="G5" s="353">
        <f t="shared" si="0"/>
        <v>-5.4716566322960487</v>
      </c>
      <c r="H5" s="3"/>
    </row>
    <row r="6" spans="1:13" x14ac:dyDescent="0.3">
      <c r="B6" s="442" t="s">
        <v>130</v>
      </c>
      <c r="C6" s="443"/>
      <c r="D6" s="443"/>
      <c r="E6" s="353"/>
      <c r="F6" s="353"/>
      <c r="G6" s="353"/>
    </row>
    <row r="7" spans="1:13" x14ac:dyDescent="0.3">
      <c r="B7" s="442" t="s">
        <v>131</v>
      </c>
      <c r="C7" s="443"/>
      <c r="D7" s="443"/>
      <c r="E7" s="353">
        <v>-5.6997251192791625</v>
      </c>
      <c r="F7" s="353">
        <v>-1.5183690504707359</v>
      </c>
      <c r="G7" s="353">
        <v>-2.2750631802862178</v>
      </c>
    </row>
    <row r="8" spans="1:13" x14ac:dyDescent="0.3">
      <c r="B8" s="442" t="s">
        <v>132</v>
      </c>
      <c r="C8" s="443"/>
      <c r="D8" s="443"/>
      <c r="E8" s="353">
        <v>-1.6686818629688165</v>
      </c>
      <c r="F8" s="353">
        <v>-2.4060104444986186</v>
      </c>
      <c r="G8" s="353">
        <v>-2.0339530237049384</v>
      </c>
    </row>
    <row r="9" spans="1:13" x14ac:dyDescent="0.3">
      <c r="B9" s="442" t="s">
        <v>133</v>
      </c>
      <c r="C9" s="443"/>
      <c r="D9" s="443"/>
      <c r="E9" s="353">
        <v>-0.78281080527190761</v>
      </c>
      <c r="F9" s="353">
        <v>-1.4276460400387343</v>
      </c>
      <c r="G9" s="353">
        <v>-1.1626404283048923</v>
      </c>
      <c r="I9" s="234"/>
      <c r="J9" s="353"/>
    </row>
    <row r="10" spans="1:13" x14ac:dyDescent="0.3">
      <c r="B10" s="442" t="s">
        <v>523</v>
      </c>
      <c r="C10" s="443"/>
      <c r="D10" s="443" t="s">
        <v>2</v>
      </c>
      <c r="E10" s="353">
        <f>E5-E11</f>
        <v>-6.131217787519887</v>
      </c>
      <c r="F10" s="353">
        <f t="shared" ref="F10:G10" si="1">F5-F11</f>
        <v>0.84830139044743369</v>
      </c>
      <c r="G10" s="353">
        <f t="shared" si="1"/>
        <v>1.0368757981513266</v>
      </c>
    </row>
    <row r="11" spans="1:13" x14ac:dyDescent="0.3">
      <c r="B11" s="442" t="s">
        <v>134</v>
      </c>
      <c r="C11" s="443"/>
      <c r="D11" s="443" t="s">
        <v>522</v>
      </c>
      <c r="E11" s="483">
        <f>'Tab 0b'!C9</f>
        <v>-2.02</v>
      </c>
      <c r="F11" s="483">
        <f>'Tab 0b'!D9</f>
        <v>-6.2003269254555224</v>
      </c>
      <c r="G11" s="483">
        <f>'Tab 0b'!E9</f>
        <v>-6.5085324304473753</v>
      </c>
    </row>
    <row r="12" spans="1:13" ht="14.5" thickBot="1" x14ac:dyDescent="0.35">
      <c r="B12" s="444" t="s">
        <v>135</v>
      </c>
      <c r="C12" s="445"/>
      <c r="D12" s="445"/>
      <c r="E12" s="473" t="s">
        <v>528</v>
      </c>
      <c r="F12" s="473" t="s">
        <v>528</v>
      </c>
      <c r="G12" s="473" t="s">
        <v>528</v>
      </c>
    </row>
    <row r="13" spans="1:13" x14ac:dyDescent="0.3">
      <c r="B13" s="545" t="s">
        <v>0</v>
      </c>
      <c r="C13" s="545"/>
      <c r="D13" s="545"/>
      <c r="E13" s="545"/>
      <c r="F13" s="545"/>
      <c r="G13" s="545"/>
    </row>
  </sheetData>
  <mergeCells count="1">
    <mergeCell ref="B13:G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K33"/>
  <sheetViews>
    <sheetView showGridLines="0" zoomScaleNormal="100" workbookViewId="0"/>
  </sheetViews>
  <sheetFormatPr defaultColWidth="9.09765625" defaultRowHeight="12.65" customHeight="1" x14ac:dyDescent="0.35"/>
  <cols>
    <col min="1" max="1" width="9.09765625" style="1"/>
    <col min="2" max="2" width="60.296875" style="1" customWidth="1"/>
    <col min="3" max="16384" width="9.09765625" style="1"/>
  </cols>
  <sheetData>
    <row r="1" spans="1:11" ht="12.65" customHeight="1" x14ac:dyDescent="0.35">
      <c r="A1" s="335"/>
    </row>
    <row r="3" spans="1:11" customFormat="1" ht="14.5" thickBot="1" x14ac:dyDescent="0.35">
      <c r="B3" s="316" t="s">
        <v>313</v>
      </c>
      <c r="C3" s="316"/>
      <c r="D3" s="316"/>
      <c r="E3" s="316"/>
    </row>
    <row r="4" spans="1:11" s="317" customFormat="1" ht="15" customHeight="1" x14ac:dyDescent="0.3">
      <c r="B4" s="348"/>
      <c r="C4" s="348" t="s">
        <v>4</v>
      </c>
      <c r="D4" s="349">
        <v>2023</v>
      </c>
      <c r="E4" s="349">
        <v>2024</v>
      </c>
    </row>
    <row r="5" spans="1:11" s="317" customFormat="1" ht="15" customHeight="1" thickBot="1" x14ac:dyDescent="0.35">
      <c r="B5" s="357"/>
      <c r="C5" s="357"/>
      <c r="D5" s="357" t="s">
        <v>3</v>
      </c>
      <c r="E5" s="357" t="s">
        <v>3</v>
      </c>
      <c r="F5"/>
      <c r="G5"/>
      <c r="H5"/>
      <c r="I5"/>
      <c r="J5"/>
      <c r="K5"/>
    </row>
    <row r="6" spans="1:11" customFormat="1" ht="15" customHeight="1" x14ac:dyDescent="0.3">
      <c r="B6" s="446" t="s">
        <v>28</v>
      </c>
      <c r="C6" s="446"/>
      <c r="D6" s="446"/>
      <c r="E6" s="446"/>
    </row>
    <row r="7" spans="1:11" ht="16.5" customHeight="1" x14ac:dyDescent="0.35">
      <c r="B7" s="447" t="s">
        <v>27</v>
      </c>
      <c r="C7" s="448" t="s">
        <v>26</v>
      </c>
      <c r="D7" s="474">
        <f>'Tab 1d'!F11</f>
        <v>-6.2003269254555224</v>
      </c>
      <c r="E7" s="474">
        <f>'Tab 1d'!G11</f>
        <v>-6.5085324304473753</v>
      </c>
    </row>
    <row r="8" spans="1:11" ht="16.5" customHeight="1" x14ac:dyDescent="0.35">
      <c r="B8" s="447" t="s">
        <v>25</v>
      </c>
      <c r="C8" s="448" t="s">
        <v>24</v>
      </c>
      <c r="D8" s="474">
        <v>-6.3513737012794866</v>
      </c>
      <c r="E8" s="474">
        <v>-6.1388146801921843</v>
      </c>
    </row>
    <row r="9" spans="1:11" ht="16.5" customHeight="1" x14ac:dyDescent="0.35">
      <c r="B9" s="447" t="s">
        <v>23</v>
      </c>
      <c r="C9" s="448" t="s">
        <v>22</v>
      </c>
      <c r="D9" s="474"/>
      <c r="E9" s="474"/>
    </row>
    <row r="10" spans="1:11" ht="16.5" customHeight="1" x14ac:dyDescent="0.35">
      <c r="B10" s="447" t="s">
        <v>20</v>
      </c>
      <c r="C10" s="448" t="s">
        <v>19</v>
      </c>
      <c r="D10" s="474">
        <v>-1.1893020135501652E-2</v>
      </c>
      <c r="E10" s="474">
        <v>-0.40337266739903149</v>
      </c>
    </row>
    <row r="11" spans="1:11" ht="16.5" customHeight="1" x14ac:dyDescent="0.35">
      <c r="B11" s="447" t="s">
        <v>18</v>
      </c>
      <c r="C11" s="448" t="s">
        <v>17</v>
      </c>
      <c r="D11" s="474">
        <v>0.16293979595945884</v>
      </c>
      <c r="E11" s="474">
        <v>3.3654917143837317E-2</v>
      </c>
    </row>
    <row r="12" spans="1:11" ht="16.5" customHeight="1" x14ac:dyDescent="0.35">
      <c r="B12" s="447" t="s">
        <v>16</v>
      </c>
      <c r="C12" s="448" t="s">
        <v>15</v>
      </c>
      <c r="D12" s="474">
        <v>0.89</v>
      </c>
      <c r="E12" s="474">
        <v>1.06</v>
      </c>
      <c r="F12" s="479"/>
      <c r="H12" s="402"/>
    </row>
    <row r="13" spans="1:11" ht="16.5" customHeight="1" x14ac:dyDescent="0.35">
      <c r="B13" s="447" t="s">
        <v>14</v>
      </c>
      <c r="C13" s="449"/>
      <c r="D13" s="474">
        <f>D7+D12</f>
        <v>-5.3103269254555228</v>
      </c>
      <c r="E13" s="474">
        <f>E7+E12</f>
        <v>-5.4485324304473757</v>
      </c>
    </row>
    <row r="14" spans="1:11" ht="16.5" customHeight="1" x14ac:dyDescent="0.35">
      <c r="B14" s="450" t="s">
        <v>13</v>
      </c>
      <c r="C14" s="448"/>
      <c r="D14" s="474">
        <v>-1.3535514411584568</v>
      </c>
      <c r="E14" s="474">
        <v>-0.41831194409631173</v>
      </c>
      <c r="F14" s="479"/>
    </row>
    <row r="15" spans="1:11" ht="16.5" customHeight="1" x14ac:dyDescent="0.35">
      <c r="B15" s="451" t="s">
        <v>529</v>
      </c>
      <c r="C15" s="448"/>
      <c r="D15" s="474">
        <v>0.37496437395861759</v>
      </c>
      <c r="E15" s="474">
        <v>0.12291095900956578</v>
      </c>
      <c r="F15" s="479"/>
    </row>
    <row r="16" spans="1:11" ht="16.5" customHeight="1" x14ac:dyDescent="0.35">
      <c r="B16" s="451" t="s">
        <v>530</v>
      </c>
      <c r="C16" s="448"/>
      <c r="D16" s="474">
        <f>D14-D15</f>
        <v>-1.7285158151170745</v>
      </c>
      <c r="E16" s="474">
        <f>E14-E15</f>
        <v>-0.54122290310587751</v>
      </c>
      <c r="F16" s="479"/>
    </row>
    <row r="17" spans="2:5" ht="16.5" customHeight="1" x14ac:dyDescent="0.35">
      <c r="B17" s="450" t="s">
        <v>12</v>
      </c>
      <c r="C17" s="448"/>
      <c r="D17" s="474">
        <v>1.336732436907667</v>
      </c>
      <c r="E17" s="474">
        <v>1.2532331240635131</v>
      </c>
    </row>
    <row r="18" spans="2:5" ht="16.5" customHeight="1" x14ac:dyDescent="0.35">
      <c r="B18" s="450" t="s">
        <v>11</v>
      </c>
      <c r="C18" s="448"/>
      <c r="D18" s="474">
        <v>2.0696846997263707</v>
      </c>
      <c r="E18" s="474">
        <v>2.1914005838930883</v>
      </c>
    </row>
    <row r="19" spans="2:5" ht="16.5" customHeight="1" x14ac:dyDescent="0.35">
      <c r="B19" s="374" t="s">
        <v>110</v>
      </c>
      <c r="C19" s="448"/>
      <c r="D19" s="474"/>
      <c r="E19" s="474"/>
    </row>
    <row r="20" spans="2:5" ht="16.5" customHeight="1" x14ac:dyDescent="0.35">
      <c r="B20" s="374" t="s">
        <v>112</v>
      </c>
      <c r="C20" s="448"/>
      <c r="D20" s="474">
        <v>-6.4857861476582774E-3</v>
      </c>
      <c r="E20" s="474">
        <v>-1.1484246207734645E-2</v>
      </c>
    </row>
    <row r="21" spans="2:5" ht="16.5" customHeight="1" x14ac:dyDescent="0.35">
      <c r="B21" s="374" t="s">
        <v>111</v>
      </c>
      <c r="C21" s="448"/>
      <c r="D21" s="474">
        <v>0.65921722978730135</v>
      </c>
      <c r="E21" s="474">
        <v>1.1716112894652206</v>
      </c>
    </row>
    <row r="22" spans="2:5" ht="16.5" customHeight="1" x14ac:dyDescent="0.35">
      <c r="B22" s="374" t="s">
        <v>113</v>
      </c>
      <c r="C22" s="448"/>
      <c r="D22" s="474">
        <v>0.86335037380722568</v>
      </c>
      <c r="E22" s="474">
        <v>1.0248896959431208</v>
      </c>
    </row>
    <row r="23" spans="2:5" ht="16.5" customHeight="1" x14ac:dyDescent="0.35">
      <c r="B23" s="450" t="s">
        <v>10</v>
      </c>
      <c r="C23" s="448"/>
      <c r="D23" s="474">
        <v>-0.28965076333585671</v>
      </c>
      <c r="E23" s="474">
        <v>-1.2050409481027913</v>
      </c>
    </row>
    <row r="24" spans="2:5" ht="16.5" customHeight="1" x14ac:dyDescent="0.35">
      <c r="B24" s="450" t="s">
        <v>9</v>
      </c>
      <c r="C24" s="448"/>
      <c r="D24" s="474">
        <v>-0.11631620555863402</v>
      </c>
      <c r="E24" s="474">
        <v>-0.32832710778257973</v>
      </c>
    </row>
    <row r="25" spans="2:5" ht="16.5" customHeight="1" x14ac:dyDescent="0.35">
      <c r="B25" s="450" t="s">
        <v>8</v>
      </c>
      <c r="C25" s="448"/>
      <c r="D25" s="474">
        <f>D7-D24</f>
        <v>-6.084010719896888</v>
      </c>
      <c r="E25" s="474">
        <f>E7-E24</f>
        <v>-6.1802053226647953</v>
      </c>
    </row>
    <row r="26" spans="2:5" ht="16.5" customHeight="1" x14ac:dyDescent="0.35">
      <c r="B26" s="450" t="s">
        <v>7</v>
      </c>
      <c r="C26" s="448"/>
      <c r="D26" s="474">
        <f>D25+D12</f>
        <v>-5.1940107198968883</v>
      </c>
      <c r="E26" s="474">
        <f>E25+E12</f>
        <v>-5.1202053226647948</v>
      </c>
    </row>
    <row r="27" spans="2:5" ht="16.5" customHeight="1" thickBot="1" x14ac:dyDescent="0.4">
      <c r="B27" s="452" t="s">
        <v>6</v>
      </c>
      <c r="C27" s="453"/>
      <c r="D27" s="565">
        <f>D25-D14</f>
        <v>-4.7304592787384312</v>
      </c>
      <c r="E27" s="565">
        <f>E25-E14</f>
        <v>-5.7618933785684838</v>
      </c>
    </row>
    <row r="28" spans="2:5" ht="12" customHeight="1" x14ac:dyDescent="0.35">
      <c r="B28" s="358" t="s">
        <v>472</v>
      </c>
      <c r="C28" s="358"/>
      <c r="D28" s="371"/>
    </row>
    <row r="29" spans="2:5" ht="12" customHeight="1" x14ac:dyDescent="0.35">
      <c r="B29" s="550" t="s">
        <v>578</v>
      </c>
      <c r="C29" s="550"/>
      <c r="D29" s="550"/>
    </row>
    <row r="30" spans="2:5" ht="12" customHeight="1" x14ac:dyDescent="0.35">
      <c r="B30" s="551" t="s">
        <v>5</v>
      </c>
      <c r="C30" s="551"/>
      <c r="D30" s="551"/>
    </row>
    <row r="31" spans="2:5" ht="12.65" customHeight="1" x14ac:dyDescent="0.35">
      <c r="D31" s="402"/>
      <c r="E31" s="402"/>
    </row>
    <row r="33" spans="4:5" ht="12.65" customHeight="1" x14ac:dyDescent="0.35">
      <c r="D33" s="402"/>
      <c r="E33" s="402"/>
    </row>
  </sheetData>
  <mergeCells count="2">
    <mergeCell ref="B29:D29"/>
    <mergeCell ref="B30:D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K26"/>
  <sheetViews>
    <sheetView showGridLines="0" zoomScaleNormal="100" workbookViewId="0"/>
  </sheetViews>
  <sheetFormatPr defaultRowHeight="14" x14ac:dyDescent="0.3"/>
  <cols>
    <col min="2" max="2" width="38.69921875" bestFit="1" customWidth="1"/>
    <col min="3" max="3" width="7.296875" bestFit="1" customWidth="1"/>
  </cols>
  <sheetData>
    <row r="1" spans="1:11" x14ac:dyDescent="0.3">
      <c r="A1" s="335"/>
    </row>
    <row r="3" spans="1:11" ht="14.5" thickBot="1" x14ac:dyDescent="0.35">
      <c r="B3" s="339" t="s">
        <v>497</v>
      </c>
      <c r="C3" s="316"/>
      <c r="D3" s="316"/>
      <c r="E3" s="316"/>
    </row>
    <row r="4" spans="1:11" s="317" customFormat="1" ht="14.5" thickBot="1" x14ac:dyDescent="0.35">
      <c r="B4" s="354"/>
      <c r="C4" s="354" t="s">
        <v>4</v>
      </c>
      <c r="D4" s="355">
        <v>2023</v>
      </c>
      <c r="E4" s="355">
        <v>2024</v>
      </c>
      <c r="F4"/>
      <c r="G4"/>
      <c r="H4"/>
      <c r="I4"/>
      <c r="J4"/>
      <c r="K4"/>
    </row>
    <row r="5" spans="1:11" x14ac:dyDescent="0.3">
      <c r="B5" s="411" t="s">
        <v>502</v>
      </c>
      <c r="C5" s="412"/>
      <c r="D5" s="475">
        <v>57.060000811440013</v>
      </c>
      <c r="E5" s="475">
        <v>59.964624034582755</v>
      </c>
    </row>
    <row r="6" spans="1:11" ht="17.25" customHeight="1" x14ac:dyDescent="0.3">
      <c r="B6" s="413" t="s">
        <v>251</v>
      </c>
      <c r="C6" s="414"/>
      <c r="D6" s="475">
        <v>-0.74352478618222761</v>
      </c>
      <c r="E6" s="475">
        <v>2.9046232231427425</v>
      </c>
      <c r="F6" s="139"/>
    </row>
    <row r="7" spans="1:11" x14ac:dyDescent="0.3">
      <c r="B7" s="415" t="s">
        <v>252</v>
      </c>
      <c r="C7" s="415"/>
      <c r="D7" s="415"/>
      <c r="E7" s="415"/>
    </row>
    <row r="8" spans="1:11" x14ac:dyDescent="0.3">
      <c r="B8" s="411" t="s">
        <v>253</v>
      </c>
      <c r="C8" s="412"/>
      <c r="D8" s="475">
        <v>5.3086353813187941</v>
      </c>
      <c r="E8" s="475">
        <v>5.4533543488370295</v>
      </c>
    </row>
    <row r="9" spans="1:11" x14ac:dyDescent="0.3">
      <c r="B9" s="411" t="s">
        <v>259</v>
      </c>
      <c r="C9" s="416" t="s">
        <v>15</v>
      </c>
      <c r="D9" s="475">
        <v>0.89169154413672835</v>
      </c>
      <c r="E9" s="475">
        <v>1.0551780816103462</v>
      </c>
    </row>
    <row r="10" spans="1:11" x14ac:dyDescent="0.3">
      <c r="B10" s="413" t="s">
        <v>254</v>
      </c>
      <c r="C10" s="414"/>
      <c r="D10" s="475">
        <v>-1.1887400409296012</v>
      </c>
      <c r="E10" s="475">
        <v>0.49145702916219092</v>
      </c>
    </row>
    <row r="11" spans="1:11" x14ac:dyDescent="0.3">
      <c r="B11" s="413" t="s">
        <v>491</v>
      </c>
      <c r="C11" s="414"/>
      <c r="D11" s="475"/>
      <c r="E11" s="475"/>
    </row>
    <row r="12" spans="1:11" x14ac:dyDescent="0.3">
      <c r="B12" s="417" t="s">
        <v>482</v>
      </c>
      <c r="C12" s="414"/>
      <c r="D12" s="475">
        <v>0.27241174168633187</v>
      </c>
      <c r="E12" s="475">
        <v>-4.5306867672798568E-2</v>
      </c>
    </row>
    <row r="13" spans="1:11" x14ac:dyDescent="0.3">
      <c r="B13" s="417" t="s">
        <v>483</v>
      </c>
      <c r="C13" s="414"/>
      <c r="D13" s="475">
        <v>-1.7090007918957304</v>
      </c>
      <c r="E13" s="475">
        <v>-0.38785403816974995</v>
      </c>
    </row>
    <row r="14" spans="1:11" x14ac:dyDescent="0.3">
      <c r="B14" s="418" t="s">
        <v>487</v>
      </c>
      <c r="C14" s="414"/>
      <c r="D14" s="475">
        <v>0</v>
      </c>
      <c r="E14" s="475">
        <v>0</v>
      </c>
    </row>
    <row r="15" spans="1:11" x14ac:dyDescent="0.3">
      <c r="B15" s="417" t="s">
        <v>484</v>
      </c>
      <c r="C15" s="414"/>
      <c r="D15" s="475">
        <v>0.24784900927979736</v>
      </c>
      <c r="E15" s="475">
        <v>0.92461793500473943</v>
      </c>
    </row>
    <row r="16" spans="1:11" x14ac:dyDescent="0.3">
      <c r="B16" s="411" t="s">
        <v>485</v>
      </c>
      <c r="C16" s="414"/>
      <c r="D16" s="475">
        <v>1.7131963817165183</v>
      </c>
      <c r="E16" s="475">
        <v>1.9922314013451876</v>
      </c>
    </row>
    <row r="17" spans="2:7" x14ac:dyDescent="0.3">
      <c r="B17" s="415" t="s">
        <v>255</v>
      </c>
      <c r="C17" s="415"/>
      <c r="D17" s="415"/>
      <c r="E17" s="415"/>
    </row>
    <row r="18" spans="2:7" x14ac:dyDescent="0.3">
      <c r="B18" s="411" t="s">
        <v>486</v>
      </c>
      <c r="C18" s="419"/>
      <c r="D18" s="476">
        <v>7.403802102373171</v>
      </c>
      <c r="E18" s="476">
        <v>6.4853174176244393</v>
      </c>
    </row>
    <row r="19" spans="2:7" x14ac:dyDescent="0.3">
      <c r="B19" s="413" t="s">
        <v>256</v>
      </c>
      <c r="C19" s="413"/>
      <c r="D19" s="475">
        <f>D5-D18</f>
        <v>49.656198709066842</v>
      </c>
      <c r="E19" s="475">
        <f>E5-E18</f>
        <v>53.479306616958318</v>
      </c>
      <c r="F19" s="139"/>
      <c r="G19" s="139"/>
    </row>
    <row r="20" spans="2:7" ht="26.5" customHeight="1" x14ac:dyDescent="0.3">
      <c r="B20" s="553" t="s">
        <v>257</v>
      </c>
      <c r="C20" s="553"/>
      <c r="D20" s="475">
        <v>3.675936676856427</v>
      </c>
      <c r="E20" s="475">
        <v>3.8403873397528603</v>
      </c>
    </row>
    <row r="21" spans="2:7" x14ac:dyDescent="0.3">
      <c r="B21" s="553" t="s">
        <v>474</v>
      </c>
      <c r="C21" s="553"/>
      <c r="D21" s="477">
        <v>0.60376936464643272</v>
      </c>
      <c r="E21" s="477">
        <v>0.35787302692596817</v>
      </c>
    </row>
    <row r="22" spans="2:7" ht="14.5" thickBot="1" x14ac:dyDescent="0.35">
      <c r="B22" s="423" t="s">
        <v>258</v>
      </c>
      <c r="C22" s="424"/>
      <c r="D22" s="478">
        <v>8.9596598960793585</v>
      </c>
      <c r="E22" s="478">
        <v>8.9300316122233934</v>
      </c>
    </row>
    <row r="23" spans="2:7" x14ac:dyDescent="0.3">
      <c r="B23" s="552" t="s">
        <v>475</v>
      </c>
      <c r="C23" s="552"/>
      <c r="D23" s="552"/>
      <c r="E23" s="360" t="s">
        <v>492</v>
      </c>
    </row>
    <row r="26" spans="2:7" x14ac:dyDescent="0.3">
      <c r="D26" s="139"/>
      <c r="E26" s="139"/>
    </row>
  </sheetData>
  <mergeCells count="3">
    <mergeCell ref="B23:D23"/>
    <mergeCell ref="B20:C20"/>
    <mergeCell ref="B21:C2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J14"/>
  <sheetViews>
    <sheetView showGridLines="0" workbookViewId="0"/>
  </sheetViews>
  <sheetFormatPr defaultColWidth="9.09765625" defaultRowHeight="11.5" x14ac:dyDescent="0.25"/>
  <cols>
    <col min="1" max="1" width="9.09765625" style="124"/>
    <col min="2" max="2" width="34.3984375" style="124" bestFit="1" customWidth="1"/>
    <col min="3" max="3" width="13.59765625" style="124" bestFit="1" customWidth="1"/>
    <col min="4" max="4" width="12.69921875" style="124" bestFit="1" customWidth="1"/>
    <col min="5" max="16384" width="9.09765625" style="124"/>
  </cols>
  <sheetData>
    <row r="1" spans="1:10" ht="14" x14ac:dyDescent="0.3">
      <c r="A1" s="335"/>
    </row>
    <row r="3" spans="1:10" ht="17.25" customHeight="1" thickBot="1" x14ac:dyDescent="0.35">
      <c r="B3" s="554" t="s">
        <v>489</v>
      </c>
      <c r="C3" s="554"/>
      <c r="D3" s="554"/>
    </row>
    <row r="4" spans="1:10" s="319" customFormat="1" ht="14.5" thickBot="1" x14ac:dyDescent="0.35">
      <c r="B4" s="355"/>
      <c r="C4" s="355">
        <v>2022</v>
      </c>
      <c r="D4" s="355">
        <v>2023</v>
      </c>
      <c r="E4"/>
      <c r="F4"/>
      <c r="G4"/>
      <c r="H4"/>
      <c r="I4"/>
      <c r="J4"/>
    </row>
    <row r="5" spans="1:10" ht="13" x14ac:dyDescent="0.3">
      <c r="B5" s="283" t="s">
        <v>281</v>
      </c>
      <c r="C5" s="322">
        <f>SUM(C6:C9)</f>
        <v>11.696588233277989</v>
      </c>
      <c r="D5" s="322" t="s">
        <v>21</v>
      </c>
    </row>
    <row r="6" spans="1:10" ht="13" x14ac:dyDescent="0.3">
      <c r="B6" s="409" t="s">
        <v>498</v>
      </c>
      <c r="C6" s="322">
        <v>7.7205461208401092</v>
      </c>
      <c r="D6" s="322">
        <v>6.9518628160605962</v>
      </c>
    </row>
    <row r="7" spans="1:10" ht="13" x14ac:dyDescent="0.3">
      <c r="B7" s="409" t="s">
        <v>535</v>
      </c>
      <c r="C7" s="322">
        <v>1.2901059110813293</v>
      </c>
      <c r="D7" s="322" t="s">
        <v>21</v>
      </c>
      <c r="E7" s="462"/>
    </row>
    <row r="8" spans="1:10" ht="13" x14ac:dyDescent="0.3">
      <c r="B8" s="409" t="s">
        <v>537</v>
      </c>
      <c r="C8" s="322">
        <v>2.4691660785575409</v>
      </c>
      <c r="D8" s="322">
        <v>2.2233276739151822</v>
      </c>
    </row>
    <row r="9" spans="1:10" ht="13.5" thickBot="1" x14ac:dyDescent="0.35">
      <c r="B9" s="420" t="s">
        <v>536</v>
      </c>
      <c r="C9" s="470">
        <v>0.21677012279900956</v>
      </c>
      <c r="D9" s="470" t="s">
        <v>21</v>
      </c>
    </row>
    <row r="10" spans="1:10" ht="13" x14ac:dyDescent="0.3">
      <c r="B10" s="358"/>
      <c r="C10" s="421"/>
      <c r="D10" s="422" t="s">
        <v>492</v>
      </c>
    </row>
    <row r="13" spans="1:10" x14ac:dyDescent="0.25">
      <c r="C13" s="383"/>
    </row>
    <row r="14" spans="1:10" ht="13" x14ac:dyDescent="0.3">
      <c r="B14" s="391"/>
      <c r="C14" s="322"/>
    </row>
  </sheetData>
  <mergeCells count="1">
    <mergeCell ref="B3:D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S34"/>
  <sheetViews>
    <sheetView showGridLines="0" zoomScaleNormal="100" workbookViewId="0"/>
  </sheetViews>
  <sheetFormatPr defaultColWidth="9.09765625" defaultRowHeight="16.5" customHeight="1" x14ac:dyDescent="0.25"/>
  <cols>
    <col min="1" max="1" width="9.09765625" style="124"/>
    <col min="2" max="2" width="38.09765625" style="124" customWidth="1"/>
    <col min="3" max="3" width="9.09765625" style="124"/>
    <col min="4" max="4" width="14.296875" style="128" customWidth="1"/>
    <col min="5" max="5" width="15" style="128" customWidth="1"/>
    <col min="6" max="6" width="9.09765625" style="124"/>
    <col min="7" max="7" width="12.69921875" style="124" customWidth="1"/>
    <col min="8" max="16384" width="9.09765625" style="124"/>
  </cols>
  <sheetData>
    <row r="1" spans="1:12" ht="16.5" customHeight="1" x14ac:dyDescent="0.3">
      <c r="A1" s="335"/>
    </row>
    <row r="3" spans="1:12" customFormat="1" ht="16.5" customHeight="1" thickBot="1" x14ac:dyDescent="0.35">
      <c r="B3" s="558" t="s">
        <v>571</v>
      </c>
      <c r="C3" s="558"/>
      <c r="D3" s="558"/>
      <c r="E3" s="558"/>
      <c r="F3" s="324"/>
    </row>
    <row r="4" spans="1:12" s="318" customFormat="1" ht="16.5" customHeight="1" x14ac:dyDescent="0.3">
      <c r="B4" s="348"/>
      <c r="C4" s="349" t="s">
        <v>4</v>
      </c>
      <c r="D4" s="387" t="s">
        <v>572</v>
      </c>
      <c r="E4" s="387" t="s">
        <v>573</v>
      </c>
      <c r="F4"/>
      <c r="G4"/>
      <c r="H4"/>
      <c r="I4"/>
      <c r="J4"/>
      <c r="K4"/>
    </row>
    <row r="5" spans="1:12" s="318" customFormat="1" ht="16.5" customHeight="1" thickBot="1" x14ac:dyDescent="0.35">
      <c r="B5" s="362" t="s">
        <v>218</v>
      </c>
      <c r="C5" s="357"/>
      <c r="D5" s="388" t="s">
        <v>3</v>
      </c>
      <c r="E5" s="388" t="s">
        <v>3</v>
      </c>
      <c r="F5" s="361"/>
    </row>
    <row r="6" spans="1:12" ht="16.5" customHeight="1" thickBot="1" x14ac:dyDescent="0.4">
      <c r="A6" s="233"/>
      <c r="B6" s="406" t="s">
        <v>220</v>
      </c>
      <c r="C6" s="407" t="s">
        <v>36</v>
      </c>
      <c r="D6" s="507">
        <v>43.131095262726298</v>
      </c>
      <c r="E6" s="507">
        <v>38.745821375036357</v>
      </c>
      <c r="F6" s="479"/>
      <c r="G6" s="462"/>
    </row>
    <row r="7" spans="1:12" ht="16.5" customHeight="1" x14ac:dyDescent="0.35">
      <c r="A7" s="233"/>
      <c r="B7" s="426" t="s">
        <v>507</v>
      </c>
      <c r="C7" s="427"/>
      <c r="D7" s="506"/>
      <c r="E7" s="506"/>
      <c r="F7" s="479"/>
      <c r="G7" s="462"/>
    </row>
    <row r="8" spans="1:12" ht="16.5" customHeight="1" x14ac:dyDescent="0.35">
      <c r="A8" s="233"/>
      <c r="B8" s="426" t="s">
        <v>222</v>
      </c>
      <c r="C8" s="428" t="s">
        <v>39</v>
      </c>
      <c r="D8" s="487">
        <v>12.07596549089088</v>
      </c>
      <c r="E8" s="487">
        <v>11.441355361364316</v>
      </c>
      <c r="F8" s="479"/>
      <c r="G8" s="491"/>
      <c r="H8" s="142"/>
      <c r="J8" s="146"/>
      <c r="K8" s="146"/>
    </row>
    <row r="9" spans="1:12" ht="16.5" customHeight="1" x14ac:dyDescent="0.35">
      <c r="A9" s="233"/>
      <c r="B9" s="426" t="s">
        <v>224</v>
      </c>
      <c r="C9" s="428" t="s">
        <v>41</v>
      </c>
      <c r="D9" s="487">
        <v>7.7494724161340445</v>
      </c>
      <c r="E9" s="487">
        <v>7.2707259728904798</v>
      </c>
      <c r="F9" s="479"/>
      <c r="G9" s="491"/>
      <c r="H9" s="142"/>
      <c r="J9" s="146"/>
      <c r="K9" s="146"/>
    </row>
    <row r="10" spans="1:12" ht="16.5" customHeight="1" x14ac:dyDescent="0.35">
      <c r="A10" s="233"/>
      <c r="B10" s="426" t="s">
        <v>225</v>
      </c>
      <c r="C10" s="428" t="s">
        <v>43</v>
      </c>
      <c r="D10" s="487">
        <v>0</v>
      </c>
      <c r="E10" s="487">
        <v>0</v>
      </c>
      <c r="F10" s="479"/>
      <c r="G10" s="491"/>
      <c r="H10" s="142"/>
      <c r="J10" s="146"/>
      <c r="K10" s="146"/>
    </row>
    <row r="11" spans="1:12" ht="16.5" customHeight="1" x14ac:dyDescent="0.35">
      <c r="A11" s="233"/>
      <c r="B11" s="426" t="s">
        <v>226</v>
      </c>
      <c r="C11" s="428" t="s">
        <v>45</v>
      </c>
      <c r="D11" s="487">
        <v>15.350484184721214</v>
      </c>
      <c r="E11" s="487">
        <v>15.169280423098904</v>
      </c>
      <c r="F11" s="479"/>
      <c r="G11" s="491"/>
      <c r="H11" s="142"/>
      <c r="J11" s="146"/>
      <c r="K11" s="146"/>
    </row>
    <row r="12" spans="1:12" ht="16.5" customHeight="1" x14ac:dyDescent="0.3">
      <c r="A12" s="233"/>
      <c r="B12" s="426" t="s">
        <v>227</v>
      </c>
      <c r="C12" s="428" t="s">
        <v>47</v>
      </c>
      <c r="D12" s="487">
        <v>0.54999017857255639</v>
      </c>
      <c r="E12" s="487">
        <v>0.44137185119751726</v>
      </c>
      <c r="F12" s="490"/>
      <c r="G12" s="491"/>
      <c r="H12" s="491"/>
      <c r="I12" s="462"/>
      <c r="J12" s="492"/>
      <c r="K12" s="492"/>
      <c r="L12" s="462"/>
    </row>
    <row r="13" spans="1:12" ht="16.5" customHeight="1" x14ac:dyDescent="0.35">
      <c r="A13" s="233"/>
      <c r="B13" s="429" t="s">
        <v>493</v>
      </c>
      <c r="C13" s="428"/>
      <c r="D13" s="487">
        <v>7.4051829924076005</v>
      </c>
      <c r="E13" s="487">
        <v>4.4230877664851374</v>
      </c>
      <c r="F13" s="479"/>
      <c r="G13" s="491"/>
      <c r="H13" s="491"/>
      <c r="I13" s="462"/>
      <c r="J13" s="492"/>
      <c r="K13" s="492"/>
      <c r="L13" s="462"/>
    </row>
    <row r="14" spans="1:12" ht="16.5" customHeight="1" thickBot="1" x14ac:dyDescent="0.4">
      <c r="A14" s="233"/>
      <c r="B14" s="430" t="s">
        <v>223</v>
      </c>
      <c r="C14" s="431"/>
      <c r="D14" s="488">
        <f>SUM(D8:D11)</f>
        <v>35.175922091746138</v>
      </c>
      <c r="E14" s="488">
        <f>SUM(E8:E11)</f>
        <v>33.881361757353702</v>
      </c>
      <c r="F14" s="479"/>
      <c r="G14" s="491"/>
      <c r="H14" s="142"/>
      <c r="J14" s="146"/>
      <c r="K14" s="146"/>
    </row>
    <row r="15" spans="1:12" ht="16.5" customHeight="1" thickBot="1" x14ac:dyDescent="0.4">
      <c r="A15" s="233"/>
      <c r="B15" s="404" t="s">
        <v>221</v>
      </c>
      <c r="C15" s="405" t="s">
        <v>195</v>
      </c>
      <c r="D15" s="507">
        <v>49.331422188181826</v>
      </c>
      <c r="E15" s="507">
        <v>45.254353805483724</v>
      </c>
      <c r="F15" s="479"/>
      <c r="G15" s="491"/>
      <c r="H15" s="142"/>
      <c r="I15" s="142"/>
      <c r="J15" s="142"/>
      <c r="K15" s="146"/>
    </row>
    <row r="16" spans="1:12" ht="16.5" customHeight="1" x14ac:dyDescent="0.35">
      <c r="A16" s="233"/>
      <c r="B16" s="432" t="s">
        <v>507</v>
      </c>
      <c r="C16" s="427"/>
      <c r="D16" s="486"/>
      <c r="E16" s="486"/>
      <c r="F16" s="479"/>
      <c r="G16" s="145"/>
      <c r="H16" s="145"/>
      <c r="J16" s="146"/>
      <c r="K16" s="146"/>
    </row>
    <row r="17" spans="1:19" ht="16.5" customHeight="1" x14ac:dyDescent="0.35">
      <c r="A17" s="233"/>
      <c r="B17" s="426" t="s">
        <v>229</v>
      </c>
      <c r="C17" s="428" t="s">
        <v>53</v>
      </c>
      <c r="D17" s="487">
        <v>10.368432187494795</v>
      </c>
      <c r="E17" s="487">
        <v>10.558505701245997</v>
      </c>
      <c r="F17" s="479"/>
      <c r="G17" s="142"/>
      <c r="H17" s="142"/>
      <c r="J17" s="146"/>
      <c r="K17" s="146"/>
    </row>
    <row r="18" spans="1:19" ht="16.5" customHeight="1" x14ac:dyDescent="0.35">
      <c r="A18" s="233"/>
      <c r="B18" s="426" t="s">
        <v>230</v>
      </c>
      <c r="C18" s="428" t="s">
        <v>55</v>
      </c>
      <c r="D18" s="487">
        <v>7.6706308985986373</v>
      </c>
      <c r="E18" s="487">
        <v>6.3260496000929951</v>
      </c>
      <c r="F18" s="479"/>
      <c r="G18" s="142"/>
      <c r="H18" s="142"/>
      <c r="J18" s="146"/>
      <c r="K18" s="146"/>
    </row>
    <row r="19" spans="1:19" ht="25.15" customHeight="1" x14ac:dyDescent="0.35">
      <c r="A19" s="233"/>
      <c r="B19" s="426" t="s">
        <v>231</v>
      </c>
      <c r="C19" s="428" t="s">
        <v>476</v>
      </c>
      <c r="D19" s="487">
        <v>19.671543113397494</v>
      </c>
      <c r="E19" s="487">
        <v>19.845472985935949</v>
      </c>
      <c r="F19" s="479"/>
      <c r="G19" s="142"/>
      <c r="H19" s="142"/>
      <c r="J19" s="146"/>
      <c r="K19" s="146"/>
    </row>
    <row r="20" spans="1:19" ht="16.5" customHeight="1" x14ac:dyDescent="0.35">
      <c r="A20" s="233"/>
      <c r="B20" s="433" t="s">
        <v>228</v>
      </c>
      <c r="C20" s="427"/>
      <c r="D20" s="487">
        <v>0.21564290742306563</v>
      </c>
      <c r="E20" s="487">
        <v>0.20706425987051855</v>
      </c>
      <c r="F20" s="479"/>
      <c r="G20" s="142"/>
      <c r="H20" s="142"/>
      <c r="J20" s="146"/>
      <c r="K20" s="146"/>
    </row>
    <row r="21" spans="1:19" ht="16.5" customHeight="1" x14ac:dyDescent="0.35">
      <c r="A21" s="233"/>
      <c r="B21" s="426" t="s">
        <v>232</v>
      </c>
      <c r="C21" s="428" t="s">
        <v>60</v>
      </c>
      <c r="D21" s="487">
        <v>0.89</v>
      </c>
      <c r="E21" s="487">
        <v>1.06</v>
      </c>
      <c r="F21" s="479"/>
      <c r="G21" s="142"/>
      <c r="H21" s="142"/>
      <c r="J21" s="146"/>
      <c r="K21" s="146"/>
    </row>
    <row r="22" spans="1:19" ht="16.5" customHeight="1" x14ac:dyDescent="0.35">
      <c r="A22" s="233"/>
      <c r="B22" s="426" t="s">
        <v>233</v>
      </c>
      <c r="C22" s="428" t="s">
        <v>62</v>
      </c>
      <c r="D22" s="487">
        <v>2.5260308310449</v>
      </c>
      <c r="E22" s="487">
        <v>0.90146315427048673</v>
      </c>
      <c r="F22" s="479"/>
      <c r="G22" s="142"/>
      <c r="H22" s="142"/>
      <c r="J22" s="146"/>
      <c r="K22" s="146"/>
    </row>
    <row r="23" spans="1:19" ht="16.5" customHeight="1" x14ac:dyDescent="0.35">
      <c r="A23" s="233"/>
      <c r="B23" s="426" t="s">
        <v>234</v>
      </c>
      <c r="C23" s="428" t="s">
        <v>471</v>
      </c>
      <c r="D23" s="487">
        <v>5.3792535759377706</v>
      </c>
      <c r="E23" s="487">
        <v>3.3802975910696831</v>
      </c>
      <c r="F23" s="479"/>
      <c r="G23" s="142"/>
      <c r="H23" s="142"/>
      <c r="J23" s="146"/>
      <c r="K23" s="146"/>
    </row>
    <row r="24" spans="1:19" ht="16.5" customHeight="1" x14ac:dyDescent="0.35">
      <c r="A24" s="233"/>
      <c r="B24" s="426" t="s">
        <v>263</v>
      </c>
      <c r="C24" s="428" t="s">
        <v>66</v>
      </c>
      <c r="D24" s="487">
        <v>0.51011875055165168</v>
      </c>
      <c r="E24" s="487">
        <v>0.61668081008552234</v>
      </c>
      <c r="F24" s="479"/>
      <c r="G24" s="142"/>
      <c r="H24" s="142"/>
      <c r="J24" s="146"/>
      <c r="K24" s="146"/>
    </row>
    <row r="25" spans="1:19" ht="16.5" customHeight="1" thickBot="1" x14ac:dyDescent="0.4">
      <c r="A25" s="233"/>
      <c r="B25" s="434" t="s">
        <v>494</v>
      </c>
      <c r="C25" s="431"/>
      <c r="D25" s="488">
        <v>2.3137212870198463</v>
      </c>
      <c r="E25" s="488">
        <v>2.5707058811727506</v>
      </c>
      <c r="F25" s="479"/>
      <c r="G25" s="142"/>
      <c r="H25" s="142"/>
      <c r="J25" s="146"/>
      <c r="K25" s="146"/>
    </row>
    <row r="26" spans="1:19" ht="13" x14ac:dyDescent="0.3">
      <c r="B26" s="559" t="s">
        <v>477</v>
      </c>
      <c r="C26" s="559"/>
      <c r="D26" s="403"/>
      <c r="E26" s="370" t="s">
        <v>492</v>
      </c>
      <c r="F26" s="3"/>
    </row>
    <row r="27" spans="1:19" ht="16.5" customHeight="1" x14ac:dyDescent="0.3">
      <c r="B27" s="556" t="s">
        <v>579</v>
      </c>
      <c r="C27" s="556"/>
      <c r="D27" s="556"/>
      <c r="E27" s="556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ht="14" x14ac:dyDescent="0.3">
      <c r="B28" s="557" t="s">
        <v>574</v>
      </c>
      <c r="C28" s="557"/>
      <c r="D28" s="557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ht="25.5" customHeight="1" x14ac:dyDescent="0.3">
      <c r="B29" s="555"/>
      <c r="C29" s="555"/>
      <c r="D29" s="555"/>
      <c r="E29" s="555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ht="11.5" x14ac:dyDescent="0.25">
      <c r="D30" s="380"/>
      <c r="E30" s="380"/>
    </row>
    <row r="31" spans="1:19" ht="11.5" x14ac:dyDescent="0.25">
      <c r="C31" s="7"/>
      <c r="D31" s="380"/>
      <c r="E31" s="379"/>
    </row>
    <row r="32" spans="1:19" ht="11.5" x14ac:dyDescent="0.25">
      <c r="C32" s="7"/>
    </row>
    <row r="33" spans="2:2" ht="16.5" customHeight="1" x14ac:dyDescent="0.25">
      <c r="B33" s="125"/>
    </row>
    <row r="34" spans="2:2" ht="16.5" customHeight="1" x14ac:dyDescent="0.25">
      <c r="B34" s="125"/>
    </row>
  </sheetData>
  <mergeCells count="5">
    <mergeCell ref="B29:E29"/>
    <mergeCell ref="B27:E27"/>
    <mergeCell ref="B28:D28"/>
    <mergeCell ref="B3:E3"/>
    <mergeCell ref="B26:C2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K30"/>
  <sheetViews>
    <sheetView showGridLines="0" zoomScaleNormal="100" workbookViewId="0"/>
  </sheetViews>
  <sheetFormatPr defaultRowHeight="14" x14ac:dyDescent="0.3"/>
  <cols>
    <col min="2" max="2" width="36.8984375" customWidth="1"/>
    <col min="4" max="4" width="9.296875" bestFit="1" customWidth="1"/>
    <col min="5" max="5" width="11.59765625" style="324" bestFit="1" customWidth="1"/>
    <col min="6" max="6" width="9.296875" style="190" bestFit="1" customWidth="1"/>
    <col min="7" max="7" width="8.69921875" style="190" bestFit="1" customWidth="1"/>
  </cols>
  <sheetData>
    <row r="1" spans="1:11" x14ac:dyDescent="0.3">
      <c r="A1" s="335"/>
    </row>
    <row r="3" spans="1:11" ht="16.5" customHeight="1" thickBot="1" x14ac:dyDescent="0.35">
      <c r="B3" s="316" t="s">
        <v>490</v>
      </c>
      <c r="C3" s="316"/>
      <c r="D3" s="316"/>
      <c r="E3" s="316"/>
    </row>
    <row r="4" spans="1:11" s="320" customFormat="1" x14ac:dyDescent="0.3">
      <c r="B4" s="349"/>
      <c r="C4" s="349" t="s">
        <v>4</v>
      </c>
      <c r="D4" s="387">
        <v>2023</v>
      </c>
      <c r="E4" s="387">
        <v>2024</v>
      </c>
      <c r="F4"/>
      <c r="G4"/>
      <c r="H4"/>
      <c r="I4"/>
      <c r="J4"/>
      <c r="K4"/>
    </row>
    <row r="5" spans="1:11" s="317" customFormat="1" ht="14.5" thickBot="1" x14ac:dyDescent="0.35">
      <c r="B5" s="356" t="s">
        <v>218</v>
      </c>
      <c r="C5" s="356"/>
      <c r="D5" s="389" t="s">
        <v>3</v>
      </c>
      <c r="E5" s="389" t="s">
        <v>3</v>
      </c>
      <c r="F5" s="340"/>
      <c r="G5" s="325"/>
    </row>
    <row r="6" spans="1:11" ht="16.5" customHeight="1" thickBot="1" x14ac:dyDescent="0.35">
      <c r="A6" s="384"/>
      <c r="B6" s="508" t="s">
        <v>220</v>
      </c>
      <c r="C6" s="407" t="s">
        <v>36</v>
      </c>
      <c r="D6" s="507">
        <v>43.131095262726298</v>
      </c>
      <c r="E6" s="507">
        <v>38.745821375036357</v>
      </c>
      <c r="F6" s="495"/>
      <c r="G6" s="496"/>
      <c r="H6" s="496"/>
      <c r="I6" s="497"/>
      <c r="J6" s="497"/>
      <c r="K6" s="497"/>
    </row>
    <row r="7" spans="1:11" ht="16.5" customHeight="1" x14ac:dyDescent="0.3">
      <c r="A7" s="384"/>
      <c r="B7" s="435" t="s">
        <v>219</v>
      </c>
      <c r="C7" s="427"/>
      <c r="D7" s="489"/>
      <c r="E7" s="493"/>
      <c r="F7" s="498"/>
      <c r="G7" s="499"/>
      <c r="H7" s="499"/>
      <c r="I7" s="500"/>
      <c r="J7" s="500"/>
      <c r="K7" s="500"/>
    </row>
    <row r="8" spans="1:11" ht="16.5" customHeight="1" x14ac:dyDescent="0.3">
      <c r="A8" s="384"/>
      <c r="B8" s="426" t="s">
        <v>222</v>
      </c>
      <c r="C8" s="428" t="s">
        <v>39</v>
      </c>
      <c r="D8" s="487">
        <v>12.07596549089088</v>
      </c>
      <c r="E8" s="487">
        <v>11.441355361364316</v>
      </c>
      <c r="F8" s="323"/>
      <c r="G8" s="372"/>
      <c r="H8" s="372"/>
    </row>
    <row r="9" spans="1:11" ht="16.5" customHeight="1" x14ac:dyDescent="0.3">
      <c r="A9" s="384"/>
      <c r="B9" s="436" t="s">
        <v>224</v>
      </c>
      <c r="C9" s="428" t="s">
        <v>41</v>
      </c>
      <c r="D9" s="487">
        <v>7.7494724161340445</v>
      </c>
      <c r="E9" s="487">
        <v>7.2707259728904798</v>
      </c>
      <c r="F9" s="323"/>
      <c r="G9" s="372"/>
      <c r="H9" s="372"/>
    </row>
    <row r="10" spans="1:11" ht="16.5" customHeight="1" x14ac:dyDescent="0.3">
      <c r="A10" s="384"/>
      <c r="B10" s="426" t="s">
        <v>225</v>
      </c>
      <c r="C10" s="428" t="s">
        <v>43</v>
      </c>
      <c r="D10" s="487">
        <v>0</v>
      </c>
      <c r="E10" s="487">
        <v>0</v>
      </c>
      <c r="F10" s="323"/>
      <c r="G10" s="372"/>
      <c r="H10" s="372"/>
    </row>
    <row r="11" spans="1:11" ht="16.5" customHeight="1" x14ac:dyDescent="0.3">
      <c r="A11" s="384"/>
      <c r="B11" s="426" t="s">
        <v>226</v>
      </c>
      <c r="C11" s="428" t="s">
        <v>45</v>
      </c>
      <c r="D11" s="487">
        <v>15.350484184721214</v>
      </c>
      <c r="E11" s="487">
        <v>15.169280423098904</v>
      </c>
      <c r="F11" s="323"/>
      <c r="G11" s="372"/>
      <c r="H11" s="372"/>
    </row>
    <row r="12" spans="1:11" ht="16.5" customHeight="1" x14ac:dyDescent="0.3">
      <c r="A12" s="384"/>
      <c r="B12" s="426" t="s">
        <v>227</v>
      </c>
      <c r="C12" s="428" t="s">
        <v>47</v>
      </c>
      <c r="D12" s="487">
        <v>0.54999017857255639</v>
      </c>
      <c r="E12" s="487">
        <v>0.44137185119751726</v>
      </c>
      <c r="F12" s="323"/>
      <c r="G12" s="372"/>
      <c r="H12" s="372"/>
    </row>
    <row r="13" spans="1:11" ht="16.5" customHeight="1" x14ac:dyDescent="0.3">
      <c r="A13" s="384"/>
      <c r="B13" s="426" t="s">
        <v>506</v>
      </c>
      <c r="C13" s="428"/>
      <c r="D13" s="487">
        <v>7.4051829924076005</v>
      </c>
      <c r="E13" s="487">
        <v>4.4230877664851374</v>
      </c>
      <c r="F13" s="323"/>
      <c r="G13" s="372"/>
      <c r="H13" s="372"/>
    </row>
    <row r="14" spans="1:11" ht="16.5" customHeight="1" thickBot="1" x14ac:dyDescent="0.35">
      <c r="A14" s="384"/>
      <c r="B14" s="430" t="s">
        <v>223</v>
      </c>
      <c r="C14" s="431"/>
      <c r="D14" s="488">
        <f>SUM(D8:D11)</f>
        <v>35.175922091746138</v>
      </c>
      <c r="E14" s="488">
        <f>SUM(E8:E11)</f>
        <v>33.881361757353702</v>
      </c>
      <c r="F14" s="323"/>
      <c r="G14" s="372"/>
      <c r="H14" s="372"/>
    </row>
    <row r="15" spans="1:11" ht="16.5" customHeight="1" thickBot="1" x14ac:dyDescent="0.35">
      <c r="A15" s="384"/>
      <c r="B15" s="508" t="s">
        <v>221</v>
      </c>
      <c r="C15" s="407" t="s">
        <v>195</v>
      </c>
      <c r="D15" s="507">
        <v>49.331422188181826</v>
      </c>
      <c r="E15" s="507">
        <v>45.254353805483724</v>
      </c>
      <c r="F15" s="323"/>
      <c r="G15" s="372"/>
      <c r="H15" s="372"/>
    </row>
    <row r="16" spans="1:11" ht="16.5" customHeight="1" x14ac:dyDescent="0.3">
      <c r="A16" s="384"/>
      <c r="B16" s="428" t="s">
        <v>219</v>
      </c>
      <c r="C16" s="427"/>
      <c r="D16" s="486"/>
      <c r="E16" s="494"/>
      <c r="F16" s="323"/>
      <c r="G16" s="372"/>
      <c r="H16" s="372"/>
    </row>
    <row r="17" spans="1:8" ht="16.5" customHeight="1" x14ac:dyDescent="0.3">
      <c r="A17" s="384"/>
      <c r="B17" s="426" t="s">
        <v>229</v>
      </c>
      <c r="C17" s="428" t="s">
        <v>53</v>
      </c>
      <c r="D17" s="487">
        <v>10.368432187494795</v>
      </c>
      <c r="E17" s="487">
        <v>10.558505701245997</v>
      </c>
      <c r="F17" s="323"/>
      <c r="G17" s="372"/>
      <c r="H17" s="372"/>
    </row>
    <row r="18" spans="1:8" ht="16.5" customHeight="1" x14ac:dyDescent="0.3">
      <c r="A18" s="384"/>
      <c r="B18" s="426" t="s">
        <v>230</v>
      </c>
      <c r="C18" s="428" t="s">
        <v>55</v>
      </c>
      <c r="D18" s="487">
        <v>7.6706308985986373</v>
      </c>
      <c r="E18" s="487">
        <v>6.3260496000929951</v>
      </c>
      <c r="F18" s="323"/>
      <c r="G18" s="372"/>
      <c r="H18" s="372"/>
    </row>
    <row r="19" spans="1:8" ht="22.9" customHeight="1" x14ac:dyDescent="0.3">
      <c r="A19" s="384"/>
      <c r="B19" s="426" t="s">
        <v>231</v>
      </c>
      <c r="C19" s="428" t="s">
        <v>476</v>
      </c>
      <c r="D19" s="487">
        <v>19.671543113397494</v>
      </c>
      <c r="E19" s="487">
        <v>19.845472985935949</v>
      </c>
      <c r="F19" s="323"/>
      <c r="G19" s="372"/>
      <c r="H19" s="372"/>
    </row>
    <row r="20" spans="1:8" ht="16.5" customHeight="1" x14ac:dyDescent="0.3">
      <c r="A20" s="384"/>
      <c r="B20" s="433" t="s">
        <v>228</v>
      </c>
      <c r="C20" s="427"/>
      <c r="D20" s="487">
        <v>0.21564290742306563</v>
      </c>
      <c r="E20" s="487">
        <v>0.20706425987051855</v>
      </c>
      <c r="F20" s="323"/>
      <c r="G20" s="372"/>
      <c r="H20" s="372"/>
    </row>
    <row r="21" spans="1:8" ht="16.5" customHeight="1" x14ac:dyDescent="0.3">
      <c r="A21" s="384"/>
      <c r="B21" s="426" t="s">
        <v>232</v>
      </c>
      <c r="C21" s="428" t="s">
        <v>60</v>
      </c>
      <c r="D21" s="487">
        <v>0.89</v>
      </c>
      <c r="E21" s="487">
        <v>1.06</v>
      </c>
      <c r="G21" s="372"/>
      <c r="H21" s="372"/>
    </row>
    <row r="22" spans="1:8" ht="16.5" customHeight="1" x14ac:dyDescent="0.3">
      <c r="A22" s="384"/>
      <c r="B22" s="426" t="s">
        <v>233</v>
      </c>
      <c r="C22" s="428" t="s">
        <v>62</v>
      </c>
      <c r="D22" s="487">
        <v>2.5260308310449</v>
      </c>
      <c r="E22" s="487">
        <v>0.90146315427048673</v>
      </c>
      <c r="F22" s="323"/>
      <c r="G22" s="372"/>
      <c r="H22" s="372"/>
    </row>
    <row r="23" spans="1:8" ht="16.5" customHeight="1" x14ac:dyDescent="0.3">
      <c r="A23" s="384"/>
      <c r="B23" s="426" t="s">
        <v>234</v>
      </c>
      <c r="C23" s="428" t="s">
        <v>471</v>
      </c>
      <c r="D23" s="487">
        <v>5.3792535759377706</v>
      </c>
      <c r="E23" s="487">
        <v>3.3802975910696831</v>
      </c>
      <c r="F23" s="323"/>
      <c r="G23" s="372"/>
      <c r="H23" s="372"/>
    </row>
    <row r="24" spans="1:8" ht="16.5" customHeight="1" x14ac:dyDescent="0.3">
      <c r="A24" s="384"/>
      <c r="B24" s="426" t="s">
        <v>263</v>
      </c>
      <c r="C24" s="428" t="s">
        <v>66</v>
      </c>
      <c r="D24" s="487">
        <v>0.51011875055165168</v>
      </c>
      <c r="E24" s="487">
        <v>0.61668081008552234</v>
      </c>
      <c r="F24" s="323"/>
      <c r="G24" s="372"/>
      <c r="H24" s="372"/>
    </row>
    <row r="25" spans="1:8" ht="16.5" customHeight="1" thickBot="1" x14ac:dyDescent="0.35">
      <c r="A25" s="384"/>
      <c r="B25" s="437" t="s">
        <v>505</v>
      </c>
      <c r="C25" s="431"/>
      <c r="D25" s="488">
        <v>2.3137212870198463</v>
      </c>
      <c r="E25" s="488">
        <v>2.5707058811727506</v>
      </c>
      <c r="F25" s="323"/>
      <c r="G25" s="372"/>
      <c r="H25" s="372"/>
    </row>
    <row r="26" spans="1:8" x14ac:dyDescent="0.3">
      <c r="B26" s="375" t="s">
        <v>504</v>
      </c>
      <c r="E26" s="360" t="s">
        <v>492</v>
      </c>
      <c r="F26" s="323"/>
      <c r="G26" s="372"/>
    </row>
    <row r="27" spans="1:8" x14ac:dyDescent="0.3">
      <c r="B27" s="359" t="s">
        <v>503</v>
      </c>
      <c r="C27" s="124"/>
      <c r="D27" s="381"/>
      <c r="E27" s="381"/>
      <c r="F27" s="381"/>
    </row>
    <row r="28" spans="1:8" x14ac:dyDescent="0.3">
      <c r="B28" s="560" t="s">
        <v>576</v>
      </c>
      <c r="C28" s="560"/>
      <c r="D28" s="560"/>
      <c r="E28" s="560"/>
      <c r="F28" s="323"/>
    </row>
    <row r="29" spans="1:8" x14ac:dyDescent="0.3">
      <c r="D29" s="382"/>
      <c r="E29" s="382"/>
      <c r="F29" s="382"/>
    </row>
    <row r="30" spans="1:8" x14ac:dyDescent="0.3">
      <c r="D30" s="393"/>
      <c r="E30" s="393"/>
      <c r="F30" s="386"/>
    </row>
  </sheetData>
  <mergeCells count="1">
    <mergeCell ref="B28:E28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28"/>
  <sheetViews>
    <sheetView showGridLines="0" zoomScaleNormal="100" workbookViewId="0"/>
  </sheetViews>
  <sheetFormatPr defaultColWidth="9.09765625" defaultRowHeight="16.5" customHeight="1" x14ac:dyDescent="0.25"/>
  <cols>
    <col min="1" max="1" width="9.09765625" style="327"/>
    <col min="2" max="2" width="59.8984375" style="327" customWidth="1"/>
    <col min="3" max="6" width="10.8984375" style="327" customWidth="1"/>
    <col min="7" max="16384" width="9.09765625" style="327"/>
  </cols>
  <sheetData>
    <row r="1" spans="1:12" ht="16.5" customHeight="1" x14ac:dyDescent="0.3">
      <c r="A1" s="335"/>
    </row>
    <row r="3" spans="1:12" ht="16.5" customHeight="1" thickBot="1" x14ac:dyDescent="0.35">
      <c r="B3" s="316" t="s">
        <v>315</v>
      </c>
      <c r="C3" s="326"/>
      <c r="D3" s="326"/>
      <c r="E3" s="326"/>
      <c r="F3" s="326"/>
    </row>
    <row r="4" spans="1:12" s="328" customFormat="1" ht="16.5" customHeight="1" x14ac:dyDescent="0.3">
      <c r="B4" s="348"/>
      <c r="C4" s="349">
        <v>2022</v>
      </c>
      <c r="D4" s="349">
        <v>2022</v>
      </c>
      <c r="E4" s="349">
        <v>2023</v>
      </c>
      <c r="F4" s="349">
        <v>2024</v>
      </c>
      <c r="G4"/>
      <c r="H4"/>
      <c r="I4"/>
      <c r="J4"/>
      <c r="K4"/>
      <c r="L4"/>
    </row>
    <row r="5" spans="1:12" s="328" customFormat="1" ht="15.75" customHeight="1" thickBot="1" x14ac:dyDescent="0.35">
      <c r="B5" s="357"/>
      <c r="C5" s="357" t="s">
        <v>29</v>
      </c>
      <c r="D5" s="357" t="s">
        <v>3</v>
      </c>
      <c r="E5" s="357" t="s">
        <v>3</v>
      </c>
      <c r="F5" s="357" t="s">
        <v>3</v>
      </c>
    </row>
    <row r="6" spans="1:12" ht="13" x14ac:dyDescent="0.25">
      <c r="B6" s="427" t="s">
        <v>495</v>
      </c>
      <c r="C6" s="505">
        <v>1218.2059999999999</v>
      </c>
      <c r="D6" s="501">
        <v>1.1100000000000001</v>
      </c>
      <c r="E6" s="501">
        <v>3.1178461384326135</v>
      </c>
      <c r="F6" s="501">
        <v>0.22379795729161739</v>
      </c>
      <c r="G6" s="454"/>
      <c r="H6" s="454"/>
      <c r="I6" s="454"/>
    </row>
    <row r="7" spans="1:12" ht="13" x14ac:dyDescent="0.25">
      <c r="B7" s="455" t="s">
        <v>499</v>
      </c>
      <c r="C7" s="505">
        <v>679.30100000000004</v>
      </c>
      <c r="D7" s="501">
        <v>0.62</v>
      </c>
      <c r="E7" s="501">
        <v>1.5746089296705359</v>
      </c>
      <c r="F7" s="501">
        <v>3.2742461066347553E-2</v>
      </c>
      <c r="G7" s="454"/>
      <c r="H7" s="454"/>
      <c r="I7" s="454"/>
    </row>
    <row r="8" spans="1:12" ht="26" x14ac:dyDescent="0.25">
      <c r="B8" s="427" t="s">
        <v>300</v>
      </c>
      <c r="C8" s="501">
        <v>16.2</v>
      </c>
      <c r="D8" s="502">
        <v>1.4999999999999999E-2</v>
      </c>
      <c r="E8" s="502">
        <v>1.7999999999999999E-2</v>
      </c>
      <c r="F8" s="502">
        <v>1.7999999999999999E-2</v>
      </c>
      <c r="G8" s="425"/>
    </row>
    <row r="9" spans="1:12" ht="16.5" customHeight="1" x14ac:dyDescent="0.25">
      <c r="B9" s="427" t="s">
        <v>501</v>
      </c>
      <c r="C9" s="504">
        <v>254</v>
      </c>
      <c r="D9" s="503">
        <v>0.23</v>
      </c>
      <c r="E9" s="503">
        <v>-0.02</v>
      </c>
      <c r="F9" s="503">
        <v>-0.27</v>
      </c>
    </row>
    <row r="10" spans="1:12" ht="16.5" customHeight="1" thickBot="1" x14ac:dyDescent="0.3">
      <c r="B10" s="423" t="s">
        <v>577</v>
      </c>
      <c r="C10" s="484">
        <v>0</v>
      </c>
      <c r="D10" s="485">
        <v>0</v>
      </c>
      <c r="E10" s="484">
        <v>0</v>
      </c>
      <c r="F10" s="484">
        <v>0</v>
      </c>
    </row>
    <row r="11" spans="1:12" ht="16.5" customHeight="1" x14ac:dyDescent="0.25">
      <c r="B11" s="124"/>
      <c r="C11" s="124"/>
      <c r="D11" s="124"/>
      <c r="E11" s="124"/>
      <c r="F11" s="360" t="s">
        <v>492</v>
      </c>
    </row>
    <row r="12" spans="1:12" ht="16.5" customHeight="1" x14ac:dyDescent="0.25">
      <c r="B12" s="124"/>
      <c r="C12" s="124"/>
      <c r="D12" s="124"/>
      <c r="E12" s="124"/>
      <c r="F12" s="124"/>
    </row>
    <row r="13" spans="1:12" ht="16.5" customHeight="1" x14ac:dyDescent="0.25">
      <c r="B13" s="124"/>
      <c r="C13" s="233"/>
      <c r="D13" s="233"/>
      <c r="E13" s="233"/>
      <c r="F13" s="124"/>
    </row>
    <row r="14" spans="1:12" ht="16.5" customHeight="1" x14ac:dyDescent="0.25">
      <c r="C14" s="331"/>
      <c r="D14" s="331"/>
      <c r="E14" s="331"/>
    </row>
    <row r="15" spans="1:12" ht="16.5" customHeight="1" x14ac:dyDescent="0.25">
      <c r="C15" s="331"/>
      <c r="D15" s="331"/>
      <c r="E15" s="331"/>
    </row>
    <row r="16" spans="1:12" ht="16.5" customHeight="1" x14ac:dyDescent="0.25">
      <c r="C16" s="331"/>
      <c r="D16" s="364"/>
      <c r="E16" s="365"/>
      <c r="F16" s="329"/>
    </row>
    <row r="17" spans="3:8" ht="16.5" customHeight="1" x14ac:dyDescent="0.25">
      <c r="C17" s="331"/>
      <c r="D17" s="330"/>
      <c r="E17" s="365"/>
      <c r="F17" s="329"/>
    </row>
    <row r="18" spans="3:8" ht="16.5" customHeight="1" x14ac:dyDescent="0.25">
      <c r="C18" s="331"/>
      <c r="D18" s="331"/>
      <c r="E18" s="331"/>
    </row>
    <row r="19" spans="3:8" ht="16.5" customHeight="1" x14ac:dyDescent="0.25">
      <c r="C19" s="331"/>
      <c r="D19" s="331"/>
      <c r="E19" s="331"/>
    </row>
    <row r="20" spans="3:8" ht="16.5" customHeight="1" x14ac:dyDescent="0.25">
      <c r="D20" s="331"/>
      <c r="E20" s="331"/>
      <c r="F20" s="331"/>
      <c r="G20" s="331"/>
      <c r="H20" s="331"/>
    </row>
    <row r="21" spans="3:8" ht="16.5" customHeight="1" x14ac:dyDescent="0.25">
      <c r="D21" s="331"/>
      <c r="E21" s="331"/>
      <c r="F21" s="331"/>
      <c r="G21" s="331"/>
      <c r="H21" s="331"/>
    </row>
    <row r="22" spans="3:8" ht="16.5" customHeight="1" x14ac:dyDescent="0.25">
      <c r="D22" s="332"/>
      <c r="E22" s="332"/>
      <c r="F22" s="333"/>
      <c r="G22" s="333"/>
      <c r="H22" s="331"/>
    </row>
    <row r="23" spans="3:8" ht="16.5" customHeight="1" x14ac:dyDescent="0.25">
      <c r="D23" s="332"/>
      <c r="E23" s="332"/>
      <c r="F23" s="333"/>
      <c r="G23" s="333"/>
      <c r="H23" s="331"/>
    </row>
    <row r="24" spans="3:8" ht="16.5" customHeight="1" x14ac:dyDescent="0.25">
      <c r="D24" s="332"/>
      <c r="E24" s="332"/>
      <c r="F24" s="333"/>
      <c r="G24" s="333"/>
      <c r="H24" s="331"/>
    </row>
    <row r="25" spans="3:8" ht="16.5" customHeight="1" x14ac:dyDescent="0.25">
      <c r="D25" s="331"/>
      <c r="E25" s="331"/>
      <c r="F25" s="333"/>
      <c r="G25" s="331"/>
      <c r="H25" s="331"/>
    </row>
    <row r="26" spans="3:8" ht="16.5" customHeight="1" x14ac:dyDescent="0.25">
      <c r="D26" s="331"/>
      <c r="E26" s="331"/>
      <c r="F26" s="331"/>
      <c r="G26" s="331"/>
      <c r="H26" s="331"/>
    </row>
    <row r="27" spans="3:8" ht="16.5" customHeight="1" x14ac:dyDescent="0.25">
      <c r="D27" s="331"/>
      <c r="E27" s="331"/>
      <c r="F27" s="331"/>
      <c r="G27" s="331"/>
      <c r="H27" s="331"/>
    </row>
    <row r="28" spans="3:8" ht="16.5" customHeight="1" x14ac:dyDescent="0.25">
      <c r="D28" s="331"/>
      <c r="E28" s="331"/>
      <c r="F28" s="331"/>
      <c r="G28" s="331"/>
      <c r="H28" s="33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"/>
  <sheetViews>
    <sheetView showGridLines="0" workbookViewId="0"/>
  </sheetViews>
  <sheetFormatPr defaultRowHeight="14" x14ac:dyDescent="0.3"/>
  <cols>
    <col min="2" max="2" width="22.3984375" customWidth="1"/>
    <col min="3" max="6" width="11.69921875" customWidth="1"/>
  </cols>
  <sheetData>
    <row r="1" spans="1:12" x14ac:dyDescent="0.3">
      <c r="A1" s="335"/>
    </row>
    <row r="3" spans="1:12" ht="14.5" thickBot="1" x14ac:dyDescent="0.35">
      <c r="B3" s="316" t="s">
        <v>316</v>
      </c>
      <c r="C3" s="316"/>
      <c r="D3" s="316"/>
      <c r="E3" s="316"/>
      <c r="F3" s="316"/>
    </row>
    <row r="4" spans="1:12" s="124" customFormat="1" ht="16.5" customHeight="1" x14ac:dyDescent="0.3">
      <c r="B4" s="366"/>
      <c r="C4" s="561">
        <v>2023</v>
      </c>
      <c r="D4" s="561"/>
      <c r="E4" s="561">
        <v>2024</v>
      </c>
      <c r="F4" s="561"/>
      <c r="G4"/>
      <c r="H4"/>
      <c r="I4"/>
      <c r="J4"/>
      <c r="K4"/>
      <c r="L4"/>
    </row>
    <row r="5" spans="1:12" ht="14.5" thickBot="1" x14ac:dyDescent="0.35">
      <c r="B5" s="346"/>
      <c r="C5" s="367" t="s">
        <v>3</v>
      </c>
      <c r="D5" s="367" t="s">
        <v>284</v>
      </c>
      <c r="E5" s="367" t="s">
        <v>3</v>
      </c>
      <c r="F5" s="367" t="s">
        <v>284</v>
      </c>
    </row>
    <row r="6" spans="1:12" x14ac:dyDescent="0.3">
      <c r="B6" s="456" t="s">
        <v>282</v>
      </c>
      <c r="C6" s="353">
        <v>4.5619209187772283</v>
      </c>
      <c r="D6" s="353">
        <v>9.2474952402043531</v>
      </c>
      <c r="E6" s="353">
        <v>4.3121317353479789</v>
      </c>
      <c r="F6" s="353">
        <v>9.5286560799934659</v>
      </c>
    </row>
    <row r="7" spans="1:12" x14ac:dyDescent="0.3">
      <c r="B7" s="456" t="s">
        <v>283</v>
      </c>
      <c r="C7" s="353">
        <v>6.8311119528052604</v>
      </c>
      <c r="D7" s="353">
        <v>13.847384992767891</v>
      </c>
      <c r="E7" s="353">
        <v>6.6210183691430347</v>
      </c>
      <c r="F7" s="353">
        <v>14.63067707828087</v>
      </c>
    </row>
    <row r="8" spans="1:12" ht="14.5" thickBot="1" x14ac:dyDescent="0.35">
      <c r="B8" s="457" t="s">
        <v>317</v>
      </c>
      <c r="C8" s="481">
        <v>5.676572509503388E-2</v>
      </c>
      <c r="D8" s="481">
        <v>0.11507011672700787</v>
      </c>
      <c r="E8" s="481">
        <v>4.3874882583190132E-2</v>
      </c>
      <c r="F8" s="481">
        <v>9.6951738106298105E-2</v>
      </c>
    </row>
    <row r="9" spans="1:12" ht="16.5" customHeight="1" x14ac:dyDescent="0.3">
      <c r="B9" s="392" t="s">
        <v>473</v>
      </c>
      <c r="C9" s="392"/>
      <c r="D9" s="392"/>
      <c r="E9" s="392"/>
      <c r="F9" s="370" t="s">
        <v>492</v>
      </c>
    </row>
    <row r="10" spans="1:12" x14ac:dyDescent="0.3">
      <c r="F10" s="370"/>
    </row>
  </sheetData>
  <mergeCells count="2">
    <mergeCell ref="C4:D4"/>
    <mergeCell ref="E4:F4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B3:P19"/>
  <sheetViews>
    <sheetView showGridLines="0" workbookViewId="0"/>
  </sheetViews>
  <sheetFormatPr defaultColWidth="9.09765625" defaultRowHeight="14" x14ac:dyDescent="0.3"/>
  <cols>
    <col min="1" max="1" width="9.09765625" style="335"/>
    <col min="2" max="2" width="23.296875" style="335" bestFit="1" customWidth="1"/>
    <col min="3" max="3" width="12.3984375" style="335" customWidth="1"/>
    <col min="4" max="13" width="9.09765625" style="335"/>
    <col min="14" max="14" width="9.8984375" style="335" bestFit="1" customWidth="1"/>
    <col min="15" max="16384" width="9.09765625" style="335"/>
  </cols>
  <sheetData>
    <row r="3" spans="2:16" ht="14.5" thickBot="1" x14ac:dyDescent="0.35">
      <c r="B3" s="316" t="s">
        <v>299</v>
      </c>
      <c r="C3" s="316"/>
      <c r="D3" s="316"/>
      <c r="E3" s="316"/>
      <c r="F3" s="316"/>
      <c r="G3" s="334"/>
    </row>
    <row r="4" spans="2:16" x14ac:dyDescent="0.3">
      <c r="B4" s="376" t="s">
        <v>285</v>
      </c>
      <c r="C4" s="373" t="s">
        <v>286</v>
      </c>
      <c r="D4" s="562">
        <v>2023</v>
      </c>
      <c r="E4" s="562"/>
      <c r="F4" s="562">
        <v>2024</v>
      </c>
      <c r="G4" s="562"/>
      <c r="H4"/>
      <c r="I4"/>
      <c r="J4"/>
      <c r="K4"/>
      <c r="L4"/>
      <c r="M4"/>
    </row>
    <row r="5" spans="2:16" ht="14.5" thickBot="1" x14ac:dyDescent="0.35">
      <c r="B5" s="377"/>
      <c r="C5" s="368"/>
      <c r="D5" s="369" t="s">
        <v>3</v>
      </c>
      <c r="E5" s="369" t="s">
        <v>284</v>
      </c>
      <c r="F5" s="369" t="s">
        <v>287</v>
      </c>
      <c r="G5" s="378" t="s">
        <v>284</v>
      </c>
    </row>
    <row r="6" spans="2:16" x14ac:dyDescent="0.3">
      <c r="B6" s="456" t="s">
        <v>288</v>
      </c>
      <c r="C6" s="428">
        <v>1</v>
      </c>
      <c r="D6" s="353">
        <v>5.8080297188094443</v>
      </c>
      <c r="E6" s="353">
        <v>11.773489312053231</v>
      </c>
      <c r="F6" s="353">
        <v>5.8445899020624692</v>
      </c>
      <c r="G6" s="353">
        <v>12.914978141515851</v>
      </c>
      <c r="H6" s="337"/>
      <c r="I6" s="337"/>
      <c r="K6" s="337"/>
      <c r="L6" s="337"/>
      <c r="N6" s="337"/>
      <c r="O6" s="337"/>
      <c r="P6" s="337"/>
    </row>
    <row r="7" spans="2:16" x14ac:dyDescent="0.3">
      <c r="B7" s="456" t="s">
        <v>289</v>
      </c>
      <c r="C7" s="428">
        <v>2</v>
      </c>
      <c r="D7" s="353">
        <v>1.4802777840494525</v>
      </c>
      <c r="E7" s="353">
        <v>3.0006793203786404</v>
      </c>
      <c r="F7" s="353">
        <v>2.0870309806683869</v>
      </c>
      <c r="G7" s="353">
        <v>4.611779431519559</v>
      </c>
      <c r="I7" s="336"/>
    </row>
    <row r="8" spans="2:16" x14ac:dyDescent="0.3">
      <c r="B8" s="456" t="s">
        <v>290</v>
      </c>
      <c r="C8" s="428">
        <v>3</v>
      </c>
      <c r="D8" s="353">
        <v>2.4311864180861087</v>
      </c>
      <c r="E8" s="353">
        <v>4.9282714956240214</v>
      </c>
      <c r="F8" s="353">
        <v>2.2422354144204562</v>
      </c>
      <c r="G8" s="353">
        <v>4.9547396567813813</v>
      </c>
      <c r="H8" s="337"/>
      <c r="I8" s="338"/>
      <c r="K8" s="337"/>
      <c r="L8" s="337"/>
    </row>
    <row r="9" spans="2:16" x14ac:dyDescent="0.3">
      <c r="B9" s="456" t="s">
        <v>291</v>
      </c>
      <c r="C9" s="428">
        <v>4</v>
      </c>
      <c r="D9" s="353">
        <v>8.8476826579462564</v>
      </c>
      <c r="E9" s="353">
        <v>17.935186673101565</v>
      </c>
      <c r="F9" s="353">
        <v>4.6763213891337028</v>
      </c>
      <c r="G9" s="353">
        <v>10.333417662384225</v>
      </c>
      <c r="H9" s="337"/>
      <c r="I9" s="337"/>
      <c r="K9" s="337"/>
      <c r="L9" s="337"/>
    </row>
    <row r="10" spans="2:16" x14ac:dyDescent="0.3">
      <c r="B10" s="456" t="s">
        <v>292</v>
      </c>
      <c r="C10" s="428">
        <v>5</v>
      </c>
      <c r="D10" s="353">
        <v>0.96919573335839027</v>
      </c>
      <c r="E10" s="353">
        <v>1.9646620558824621</v>
      </c>
      <c r="F10" s="353">
        <v>0.81343439250898419</v>
      </c>
      <c r="G10" s="353">
        <v>1.797472119490116</v>
      </c>
    </row>
    <row r="11" spans="2:16" x14ac:dyDescent="0.3">
      <c r="B11" s="456" t="s">
        <v>293</v>
      </c>
      <c r="C11" s="428">
        <v>6</v>
      </c>
      <c r="D11" s="353">
        <v>0.64372757653737922</v>
      </c>
      <c r="E11" s="353">
        <v>1.3049037469096016</v>
      </c>
      <c r="F11" s="353">
        <v>0.65510611163448151</v>
      </c>
      <c r="G11" s="353">
        <v>1.4476090288468524</v>
      </c>
    </row>
    <row r="12" spans="2:16" x14ac:dyDescent="0.3">
      <c r="B12" s="456" t="s">
        <v>294</v>
      </c>
      <c r="C12" s="428">
        <v>7</v>
      </c>
      <c r="D12" s="353">
        <v>6.8311119528052604</v>
      </c>
      <c r="E12" s="353">
        <v>13.847384992767891</v>
      </c>
      <c r="F12" s="353">
        <v>6.6210183691430347</v>
      </c>
      <c r="G12" s="353">
        <v>14.63067707828087</v>
      </c>
      <c r="H12" s="337"/>
      <c r="I12" s="337"/>
      <c r="K12" s="337"/>
      <c r="L12" s="337"/>
    </row>
    <row r="13" spans="2:16" x14ac:dyDescent="0.3">
      <c r="B13" s="456" t="s">
        <v>295</v>
      </c>
      <c r="C13" s="428">
        <v>8</v>
      </c>
      <c r="D13" s="353">
        <v>1.0772808011745698</v>
      </c>
      <c r="E13" s="353">
        <v>2.1837618973666046</v>
      </c>
      <c r="F13" s="353">
        <v>1.035507297082674</v>
      </c>
      <c r="G13" s="353">
        <v>2.2881937537625294</v>
      </c>
    </row>
    <row r="14" spans="2:16" x14ac:dyDescent="0.3">
      <c r="B14" s="456" t="s">
        <v>296</v>
      </c>
      <c r="C14" s="428">
        <v>9</v>
      </c>
      <c r="D14" s="353">
        <v>4.5619209187772283</v>
      </c>
      <c r="E14" s="353">
        <v>9.2474952402043531</v>
      </c>
      <c r="F14" s="353">
        <v>4.3121317353479789</v>
      </c>
      <c r="G14" s="353">
        <v>9.5286560799934659</v>
      </c>
      <c r="H14" s="337"/>
      <c r="I14" s="337"/>
      <c r="K14" s="337"/>
      <c r="L14" s="337"/>
    </row>
    <row r="15" spans="2:16" ht="14.5" thickBot="1" x14ac:dyDescent="0.35">
      <c r="B15" s="457" t="s">
        <v>297</v>
      </c>
      <c r="C15" s="431">
        <v>10</v>
      </c>
      <c r="D15" s="473">
        <v>16.681008626637734</v>
      </c>
      <c r="E15" s="473">
        <v>33.814165265711615</v>
      </c>
      <c r="F15" s="473">
        <v>16.966978213481561</v>
      </c>
      <c r="G15" s="473">
        <v>37.492477047425169</v>
      </c>
      <c r="H15" s="337"/>
      <c r="I15" s="337"/>
      <c r="K15" s="337"/>
      <c r="L15" s="337"/>
    </row>
    <row r="16" spans="2:16" ht="14.5" thickBot="1" x14ac:dyDescent="0.35">
      <c r="B16" s="458" t="s">
        <v>298</v>
      </c>
      <c r="C16" s="459" t="s">
        <v>195</v>
      </c>
      <c r="D16" s="480">
        <v>49.331422188181826</v>
      </c>
      <c r="E16" s="480">
        <v>100</v>
      </c>
      <c r="F16" s="480">
        <v>45.254353805483724</v>
      </c>
      <c r="G16" s="480">
        <v>100</v>
      </c>
      <c r="H16" s="337"/>
      <c r="I16" s="337"/>
      <c r="K16" s="337"/>
      <c r="L16" s="337"/>
    </row>
    <row r="17" spans="2:9" ht="66" customHeight="1" x14ac:dyDescent="0.3">
      <c r="B17" s="563" t="s">
        <v>306</v>
      </c>
      <c r="C17" s="563"/>
      <c r="D17" s="563"/>
      <c r="E17" s="563"/>
      <c r="F17" s="563"/>
      <c r="G17" s="563"/>
      <c r="H17" s="337"/>
      <c r="I17" s="337"/>
    </row>
    <row r="18" spans="2:9" x14ac:dyDescent="0.3">
      <c r="B18" s="124"/>
      <c r="C18" s="124"/>
      <c r="D18" s="124"/>
      <c r="E18" s="124"/>
      <c r="F18" s="124"/>
      <c r="G18" s="124"/>
    </row>
    <row r="19" spans="2:9" x14ac:dyDescent="0.3">
      <c r="B19" s="124"/>
      <c r="C19" s="124"/>
      <c r="D19" s="383"/>
      <c r="E19" s="383"/>
      <c r="F19" s="383"/>
      <c r="G19" s="383"/>
      <c r="H19" s="383"/>
    </row>
  </sheetData>
  <mergeCells count="3">
    <mergeCell ref="D4:E4"/>
    <mergeCell ref="F4:G4"/>
    <mergeCell ref="B17:G1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1"/>
  <dimension ref="B2:J48"/>
  <sheetViews>
    <sheetView showGridLines="0" zoomScaleNormal="100" workbookViewId="0"/>
  </sheetViews>
  <sheetFormatPr defaultRowHeight="14" x14ac:dyDescent="0.3"/>
  <cols>
    <col min="2" max="2" width="30.09765625" bestFit="1" customWidth="1"/>
    <col min="3" max="3" width="10.8984375" customWidth="1"/>
    <col min="4" max="4" width="15.796875" style="317" customWidth="1"/>
    <col min="5" max="10" width="13.09765625" style="317" customWidth="1"/>
  </cols>
  <sheetData>
    <row r="2" spans="2:10" ht="14.5" thickBot="1" x14ac:dyDescent="0.35">
      <c r="B2" s="3"/>
      <c r="C2" s="363" t="s">
        <v>556</v>
      </c>
      <c r="D2" s="363" t="s">
        <v>531</v>
      </c>
      <c r="E2" s="363" t="s">
        <v>557</v>
      </c>
      <c r="F2" s="363" t="s">
        <v>558</v>
      </c>
      <c r="G2" s="363" t="s">
        <v>559</v>
      </c>
      <c r="H2" s="363" t="s">
        <v>560</v>
      </c>
      <c r="I2" s="363" t="s">
        <v>567</v>
      </c>
      <c r="J2" s="363" t="s">
        <v>568</v>
      </c>
    </row>
    <row r="3" spans="2:10" x14ac:dyDescent="0.3">
      <c r="B3" s="566" t="s">
        <v>538</v>
      </c>
      <c r="C3" s="564"/>
      <c r="D3" s="568"/>
      <c r="E3" s="568"/>
      <c r="F3" s="568"/>
      <c r="G3" s="568"/>
      <c r="H3" s="568"/>
      <c r="I3" s="568"/>
      <c r="J3" s="568"/>
    </row>
    <row r="4" spans="2:10" x14ac:dyDescent="0.3">
      <c r="B4" s="566" t="s">
        <v>539</v>
      </c>
      <c r="C4" s="564"/>
      <c r="D4" s="568"/>
      <c r="E4" s="569">
        <v>6.0604412689825452E-3</v>
      </c>
      <c r="F4" s="569">
        <v>4.2552017633533265E-2</v>
      </c>
      <c r="G4" s="569">
        <v>1.0697099026364405</v>
      </c>
      <c r="H4" s="569">
        <v>0.95312707294372734</v>
      </c>
      <c r="I4" s="569">
        <v>0.83488073781103944</v>
      </c>
      <c r="J4" s="569">
        <v>0.38416699709548269</v>
      </c>
    </row>
    <row r="5" spans="2:10" x14ac:dyDescent="0.3">
      <c r="B5" s="566" t="s">
        <v>540</v>
      </c>
      <c r="C5" s="564"/>
      <c r="D5" s="568"/>
      <c r="E5" s="569">
        <v>0.82061773512156977</v>
      </c>
      <c r="F5" s="569">
        <v>1.0100790563985198</v>
      </c>
      <c r="G5" s="569">
        <v>1.242133573170189</v>
      </c>
      <c r="H5" s="569">
        <v>1.1385091809618075</v>
      </c>
      <c r="I5" s="569">
        <v>0.74645849517714302</v>
      </c>
      <c r="J5" s="569">
        <v>0.2438255905101451</v>
      </c>
    </row>
    <row r="6" spans="2:10" x14ac:dyDescent="0.3">
      <c r="B6" s="566" t="s">
        <v>541</v>
      </c>
      <c r="C6" s="564"/>
      <c r="D6" s="568"/>
      <c r="E6" s="568"/>
      <c r="F6" s="353"/>
      <c r="G6" s="353"/>
      <c r="H6" s="353"/>
      <c r="I6" s="568"/>
      <c r="J6" s="568"/>
    </row>
    <row r="7" spans="2:10" x14ac:dyDescent="0.3">
      <c r="B7" s="566" t="s">
        <v>542</v>
      </c>
      <c r="C7" s="564"/>
      <c r="D7" s="568"/>
      <c r="E7" s="569">
        <v>6.0604412689825452E-3</v>
      </c>
      <c r="F7" s="569">
        <v>4.2552017633533265E-2</v>
      </c>
      <c r="G7" s="569">
        <v>0.2983068705372392</v>
      </c>
      <c r="H7" s="569">
        <v>0.27478572847886529</v>
      </c>
      <c r="I7" s="569">
        <v>0.22219959817331075</v>
      </c>
      <c r="J7" s="569">
        <v>0.10331695658706654</v>
      </c>
    </row>
    <row r="8" spans="2:10" x14ac:dyDescent="0.3">
      <c r="B8" s="567" t="s">
        <v>543</v>
      </c>
      <c r="C8" s="564"/>
      <c r="D8" s="568"/>
      <c r="E8" s="353"/>
      <c r="F8" s="353"/>
      <c r="G8" s="353"/>
      <c r="H8" s="353"/>
      <c r="I8" s="353"/>
      <c r="J8" s="353"/>
    </row>
    <row r="9" spans="2:10" x14ac:dyDescent="0.3">
      <c r="B9" s="567" t="s">
        <v>544</v>
      </c>
      <c r="C9" s="564" t="s">
        <v>126</v>
      </c>
      <c r="D9" s="568"/>
      <c r="E9" s="353">
        <v>6.7170590693771989E-4</v>
      </c>
      <c r="F9" s="353">
        <v>7.0295705463908013E-3</v>
      </c>
      <c r="G9" s="353">
        <v>4.4173018924768569E-2</v>
      </c>
      <c r="H9" s="353">
        <v>3.7992323226474563E-2</v>
      </c>
      <c r="I9" s="353">
        <v>3.410632576331038E-2</v>
      </c>
      <c r="J9" s="353">
        <v>2.21844115385125E-2</v>
      </c>
    </row>
    <row r="10" spans="2:10" x14ac:dyDescent="0.3">
      <c r="B10" s="567" t="s">
        <v>545</v>
      </c>
      <c r="C10" s="564" t="s">
        <v>55</v>
      </c>
      <c r="D10" s="568"/>
      <c r="E10" s="353">
        <v>1.7368896085241857E-4</v>
      </c>
      <c r="F10" s="353">
        <v>8.9547545471764644E-3</v>
      </c>
      <c r="G10" s="353">
        <v>6.8813136045718135E-2</v>
      </c>
      <c r="H10" s="353">
        <v>2.8482808133170584E-2</v>
      </c>
      <c r="I10" s="353">
        <v>3.414947829896469E-2</v>
      </c>
      <c r="J10" s="353">
        <v>6.5235723432524586E-3</v>
      </c>
    </row>
    <row r="11" spans="2:10" x14ac:dyDescent="0.3">
      <c r="B11" s="567" t="s">
        <v>546</v>
      </c>
      <c r="C11" s="564" t="s">
        <v>532</v>
      </c>
      <c r="D11" s="568"/>
      <c r="E11" s="353"/>
      <c r="F11" s="353"/>
      <c r="G11" s="353">
        <v>1.3671799421062803E-2</v>
      </c>
      <c r="H11" s="353">
        <v>2.6542790825558674E-2</v>
      </c>
      <c r="I11" s="353">
        <v>1.8764880129276101E-2</v>
      </c>
      <c r="J11" s="353">
        <v>4.5387056262852221E-3</v>
      </c>
    </row>
    <row r="12" spans="2:10" x14ac:dyDescent="0.3">
      <c r="B12" s="567" t="s">
        <v>547</v>
      </c>
      <c r="C12" s="564" t="s">
        <v>15</v>
      </c>
      <c r="D12" s="568"/>
      <c r="E12" s="353"/>
      <c r="F12" s="353"/>
      <c r="G12" s="353"/>
      <c r="H12" s="353"/>
      <c r="I12" s="353"/>
      <c r="J12" s="353"/>
    </row>
    <row r="13" spans="2:10" x14ac:dyDescent="0.3">
      <c r="B13" s="567" t="s">
        <v>548</v>
      </c>
      <c r="C13" s="564" t="s">
        <v>62</v>
      </c>
      <c r="D13" s="568"/>
      <c r="E13" s="353"/>
      <c r="F13" s="353"/>
      <c r="G13" s="353">
        <v>0.13944118539757205</v>
      </c>
      <c r="H13" s="353">
        <v>0.15129771913457957</v>
      </c>
      <c r="I13" s="353">
        <v>0.10209170726881846</v>
      </c>
      <c r="J13" s="353">
        <v>5.147994348831559E-2</v>
      </c>
    </row>
    <row r="14" spans="2:10" x14ac:dyDescent="0.3">
      <c r="B14" s="567" t="s">
        <v>549</v>
      </c>
      <c r="C14" s="564" t="s">
        <v>533</v>
      </c>
      <c r="D14" s="568"/>
      <c r="E14" s="353">
        <v>5.2150464011924066E-3</v>
      </c>
      <c r="F14" s="353">
        <v>2.6567692539966003E-2</v>
      </c>
      <c r="G14" s="353">
        <v>3.2207730748117627E-2</v>
      </c>
      <c r="H14" s="353">
        <v>3.0470087159081886E-2</v>
      </c>
      <c r="I14" s="353">
        <v>3.3087206712941131E-2</v>
      </c>
      <c r="J14" s="353">
        <v>1.8590323590700768E-2</v>
      </c>
    </row>
    <row r="15" spans="2:10" x14ac:dyDescent="0.3">
      <c r="B15" s="566" t="s">
        <v>550</v>
      </c>
      <c r="C15" s="564"/>
      <c r="D15" s="568"/>
      <c r="E15" s="569">
        <v>0</v>
      </c>
      <c r="F15" s="569">
        <v>0</v>
      </c>
      <c r="G15" s="569">
        <v>0.77140303209920136</v>
      </c>
      <c r="H15" s="569">
        <v>0.67834134446486205</v>
      </c>
      <c r="I15" s="569">
        <v>0.61268113963772874</v>
      </c>
      <c r="J15" s="569">
        <v>0.28085004050841617</v>
      </c>
    </row>
    <row r="16" spans="2:10" x14ac:dyDescent="0.3">
      <c r="B16" s="567" t="s">
        <v>491</v>
      </c>
      <c r="C16" s="564"/>
      <c r="D16" s="568"/>
      <c r="E16" s="353"/>
      <c r="F16" s="353"/>
      <c r="G16" s="353"/>
      <c r="H16" s="353"/>
      <c r="I16" s="353"/>
      <c r="J16" s="353"/>
    </row>
    <row r="17" spans="2:10" x14ac:dyDescent="0.3">
      <c r="B17" s="566" t="s">
        <v>551</v>
      </c>
      <c r="C17" s="564" t="s">
        <v>471</v>
      </c>
      <c r="D17" s="568"/>
      <c r="E17" s="353" t="s">
        <v>575</v>
      </c>
      <c r="F17" s="353" t="s">
        <v>575</v>
      </c>
      <c r="G17" s="353">
        <v>0.67743651159482554</v>
      </c>
      <c r="H17" s="353">
        <v>0.367939337532735</v>
      </c>
      <c r="I17" s="353">
        <v>0.40734339477133907</v>
      </c>
      <c r="J17" s="353">
        <v>0.2058592303584294</v>
      </c>
    </row>
    <row r="18" spans="2:10" x14ac:dyDescent="0.3">
      <c r="B18" s="566" t="s">
        <v>552</v>
      </c>
      <c r="C18" s="564" t="s">
        <v>534</v>
      </c>
      <c r="D18" s="568"/>
      <c r="E18" s="353" t="s">
        <v>575</v>
      </c>
      <c r="F18" s="353" t="s">
        <v>575</v>
      </c>
      <c r="G18" s="353">
        <v>9.3966520504375789E-2</v>
      </c>
      <c r="H18" s="353">
        <v>0.31040200693212711</v>
      </c>
      <c r="I18" s="353">
        <v>0.20533774486638967</v>
      </c>
      <c r="J18" s="353">
        <v>7.4990810149986778E-2</v>
      </c>
    </row>
    <row r="19" spans="2:10" x14ac:dyDescent="0.3">
      <c r="B19" s="566" t="s">
        <v>553</v>
      </c>
      <c r="C19" s="564"/>
      <c r="D19" s="568"/>
      <c r="E19" s="568"/>
      <c r="F19" s="353"/>
      <c r="G19" s="353"/>
      <c r="H19" s="353"/>
      <c r="I19" s="353"/>
      <c r="J19" s="568"/>
    </row>
    <row r="20" spans="2:10" x14ac:dyDescent="0.3">
      <c r="B20" s="566" t="s">
        <v>554</v>
      </c>
      <c r="C20" s="564"/>
      <c r="D20" s="568"/>
      <c r="E20" s="568"/>
      <c r="F20" s="353"/>
      <c r="G20" s="353"/>
      <c r="H20" s="353"/>
      <c r="I20" s="353"/>
      <c r="J20" s="568"/>
    </row>
    <row r="21" spans="2:10" x14ac:dyDescent="0.3">
      <c r="B21" s="566" t="s">
        <v>555</v>
      </c>
      <c r="C21" s="564"/>
      <c r="D21" s="568"/>
      <c r="E21" s="568"/>
      <c r="F21" s="353"/>
      <c r="G21" s="353"/>
      <c r="H21" s="353"/>
      <c r="I21" s="353"/>
      <c r="J21" s="568"/>
    </row>
    <row r="22" spans="2:10" x14ac:dyDescent="0.3">
      <c r="B22" s="566" t="s">
        <v>561</v>
      </c>
      <c r="C22" s="564"/>
      <c r="D22" s="568"/>
      <c r="E22" s="568"/>
      <c r="F22" s="353"/>
      <c r="G22" s="353"/>
      <c r="H22" s="353"/>
      <c r="I22" s="353"/>
      <c r="J22" s="353"/>
    </row>
    <row r="23" spans="2:10" x14ac:dyDescent="0.3">
      <c r="B23" s="460"/>
      <c r="C23" s="460"/>
      <c r="D23" s="568"/>
      <c r="E23" s="568"/>
      <c r="F23" s="568"/>
      <c r="G23" s="568"/>
      <c r="H23" s="568"/>
      <c r="I23" s="568"/>
      <c r="J23" s="568"/>
    </row>
    <row r="27" spans="2:10" ht="17.25" customHeight="1" x14ac:dyDescent="0.3"/>
    <row r="28" spans="2:10" ht="17.25" customHeight="1" x14ac:dyDescent="0.3"/>
    <row r="29" spans="2:10" ht="27" customHeight="1" x14ac:dyDescent="0.3"/>
    <row r="30" spans="2:10" ht="27" customHeight="1" x14ac:dyDescent="0.3"/>
    <row r="31" spans="2:10" ht="27" customHeight="1" x14ac:dyDescent="0.3"/>
    <row r="32" spans="2:10" ht="16.5" customHeight="1" x14ac:dyDescent="0.3"/>
    <row r="40" ht="27" customHeight="1" x14ac:dyDescent="0.3"/>
    <row r="42" ht="27" customHeight="1" x14ac:dyDescent="0.3"/>
    <row r="43" ht="16.5" customHeight="1" x14ac:dyDescent="0.3"/>
    <row r="44" ht="27" customHeight="1" x14ac:dyDescent="0.3"/>
    <row r="45" ht="27" customHeight="1" x14ac:dyDescent="0.3"/>
    <row r="46" ht="27" customHeight="1" x14ac:dyDescent="0.3"/>
    <row r="47" ht="17.25" customHeight="1" x14ac:dyDescent="0.3"/>
    <row r="48" ht="16.5" customHeight="1" x14ac:dyDescent="0.3"/>
  </sheetData>
  <dataValidations disablePrompts="1" count="20">
    <dataValidation type="list" showInputMessage="1" showErrorMessage="1" errorTitle="Invalid &quot;ESA CODE&quot;" error="The value should not be modified!" promptTitle="This data should not be modified!" prompt=" " sqref="C9">
      <formula1>"D.1"</formula1>
    </dataValidation>
    <dataValidation type="custom" showInputMessage="1" showErrorMessage="1" errorTitle="Invalid &quot;ESA CODE&quot;" error="The value should not be modified!" promptTitle="This data should not be modified!" prompt=" " sqref="C8">
      <formula1>ISBLANK($B$8)</formula1>
    </dataValidation>
    <dataValidation type="custom" showInputMessage="1" showErrorMessage="1" errorTitle="Invalid &quot;ESA CODE&quot;" error="The value should not be modified!" promptTitle="This data should not be modified!" prompt=" " sqref="C7">
      <formula1>ISBLANK($B$7)</formula1>
    </dataValidation>
    <dataValidation type="custom" showInputMessage="1" showErrorMessage="1" errorTitle="Invalid &quot;ESA CODE&quot;" error="The value should not be modified!" promptTitle="This data should not be modified!" prompt=" " sqref="C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C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C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C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C22">
      <formula1>ISBLANK($B$22)</formula1>
    </dataValidation>
    <dataValidation type="custom" showInputMessage="1" showErrorMessage="1" errorTitle="Invalid &quot;ESA CODE&quot;" error="The value should not be modified!" promptTitle="This data should not be modified!" prompt=" " sqref="C21">
      <formula1>ISBLANK($B$21)</formula1>
    </dataValidation>
    <dataValidation type="custom" showInputMessage="1" showErrorMessage="1" errorTitle="Invalid &quot;ESA CODE&quot;" error="The value should not be modified!" promptTitle="This data should not be modified!" prompt=" " sqref="C20">
      <formula1>ISBLANK($B$20)</formula1>
    </dataValidation>
    <dataValidation type="custom" showInputMessage="1" showErrorMessage="1" errorTitle="Invalid &quot;ESA CODE&quot;" error="The value should not be modified!" promptTitle="This data should not be modified!" prompt=" " sqref="C19">
      <formula1>ISBLANK($B$19)</formula1>
    </dataValidation>
    <dataValidation type="list" showInputMessage="1" showErrorMessage="1" errorTitle="Invalid &quot;ESA CODE&quot;" error="The value should not be modified!" promptTitle="This data should not be modified!" prompt=" " sqref="C18">
      <formula1>"D.9"</formula1>
    </dataValidation>
    <dataValidation type="list" showInputMessage="1" showErrorMessage="1" errorTitle="Invalid &quot;ESA CODE&quot;" error="The value should not be modified!" promptTitle="This data should not be modified!" prompt=" " sqref="C17">
      <formula1>"P.51g"</formula1>
    </dataValidation>
    <dataValidation type="custom" showInputMessage="1" showErrorMessage="1" errorTitle="Invalid &quot;ESA CODE&quot;" error="The value should not be modified!" promptTitle="This data should not be modified!" prompt=" " sqref="C16">
      <formula1>ISBLANK($B$16)</formula1>
    </dataValidation>
    <dataValidation type="custom" showInputMessage="1" showErrorMessage="1" errorTitle="Invalid &quot;ESA CODE&quot;" error="The value should not be modified!" promptTitle="This data should not be modified!" prompt=" " sqref="C15">
      <formula1>ISBLANK($B$15)</formula1>
    </dataValidation>
    <dataValidation type="list" showInputMessage="1" showErrorMessage="1" errorTitle="Invalid &quot;ESA CODE&quot;" error="The value should not be modified!" promptTitle="This data should not be modified!" prompt=" " sqref="C14">
      <formula1>"D.7"</formula1>
    </dataValidation>
    <dataValidation type="list" showInputMessage="1" showErrorMessage="1" errorTitle="Invalid &quot;ESA CODE&quot;" error="The value should not be modified!" promptTitle="This data should not be modified!" prompt=" " sqref="C13">
      <formula1>"D.3"</formula1>
    </dataValidation>
    <dataValidation type="list" showInputMessage="1" showErrorMessage="1" errorTitle="Invalid &quot;ESA CODE&quot;" error="The value should not be modified!" promptTitle="This data should not be modified!" prompt=" " sqref="C12">
      <formula1>"D.41"</formula1>
    </dataValidation>
    <dataValidation type="list" showInputMessage="1" showErrorMessage="1" errorTitle="Invalid &quot;ESA CODE&quot;" error="The value should not be modified!" promptTitle="This data should not be modified!" prompt=" " sqref="C11">
      <formula1>"D.62+D.632"</formula1>
    </dataValidation>
    <dataValidation type="list" showInputMessage="1" showErrorMessage="1" errorTitle="Invalid &quot;ESA CODE&quot;" error="The value should not be modified!" promptTitle="This data should not be modified!" prompt=" " sqref="C10">
      <formula1>"P.2"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tabColor rgb="FFFF0000"/>
  </sheetPr>
  <dimension ref="A1:U79"/>
  <sheetViews>
    <sheetView topLeftCell="L1" zoomScaleNormal="100" workbookViewId="0">
      <selection activeCell="L14" sqref="L14"/>
    </sheetView>
  </sheetViews>
  <sheetFormatPr defaultRowHeight="14" x14ac:dyDescent="0.3"/>
  <cols>
    <col min="1" max="1" width="64.69921875" bestFit="1" customWidth="1"/>
    <col min="4" max="4" width="7.09765625" bestFit="1" customWidth="1"/>
    <col min="5" max="5" width="13.59765625" style="3" customWidth="1"/>
    <col min="6" max="6" width="4.09765625" style="3" bestFit="1" customWidth="1"/>
    <col min="7" max="7" width="3.09765625" customWidth="1"/>
    <col min="8" max="8" width="25.09765625" customWidth="1"/>
    <col min="10" max="10" width="7.296875" bestFit="1" customWidth="1"/>
    <col min="11" max="11" width="3.09765625" customWidth="1"/>
    <col min="12" max="12" width="43.69921875" customWidth="1"/>
    <col min="13" max="13" width="10.09765625" bestFit="1" customWidth="1"/>
    <col min="14" max="15" width="9.09765625" style="3"/>
    <col min="16" max="16" width="44.8984375" style="3" customWidth="1"/>
    <col min="17" max="18" width="9.09765625" style="3"/>
    <col min="19" max="19" width="45" style="3" customWidth="1"/>
  </cols>
  <sheetData>
    <row r="1" spans="1:20" x14ac:dyDescent="0.3">
      <c r="A1" s="236" t="s">
        <v>318</v>
      </c>
      <c r="B1" s="517" t="s">
        <v>29</v>
      </c>
      <c r="C1" s="519" t="s">
        <v>3</v>
      </c>
      <c r="H1" s="521" t="s">
        <v>319</v>
      </c>
      <c r="I1" s="522"/>
      <c r="J1" s="523"/>
    </row>
    <row r="2" spans="1:20" ht="14.5" thickBot="1" x14ac:dyDescent="0.35">
      <c r="A2" s="237" t="s">
        <v>320</v>
      </c>
      <c r="B2" s="518"/>
      <c r="C2" s="520"/>
      <c r="H2" s="524" t="s">
        <v>321</v>
      </c>
      <c r="I2" s="525"/>
      <c r="J2" s="238">
        <v>-2000394</v>
      </c>
      <c r="L2" s="239" t="s">
        <v>322</v>
      </c>
      <c r="M2" s="240">
        <f>J2/1000</f>
        <v>-2000.394</v>
      </c>
      <c r="N2" s="241"/>
    </row>
    <row r="3" spans="1:20" ht="14.5" thickBot="1" x14ac:dyDescent="0.35">
      <c r="A3" s="242" t="s">
        <v>323</v>
      </c>
      <c r="B3" s="243">
        <v>-2000</v>
      </c>
      <c r="C3" s="244">
        <v>-2.64</v>
      </c>
      <c r="H3" s="526" t="s">
        <v>324</v>
      </c>
      <c r="I3" s="527"/>
      <c r="J3" s="245">
        <v>-1150005</v>
      </c>
      <c r="L3" s="239" t="s">
        <v>325</v>
      </c>
      <c r="M3" s="240">
        <f>M4+M17</f>
        <v>-198.86999999999998</v>
      </c>
      <c r="N3" s="246">
        <f>N34-M2</f>
        <v>-198.7679999999998</v>
      </c>
      <c r="O3" s="247">
        <f>N3-M3</f>
        <v>0.1020000000001744</v>
      </c>
      <c r="P3" s="129" t="str">
        <f>L2</f>
        <v>Schválený rozpočet VS schodok (ESA95)</v>
      </c>
      <c r="Q3" s="248">
        <f>M2</f>
        <v>-2000.394</v>
      </c>
      <c r="S3" s="129" t="str">
        <f>P3</f>
        <v>Schválený rozpočet VS schodok (ESA95)</v>
      </c>
      <c r="T3" s="248">
        <f>Q3</f>
        <v>-2000.394</v>
      </c>
    </row>
    <row r="4" spans="1:20" x14ac:dyDescent="0.3">
      <c r="A4" s="249" t="s">
        <v>326</v>
      </c>
      <c r="B4" s="250">
        <v>639</v>
      </c>
      <c r="C4" s="251">
        <v>0.85</v>
      </c>
      <c r="H4" s="515" t="s">
        <v>327</v>
      </c>
      <c r="I4" s="516"/>
      <c r="J4" s="252">
        <v>787237</v>
      </c>
      <c r="M4" s="253">
        <f>M5+M7+M16</f>
        <v>-43.900000000000006</v>
      </c>
      <c r="N4" s="254">
        <f>B5+B16+B20+B25-M4</f>
        <v>-9.9999999999994316E-2</v>
      </c>
      <c r="O4" s="255" t="s">
        <v>328</v>
      </c>
      <c r="P4" s="129" t="str">
        <f>L3</f>
        <v>Zmeny oproti schválenému rozpočtu</v>
      </c>
      <c r="Q4" s="248">
        <f>Q5+Q6+Q15+Q16+Q17+Q18+Q19+Q20+Q25</f>
        <v>-198.86999999999995</v>
      </c>
      <c r="S4" s="129" t="str">
        <f t="shared" ref="S4:S31" si="0">P4</f>
        <v>Zmeny oproti schválenému rozpočtu</v>
      </c>
      <c r="T4" s="248">
        <f t="shared" ref="T4:T31" si="1">Q4</f>
        <v>-198.86999999999995</v>
      </c>
    </row>
    <row r="5" spans="1:20" x14ac:dyDescent="0.3">
      <c r="A5" s="256" t="s">
        <v>329</v>
      </c>
      <c r="B5" s="257">
        <v>705</v>
      </c>
      <c r="C5" s="251">
        <v>0.94</v>
      </c>
      <c r="E5" s="3" t="str">
        <f>A5</f>
        <v>Daňové a odvodové príjmy verejnej správy</v>
      </c>
      <c r="F5" s="3">
        <f>B5</f>
        <v>705</v>
      </c>
      <c r="H5" s="528" t="s">
        <v>330</v>
      </c>
      <c r="I5" s="529"/>
      <c r="J5" s="258">
        <v>362768</v>
      </c>
      <c r="L5" s="259" t="s">
        <v>329</v>
      </c>
      <c r="M5" s="260">
        <f>B5</f>
        <v>705</v>
      </c>
      <c r="P5" s="259" t="str">
        <f>L5</f>
        <v>Daňové a odvodové príjmy verejnej správy</v>
      </c>
      <c r="Q5" s="261">
        <f>M5+M6</f>
        <v>440</v>
      </c>
      <c r="S5" s="259" t="str">
        <f t="shared" si="0"/>
        <v>Daňové a odvodové príjmy verejnej správy</v>
      </c>
      <c r="T5" s="261">
        <f t="shared" si="1"/>
        <v>440</v>
      </c>
    </row>
    <row r="6" spans="1:20" x14ac:dyDescent="0.3">
      <c r="A6" s="262" t="s">
        <v>331</v>
      </c>
      <c r="B6" s="314">
        <v>587</v>
      </c>
      <c r="C6" s="264">
        <v>0.78</v>
      </c>
      <c r="E6" s="265" t="s">
        <v>332</v>
      </c>
      <c r="F6" s="3">
        <v>-263</v>
      </c>
      <c r="H6" s="515" t="s">
        <v>333</v>
      </c>
      <c r="I6" s="516"/>
      <c r="J6" s="252">
        <v>621044</v>
      </c>
      <c r="L6" s="265" t="s">
        <v>334</v>
      </c>
      <c r="M6" s="266">
        <f>B33</f>
        <v>-265</v>
      </c>
      <c r="P6" s="129" t="str">
        <f t="shared" ref="P6:P15" si="2">L7</f>
        <v>Vybrané nedaňové príjmy</v>
      </c>
      <c r="Q6" s="248">
        <f t="shared" ref="Q6:Q15" si="3">M7</f>
        <v>-667.91800000000001</v>
      </c>
      <c r="S6" s="129" t="str">
        <f t="shared" si="0"/>
        <v>Vybrané nedaňové príjmy</v>
      </c>
      <c r="T6" s="248">
        <f t="shared" si="1"/>
        <v>-667.91800000000001</v>
      </c>
    </row>
    <row r="7" spans="1:20" x14ac:dyDescent="0.3">
      <c r="A7" s="262" t="s">
        <v>335</v>
      </c>
      <c r="B7" s="263">
        <v>210</v>
      </c>
      <c r="C7" s="264">
        <v>0.28000000000000003</v>
      </c>
      <c r="E7" s="3" t="s">
        <v>336</v>
      </c>
      <c r="H7" s="515" t="s">
        <v>337</v>
      </c>
      <c r="I7" s="516"/>
      <c r="J7" s="252">
        <v>-263614</v>
      </c>
      <c r="L7" s="129" t="s">
        <v>338</v>
      </c>
      <c r="M7" s="267">
        <f>M8+M12+M14+M13+M15</f>
        <v>-667.91800000000001</v>
      </c>
      <c r="P7" s="265" t="str">
        <f t="shared" si="2"/>
        <v>Výpadok príjmov z dividend</v>
      </c>
      <c r="Q7" s="4">
        <f t="shared" si="3"/>
        <v>-570.91800000000001</v>
      </c>
      <c r="S7" s="265" t="str">
        <f t="shared" si="0"/>
        <v>Výpadok príjmov z dividend</v>
      </c>
      <c r="T7" s="4">
        <f t="shared" si="1"/>
        <v>-570.91800000000001</v>
      </c>
    </row>
    <row r="8" spans="1:20" x14ac:dyDescent="0.3">
      <c r="A8" s="262" t="s">
        <v>339</v>
      </c>
      <c r="B8" s="263">
        <v>-58</v>
      </c>
      <c r="C8" s="264">
        <v>-0.08</v>
      </c>
      <c r="E8" s="265" t="s">
        <v>340</v>
      </c>
      <c r="F8" s="268">
        <v>-570.91800000000001</v>
      </c>
      <c r="H8" s="515" t="s">
        <v>341</v>
      </c>
      <c r="I8" s="516"/>
      <c r="J8" s="252">
        <v>-557737</v>
      </c>
      <c r="L8" s="265" t="s">
        <v>342</v>
      </c>
      <c r="M8" s="269">
        <v>-570.91800000000001</v>
      </c>
      <c r="P8" s="140" t="str">
        <f t="shared" si="2"/>
        <v xml:space="preserve"> - SPP</v>
      </c>
      <c r="Q8" s="4">
        <f t="shared" si="3"/>
        <v>-467.72500000000002</v>
      </c>
      <c r="S8" s="140" t="str">
        <f t="shared" si="0"/>
        <v xml:space="preserve"> - SPP</v>
      </c>
      <c r="T8" s="4">
        <f t="shared" si="1"/>
        <v>-467.72500000000002</v>
      </c>
    </row>
    <row r="9" spans="1:20" x14ac:dyDescent="0.3">
      <c r="A9" s="262" t="s">
        <v>343</v>
      </c>
      <c r="B9" s="263">
        <v>-34</v>
      </c>
      <c r="C9" s="264">
        <v>-0.05</v>
      </c>
      <c r="E9" s="140" t="s">
        <v>344</v>
      </c>
      <c r="F9" s="268">
        <v>-365.32499999999999</v>
      </c>
      <c r="H9" s="515" t="s">
        <v>345</v>
      </c>
      <c r="I9" s="516"/>
      <c r="J9" s="252">
        <v>445059</v>
      </c>
      <c r="L9" s="140" t="s">
        <v>344</v>
      </c>
      <c r="M9" s="268">
        <f>-365.325-102.4</f>
        <v>-467.72500000000002</v>
      </c>
      <c r="P9" s="140" t="str">
        <f t="shared" si="2"/>
        <v xml:space="preserve"> - SEPS</v>
      </c>
      <c r="Q9" s="4">
        <f t="shared" si="3"/>
        <v>-78.177000000000007</v>
      </c>
      <c r="S9" s="140" t="str">
        <f t="shared" si="0"/>
        <v xml:space="preserve"> - SEPS</v>
      </c>
      <c r="T9" s="4">
        <f t="shared" si="1"/>
        <v>-78.177000000000007</v>
      </c>
    </row>
    <row r="10" spans="1:20" x14ac:dyDescent="0.3">
      <c r="A10" s="256" t="s">
        <v>346</v>
      </c>
      <c r="B10" s="257">
        <v>23</v>
      </c>
      <c r="C10" s="251">
        <v>0.03</v>
      </c>
      <c r="E10" s="140" t="s">
        <v>347</v>
      </c>
      <c r="F10" s="268">
        <v>-78.177000000000007</v>
      </c>
      <c r="H10" s="515" t="s">
        <v>348</v>
      </c>
      <c r="I10" s="516"/>
      <c r="J10" s="252">
        <f>SUM(J11:J17)</f>
        <v>-138585</v>
      </c>
      <c r="L10" s="140" t="s">
        <v>347</v>
      </c>
      <c r="M10" s="268">
        <v>-78.177000000000007</v>
      </c>
      <c r="P10" s="140" t="str">
        <f t="shared" si="2"/>
        <v xml:space="preserve"> - ostatné</v>
      </c>
      <c r="Q10" s="4">
        <f t="shared" si="3"/>
        <v>-25.015999999999991</v>
      </c>
      <c r="S10" s="140" t="str">
        <f t="shared" si="0"/>
        <v xml:space="preserve"> - ostatné</v>
      </c>
      <c r="T10" s="4">
        <f t="shared" si="1"/>
        <v>-25.015999999999991</v>
      </c>
    </row>
    <row r="11" spans="1:20" x14ac:dyDescent="0.3">
      <c r="A11" s="270" t="s">
        <v>349</v>
      </c>
      <c r="B11" s="271">
        <v>683</v>
      </c>
      <c r="C11" s="272">
        <v>0.91</v>
      </c>
      <c r="E11" s="140" t="s">
        <v>350</v>
      </c>
      <c r="F11" s="268">
        <v>-127.416</v>
      </c>
      <c r="H11" s="530" t="s">
        <v>351</v>
      </c>
      <c r="I11" s="531"/>
      <c r="J11" s="273">
        <v>464</v>
      </c>
      <c r="L11" s="140" t="s">
        <v>1</v>
      </c>
      <c r="M11" s="268">
        <f>-127.416+102.4</f>
        <v>-25.015999999999991</v>
      </c>
      <c r="P11" s="265" t="str">
        <f t="shared" si="2"/>
        <v>Výpadok z predaja emisných kvót</v>
      </c>
      <c r="Q11" s="4">
        <f t="shared" si="3"/>
        <v>-61</v>
      </c>
      <c r="S11" s="265" t="str">
        <f t="shared" si="0"/>
        <v>Výpadok z predaja emisných kvót</v>
      </c>
      <c r="T11" s="4">
        <f t="shared" si="1"/>
        <v>-61</v>
      </c>
    </row>
    <row r="12" spans="1:20" x14ac:dyDescent="0.3">
      <c r="A12" s="262" t="s">
        <v>352</v>
      </c>
      <c r="B12" s="274">
        <v>308</v>
      </c>
      <c r="C12" s="264">
        <v>0.41</v>
      </c>
      <c r="E12" s="265" t="s">
        <v>353</v>
      </c>
      <c r="H12" s="530" t="s">
        <v>354</v>
      </c>
      <c r="I12" s="531"/>
      <c r="J12" s="273">
        <v>21425</v>
      </c>
      <c r="L12" s="265" t="s">
        <v>353</v>
      </c>
      <c r="M12" s="275">
        <f>B24</f>
        <v>-61</v>
      </c>
      <c r="P12" s="265" t="str">
        <f t="shared" si="2"/>
        <v>Výpadok z predaja digitálnej dividendy</v>
      </c>
      <c r="Q12" s="4">
        <f t="shared" si="3"/>
        <v>-87</v>
      </c>
      <c r="S12" s="265" t="str">
        <f t="shared" si="0"/>
        <v>Výpadok z predaja digitálnej dividendy</v>
      </c>
      <c r="T12" s="4">
        <f t="shared" si="1"/>
        <v>-87</v>
      </c>
    </row>
    <row r="13" spans="1:20" x14ac:dyDescent="0.3">
      <c r="A13" s="262" t="s">
        <v>355</v>
      </c>
      <c r="B13" s="274">
        <v>243</v>
      </c>
      <c r="C13" s="264">
        <v>0.32</v>
      </c>
      <c r="H13" s="530" t="s">
        <v>356</v>
      </c>
      <c r="I13" s="531"/>
      <c r="J13" s="273">
        <v>-126839</v>
      </c>
      <c r="L13" s="265" t="s">
        <v>357</v>
      </c>
      <c r="M13" s="275">
        <f>B22</f>
        <v>-87</v>
      </c>
      <c r="P13" s="265" t="str">
        <f t="shared" si="2"/>
        <v>Pokuta PMÚ - dopr. kartel</v>
      </c>
      <c r="Q13" s="4">
        <f t="shared" si="3"/>
        <v>45</v>
      </c>
      <c r="S13" s="265" t="str">
        <f t="shared" si="0"/>
        <v>Pokuta PMÚ - dopr. kartel</v>
      </c>
      <c r="T13" s="4">
        <f t="shared" si="1"/>
        <v>45</v>
      </c>
    </row>
    <row r="14" spans="1:20" x14ac:dyDescent="0.3">
      <c r="A14" s="262" t="s">
        <v>358</v>
      </c>
      <c r="B14" s="274">
        <v>81</v>
      </c>
      <c r="C14" s="264">
        <v>0.11</v>
      </c>
      <c r="H14" s="530" t="s">
        <v>359</v>
      </c>
      <c r="I14" s="531"/>
      <c r="J14" s="273">
        <v>1706</v>
      </c>
      <c r="L14" s="265" t="s">
        <v>360</v>
      </c>
      <c r="M14" s="275">
        <f>B18</f>
        <v>45</v>
      </c>
      <c r="P14" s="265" t="str">
        <f t="shared" si="2"/>
        <v>Ostatné</v>
      </c>
      <c r="Q14" s="4">
        <f t="shared" si="3"/>
        <v>6</v>
      </c>
      <c r="S14" s="265" t="str">
        <f t="shared" si="0"/>
        <v>Ostatné</v>
      </c>
      <c r="T14" s="4">
        <f t="shared" si="1"/>
        <v>6</v>
      </c>
    </row>
    <row r="15" spans="1:20" x14ac:dyDescent="0.3">
      <c r="A15" s="262" t="s">
        <v>361</v>
      </c>
      <c r="B15" s="274">
        <v>51</v>
      </c>
      <c r="C15" s="264">
        <v>7.0000000000000007E-2</v>
      </c>
      <c r="H15" s="530" t="s">
        <v>362</v>
      </c>
      <c r="I15" s="531"/>
      <c r="J15" s="273">
        <f>163880-250000</f>
        <v>-86120</v>
      </c>
      <c r="L15" s="265" t="s">
        <v>363</v>
      </c>
      <c r="M15" s="275">
        <f>B17+B23+B19+B26</f>
        <v>6</v>
      </c>
      <c r="P15" s="129" t="str">
        <f t="shared" si="2"/>
        <v>Korekcie k EÚ fondom (zníženie EU príjmov)</v>
      </c>
      <c r="Q15" s="248">
        <f t="shared" si="3"/>
        <v>-80.981999999999999</v>
      </c>
      <c r="S15" s="129" t="str">
        <f t="shared" si="0"/>
        <v>Korekcie k EÚ fondom (zníženie EU príjmov)</v>
      </c>
      <c r="T15" s="248">
        <f t="shared" si="1"/>
        <v>-80.981999999999999</v>
      </c>
    </row>
    <row r="16" spans="1:20" x14ac:dyDescent="0.3">
      <c r="A16" s="270" t="s">
        <v>364</v>
      </c>
      <c r="B16" s="276">
        <v>126</v>
      </c>
      <c r="C16" s="272">
        <v>0.17</v>
      </c>
      <c r="H16" s="530" t="s">
        <v>365</v>
      </c>
      <c r="I16" s="531"/>
      <c r="J16" s="273">
        <f>-63400+86120</f>
        <v>22720</v>
      </c>
      <c r="L16" s="129" t="s">
        <v>366</v>
      </c>
      <c r="M16" s="277">
        <f>J40/1000</f>
        <v>-80.981999999999999</v>
      </c>
      <c r="N16" s="267"/>
      <c r="P16" s="129" t="str">
        <f t="shared" ref="P16:Q18" si="4">L18</f>
        <v xml:space="preserve">Úspora výdavkov na spolufinancovanie a do rozpočtu EÚ </v>
      </c>
      <c r="Q16" s="248">
        <f t="shared" si="4"/>
        <v>234</v>
      </c>
      <c r="S16" s="129" t="str">
        <f t="shared" si="0"/>
        <v xml:space="preserve">Úspora výdavkov na spolufinancovanie a do rozpočtu EÚ </v>
      </c>
      <c r="T16" s="248">
        <f t="shared" si="1"/>
        <v>234</v>
      </c>
    </row>
    <row r="17" spans="1:21" x14ac:dyDescent="0.3">
      <c r="A17" s="262" t="s">
        <v>301</v>
      </c>
      <c r="B17" s="263">
        <v>60</v>
      </c>
      <c r="C17" s="264">
        <v>0.08</v>
      </c>
      <c r="E17" s="3" t="s">
        <v>367</v>
      </c>
      <c r="F17" s="3">
        <f>B17</f>
        <v>60</v>
      </c>
      <c r="H17" s="530" t="s">
        <v>368</v>
      </c>
      <c r="I17" s="531"/>
      <c r="J17" s="273">
        <v>28059</v>
      </c>
      <c r="M17" s="253">
        <f>M18+M19+M20+M21+M22+N24+M29+M23</f>
        <v>-154.96999999999997</v>
      </c>
      <c r="N17" s="278">
        <f>B29+B39+B44+B53+B11+B34+B35+B36+B37-M17</f>
        <v>-3.0000000000029559E-2</v>
      </c>
      <c r="O17" s="255" t="s">
        <v>328</v>
      </c>
      <c r="P17" s="129" t="str">
        <f t="shared" si="4"/>
        <v>Dlh zdravotníckych zariadení</v>
      </c>
      <c r="Q17" s="248">
        <f t="shared" si="4"/>
        <v>-60</v>
      </c>
      <c r="S17" s="129" t="str">
        <f t="shared" si="0"/>
        <v>Dlh zdravotníckych zariadení</v>
      </c>
      <c r="T17" s="248">
        <f t="shared" si="1"/>
        <v>-60</v>
      </c>
    </row>
    <row r="18" spans="1:21" x14ac:dyDescent="0.3">
      <c r="A18" s="262" t="s">
        <v>369</v>
      </c>
      <c r="B18" s="279">
        <v>45</v>
      </c>
      <c r="C18" s="264">
        <v>0.06</v>
      </c>
      <c r="E18" s="3" t="s">
        <v>360</v>
      </c>
      <c r="F18" s="3">
        <f>B18</f>
        <v>45</v>
      </c>
      <c r="H18" s="515" t="s">
        <v>370</v>
      </c>
      <c r="I18" s="516"/>
      <c r="J18" s="252">
        <v>20382</v>
      </c>
      <c r="L18" s="280" t="s">
        <v>371</v>
      </c>
      <c r="M18" s="281">
        <f>SUM(B34:B35)</f>
        <v>234</v>
      </c>
      <c r="P18" s="129" t="str">
        <f t="shared" si="4"/>
        <v>Šetrenie z dlhovej brzdy (viazanie 3%)</v>
      </c>
      <c r="Q18" s="248">
        <f t="shared" si="4"/>
        <v>304.875</v>
      </c>
      <c r="S18" s="129" t="str">
        <f t="shared" si="0"/>
        <v>Šetrenie z dlhovej brzdy (viazanie 3%)</v>
      </c>
      <c r="T18" s="248">
        <f t="shared" si="1"/>
        <v>304.875</v>
      </c>
    </row>
    <row r="19" spans="1:21" x14ac:dyDescent="0.3">
      <c r="A19" s="262" t="s">
        <v>372</v>
      </c>
      <c r="B19" s="282">
        <v>21</v>
      </c>
      <c r="C19" s="264">
        <v>0.03</v>
      </c>
      <c r="H19" s="515" t="s">
        <v>373</v>
      </c>
      <c r="I19" s="516"/>
      <c r="J19" s="252">
        <v>191394</v>
      </c>
      <c r="L19" s="283" t="s">
        <v>374</v>
      </c>
      <c r="M19" s="269">
        <f>J41/1000</f>
        <v>-60</v>
      </c>
      <c r="P19" s="267" t="str">
        <f>L22</f>
        <v>Nižšie transfery štátneho rozpočtu a ostatné</v>
      </c>
      <c r="Q19" s="248">
        <f>M22+M21</f>
        <v>21.244999999999997</v>
      </c>
      <c r="S19" s="267" t="str">
        <f t="shared" si="0"/>
        <v>Nižšie transfery štátneho rozpočtu a ostatné</v>
      </c>
      <c r="T19" s="248">
        <f t="shared" si="1"/>
        <v>21.244999999999997</v>
      </c>
    </row>
    <row r="20" spans="1:21" x14ac:dyDescent="0.3">
      <c r="A20" s="270" t="s">
        <v>375</v>
      </c>
      <c r="B20" s="276">
        <v>-786</v>
      </c>
      <c r="C20" s="272">
        <v>-1.05</v>
      </c>
      <c r="H20" s="515" t="s">
        <v>376</v>
      </c>
      <c r="I20" s="516"/>
      <c r="J20" s="252">
        <f>J21+J22</f>
        <v>64083</v>
      </c>
      <c r="L20" s="283" t="s">
        <v>377</v>
      </c>
      <c r="M20" s="269">
        <f>J29/1000</f>
        <v>304.875</v>
      </c>
      <c r="P20" s="129" t="str">
        <f t="shared" ref="P20:P30" si="5">L24</f>
        <v>Hospodárenie nových subjektov VS</v>
      </c>
      <c r="Q20" s="248">
        <f>N24</f>
        <v>-99.089999999999975</v>
      </c>
      <c r="S20" s="129" t="s">
        <v>470</v>
      </c>
      <c r="T20" s="248">
        <f>Q21+Q22+Q23+Q24+Q25</f>
        <v>-390.09</v>
      </c>
      <c r="U20">
        <v>-12</v>
      </c>
    </row>
    <row r="21" spans="1:21" x14ac:dyDescent="0.3">
      <c r="A21" s="262" t="s">
        <v>378</v>
      </c>
      <c r="B21" s="279">
        <v>-571</v>
      </c>
      <c r="C21" s="264">
        <v>-0.76</v>
      </c>
      <c r="H21" s="530" t="s">
        <v>379</v>
      </c>
      <c r="I21" s="531"/>
      <c r="J21" s="273">
        <f>64083-21500</f>
        <v>42583</v>
      </c>
      <c r="L21" s="283" t="s">
        <v>380</v>
      </c>
      <c r="M21" s="269">
        <v>-6</v>
      </c>
      <c r="O21" s="140"/>
      <c r="P21" s="285" t="str">
        <f t="shared" si="5"/>
        <v>Dopravné podniky miest (BA, BB, ZA, KE)</v>
      </c>
      <c r="Q21" s="4">
        <f>N25</f>
        <v>-155</v>
      </c>
      <c r="S21" s="285"/>
      <c r="T21" s="4"/>
    </row>
    <row r="22" spans="1:21" x14ac:dyDescent="0.3">
      <c r="A22" s="262" t="s">
        <v>381</v>
      </c>
      <c r="B22" s="279">
        <v>-87</v>
      </c>
      <c r="C22" s="264">
        <v>-0.12</v>
      </c>
      <c r="E22" s="3" t="s">
        <v>382</v>
      </c>
      <c r="F22" s="3">
        <f>B22</f>
        <v>-87</v>
      </c>
      <c r="H22" s="530" t="s">
        <v>383</v>
      </c>
      <c r="I22" s="531"/>
      <c r="J22" s="273">
        <v>21500</v>
      </c>
      <c r="L22" s="283" t="s">
        <v>469</v>
      </c>
      <c r="M22" s="268">
        <f>B53+B32+(D65+D66+D67+D68+D69+D70+D71+D74+D75)/1000</f>
        <v>27.244999999999997</v>
      </c>
      <c r="P22" s="285" t="str">
        <f t="shared" si="5"/>
        <v>Železnice SR</v>
      </c>
      <c r="Q22" s="4">
        <f>N26</f>
        <v>-5.5369999999999777</v>
      </c>
      <c r="S22" s="285"/>
      <c r="T22" s="4"/>
    </row>
    <row r="23" spans="1:21" x14ac:dyDescent="0.3">
      <c r="A23" s="262" t="s">
        <v>384</v>
      </c>
      <c r="B23" s="282">
        <v>-67</v>
      </c>
      <c r="C23" s="264">
        <v>-0.09</v>
      </c>
      <c r="H23" s="515" t="s">
        <v>385</v>
      </c>
      <c r="I23" s="516"/>
      <c r="J23" s="252">
        <v>137959</v>
      </c>
      <c r="L23" s="283" t="s">
        <v>465</v>
      </c>
      <c r="M23" s="284">
        <f>B33</f>
        <v>-265</v>
      </c>
      <c r="P23" s="285" t="str">
        <f t="shared" si="5"/>
        <v>Národná diaľničná spoločnosť, a. s.</v>
      </c>
      <c r="Q23" s="4">
        <f>N27</f>
        <v>44.447000000000003</v>
      </c>
      <c r="S23" s="285"/>
      <c r="T23" s="4"/>
    </row>
    <row r="24" spans="1:21" x14ac:dyDescent="0.3">
      <c r="A24" s="262" t="s">
        <v>386</v>
      </c>
      <c r="B24" s="279">
        <v>-61</v>
      </c>
      <c r="C24" s="264">
        <v>-0.08</v>
      </c>
      <c r="E24" s="3" t="s">
        <v>387</v>
      </c>
      <c r="F24" s="3">
        <f>B24</f>
        <v>-61</v>
      </c>
      <c r="H24" s="515" t="s">
        <v>388</v>
      </c>
      <c r="I24" s="516"/>
      <c r="J24" s="252">
        <f>SUM(J25:J29)</f>
        <v>250044</v>
      </c>
      <c r="L24" s="283" t="s">
        <v>389</v>
      </c>
      <c r="M24" s="286">
        <f>M25+M26+M27+M28</f>
        <v>1.8899999999999992</v>
      </c>
      <c r="N24" s="268">
        <f>N25+N26+N27+N28</f>
        <v>-99.089999999999975</v>
      </c>
      <c r="P24" s="285" t="str">
        <f t="shared" si="5"/>
        <v>Agentúra pre núdzové zásoby ropy a ropných výrobkov</v>
      </c>
      <c r="Q24" s="4">
        <f>N28</f>
        <v>17</v>
      </c>
      <c r="S24" s="285"/>
      <c r="T24" s="4"/>
    </row>
    <row r="25" spans="1:21" x14ac:dyDescent="0.3">
      <c r="A25" s="256" t="s">
        <v>390</v>
      </c>
      <c r="B25" s="257">
        <v>-89</v>
      </c>
      <c r="C25" s="251">
        <v>-0.12</v>
      </c>
      <c r="H25" s="530" t="s">
        <v>391</v>
      </c>
      <c r="I25" s="531"/>
      <c r="J25" s="273">
        <v>-44841</v>
      </c>
      <c r="L25" s="285" t="str">
        <f>H45</f>
        <v>Dopravné podniky miest (BA, BB, ZA, KE)</v>
      </c>
      <c r="M25" s="286">
        <f>J45/1000</f>
        <v>-32.170999999999999</v>
      </c>
      <c r="N25" s="268">
        <f>B14+B42</f>
        <v>-155</v>
      </c>
      <c r="O25" s="268"/>
      <c r="P25" s="287" t="str">
        <f t="shared" si="5"/>
        <v>Zhoršené hospodárenie ostatných subjektov</v>
      </c>
      <c r="Q25" s="248">
        <f t="shared" ref="Q25:Q30" si="6">M29</f>
        <v>-291</v>
      </c>
      <c r="S25" s="287"/>
      <c r="T25" s="248"/>
    </row>
    <row r="26" spans="1:21" x14ac:dyDescent="0.3">
      <c r="A26" s="262" t="s">
        <v>392</v>
      </c>
      <c r="B26" s="282">
        <v>-8</v>
      </c>
      <c r="C26" s="264">
        <v>-0.01</v>
      </c>
      <c r="H26" s="530" t="s">
        <v>393</v>
      </c>
      <c r="I26" s="531"/>
      <c r="J26" s="273">
        <f>277092-304875</f>
        <v>-27783</v>
      </c>
      <c r="L26" s="285" t="str">
        <f>H55</f>
        <v>Železnice SR</v>
      </c>
      <c r="M26" s="286">
        <f>J55/1000</f>
        <v>-6.96</v>
      </c>
      <c r="N26" s="268">
        <f>B12+B40+D72/1000</f>
        <v>-5.5369999999999777</v>
      </c>
      <c r="P26" s="285" t="str">
        <f t="shared" si="5"/>
        <v>Územná samospráva</v>
      </c>
      <c r="Q26" s="4">
        <f t="shared" si="6"/>
        <v>-25</v>
      </c>
      <c r="S26" s="285"/>
      <c r="T26" s="4"/>
    </row>
    <row r="27" spans="1:21" x14ac:dyDescent="0.3">
      <c r="A27" s="262" t="s">
        <v>394</v>
      </c>
      <c r="B27" s="279">
        <v>-81</v>
      </c>
      <c r="C27" s="264">
        <v>-0.11</v>
      </c>
      <c r="E27" s="3" t="s">
        <v>395</v>
      </c>
      <c r="F27" s="3">
        <f>B27</f>
        <v>-81</v>
      </c>
      <c r="H27" s="530" t="s">
        <v>396</v>
      </c>
      <c r="I27" s="531"/>
      <c r="J27" s="273">
        <v>30349</v>
      </c>
      <c r="L27" s="285" t="str">
        <f>H57</f>
        <v>Národná diaľničná spoločnosť, a. s.</v>
      </c>
      <c r="M27" s="286">
        <f>J57/1000</f>
        <v>37.177</v>
      </c>
      <c r="N27" s="268">
        <f>B13+B41+D73/1000</f>
        <v>44.447000000000003</v>
      </c>
      <c r="P27" s="285" t="str">
        <f t="shared" si="5"/>
        <v>Verejné zdravotné poistenie</v>
      </c>
      <c r="Q27" s="4">
        <f t="shared" si="6"/>
        <v>-117</v>
      </c>
      <c r="S27" s="285"/>
      <c r="T27" s="4"/>
    </row>
    <row r="28" spans="1:21" x14ac:dyDescent="0.3">
      <c r="A28" s="249" t="s">
        <v>397</v>
      </c>
      <c r="B28" s="250">
        <v>-838</v>
      </c>
      <c r="C28" s="251">
        <v>-1.1200000000000001</v>
      </c>
      <c r="H28" s="530" t="s">
        <v>398</v>
      </c>
      <c r="I28" s="531"/>
      <c r="J28" s="273">
        <f>-137173+124617</f>
        <v>-12556</v>
      </c>
      <c r="L28" s="285" t="str">
        <f>H58</f>
        <v>Agentúra pre núdzové zásoby ropy a ropných výrobkov</v>
      </c>
      <c r="M28" s="286">
        <f>J58/1000</f>
        <v>3.8439999999999999</v>
      </c>
      <c r="N28" s="268">
        <f>B15+B43</f>
        <v>17</v>
      </c>
      <c r="P28" s="285" t="str">
        <f t="shared" si="5"/>
        <v>Verejné vysoké školy</v>
      </c>
      <c r="Q28" s="4">
        <f t="shared" si="6"/>
        <v>-51</v>
      </c>
      <c r="S28" s="285"/>
      <c r="T28" s="4"/>
    </row>
    <row r="29" spans="1:21" x14ac:dyDescent="0.3">
      <c r="A29" s="256" t="s">
        <v>399</v>
      </c>
      <c r="B29" s="257">
        <v>705</v>
      </c>
      <c r="C29" s="251">
        <v>0.94</v>
      </c>
      <c r="H29" s="530" t="s">
        <v>400</v>
      </c>
      <c r="I29" s="531"/>
      <c r="J29" s="273">
        <v>304875</v>
      </c>
      <c r="L29" s="283" t="s">
        <v>401</v>
      </c>
      <c r="M29" s="268">
        <f>B44</f>
        <v>-291</v>
      </c>
      <c r="N29" s="288"/>
      <c r="P29" s="285" t="str">
        <f t="shared" si="5"/>
        <v>Ostatné</v>
      </c>
      <c r="Q29" s="4">
        <f t="shared" si="6"/>
        <v>-98</v>
      </c>
      <c r="S29" s="285"/>
      <c r="T29" s="4"/>
    </row>
    <row r="30" spans="1:21" x14ac:dyDescent="0.3">
      <c r="A30" s="262" t="s">
        <v>402</v>
      </c>
      <c r="B30" s="274">
        <v>564</v>
      </c>
      <c r="C30" s="264">
        <v>0.75</v>
      </c>
      <c r="H30" s="515" t="s">
        <v>403</v>
      </c>
      <c r="I30" s="516"/>
      <c r="J30" s="252">
        <v>-7489</v>
      </c>
      <c r="L30" s="285" t="s">
        <v>463</v>
      </c>
      <c r="M30" s="268">
        <f>B45</f>
        <v>-25</v>
      </c>
      <c r="P30" s="259" t="str">
        <f t="shared" si="5"/>
        <v>Očakávaný schodok VS (ESA2010)</v>
      </c>
      <c r="Q30" s="261">
        <f t="shared" si="6"/>
        <v>-2199.2640000000001</v>
      </c>
      <c r="S30" s="259" t="str">
        <f t="shared" si="0"/>
        <v>Očakávaný schodok VS (ESA2010)</v>
      </c>
      <c r="T30" s="261">
        <f t="shared" si="1"/>
        <v>-2199.2640000000001</v>
      </c>
    </row>
    <row r="31" spans="1:21" x14ac:dyDescent="0.3">
      <c r="A31" s="262" t="s">
        <v>404</v>
      </c>
      <c r="B31" s="279">
        <v>305</v>
      </c>
      <c r="C31" s="264">
        <v>0.41</v>
      </c>
      <c r="E31" s="3" t="s">
        <v>405</v>
      </c>
      <c r="F31" s="3">
        <f>B31</f>
        <v>305</v>
      </c>
      <c r="H31" s="515" t="s">
        <v>406</v>
      </c>
      <c r="I31" s="516"/>
      <c r="J31" s="252">
        <v>-30344</v>
      </c>
      <c r="L31" s="285" t="s">
        <v>407</v>
      </c>
      <c r="M31" s="268">
        <f>B47</f>
        <v>-117</v>
      </c>
      <c r="P31" s="3" t="s">
        <v>466</v>
      </c>
      <c r="Q31" s="4">
        <f>-M6</f>
        <v>265</v>
      </c>
      <c r="S31" s="3" t="str">
        <f t="shared" si="0"/>
        <v>p.m. vplyv ESA2010</v>
      </c>
      <c r="T31" s="4">
        <f t="shared" si="1"/>
        <v>265</v>
      </c>
    </row>
    <row r="32" spans="1:21" x14ac:dyDescent="0.3">
      <c r="A32" s="262" t="s">
        <v>408</v>
      </c>
      <c r="B32" s="274">
        <v>101</v>
      </c>
      <c r="C32" s="264">
        <v>0.13</v>
      </c>
      <c r="H32" s="515" t="s">
        <v>409</v>
      </c>
      <c r="I32" s="516"/>
      <c r="J32" s="252">
        <v>0</v>
      </c>
      <c r="L32" s="285" t="s">
        <v>410</v>
      </c>
      <c r="M32" s="289">
        <f>B49</f>
        <v>-51</v>
      </c>
    </row>
    <row r="33" spans="1:17" x14ac:dyDescent="0.3">
      <c r="A33" s="262" t="s">
        <v>411</v>
      </c>
      <c r="B33" s="263">
        <v>-265</v>
      </c>
      <c r="C33" s="264">
        <v>-0.35</v>
      </c>
      <c r="E33" s="290" t="s">
        <v>412</v>
      </c>
      <c r="F33" s="3">
        <f>B33</f>
        <v>-265</v>
      </c>
      <c r="H33" s="515" t="s">
        <v>413</v>
      </c>
      <c r="I33" s="516"/>
      <c r="J33" s="252">
        <v>-1000</v>
      </c>
      <c r="L33" s="285" t="s">
        <v>363</v>
      </c>
      <c r="M33" s="268">
        <f>M29-M30-M31-M32</f>
        <v>-98</v>
      </c>
      <c r="P33" s="3" t="s">
        <v>468</v>
      </c>
    </row>
    <row r="34" spans="1:17" x14ac:dyDescent="0.3">
      <c r="A34" s="291" t="s">
        <v>414</v>
      </c>
      <c r="B34" s="292">
        <v>191</v>
      </c>
      <c r="C34" s="251">
        <v>0.25</v>
      </c>
      <c r="E34" s="3" t="s">
        <v>415</v>
      </c>
      <c r="F34" s="3">
        <f>B34</f>
        <v>191</v>
      </c>
      <c r="H34" s="515" t="s">
        <v>416</v>
      </c>
      <c r="I34" s="516"/>
      <c r="J34" s="252">
        <v>1334</v>
      </c>
      <c r="L34" s="293" t="s">
        <v>417</v>
      </c>
      <c r="M34" s="294">
        <f>M2+M3</f>
        <v>-2199.2640000000001</v>
      </c>
      <c r="N34" s="295">
        <v>-2199.1619999999998</v>
      </c>
      <c r="P34" s="3" t="s">
        <v>464</v>
      </c>
      <c r="Q34" s="312">
        <v>263.61399999999998</v>
      </c>
    </row>
    <row r="35" spans="1:17" x14ac:dyDescent="0.3">
      <c r="A35" s="291" t="s">
        <v>376</v>
      </c>
      <c r="B35" s="292">
        <v>43</v>
      </c>
      <c r="C35" s="251">
        <v>0.06</v>
      </c>
      <c r="E35" s="3" t="str">
        <f>A35</f>
        <v>Odvod do rozpočtu EÚ</v>
      </c>
      <c r="F35" s="3">
        <f>B35</f>
        <v>43</v>
      </c>
      <c r="H35" s="515" t="s">
        <v>418</v>
      </c>
      <c r="I35" s="516"/>
      <c r="J35" s="252">
        <v>-3421</v>
      </c>
      <c r="P35" s="3" t="s">
        <v>467</v>
      </c>
      <c r="Q35" s="312">
        <v>1.2284701840840349</v>
      </c>
    </row>
    <row r="36" spans="1:17" x14ac:dyDescent="0.3">
      <c r="A36" s="291" t="s">
        <v>419</v>
      </c>
      <c r="B36" s="292">
        <v>-6</v>
      </c>
      <c r="C36" s="251">
        <v>-0.01</v>
      </c>
      <c r="E36" s="3" t="str">
        <f>A36</f>
        <v>Úrokové náklady verejnej správy</v>
      </c>
      <c r="F36" s="3">
        <f>B36</f>
        <v>-6</v>
      </c>
      <c r="H36" s="515" t="s">
        <v>420</v>
      </c>
      <c r="I36" s="516"/>
      <c r="J36" s="252">
        <v>-2930</v>
      </c>
      <c r="Q36" s="4">
        <f>Q34+Q35</f>
        <v>264.84247018408399</v>
      </c>
    </row>
    <row r="37" spans="1:17" x14ac:dyDescent="0.3">
      <c r="A37" s="291" t="s">
        <v>374</v>
      </c>
      <c r="B37" s="292">
        <v>-60</v>
      </c>
      <c r="C37" s="251">
        <v>-0.08</v>
      </c>
      <c r="E37" s="3" t="str">
        <f>A37</f>
        <v>Dlh zdravotníckych zariadení</v>
      </c>
      <c r="F37" s="3">
        <f>B37</f>
        <v>-60</v>
      </c>
      <c r="H37" s="515" t="s">
        <v>421</v>
      </c>
      <c r="I37" s="516"/>
      <c r="J37" s="252">
        <v>-21500</v>
      </c>
    </row>
    <row r="38" spans="1:17" x14ac:dyDescent="0.3">
      <c r="A38" s="256" t="s">
        <v>422</v>
      </c>
      <c r="B38" s="296">
        <v>-1686</v>
      </c>
      <c r="C38" s="251">
        <v>-2.2400000000000002</v>
      </c>
      <c r="H38" s="515" t="s">
        <v>423</v>
      </c>
      <c r="I38" s="516"/>
      <c r="J38" s="252">
        <v>-78177</v>
      </c>
    </row>
    <row r="39" spans="1:17" x14ac:dyDescent="0.3">
      <c r="A39" s="270" t="s">
        <v>424</v>
      </c>
      <c r="B39" s="297">
        <v>-1395</v>
      </c>
      <c r="C39" s="272">
        <v>-1.86</v>
      </c>
      <c r="H39" s="515" t="s">
        <v>425</v>
      </c>
      <c r="I39" s="516"/>
      <c r="J39" s="252">
        <v>-34473</v>
      </c>
    </row>
    <row r="40" spans="1:17" x14ac:dyDescent="0.3">
      <c r="A40" s="262" t="s">
        <v>352</v>
      </c>
      <c r="B40" s="274">
        <v>-660</v>
      </c>
      <c r="C40" s="264">
        <v>-0.88</v>
      </c>
      <c r="H40" s="515" t="s">
        <v>426</v>
      </c>
      <c r="I40" s="516"/>
      <c r="J40" s="252">
        <v>-80982</v>
      </c>
    </row>
    <row r="41" spans="1:17" x14ac:dyDescent="0.3">
      <c r="A41" s="262" t="s">
        <v>355</v>
      </c>
      <c r="B41" s="274">
        <v>-465</v>
      </c>
      <c r="C41" s="264">
        <v>-0.62</v>
      </c>
      <c r="H41" s="515" t="s">
        <v>427</v>
      </c>
      <c r="I41" s="516"/>
      <c r="J41" s="252">
        <v>-60000</v>
      </c>
    </row>
    <row r="42" spans="1:17" x14ac:dyDescent="0.3">
      <c r="A42" s="262" t="s">
        <v>358</v>
      </c>
      <c r="B42" s="274">
        <v>-236</v>
      </c>
      <c r="C42" s="264">
        <v>-0.31</v>
      </c>
      <c r="H42" s="515" t="s">
        <v>428</v>
      </c>
      <c r="I42" s="516"/>
      <c r="J42" s="252">
        <v>-179009</v>
      </c>
    </row>
    <row r="43" spans="1:17" x14ac:dyDescent="0.3">
      <c r="A43" s="262" t="s">
        <v>361</v>
      </c>
      <c r="B43" s="274">
        <v>-34</v>
      </c>
      <c r="C43" s="264">
        <v>-0.05</v>
      </c>
      <c r="H43" s="532" t="s">
        <v>429</v>
      </c>
      <c r="I43" s="533"/>
      <c r="J43" s="298">
        <f>J3+J4+J5+J6+J8+J7+J9+J10+J18+J19+J20+J23+J24+J30+J31+J32+J33+J34+J35+J36+J37+J38+J39+J40+J41+J42</f>
        <v>272038</v>
      </c>
    </row>
    <row r="44" spans="1:17" x14ac:dyDescent="0.3">
      <c r="A44" s="299" t="s">
        <v>422</v>
      </c>
      <c r="B44" s="276">
        <v>-291</v>
      </c>
      <c r="C44" s="272">
        <v>-0.39</v>
      </c>
      <c r="H44" s="515" t="s">
        <v>430</v>
      </c>
      <c r="I44" s="516"/>
      <c r="J44" s="252">
        <v>-81050</v>
      </c>
      <c r="L44" s="2">
        <f>D65</f>
        <v>38392</v>
      </c>
    </row>
    <row r="45" spans="1:17" x14ac:dyDescent="0.3">
      <c r="A45" s="262" t="s">
        <v>302</v>
      </c>
      <c r="B45" s="279">
        <v>-25</v>
      </c>
      <c r="C45" s="264">
        <v>-0.03</v>
      </c>
      <c r="H45" s="515" t="s">
        <v>431</v>
      </c>
      <c r="I45" s="516"/>
      <c r="J45" s="252">
        <v>-32171</v>
      </c>
    </row>
    <row r="46" spans="1:17" x14ac:dyDescent="0.3">
      <c r="A46" s="262" t="s">
        <v>432</v>
      </c>
      <c r="B46" s="279">
        <v>-3</v>
      </c>
      <c r="C46" s="264">
        <v>0</v>
      </c>
      <c r="H46" s="515" t="s">
        <v>433</v>
      </c>
      <c r="I46" s="516"/>
      <c r="J46" s="252">
        <v>-32903</v>
      </c>
      <c r="L46" s="2">
        <f>D66</f>
        <v>3123</v>
      </c>
    </row>
    <row r="47" spans="1:17" x14ac:dyDescent="0.3">
      <c r="A47" s="262" t="s">
        <v>303</v>
      </c>
      <c r="B47" s="279">
        <v>-117</v>
      </c>
      <c r="C47" s="264">
        <v>-0.16</v>
      </c>
      <c r="H47" s="535" t="s">
        <v>434</v>
      </c>
      <c r="I47" s="516"/>
      <c r="J47" s="252">
        <v>-215719</v>
      </c>
      <c r="L47" s="300">
        <v>-14665</v>
      </c>
      <c r="M47" t="s">
        <v>435</v>
      </c>
    </row>
    <row r="48" spans="1:17" x14ac:dyDescent="0.3">
      <c r="A48" s="262" t="s">
        <v>436</v>
      </c>
      <c r="B48" s="279">
        <v>-15</v>
      </c>
      <c r="C48" s="264">
        <v>-0.02</v>
      </c>
      <c r="H48" s="515" t="s">
        <v>437</v>
      </c>
      <c r="I48" s="516"/>
      <c r="J48" s="252">
        <v>-20462</v>
      </c>
      <c r="L48" s="4">
        <f>D67</f>
        <v>-137959</v>
      </c>
    </row>
    <row r="49" spans="1:13" x14ac:dyDescent="0.3">
      <c r="A49" s="262" t="s">
        <v>438</v>
      </c>
      <c r="B49" s="279">
        <v>-51</v>
      </c>
      <c r="C49" s="264">
        <v>-7.0000000000000007E-2</v>
      </c>
      <c r="H49" s="515" t="s">
        <v>407</v>
      </c>
      <c r="I49" s="516"/>
      <c r="J49" s="252">
        <v>-78925</v>
      </c>
      <c r="L49" s="3">
        <f>D68</f>
        <v>-15</v>
      </c>
    </row>
    <row r="50" spans="1:13" x14ac:dyDescent="0.3">
      <c r="A50" s="262" t="s">
        <v>439</v>
      </c>
      <c r="B50" s="279">
        <v>-16</v>
      </c>
      <c r="C50" s="264">
        <v>-0.02</v>
      </c>
      <c r="H50" s="515" t="s">
        <v>440</v>
      </c>
      <c r="I50" s="516"/>
      <c r="J50" s="252">
        <v>-29074</v>
      </c>
      <c r="L50" s="301">
        <v>-22706</v>
      </c>
      <c r="M50" t="s">
        <v>441</v>
      </c>
    </row>
    <row r="51" spans="1:13" x14ac:dyDescent="0.3">
      <c r="A51" s="262" t="s">
        <v>442</v>
      </c>
      <c r="B51" s="279">
        <v>-5</v>
      </c>
      <c r="C51" s="264">
        <v>-0.01</v>
      </c>
      <c r="H51" s="535" t="s">
        <v>443</v>
      </c>
      <c r="I51" s="516"/>
      <c r="J51" s="252">
        <v>-6681</v>
      </c>
    </row>
    <row r="52" spans="1:13" x14ac:dyDescent="0.3">
      <c r="A52" s="262" t="s">
        <v>304</v>
      </c>
      <c r="B52" s="279">
        <v>-59</v>
      </c>
      <c r="C52" s="264">
        <v>-0.08</v>
      </c>
      <c r="H52" s="515" t="s">
        <v>444</v>
      </c>
      <c r="I52" s="516"/>
      <c r="J52" s="252">
        <v>-14421</v>
      </c>
      <c r="L52" s="2">
        <f>D69</f>
        <v>-5501</v>
      </c>
    </row>
    <row r="53" spans="1:13" ht="14.5" thickBot="1" x14ac:dyDescent="0.35">
      <c r="A53" s="291" t="s">
        <v>445</v>
      </c>
      <c r="B53" s="250">
        <v>-25</v>
      </c>
      <c r="C53" s="251">
        <v>-0.03</v>
      </c>
      <c r="H53" s="515" t="s">
        <v>446</v>
      </c>
      <c r="I53" s="516"/>
      <c r="J53" s="252">
        <v>-18251</v>
      </c>
      <c r="L53">
        <f>D71</f>
        <v>163</v>
      </c>
    </row>
    <row r="54" spans="1:13" ht="14.5" thickBot="1" x14ac:dyDescent="0.35">
      <c r="A54" s="302" t="s">
        <v>447</v>
      </c>
      <c r="B54" s="303">
        <v>-2199</v>
      </c>
      <c r="C54" s="304">
        <v>-2.93</v>
      </c>
      <c r="H54" s="515" t="s">
        <v>448</v>
      </c>
      <c r="I54" s="516"/>
      <c r="J54" s="252">
        <v>564</v>
      </c>
    </row>
    <row r="55" spans="1:13" x14ac:dyDescent="0.3">
      <c r="A55" s="534" t="s">
        <v>305</v>
      </c>
      <c r="B55" s="534"/>
      <c r="C55" s="534"/>
      <c r="H55" s="515" t="s">
        <v>449</v>
      </c>
      <c r="I55" s="516"/>
      <c r="J55" s="252">
        <v>-6960</v>
      </c>
    </row>
    <row r="56" spans="1:13" x14ac:dyDescent="0.3">
      <c r="H56" s="515" t="s">
        <v>410</v>
      </c>
      <c r="I56" s="516"/>
      <c r="J56" s="252">
        <v>24769</v>
      </c>
      <c r="L56" s="2">
        <f>D70</f>
        <v>29784</v>
      </c>
    </row>
    <row r="57" spans="1:13" x14ac:dyDescent="0.3">
      <c r="H57" s="515" t="s">
        <v>450</v>
      </c>
      <c r="I57" s="516"/>
      <c r="J57" s="252">
        <v>37177</v>
      </c>
    </row>
    <row r="58" spans="1:13" x14ac:dyDescent="0.3">
      <c r="H58" s="515" t="s">
        <v>451</v>
      </c>
      <c r="I58" s="516"/>
      <c r="J58" s="252">
        <v>3844</v>
      </c>
    </row>
    <row r="59" spans="1:13" x14ac:dyDescent="0.3">
      <c r="H59" s="515" t="s">
        <v>452</v>
      </c>
      <c r="I59" s="516"/>
      <c r="J59" s="252">
        <v>-543</v>
      </c>
      <c r="L59" s="2">
        <f>D75</f>
        <v>-25780</v>
      </c>
    </row>
    <row r="60" spans="1:13" x14ac:dyDescent="0.3">
      <c r="H60" s="532" t="s">
        <v>453</v>
      </c>
      <c r="I60" s="533"/>
      <c r="J60" s="298">
        <f>SUM(J44:J59)</f>
        <v>-470806</v>
      </c>
    </row>
    <row r="61" spans="1:13" x14ac:dyDescent="0.3">
      <c r="H61" s="524" t="s">
        <v>454</v>
      </c>
      <c r="I61" s="525"/>
      <c r="J61" s="238">
        <v>-2199162</v>
      </c>
    </row>
    <row r="63" spans="1:13" ht="14.5" thickBot="1" x14ac:dyDescent="0.35"/>
    <row r="64" spans="1:13" ht="14.5" thickBot="1" x14ac:dyDescent="0.35">
      <c r="A64" s="305" t="s">
        <v>455</v>
      </c>
      <c r="B64" s="306" t="s">
        <v>456</v>
      </c>
      <c r="C64" s="306" t="s">
        <v>457</v>
      </c>
      <c r="D64" s="306" t="s">
        <v>458</v>
      </c>
    </row>
    <row r="65" spans="1:4" ht="14.5" thickBot="1" x14ac:dyDescent="0.35">
      <c r="A65" s="307" t="s">
        <v>430</v>
      </c>
      <c r="B65" s="308">
        <v>36780</v>
      </c>
      <c r="C65" s="308">
        <v>1612</v>
      </c>
      <c r="D65" s="308">
        <v>38392</v>
      </c>
    </row>
    <row r="66" spans="1:4" ht="14.5" thickBot="1" x14ac:dyDescent="0.35">
      <c r="A66" s="307" t="s">
        <v>433</v>
      </c>
      <c r="B66" s="309">
        <v>-720</v>
      </c>
      <c r="C66" s="308">
        <v>3843</v>
      </c>
      <c r="D66" s="308">
        <v>3123</v>
      </c>
    </row>
    <row r="67" spans="1:4" ht="14.5" thickBot="1" x14ac:dyDescent="0.35">
      <c r="A67" s="307" t="s">
        <v>437</v>
      </c>
      <c r="B67" s="308">
        <v>-137959</v>
      </c>
      <c r="C67" s="309">
        <v>0</v>
      </c>
      <c r="D67" s="308">
        <v>-137959</v>
      </c>
    </row>
    <row r="68" spans="1:4" ht="14.5" thickBot="1" x14ac:dyDescent="0.35">
      <c r="A68" s="307" t="s">
        <v>407</v>
      </c>
      <c r="B68" s="309">
        <v>-15</v>
      </c>
      <c r="C68" s="309">
        <v>0</v>
      </c>
      <c r="D68" s="309">
        <v>-15</v>
      </c>
    </row>
    <row r="69" spans="1:4" ht="14.5" thickBot="1" x14ac:dyDescent="0.35">
      <c r="A69" s="307" t="s">
        <v>444</v>
      </c>
      <c r="B69" s="308">
        <v>-5501</v>
      </c>
      <c r="C69" s="309">
        <v>0</v>
      </c>
      <c r="D69" s="308">
        <v>-5501</v>
      </c>
    </row>
    <row r="70" spans="1:4" ht="14.5" thickBot="1" x14ac:dyDescent="0.35">
      <c r="A70" s="307" t="s">
        <v>410</v>
      </c>
      <c r="B70" s="308">
        <v>29542</v>
      </c>
      <c r="C70" s="309">
        <v>242</v>
      </c>
      <c r="D70" s="308">
        <v>29784</v>
      </c>
    </row>
    <row r="71" spans="1:4" ht="14.5" thickBot="1" x14ac:dyDescent="0.35">
      <c r="A71" s="307" t="s">
        <v>446</v>
      </c>
      <c r="B71" s="309">
        <v>163</v>
      </c>
      <c r="C71" s="309">
        <v>0</v>
      </c>
      <c r="D71" s="309">
        <v>163</v>
      </c>
    </row>
    <row r="72" spans="1:4" ht="14.5" thickBot="1" x14ac:dyDescent="0.35">
      <c r="A72" s="307" t="s">
        <v>449</v>
      </c>
      <c r="B72" s="308">
        <v>272500</v>
      </c>
      <c r="C72" s="308">
        <v>73963</v>
      </c>
      <c r="D72" s="308">
        <v>346463</v>
      </c>
    </row>
    <row r="73" spans="1:4" ht="14.5" thickBot="1" x14ac:dyDescent="0.35">
      <c r="A73" s="307" t="s">
        <v>450</v>
      </c>
      <c r="B73" s="308">
        <v>29000</v>
      </c>
      <c r="C73" s="308">
        <v>237447</v>
      </c>
      <c r="D73" s="308">
        <v>266447</v>
      </c>
    </row>
    <row r="74" spans="1:4" ht="14.5" thickBot="1" x14ac:dyDescent="0.35">
      <c r="A74" s="307" t="s">
        <v>459</v>
      </c>
      <c r="B74" s="308">
        <v>47033</v>
      </c>
      <c r="C74" s="308">
        <v>2005</v>
      </c>
      <c r="D74" s="308">
        <v>49038</v>
      </c>
    </row>
    <row r="75" spans="1:4" ht="14.5" thickBot="1" x14ac:dyDescent="0.35">
      <c r="A75" s="307" t="s">
        <v>460</v>
      </c>
      <c r="B75" s="308">
        <v>-25780</v>
      </c>
      <c r="C75" s="309">
        <v>0</v>
      </c>
      <c r="D75" s="308">
        <v>-25780</v>
      </c>
    </row>
    <row r="76" spans="1:4" ht="14.5" thickBot="1" x14ac:dyDescent="0.35">
      <c r="A76" s="310" t="s">
        <v>461</v>
      </c>
      <c r="B76" s="311">
        <v>245043</v>
      </c>
      <c r="C76" s="311">
        <v>319112</v>
      </c>
      <c r="D76" s="311">
        <v>564155</v>
      </c>
    </row>
    <row r="77" spans="1:4" ht="14.5" thickBot="1" x14ac:dyDescent="0.35"/>
    <row r="78" spans="1:4" ht="14.5" thickBot="1" x14ac:dyDescent="0.35">
      <c r="B78" s="306" t="s">
        <v>456</v>
      </c>
      <c r="C78" s="306" t="s">
        <v>457</v>
      </c>
      <c r="D78" s="306" t="s">
        <v>458</v>
      </c>
    </row>
    <row r="79" spans="1:4" ht="14.5" thickBot="1" x14ac:dyDescent="0.35">
      <c r="A79" s="313" t="s">
        <v>462</v>
      </c>
      <c r="B79" s="308">
        <v>84348</v>
      </c>
      <c r="C79" s="308">
        <v>48905</v>
      </c>
      <c r="D79" s="308">
        <f>B79+C79</f>
        <v>133253</v>
      </c>
    </row>
  </sheetData>
  <mergeCells count="64">
    <mergeCell ref="H58:I58"/>
    <mergeCell ref="H59:I59"/>
    <mergeCell ref="H60:I60"/>
    <mergeCell ref="H61:I61"/>
    <mergeCell ref="H53:I53"/>
    <mergeCell ref="H54:I54"/>
    <mergeCell ref="A55:C55"/>
    <mergeCell ref="H55:I55"/>
    <mergeCell ref="H56:I56"/>
    <mergeCell ref="H57:I57"/>
    <mergeCell ref="H47:I47"/>
    <mergeCell ref="H48:I48"/>
    <mergeCell ref="H49:I49"/>
    <mergeCell ref="H50:I50"/>
    <mergeCell ref="H51:I51"/>
    <mergeCell ref="H52:I52"/>
    <mergeCell ref="H46:I46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22:I22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10:I10"/>
    <mergeCell ref="B1:B2"/>
    <mergeCell ref="C1:C2"/>
    <mergeCell ref="H1:J1"/>
    <mergeCell ref="H2:I2"/>
    <mergeCell ref="H3:I3"/>
    <mergeCell ref="H4:I4"/>
    <mergeCell ref="H5:I5"/>
    <mergeCell ref="H6:I6"/>
    <mergeCell ref="H7:I7"/>
    <mergeCell ref="H8:I8"/>
    <mergeCell ref="H9:I9"/>
  </mergeCells>
  <pageMargins left="0.7" right="0.7" top="0.75" bottom="0.75" header="0.3" footer="0.3"/>
  <pageSetup paperSize="9" scale="71" orientation="portrait" r:id="rId1"/>
  <rowBreaks count="1" manualBreakCount="1">
    <brk id="33" max="16383" man="1"/>
  </rowBreaks>
  <colBreaks count="2" manualBreakCount="2">
    <brk id="4" max="32" man="1"/>
    <brk id="15" max="32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2"/>
  <dimension ref="B2:J28"/>
  <sheetViews>
    <sheetView zoomScale="85" zoomScaleNormal="85" workbookViewId="0"/>
  </sheetViews>
  <sheetFormatPr defaultRowHeight="14" x14ac:dyDescent="0.3"/>
  <cols>
    <col min="2" max="2" width="47.296875" customWidth="1"/>
  </cols>
  <sheetData>
    <row r="2" spans="2:10" ht="26.5" thickBot="1" x14ac:dyDescent="0.35">
      <c r="C2" s="363" t="s">
        <v>556</v>
      </c>
      <c r="D2" s="363" t="s">
        <v>531</v>
      </c>
      <c r="E2" s="363" t="s">
        <v>557</v>
      </c>
      <c r="F2" s="363" t="s">
        <v>558</v>
      </c>
      <c r="G2" s="363" t="s">
        <v>559</v>
      </c>
      <c r="H2" s="363" t="s">
        <v>560</v>
      </c>
      <c r="I2" s="363" t="s">
        <v>567</v>
      </c>
      <c r="J2" s="363" t="s">
        <v>568</v>
      </c>
    </row>
    <row r="3" spans="2:10" ht="14.5" x14ac:dyDescent="0.35">
      <c r="B3" s="395" t="s">
        <v>562</v>
      </c>
      <c r="C3" s="396"/>
      <c r="D3" s="397"/>
      <c r="E3" s="397"/>
      <c r="F3" s="397"/>
      <c r="G3" s="397"/>
      <c r="H3" s="397"/>
      <c r="I3" s="397"/>
      <c r="J3" s="397"/>
    </row>
    <row r="4" spans="2:10" ht="14.5" x14ac:dyDescent="0.35">
      <c r="B4" s="398" t="s">
        <v>563</v>
      </c>
      <c r="C4" s="396"/>
    </row>
    <row r="5" spans="2:10" ht="14.5" x14ac:dyDescent="0.35">
      <c r="B5" s="398" t="s">
        <v>564</v>
      </c>
      <c r="C5" s="396"/>
    </row>
    <row r="6" spans="2:10" ht="14.5" x14ac:dyDescent="0.35">
      <c r="B6" s="395" t="s">
        <v>565</v>
      </c>
      <c r="C6" s="396"/>
      <c r="D6" s="397"/>
      <c r="E6" s="397"/>
      <c r="F6" s="397"/>
      <c r="G6" s="397"/>
      <c r="H6" s="397"/>
      <c r="I6" s="397"/>
      <c r="J6" s="397"/>
    </row>
    <row r="7" spans="2:10" ht="14.5" x14ac:dyDescent="0.35">
      <c r="B7" s="398" t="s">
        <v>542</v>
      </c>
      <c r="C7" s="461"/>
      <c r="D7" s="324"/>
      <c r="E7" s="324"/>
    </row>
    <row r="8" spans="2:10" x14ac:dyDescent="0.3">
      <c r="B8" s="399" t="s">
        <v>543</v>
      </c>
      <c r="C8" s="396"/>
      <c r="D8" s="397"/>
      <c r="E8" s="397"/>
      <c r="F8" s="397"/>
      <c r="G8" s="397"/>
      <c r="H8" s="397"/>
      <c r="I8" s="397"/>
      <c r="J8" s="397"/>
    </row>
    <row r="9" spans="2:10" x14ac:dyDescent="0.3">
      <c r="B9" s="400" t="s">
        <v>544</v>
      </c>
      <c r="C9" s="396" t="s">
        <v>126</v>
      </c>
    </row>
    <row r="10" spans="2:10" x14ac:dyDescent="0.3">
      <c r="B10" s="400" t="s">
        <v>545</v>
      </c>
      <c r="C10" s="396" t="s">
        <v>55</v>
      </c>
    </row>
    <row r="11" spans="2:10" ht="28" x14ac:dyDescent="0.3">
      <c r="B11" s="400" t="s">
        <v>546</v>
      </c>
      <c r="C11" s="396" t="s">
        <v>532</v>
      </c>
    </row>
    <row r="12" spans="2:10" x14ac:dyDescent="0.3">
      <c r="B12" s="400" t="s">
        <v>547</v>
      </c>
      <c r="C12" s="396" t="s">
        <v>15</v>
      </c>
    </row>
    <row r="13" spans="2:10" x14ac:dyDescent="0.3">
      <c r="B13" s="400" t="s">
        <v>548</v>
      </c>
      <c r="C13" s="396" t="s">
        <v>62</v>
      </c>
    </row>
    <row r="14" spans="2:10" x14ac:dyDescent="0.3">
      <c r="B14" s="400" t="s">
        <v>549</v>
      </c>
      <c r="C14" s="396" t="s">
        <v>533</v>
      </c>
    </row>
    <row r="15" spans="2:10" ht="14.5" x14ac:dyDescent="0.35">
      <c r="B15" s="398" t="s">
        <v>550</v>
      </c>
      <c r="C15" s="396"/>
    </row>
    <row r="16" spans="2:10" x14ac:dyDescent="0.3">
      <c r="B16" s="399" t="s">
        <v>491</v>
      </c>
      <c r="C16" s="396"/>
      <c r="D16" s="397"/>
      <c r="E16" s="397"/>
      <c r="F16" s="397"/>
      <c r="G16" s="397"/>
      <c r="H16" s="397"/>
      <c r="I16" s="397"/>
      <c r="J16" s="397"/>
    </row>
    <row r="17" spans="2:10" ht="14.5" x14ac:dyDescent="0.35">
      <c r="B17" s="398" t="s">
        <v>551</v>
      </c>
      <c r="C17" s="396" t="s">
        <v>471</v>
      </c>
    </row>
    <row r="18" spans="2:10" ht="14.5" x14ac:dyDescent="0.35">
      <c r="B18" s="398" t="s">
        <v>552</v>
      </c>
      <c r="C18" s="396" t="s">
        <v>534</v>
      </c>
    </row>
    <row r="19" spans="2:10" ht="14.5" x14ac:dyDescent="0.35">
      <c r="B19" s="395" t="s">
        <v>566</v>
      </c>
      <c r="C19" s="396"/>
      <c r="D19" s="397"/>
      <c r="E19" s="397"/>
      <c r="F19" s="397"/>
      <c r="G19" s="397"/>
      <c r="H19" s="397"/>
      <c r="I19" s="397"/>
      <c r="J19" s="397"/>
    </row>
    <row r="20" spans="2:10" ht="14.5" x14ac:dyDescent="0.35">
      <c r="B20" s="398" t="s">
        <v>554</v>
      </c>
      <c r="C20" s="396"/>
    </row>
    <row r="21" spans="2:10" ht="14.5" x14ac:dyDescent="0.35">
      <c r="B21" s="398" t="s">
        <v>555</v>
      </c>
      <c r="C21" s="396"/>
    </row>
    <row r="22" spans="2:10" ht="14.5" x14ac:dyDescent="0.35">
      <c r="B22" s="398" t="s">
        <v>561</v>
      </c>
      <c r="C22" s="396"/>
    </row>
    <row r="25" spans="2:10" x14ac:dyDescent="0.3">
      <c r="B25" s="384"/>
    </row>
    <row r="26" spans="2:10" x14ac:dyDescent="0.3">
      <c r="B26" s="401"/>
    </row>
    <row r="27" spans="2:10" x14ac:dyDescent="0.3">
      <c r="B27" s="401"/>
    </row>
    <row r="28" spans="2:10" x14ac:dyDescent="0.3">
      <c r="B28" s="384"/>
    </row>
  </sheetData>
  <dataValidations count="20">
    <dataValidation type="list" showInputMessage="1" showErrorMessage="1" errorTitle="Invalid &quot;ESA CODE&quot;" error="The value should not be modified!" promptTitle="This data should not be modified!" prompt=" " sqref="C9">
      <formula1>"D.1"</formula1>
    </dataValidation>
    <dataValidation type="custom" showInputMessage="1" showErrorMessage="1" errorTitle="Invalid &quot;ESA CODE&quot;" error="The value should not be modified!" promptTitle="This data should not be modified!" prompt=" " sqref="C8">
      <formula1>ISBLANK($B$8)</formula1>
    </dataValidation>
    <dataValidation type="custom" showInputMessage="1" showErrorMessage="1" errorTitle="Invalid &quot;ESA CODE&quot;" error="The value should not be modified!" promptTitle="This data should not be modified!" prompt=" " sqref="C7">
      <formula1>ISBLANK($B$7)</formula1>
    </dataValidation>
    <dataValidation type="custom" showInputMessage="1" showErrorMessage="1" errorTitle="Invalid &quot;ESA CODE&quot;" error="The value should not be modified!" promptTitle="This data should not be modified!" prompt=" " sqref="C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C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C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C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C22">
      <formula1>ISBLANK($B$22)</formula1>
    </dataValidation>
    <dataValidation type="custom" showInputMessage="1" showErrorMessage="1" errorTitle="Invalid &quot;ESA CODE&quot;" error="The value should not be modified!" promptTitle="This data should not be modified!" prompt=" " sqref="C21">
      <formula1>ISBLANK($B$21)</formula1>
    </dataValidation>
    <dataValidation type="custom" showInputMessage="1" showErrorMessage="1" errorTitle="Invalid &quot;ESA CODE&quot;" error="The value should not be modified!" promptTitle="This data should not be modified!" prompt=" " sqref="C20">
      <formula1>ISBLANK($B$20)</formula1>
    </dataValidation>
    <dataValidation type="custom" showInputMessage="1" showErrorMessage="1" errorTitle="Invalid &quot;ESA CODE&quot;" error="The value should not be modified!" promptTitle="This data should not be modified!" prompt=" " sqref="C19">
      <formula1>ISBLANK($B$19)</formula1>
    </dataValidation>
    <dataValidation type="list" showInputMessage="1" showErrorMessage="1" errorTitle="Invalid &quot;ESA CODE&quot;" error="The value should not be modified!" promptTitle="This data should not be modified!" prompt=" " sqref="C18">
      <formula1>"D.9"</formula1>
    </dataValidation>
    <dataValidation type="list" showInputMessage="1" showErrorMessage="1" errorTitle="Invalid &quot;ESA CODE&quot;" error="The value should not be modified!" promptTitle="This data should not be modified!" prompt=" " sqref="C17">
      <formula1>"P.51g"</formula1>
    </dataValidation>
    <dataValidation type="custom" showInputMessage="1" showErrorMessage="1" errorTitle="Invalid &quot;ESA CODE&quot;" error="The value should not be modified!" promptTitle="This data should not be modified!" prompt=" " sqref="C16">
      <formula1>ISBLANK($B$16)</formula1>
    </dataValidation>
    <dataValidation type="custom" showInputMessage="1" showErrorMessage="1" errorTitle="Invalid &quot;ESA CODE&quot;" error="The value should not be modified!" promptTitle="This data should not be modified!" prompt=" " sqref="C15">
      <formula1>ISBLANK($B$15)</formula1>
    </dataValidation>
    <dataValidation type="list" showInputMessage="1" showErrorMessage="1" errorTitle="Invalid &quot;ESA CODE&quot;" error="The value should not be modified!" promptTitle="This data should not be modified!" prompt=" " sqref="C14">
      <formula1>"D.7"</formula1>
    </dataValidation>
    <dataValidation type="list" showInputMessage="1" showErrorMessage="1" errorTitle="Invalid &quot;ESA CODE&quot;" error="The value should not be modified!" promptTitle="This data should not be modified!" prompt=" " sqref="C13">
      <formula1>"D.3"</formula1>
    </dataValidation>
    <dataValidation type="list" showInputMessage="1" showErrorMessage="1" errorTitle="Invalid &quot;ESA CODE&quot;" error="The value should not be modified!" promptTitle="This data should not be modified!" prompt=" " sqref="C12">
      <formula1>"D.41"</formula1>
    </dataValidation>
    <dataValidation type="list" showInputMessage="1" showErrorMessage="1" errorTitle="Invalid &quot;ESA CODE&quot;" error="The value should not be modified!" promptTitle="This data should not be modified!" prompt=" " sqref="C11">
      <formula1>"D.62+D.632"</formula1>
    </dataValidation>
    <dataValidation type="list" showInputMessage="1" showErrorMessage="1" errorTitle="Invalid &quot;ESA CODE&quot;" error="The value should not be modified!" promptTitle="This data should not be modified!" prompt=" " sqref="C10">
      <formula1>"P.2"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rgb="FFFFFF00"/>
  </sheetPr>
  <dimension ref="A1:K40"/>
  <sheetViews>
    <sheetView workbookViewId="0">
      <selection activeCell="D8" sqref="D8"/>
    </sheetView>
  </sheetViews>
  <sheetFormatPr defaultRowHeight="14" x14ac:dyDescent="0.3"/>
  <cols>
    <col min="1" max="1" width="34.296875" customWidth="1"/>
    <col min="3" max="3" width="9.09765625" customWidth="1"/>
    <col min="5" max="5" width="9.09765625" customWidth="1"/>
    <col min="6" max="6" width="9.69921875" customWidth="1"/>
    <col min="8" max="8" width="10.3984375" bestFit="1" customWidth="1"/>
  </cols>
  <sheetData>
    <row r="1" spans="1:8" x14ac:dyDescent="0.3">
      <c r="A1" s="536" t="s">
        <v>307</v>
      </c>
      <c r="B1" s="537"/>
      <c r="C1" s="537"/>
      <c r="D1" s="537"/>
      <c r="E1" s="537"/>
      <c r="F1" s="538"/>
    </row>
    <row r="2" spans="1:8" ht="14.5" thickBot="1" x14ac:dyDescent="0.35">
      <c r="A2" s="192"/>
      <c r="B2" s="193" t="s">
        <v>4</v>
      </c>
      <c r="C2" s="194" t="s">
        <v>266</v>
      </c>
      <c r="D2" s="195" t="s">
        <v>267</v>
      </c>
      <c r="E2" s="196" t="s">
        <v>268</v>
      </c>
      <c r="F2" s="196" t="s">
        <v>264</v>
      </c>
    </row>
    <row r="3" spans="1:8" ht="16.5" customHeight="1" x14ac:dyDescent="0.3">
      <c r="A3" s="155" t="s">
        <v>220</v>
      </c>
      <c r="B3" s="156" t="s">
        <v>36</v>
      </c>
      <c r="C3" s="176">
        <f>tab4a!D6</f>
        <v>43.131095262726298</v>
      </c>
      <c r="D3" s="167">
        <f>tab4a!E6</f>
        <v>38.745821375036357</v>
      </c>
      <c r="E3" s="168">
        <f>'tab3'!D6</f>
        <v>43.131095262726298</v>
      </c>
      <c r="F3" s="157">
        <f>E3-D3</f>
        <v>4.3852738876899409</v>
      </c>
      <c r="H3" s="144">
        <f t="shared" ref="H3:H21" si="0">F3/100*$F$27</f>
        <v>3322.8337441940903</v>
      </c>
    </row>
    <row r="4" spans="1:8" ht="16.5" customHeight="1" x14ac:dyDescent="0.3">
      <c r="A4" s="148" t="s">
        <v>222</v>
      </c>
      <c r="B4" s="126" t="s">
        <v>39</v>
      </c>
      <c r="C4" s="177">
        <f>tab4a!D8</f>
        <v>12.07596549089088</v>
      </c>
      <c r="D4" s="169">
        <f>tab4a!E8</f>
        <v>11.441355361364316</v>
      </c>
      <c r="E4" s="170">
        <f>'tab3'!D8</f>
        <v>12.07596549089088</v>
      </c>
      <c r="F4" s="149">
        <f t="shared" ref="F4:F20" si="1">E4-D4</f>
        <v>0.63461012952656404</v>
      </c>
      <c r="H4" s="144">
        <f t="shared" si="0"/>
        <v>480.86026250667436</v>
      </c>
    </row>
    <row r="5" spans="1:8" ht="16.5" customHeight="1" x14ac:dyDescent="0.3">
      <c r="A5" s="148" t="s">
        <v>224</v>
      </c>
      <c r="B5" s="126" t="s">
        <v>41</v>
      </c>
      <c r="C5" s="177">
        <f>tab4a!D9</f>
        <v>7.7494724161340445</v>
      </c>
      <c r="D5" s="169">
        <f>tab4a!E9</f>
        <v>7.2707259728904798</v>
      </c>
      <c r="E5" s="170">
        <f>'tab3'!D9</f>
        <v>7.7494724161340445</v>
      </c>
      <c r="F5" s="149">
        <f t="shared" si="1"/>
        <v>0.47874644324356463</v>
      </c>
      <c r="H5" s="144">
        <f t="shared" si="0"/>
        <v>362.75837661775114</v>
      </c>
    </row>
    <row r="6" spans="1:8" ht="16.5" customHeight="1" x14ac:dyDescent="0.3">
      <c r="A6" s="148" t="s">
        <v>225</v>
      </c>
      <c r="B6" s="126" t="s">
        <v>43</v>
      </c>
      <c r="C6" s="177">
        <f>tab4a!D10</f>
        <v>0</v>
      </c>
      <c r="D6" s="171">
        <f>tab4a!E10</f>
        <v>0</v>
      </c>
      <c r="E6" s="170">
        <f>'tab3'!D10</f>
        <v>0</v>
      </c>
      <c r="F6" s="149">
        <f t="shared" si="1"/>
        <v>0</v>
      </c>
      <c r="H6" s="144">
        <f t="shared" si="0"/>
        <v>0</v>
      </c>
    </row>
    <row r="7" spans="1:8" ht="16.5" customHeight="1" x14ac:dyDescent="0.3">
      <c r="A7" s="148" t="s">
        <v>226</v>
      </c>
      <c r="B7" s="126" t="s">
        <v>45</v>
      </c>
      <c r="C7" s="177">
        <f>tab4a!D11</f>
        <v>15.350484184721214</v>
      </c>
      <c r="D7" s="169">
        <f>tab4a!E11</f>
        <v>15.169280423098904</v>
      </c>
      <c r="E7" s="170">
        <f>'tab3'!D11</f>
        <v>15.350484184721214</v>
      </c>
      <c r="F7" s="149">
        <f t="shared" si="1"/>
        <v>0.18120376162231011</v>
      </c>
      <c r="H7" s="144">
        <f t="shared" si="0"/>
        <v>137.30270653874516</v>
      </c>
    </row>
    <row r="8" spans="1:8" ht="16.5" customHeight="1" x14ac:dyDescent="0.3">
      <c r="A8" s="148" t="s">
        <v>227</v>
      </c>
      <c r="B8" s="126" t="s">
        <v>47</v>
      </c>
      <c r="C8" s="177">
        <f>tab4a!D12</f>
        <v>0.54999017857255639</v>
      </c>
      <c r="D8" s="169">
        <f>tab4a!E12</f>
        <v>0.44137185119751726</v>
      </c>
      <c r="E8" s="170">
        <f>'tab3'!D12</f>
        <v>0.54999017857255639</v>
      </c>
      <c r="F8" s="149">
        <f t="shared" si="1"/>
        <v>0.10861832737503913</v>
      </c>
      <c r="H8" s="144">
        <f t="shared" si="0"/>
        <v>82.302873818863162</v>
      </c>
    </row>
    <row r="9" spans="1:8" ht="16.5" customHeight="1" x14ac:dyDescent="0.3">
      <c r="A9" s="148" t="s">
        <v>260</v>
      </c>
      <c r="B9" s="126"/>
      <c r="C9" s="177">
        <f>tab4a!D13</f>
        <v>7.4051829924076005</v>
      </c>
      <c r="D9" s="169">
        <f>tab4a!E13</f>
        <v>4.4230877664851374</v>
      </c>
      <c r="E9" s="170">
        <f>'tab3'!D13</f>
        <v>7.4051829924076005</v>
      </c>
      <c r="F9" s="149">
        <f t="shared" si="1"/>
        <v>2.9820952259224631</v>
      </c>
      <c r="H9" s="144">
        <f t="shared" si="0"/>
        <v>2259.6095247120566</v>
      </c>
    </row>
    <row r="10" spans="1:8" ht="16.5" customHeight="1" x14ac:dyDescent="0.3">
      <c r="A10" s="150" t="s">
        <v>223</v>
      </c>
      <c r="B10" s="126"/>
      <c r="C10" s="177">
        <f>tab4a!D14</f>
        <v>35.175922091746138</v>
      </c>
      <c r="D10" s="169">
        <f>tab4a!E14</f>
        <v>33.881361757353702</v>
      </c>
      <c r="E10" s="170">
        <f>'tab3'!D14</f>
        <v>35.175922091746138</v>
      </c>
      <c r="F10" s="149">
        <f t="shared" si="1"/>
        <v>1.2945603343924361</v>
      </c>
      <c r="H10" s="144">
        <f t="shared" si="0"/>
        <v>980.92134566316872</v>
      </c>
    </row>
    <row r="11" spans="1:8" ht="16.5" customHeight="1" x14ac:dyDescent="0.3">
      <c r="A11" s="152" t="s">
        <v>221</v>
      </c>
      <c r="B11" s="153" t="s">
        <v>195</v>
      </c>
      <c r="C11" s="178">
        <f>tab4a!D15</f>
        <v>49.331422188181826</v>
      </c>
      <c r="D11" s="172">
        <f>tab4a!E15</f>
        <v>45.254353805483724</v>
      </c>
      <c r="E11" s="173">
        <f>'tab3'!D15</f>
        <v>49.331422188181826</v>
      </c>
      <c r="F11" s="154">
        <f t="shared" si="1"/>
        <v>4.0770683826981013</v>
      </c>
      <c r="H11" s="144">
        <f t="shared" si="0"/>
        <v>3089.2985812004868</v>
      </c>
    </row>
    <row r="12" spans="1:8" ht="16.5" customHeight="1" x14ac:dyDescent="0.3">
      <c r="A12" s="148" t="s">
        <v>229</v>
      </c>
      <c r="B12" s="126" t="s">
        <v>53</v>
      </c>
      <c r="C12" s="177">
        <f>tab4a!D17</f>
        <v>10.368432187494795</v>
      </c>
      <c r="D12" s="169">
        <f>tab4a!E17</f>
        <v>10.558505701245997</v>
      </c>
      <c r="E12" s="170">
        <f>'tab3'!D17</f>
        <v>10.368432187494795</v>
      </c>
      <c r="F12" s="170">
        <f t="shared" si="1"/>
        <v>-0.19007351375120152</v>
      </c>
      <c r="H12" s="144">
        <f t="shared" si="0"/>
        <v>-144.02354369312488</v>
      </c>
    </row>
    <row r="13" spans="1:8" ht="16.5" customHeight="1" x14ac:dyDescent="0.3">
      <c r="A13" s="148" t="s">
        <v>230</v>
      </c>
      <c r="B13" s="126" t="s">
        <v>55</v>
      </c>
      <c r="C13" s="177">
        <f>tab4a!D18</f>
        <v>7.6706308985986373</v>
      </c>
      <c r="D13" s="169">
        <f>tab4a!E18</f>
        <v>6.3260496000929951</v>
      </c>
      <c r="E13" s="170">
        <f>'tab3'!D18</f>
        <v>7.6706308985986373</v>
      </c>
      <c r="F13" s="170">
        <f t="shared" si="1"/>
        <v>1.3445812985056422</v>
      </c>
      <c r="H13" s="144">
        <f t="shared" si="0"/>
        <v>1018.8235045087223</v>
      </c>
    </row>
    <row r="14" spans="1:8" ht="16.5" customHeight="1" x14ac:dyDescent="0.3">
      <c r="A14" s="148" t="s">
        <v>231</v>
      </c>
      <c r="B14" s="126" t="s">
        <v>262</v>
      </c>
      <c r="C14" s="177">
        <f>tab4a!D19</f>
        <v>19.671543113397494</v>
      </c>
      <c r="D14" s="169">
        <f>tab4a!E22</f>
        <v>0.90146315427048673</v>
      </c>
      <c r="E14" s="170">
        <f>'tab3'!D19</f>
        <v>19.671543113397494</v>
      </c>
      <c r="F14" s="170">
        <f t="shared" si="1"/>
        <v>18.770079959127006</v>
      </c>
      <c r="H14" s="144">
        <f t="shared" si="0"/>
        <v>14222.567772674152</v>
      </c>
    </row>
    <row r="15" spans="1:8" ht="16.5" customHeight="1" x14ac:dyDescent="0.3">
      <c r="A15" s="151" t="s">
        <v>228</v>
      </c>
      <c r="B15" s="127"/>
      <c r="C15" s="177">
        <f>tab4a!D20</f>
        <v>0.21564290742306563</v>
      </c>
      <c r="D15" s="169">
        <f>tab4a!E21</f>
        <v>1.06</v>
      </c>
      <c r="E15" s="170">
        <f>'tab3'!D20</f>
        <v>0.21564290742306563</v>
      </c>
      <c r="F15" s="170">
        <f t="shared" si="1"/>
        <v>-0.84435709257693436</v>
      </c>
      <c r="H15" s="144">
        <f t="shared" si="0"/>
        <v>-639.79087993571272</v>
      </c>
    </row>
    <row r="16" spans="1:8" ht="16.5" customHeight="1" x14ac:dyDescent="0.3">
      <c r="A16" s="148" t="s">
        <v>232</v>
      </c>
      <c r="B16" s="126" t="s">
        <v>60</v>
      </c>
      <c r="C16" s="177">
        <f>tab4a!D21</f>
        <v>0.89</v>
      </c>
      <c r="D16" s="169">
        <f>tab4a!E19</f>
        <v>19.845472985935949</v>
      </c>
      <c r="E16" s="170">
        <f>'tab3'!D21</f>
        <v>0.89</v>
      </c>
      <c r="F16" s="212">
        <f t="shared" si="1"/>
        <v>-18.955472985935948</v>
      </c>
      <c r="H16" s="144">
        <f t="shared" si="0"/>
        <v>-14363.044792170771</v>
      </c>
    </row>
    <row r="17" spans="1:11" ht="16.5" customHeight="1" x14ac:dyDescent="0.3">
      <c r="A17" s="148" t="s">
        <v>233</v>
      </c>
      <c r="B17" s="126" t="s">
        <v>62</v>
      </c>
      <c r="C17" s="177">
        <f>tab4a!D22</f>
        <v>2.5260308310449</v>
      </c>
      <c r="D17" s="169">
        <f>tab4a!E20</f>
        <v>0.20706425987051855</v>
      </c>
      <c r="E17" s="170">
        <f>'tab3'!D22</f>
        <v>2.5260308310449</v>
      </c>
      <c r="F17" s="170">
        <f t="shared" si="1"/>
        <v>2.3189665711743817</v>
      </c>
      <c r="H17" s="144">
        <f t="shared" si="0"/>
        <v>1757.1400491054387</v>
      </c>
    </row>
    <row r="18" spans="1:11" ht="16.5" customHeight="1" x14ac:dyDescent="0.3">
      <c r="A18" s="148" t="s">
        <v>234</v>
      </c>
      <c r="B18" s="126" t="s">
        <v>64</v>
      </c>
      <c r="C18" s="177">
        <f>tab4a!D23</f>
        <v>5.3792535759377706</v>
      </c>
      <c r="D18" s="169">
        <f>tab4a!E23</f>
        <v>3.3802975910696831</v>
      </c>
      <c r="E18" s="170">
        <f>'tab3'!D23</f>
        <v>5.3792535759377706</v>
      </c>
      <c r="F18" s="212">
        <f t="shared" si="1"/>
        <v>1.9989559848680876</v>
      </c>
      <c r="H18" s="144">
        <f t="shared" si="0"/>
        <v>1514.659875252938</v>
      </c>
    </row>
    <row r="19" spans="1:11" ht="16.5" customHeight="1" x14ac:dyDescent="0.3">
      <c r="A19" s="148" t="s">
        <v>263</v>
      </c>
      <c r="B19" s="126" t="s">
        <v>66</v>
      </c>
      <c r="C19" s="177">
        <f>tab4a!D24</f>
        <v>0.51011875055165168</v>
      </c>
      <c r="D19" s="169">
        <f>tab4a!E24</f>
        <v>0.61668081008552234</v>
      </c>
      <c r="E19" s="170">
        <f>'tab3'!D24</f>
        <v>0.51011875055165168</v>
      </c>
      <c r="F19" s="170">
        <f t="shared" si="1"/>
        <v>-0.10656205953387066</v>
      </c>
      <c r="H19" s="144">
        <f t="shared" si="0"/>
        <v>-80.744787290011246</v>
      </c>
    </row>
    <row r="20" spans="1:11" ht="16.5" customHeight="1" x14ac:dyDescent="0.3">
      <c r="A20" s="148" t="s">
        <v>261</v>
      </c>
      <c r="B20" s="126"/>
      <c r="C20" s="177">
        <f>tab4a!D25</f>
        <v>2.3137212870198463</v>
      </c>
      <c r="D20" s="169">
        <f>tab4a!E25</f>
        <v>2.5707058811727506</v>
      </c>
      <c r="E20" s="170">
        <f>'tab3'!D25</f>
        <v>2.3137212870198463</v>
      </c>
      <c r="F20" s="170">
        <f t="shared" si="1"/>
        <v>-0.25698459415290431</v>
      </c>
      <c r="H20" s="144">
        <f t="shared" si="0"/>
        <v>-194.72377394405282</v>
      </c>
    </row>
    <row r="21" spans="1:11" ht="16.5" customHeight="1" x14ac:dyDescent="0.3">
      <c r="A21" s="158" t="s">
        <v>265</v>
      </c>
      <c r="B21" s="159" t="s">
        <v>2</v>
      </c>
      <c r="C21" s="179">
        <f>C3-C11</f>
        <v>-6.2003269254555278</v>
      </c>
      <c r="D21" s="213">
        <f>D3-D11</f>
        <v>-6.5085324304473673</v>
      </c>
      <c r="E21" s="160">
        <f>E3-E11</f>
        <v>-6.2003269254555278</v>
      </c>
      <c r="F21" s="231">
        <f>F3-F11</f>
        <v>0.30820550499183952</v>
      </c>
      <c r="H21" s="144">
        <f t="shared" si="0"/>
        <v>233.53516299360368</v>
      </c>
      <c r="K21" s="214">
        <f>D21+3.65</f>
        <v>-2.8585324304473674</v>
      </c>
    </row>
    <row r="22" spans="1:11" ht="16.5" customHeight="1" x14ac:dyDescent="0.3">
      <c r="A22" s="165" t="s">
        <v>269</v>
      </c>
      <c r="B22" s="161"/>
      <c r="C22" s="180">
        <f>C21*C27/100</f>
        <v>-4525.4090011212347</v>
      </c>
      <c r="D22" s="174">
        <f t="shared" ref="D22:F22" si="2">D21*D27/100</f>
        <v>-4931.6808342989407</v>
      </c>
      <c r="E22" s="166">
        <f t="shared" si="2"/>
        <v>-4698.1456713053376</v>
      </c>
      <c r="F22" s="166">
        <f t="shared" si="2"/>
        <v>233.53516299360371</v>
      </c>
      <c r="H22" s="144"/>
    </row>
    <row r="23" spans="1:11" ht="16.5" customHeight="1" x14ac:dyDescent="0.3">
      <c r="A23" s="162" t="s">
        <v>270</v>
      </c>
      <c r="B23" s="163"/>
      <c r="C23" s="181">
        <f>C21+C16</f>
        <v>-5.3103269254555281</v>
      </c>
      <c r="D23" s="175">
        <f>D21+D16</f>
        <v>13.336940555488582</v>
      </c>
      <c r="E23" s="164">
        <f t="shared" ref="E23:F23" si="3">E21+E16</f>
        <v>-5.3103269254555281</v>
      </c>
      <c r="F23" s="230">
        <f t="shared" si="3"/>
        <v>-18.647267480944109</v>
      </c>
      <c r="H23" s="144"/>
    </row>
    <row r="24" spans="1:11" x14ac:dyDescent="0.3">
      <c r="A24" s="220" t="s">
        <v>269</v>
      </c>
      <c r="B24" s="221"/>
      <c r="C24" s="222">
        <f>C23/100*C27</f>
        <v>-3875.828090401435</v>
      </c>
      <c r="D24" s="223">
        <f t="shared" ref="D24:F24" si="4">D23/100*D27</f>
        <v>10105.739631563354</v>
      </c>
      <c r="E24" s="224">
        <f t="shared" si="4"/>
        <v>-4023.769997613816</v>
      </c>
      <c r="F24" s="224">
        <f t="shared" si="4"/>
        <v>-14129.509629177166</v>
      </c>
      <c r="H24" s="143">
        <v>671.70728701933785</v>
      </c>
    </row>
    <row r="25" spans="1:11" ht="16.5" customHeight="1" x14ac:dyDescent="0.3">
      <c r="A25" s="539" t="s">
        <v>280</v>
      </c>
      <c r="B25" s="539"/>
      <c r="C25" s="539"/>
      <c r="D25" s="539"/>
      <c r="E25" s="539"/>
      <c r="F25" s="147" t="s">
        <v>0</v>
      </c>
      <c r="H25" s="143"/>
    </row>
    <row r="26" spans="1:11" x14ac:dyDescent="0.3">
      <c r="A26" s="141"/>
      <c r="D26" s="2"/>
      <c r="E26" s="2"/>
      <c r="F26" s="2"/>
    </row>
    <row r="27" spans="1:11" x14ac:dyDescent="0.3">
      <c r="A27" s="141" t="s">
        <v>250</v>
      </c>
      <c r="C27" s="4">
        <v>72986.619181999995</v>
      </c>
      <c r="D27" s="4">
        <v>75772.547605788903</v>
      </c>
      <c r="E27" s="4">
        <v>75772.547605788903</v>
      </c>
      <c r="F27" s="4">
        <v>75772.547605788903</v>
      </c>
    </row>
    <row r="29" spans="1:11" x14ac:dyDescent="0.3">
      <c r="A29" s="191"/>
      <c r="B29" s="191"/>
      <c r="C29" s="191"/>
      <c r="D29" s="191"/>
      <c r="E29" s="191"/>
    </row>
    <row r="30" spans="1:11" x14ac:dyDescent="0.3">
      <c r="A30" s="540" t="s">
        <v>271</v>
      </c>
      <c r="B30" s="541"/>
      <c r="D30" s="199"/>
      <c r="E30" s="184"/>
    </row>
    <row r="31" spans="1:11" x14ac:dyDescent="0.3">
      <c r="A31" s="182"/>
      <c r="B31" s="183">
        <v>2014</v>
      </c>
      <c r="D31" s="185"/>
      <c r="E31" s="186"/>
    </row>
    <row r="32" spans="1:11" x14ac:dyDescent="0.3">
      <c r="A32" s="200" t="s">
        <v>272</v>
      </c>
      <c r="B32" s="201">
        <f>C32/$E$27*100</f>
        <v>4.3852738876899409</v>
      </c>
      <c r="C32" s="211">
        <f>H3</f>
        <v>3322.8337441940903</v>
      </c>
      <c r="D32" s="185"/>
      <c r="E32" s="186"/>
    </row>
    <row r="33" spans="1:5" x14ac:dyDescent="0.3">
      <c r="A33" s="203" t="s">
        <v>279</v>
      </c>
      <c r="B33" s="204">
        <f t="shared" ref="B33:B39" si="5">C33/$E$27*100</f>
        <v>0.1440917633758676</v>
      </c>
      <c r="C33" s="202">
        <f>250-140.818</f>
        <v>109.18199999999999</v>
      </c>
      <c r="D33" s="187"/>
      <c r="E33" s="188"/>
    </row>
    <row r="34" spans="1:5" x14ac:dyDescent="0.3">
      <c r="A34" s="203" t="s">
        <v>273</v>
      </c>
      <c r="B34" s="204">
        <f t="shared" si="5"/>
        <v>1.0880213560841334</v>
      </c>
      <c r="C34" s="202">
        <v>824.42150000000004</v>
      </c>
      <c r="D34" s="185"/>
      <c r="E34" s="186"/>
    </row>
    <row r="35" spans="1:5" x14ac:dyDescent="0.3">
      <c r="A35" s="205" t="s">
        <v>274</v>
      </c>
      <c r="B35" s="206">
        <f t="shared" si="5"/>
        <v>3.1531607682299398</v>
      </c>
      <c r="C35" s="202">
        <f>C32-C33-C34</f>
        <v>2389.2302441940906</v>
      </c>
      <c r="D35" s="185"/>
      <c r="E35" s="186"/>
    </row>
    <row r="36" spans="1:5" x14ac:dyDescent="0.3">
      <c r="A36" s="207" t="s">
        <v>275</v>
      </c>
      <c r="B36" s="201">
        <f t="shared" si="5"/>
        <v>-4.0770683826981013</v>
      </c>
      <c r="C36" s="211">
        <f>-H11</f>
        <v>-3089.2985812004868</v>
      </c>
      <c r="D36" s="197"/>
      <c r="E36" s="189"/>
    </row>
    <row r="37" spans="1:5" x14ac:dyDescent="0.3">
      <c r="A37" s="203" t="s">
        <v>279</v>
      </c>
      <c r="B37" s="204">
        <f t="shared" si="5"/>
        <v>-0.1440917633758676</v>
      </c>
      <c r="C37" s="202">
        <f>-250+140.818</f>
        <v>-109.18199999999999</v>
      </c>
      <c r="D37" s="185"/>
      <c r="E37" s="186"/>
    </row>
    <row r="38" spans="1:5" x14ac:dyDescent="0.3">
      <c r="A38" s="203" t="s">
        <v>276</v>
      </c>
      <c r="B38" s="204">
        <f t="shared" si="5"/>
        <v>-5.3840285550704164E-2</v>
      </c>
      <c r="C38" s="202">
        <v>-40.796155999999996</v>
      </c>
      <c r="D38" s="198"/>
      <c r="E38" s="198"/>
    </row>
    <row r="39" spans="1:5" x14ac:dyDescent="0.3">
      <c r="A39" s="208" t="s">
        <v>277</v>
      </c>
      <c r="B39" s="209">
        <f t="shared" si="5"/>
        <v>-3.8791363337715303</v>
      </c>
      <c r="C39" s="202">
        <f>C36-C37-C38</f>
        <v>-2939.3204252004871</v>
      </c>
      <c r="D39" s="190"/>
      <c r="E39" s="190"/>
    </row>
    <row r="40" spans="1:5" x14ac:dyDescent="0.3">
      <c r="A40" s="210" t="s">
        <v>278</v>
      </c>
    </row>
  </sheetData>
  <mergeCells count="3">
    <mergeCell ref="A1:F1"/>
    <mergeCell ref="A25:E25"/>
    <mergeCell ref="A30: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rgb="FFFFFF00"/>
  </sheetPr>
  <dimension ref="A1:B12"/>
  <sheetViews>
    <sheetView workbookViewId="0">
      <selection activeCell="A19" sqref="A19"/>
    </sheetView>
  </sheetViews>
  <sheetFormatPr defaultRowHeight="14" x14ac:dyDescent="0.3"/>
  <cols>
    <col min="1" max="1" width="60.296875" customWidth="1"/>
    <col min="2" max="2" width="9.69921875" bestFit="1" customWidth="1"/>
  </cols>
  <sheetData>
    <row r="1" spans="1:2" ht="14.5" thickBot="1" x14ac:dyDescent="0.35"/>
    <row r="2" spans="1:2" x14ac:dyDescent="0.3">
      <c r="A2" s="542" t="s">
        <v>312</v>
      </c>
      <c r="B2" s="543"/>
    </row>
    <row r="3" spans="1:2" ht="14.5" thickBot="1" x14ac:dyDescent="0.35">
      <c r="A3" s="226"/>
      <c r="B3" s="227" t="s">
        <v>308</v>
      </c>
    </row>
    <row r="4" spans="1:2" x14ac:dyDescent="0.3">
      <c r="A4" s="215" t="s">
        <v>272</v>
      </c>
      <c r="B4" s="218">
        <v>1.5</v>
      </c>
    </row>
    <row r="5" spans="1:2" x14ac:dyDescent="0.3">
      <c r="A5" s="216" t="s">
        <v>279</v>
      </c>
      <c r="B5" s="219">
        <v>0.1</v>
      </c>
    </row>
    <row r="6" spans="1:2" x14ac:dyDescent="0.3">
      <c r="A6" s="216" t="s">
        <v>273</v>
      </c>
      <c r="B6" s="219">
        <v>1.1000000000000001</v>
      </c>
    </row>
    <row r="7" spans="1:2" ht="14.5" thickBot="1" x14ac:dyDescent="0.35">
      <c r="A7" s="228" t="s">
        <v>274</v>
      </c>
      <c r="B7" s="217">
        <v>0.3</v>
      </c>
    </row>
    <row r="8" spans="1:2" x14ac:dyDescent="0.3">
      <c r="A8" s="215" t="s">
        <v>275</v>
      </c>
      <c r="B8" s="218">
        <v>0.3</v>
      </c>
    </row>
    <row r="9" spans="1:2" x14ac:dyDescent="0.3">
      <c r="A9" s="216" t="s">
        <v>309</v>
      </c>
      <c r="B9" s="219">
        <v>-0.1</v>
      </c>
    </row>
    <row r="10" spans="1:2" x14ac:dyDescent="0.3">
      <c r="A10" s="216" t="s">
        <v>310</v>
      </c>
      <c r="B10" s="219">
        <v>-0.1</v>
      </c>
    </row>
    <row r="11" spans="1:2" ht="14.5" thickBot="1" x14ac:dyDescent="0.35">
      <c r="A11" s="228" t="s">
        <v>311</v>
      </c>
      <c r="B11" s="217">
        <v>0.5</v>
      </c>
    </row>
    <row r="12" spans="1:2" x14ac:dyDescent="0.3">
      <c r="A12" s="229" t="s">
        <v>278</v>
      </c>
      <c r="B12" s="225" t="s">
        <v>0</v>
      </c>
    </row>
  </sheetData>
  <mergeCells count="1"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G16"/>
  <sheetViews>
    <sheetView showGridLines="0" tabSelected="1" zoomScaleNormal="100" workbookViewId="0"/>
  </sheetViews>
  <sheetFormatPr defaultColWidth="9.09765625" defaultRowHeight="14" x14ac:dyDescent="0.3"/>
  <cols>
    <col min="1" max="1" width="9.09765625" style="8"/>
    <col min="2" max="2" width="37.69921875" style="8" customWidth="1"/>
    <col min="3" max="5" width="6.69921875" style="8" customWidth="1"/>
    <col min="6" max="16384" width="9.09765625" style="8"/>
  </cols>
  <sheetData>
    <row r="1" spans="1:7" x14ac:dyDescent="0.3">
      <c r="A1" s="335"/>
      <c r="B1" s="335"/>
    </row>
    <row r="3" spans="1:7" customFormat="1" ht="14.5" thickBot="1" x14ac:dyDescent="0.35">
      <c r="B3" s="316" t="s">
        <v>524</v>
      </c>
      <c r="C3" s="316"/>
      <c r="D3" s="316"/>
      <c r="E3" s="316"/>
    </row>
    <row r="4" spans="1:7" customFormat="1" ht="14.5" thickBot="1" x14ac:dyDescent="0.35">
      <c r="B4" s="457"/>
      <c r="C4" s="463">
        <v>2022</v>
      </c>
      <c r="D4" s="463">
        <v>2023</v>
      </c>
      <c r="E4" s="463">
        <v>2024</v>
      </c>
    </row>
    <row r="5" spans="1:7" x14ac:dyDescent="0.3">
      <c r="B5" s="374" t="s">
        <v>517</v>
      </c>
      <c r="C5" s="464">
        <v>0.34155541851994925</v>
      </c>
      <c r="D5" s="464">
        <v>3.4476573381859144</v>
      </c>
      <c r="E5" s="464">
        <v>4.2666850883009433</v>
      </c>
      <c r="F5" s="385"/>
      <c r="G5"/>
    </row>
    <row r="6" spans="1:7" x14ac:dyDescent="0.3">
      <c r="B6" s="374" t="s">
        <v>518</v>
      </c>
      <c r="C6" s="464">
        <v>2.0898903990873103</v>
      </c>
      <c r="D6" s="464">
        <v>3.6814236360760813</v>
      </c>
      <c r="E6" s="464">
        <v>3.8562000988142278</v>
      </c>
      <c r="G6"/>
    </row>
    <row r="7" spans="1:7" x14ac:dyDescent="0.3">
      <c r="B7" s="374" t="s">
        <v>239</v>
      </c>
      <c r="C7" s="464">
        <v>1.0539325036075036</v>
      </c>
      <c r="D7" s="464">
        <v>1.0912261414540665</v>
      </c>
      <c r="E7" s="464">
        <v>1.1291666666666667</v>
      </c>
    </row>
    <row r="8" spans="1:7" x14ac:dyDescent="0.3">
      <c r="B8" s="374" t="s">
        <v>238</v>
      </c>
      <c r="C8" s="464">
        <v>0.61846654067601037</v>
      </c>
      <c r="D8" s="464">
        <v>0.94384462356864596</v>
      </c>
      <c r="E8" s="464">
        <v>-0.44940656112973931</v>
      </c>
    </row>
    <row r="9" spans="1:7" ht="14.5" x14ac:dyDescent="0.35">
      <c r="B9" s="374" t="s">
        <v>479</v>
      </c>
      <c r="C9" s="464"/>
      <c r="D9" s="464"/>
      <c r="E9" s="464"/>
      <c r="G9" s="138"/>
    </row>
    <row r="10" spans="1:7" x14ac:dyDescent="0.3">
      <c r="B10" s="374" t="s">
        <v>236</v>
      </c>
      <c r="C10" s="464">
        <v>3.8995441680998333</v>
      </c>
      <c r="D10" s="464">
        <v>0.64838279448680147</v>
      </c>
      <c r="E10" s="464">
        <v>1.3726808221671716</v>
      </c>
    </row>
    <row r="11" spans="1:7" x14ac:dyDescent="0.3">
      <c r="B11" s="374" t="s">
        <v>237</v>
      </c>
      <c r="C11" s="464">
        <v>4.1278699326678048</v>
      </c>
      <c r="D11" s="464">
        <v>-0.47795663863744453</v>
      </c>
      <c r="E11" s="464">
        <v>1.9104962774833201</v>
      </c>
    </row>
    <row r="12" spans="1:7" ht="14.5" x14ac:dyDescent="0.35">
      <c r="B12" s="374" t="s">
        <v>480</v>
      </c>
      <c r="C12" s="464"/>
      <c r="D12" s="464"/>
      <c r="E12" s="464"/>
      <c r="F12" s="235"/>
      <c r="G12" s="138"/>
    </row>
    <row r="13" spans="1:7" ht="14.5" thickBot="1" x14ac:dyDescent="0.35">
      <c r="B13" s="408" t="s">
        <v>496</v>
      </c>
      <c r="C13" s="465">
        <v>93.993299712356475</v>
      </c>
      <c r="D13" s="465">
        <v>74.948312500209894</v>
      </c>
      <c r="E13" s="465">
        <v>71.785759179326888</v>
      </c>
    </row>
    <row r="14" spans="1:7" x14ac:dyDescent="0.3">
      <c r="B14" s="544" t="s">
        <v>0</v>
      </c>
      <c r="C14" s="544"/>
      <c r="D14" s="544"/>
      <c r="E14" s="544"/>
      <c r="F14" s="345"/>
      <c r="G14" s="345"/>
    </row>
    <row r="15" spans="1:7" x14ac:dyDescent="0.3">
      <c r="B15" s="390" t="s">
        <v>508</v>
      </c>
    </row>
    <row r="16" spans="1:7" x14ac:dyDescent="0.3">
      <c r="B16" s="390" t="s">
        <v>509</v>
      </c>
    </row>
  </sheetData>
  <mergeCells count="1">
    <mergeCell ref="B14:E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H23"/>
  <sheetViews>
    <sheetView showGridLines="0" zoomScaleNormal="100" workbookViewId="0"/>
  </sheetViews>
  <sheetFormatPr defaultRowHeight="14" x14ac:dyDescent="0.3"/>
  <cols>
    <col min="2" max="2" width="43.296875" bestFit="1" customWidth="1"/>
    <col min="3" max="5" width="9.3984375" bestFit="1" customWidth="1"/>
  </cols>
  <sheetData>
    <row r="1" spans="1:8" x14ac:dyDescent="0.3">
      <c r="A1" s="335"/>
    </row>
    <row r="3" spans="1:8" ht="14.5" thickBot="1" x14ac:dyDescent="0.35">
      <c r="B3" s="316" t="s">
        <v>525</v>
      </c>
      <c r="C3" s="316"/>
      <c r="D3" s="316"/>
      <c r="E3" s="316"/>
    </row>
    <row r="4" spans="1:8" ht="14.5" thickBot="1" x14ac:dyDescent="0.35">
      <c r="B4" s="346"/>
      <c r="C4" s="347">
        <v>2022</v>
      </c>
      <c r="D4" s="347">
        <v>2023</v>
      </c>
      <c r="E4" s="347">
        <v>2024</v>
      </c>
    </row>
    <row r="5" spans="1:8" x14ac:dyDescent="0.3">
      <c r="B5" s="390" t="s">
        <v>240</v>
      </c>
      <c r="C5" s="466"/>
      <c r="D5" s="466"/>
      <c r="E5" s="466"/>
    </row>
    <row r="6" spans="1:8" x14ac:dyDescent="0.3">
      <c r="B6" s="390" t="s">
        <v>243</v>
      </c>
      <c r="C6" s="322">
        <v>93.993299712356475</v>
      </c>
      <c r="D6" s="322">
        <v>74.948312500209894</v>
      </c>
      <c r="E6" s="322">
        <v>71.785759179326888</v>
      </c>
    </row>
    <row r="7" spans="1:8" x14ac:dyDescent="0.3">
      <c r="B7" s="409" t="s">
        <v>521</v>
      </c>
      <c r="C7" s="322">
        <v>0.92237828258062859</v>
      </c>
      <c r="D7" s="322">
        <v>1.2148742675336779</v>
      </c>
      <c r="E7" s="322">
        <v>1.3377624094202893</v>
      </c>
    </row>
    <row r="8" spans="1:8" x14ac:dyDescent="0.3">
      <c r="B8" s="390" t="s">
        <v>241</v>
      </c>
      <c r="C8" s="322"/>
      <c r="D8" s="322"/>
      <c r="E8" s="322"/>
    </row>
    <row r="9" spans="1:8" x14ac:dyDescent="0.3">
      <c r="B9" s="390" t="s">
        <v>481</v>
      </c>
      <c r="C9" s="322">
        <f>-2.02</f>
        <v>-2.02</v>
      </c>
      <c r="D9" s="322">
        <v>-6.2003269254555224</v>
      </c>
      <c r="E9" s="322">
        <v>-6.5085324304473753</v>
      </c>
      <c r="F9" s="482"/>
      <c r="G9" s="482"/>
      <c r="H9" s="324"/>
    </row>
    <row r="10" spans="1:8" x14ac:dyDescent="0.3">
      <c r="B10" s="390" t="s">
        <v>244</v>
      </c>
      <c r="C10" s="322">
        <v>57.802773885954991</v>
      </c>
      <c r="D10" s="475">
        <v>57.060000811440013</v>
      </c>
      <c r="E10" s="475">
        <v>59.964624034582755</v>
      </c>
    </row>
    <row r="11" spans="1:8" x14ac:dyDescent="0.3">
      <c r="B11" s="390" t="s">
        <v>242</v>
      </c>
      <c r="C11" s="322"/>
      <c r="D11" s="322"/>
      <c r="E11" s="322"/>
    </row>
    <row r="12" spans="1:8" x14ac:dyDescent="0.3">
      <c r="B12" s="390" t="s">
        <v>248</v>
      </c>
      <c r="C12" s="322"/>
      <c r="D12" s="322"/>
      <c r="E12" s="322"/>
    </row>
    <row r="13" spans="1:8" x14ac:dyDescent="0.3">
      <c r="B13" s="390" t="s">
        <v>245</v>
      </c>
      <c r="C13" s="322">
        <v>0.34155541851994925</v>
      </c>
      <c r="D13" s="322">
        <v>3.4476573381859144</v>
      </c>
      <c r="E13" s="322">
        <v>4.2666850883009433</v>
      </c>
    </row>
    <row r="14" spans="1:8" x14ac:dyDescent="0.3">
      <c r="B14" s="390" t="s">
        <v>246</v>
      </c>
      <c r="C14" s="322">
        <v>0.12</v>
      </c>
      <c r="D14" s="322">
        <v>0.62727601299064017</v>
      </c>
      <c r="E14" s="322">
        <v>0.86367029107913773</v>
      </c>
    </row>
    <row r="15" spans="1:8" x14ac:dyDescent="0.3">
      <c r="B15" s="390" t="s">
        <v>527</v>
      </c>
      <c r="C15" s="322"/>
      <c r="D15" s="322"/>
      <c r="E15" s="322"/>
    </row>
    <row r="16" spans="1:8" x14ac:dyDescent="0.3">
      <c r="B16" s="390" t="s">
        <v>569</v>
      </c>
      <c r="C16" s="322">
        <v>2.0898903990873103</v>
      </c>
      <c r="D16" s="322">
        <v>3.6814236360760813</v>
      </c>
      <c r="E16" s="322">
        <v>3.8562000988142278</v>
      </c>
    </row>
    <row r="17" spans="2:6" x14ac:dyDescent="0.3">
      <c r="B17" s="390" t="s">
        <v>520</v>
      </c>
      <c r="C17" s="322">
        <v>71.424739091666652</v>
      </c>
      <c r="D17" s="322">
        <v>76.696201206757692</v>
      </c>
      <c r="E17" s="322">
        <v>74.722401609970802</v>
      </c>
    </row>
    <row r="18" spans="2:6" x14ac:dyDescent="0.3">
      <c r="B18" s="390" t="s">
        <v>526</v>
      </c>
      <c r="C18" s="322"/>
      <c r="D18" s="322"/>
      <c r="E18" s="322"/>
    </row>
    <row r="19" spans="2:6" x14ac:dyDescent="0.3">
      <c r="B19" s="410" t="s">
        <v>570</v>
      </c>
      <c r="C19" s="322"/>
      <c r="D19" s="322"/>
      <c r="E19" s="322"/>
    </row>
    <row r="20" spans="2:6" x14ac:dyDescent="0.3">
      <c r="B20" s="390" t="s">
        <v>247</v>
      </c>
      <c r="C20" s="322"/>
      <c r="D20" s="322"/>
      <c r="E20" s="322"/>
    </row>
    <row r="21" spans="2:6" x14ac:dyDescent="0.3">
      <c r="B21" s="390" t="s">
        <v>488</v>
      </c>
      <c r="C21" s="322">
        <v>3633.462</v>
      </c>
      <c r="D21" s="322">
        <v>3642.9395</v>
      </c>
      <c r="E21" s="322">
        <v>3623.6039999999998</v>
      </c>
    </row>
    <row r="22" spans="2:6" ht="14.5" thickBot="1" x14ac:dyDescent="0.35">
      <c r="B22" s="408" t="s">
        <v>249</v>
      </c>
      <c r="C22" s="470">
        <v>50.801301898850191</v>
      </c>
      <c r="D22" s="470">
        <v>51.783058708496256</v>
      </c>
      <c r="E22" s="470">
        <v>52.557978189669733</v>
      </c>
    </row>
    <row r="23" spans="2:6" x14ac:dyDescent="0.3">
      <c r="B23" s="545" t="s">
        <v>0</v>
      </c>
      <c r="C23" s="545"/>
      <c r="D23" s="545"/>
      <c r="E23" s="545"/>
      <c r="F23" s="345"/>
    </row>
  </sheetData>
  <mergeCells count="1">
    <mergeCell ref="B23:E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M27"/>
  <sheetViews>
    <sheetView showGridLines="0" zoomScaleNormal="100" workbookViewId="0"/>
  </sheetViews>
  <sheetFormatPr defaultColWidth="9.09765625" defaultRowHeight="14" x14ac:dyDescent="0.3"/>
  <cols>
    <col min="1" max="1" width="9.09765625" style="8"/>
    <col min="2" max="2" width="61.59765625" style="8" bestFit="1" customWidth="1"/>
    <col min="3" max="3" width="9.09765625" style="8"/>
    <col min="4" max="4" width="10.09765625" style="8" customWidth="1"/>
    <col min="5" max="7" width="10.3984375" style="8" bestFit="1" customWidth="1"/>
    <col min="8" max="9" width="9.09765625" style="8"/>
    <col min="10" max="10" width="6.8984375" style="8" customWidth="1"/>
    <col min="11" max="16384" width="9.09765625" style="8"/>
  </cols>
  <sheetData>
    <row r="1" spans="1:13" x14ac:dyDescent="0.3">
      <c r="A1" s="335"/>
    </row>
    <row r="3" spans="1:13" ht="14.5" thickBot="1" x14ac:dyDescent="0.35">
      <c r="B3" s="316" t="s">
        <v>114</v>
      </c>
      <c r="C3" s="316"/>
      <c r="D3" s="316"/>
      <c r="E3" s="316"/>
      <c r="F3" s="316"/>
      <c r="G3" s="316"/>
    </row>
    <row r="4" spans="1:13" s="317" customFormat="1" x14ac:dyDescent="0.3">
      <c r="B4" s="348"/>
      <c r="C4" s="349" t="s">
        <v>4</v>
      </c>
      <c r="D4" s="349">
        <v>2022</v>
      </c>
      <c r="E4" s="349">
        <v>2022</v>
      </c>
      <c r="F4" s="349">
        <v>2023</v>
      </c>
      <c r="G4" s="349">
        <v>2024</v>
      </c>
      <c r="H4"/>
      <c r="I4"/>
      <c r="J4"/>
      <c r="K4"/>
      <c r="L4"/>
      <c r="M4"/>
    </row>
    <row r="5" spans="1:13" ht="13.9" customHeight="1" thickBot="1" x14ac:dyDescent="0.35">
      <c r="B5" s="350"/>
      <c r="C5" s="351"/>
      <c r="D5" s="357" t="s">
        <v>87</v>
      </c>
      <c r="E5" s="357" t="s">
        <v>104</v>
      </c>
      <c r="F5" s="351" t="s">
        <v>104</v>
      </c>
      <c r="G5" s="351" t="s">
        <v>104</v>
      </c>
    </row>
    <row r="6" spans="1:13" x14ac:dyDescent="0.3">
      <c r="B6" s="374" t="s">
        <v>106</v>
      </c>
      <c r="C6" s="438" t="s">
        <v>88</v>
      </c>
      <c r="D6" s="341">
        <v>92408.262000000017</v>
      </c>
      <c r="E6" s="341">
        <v>1.668702939520756</v>
      </c>
      <c r="F6" s="341">
        <v>1.336732436907667</v>
      </c>
      <c r="G6" s="341">
        <v>1.2532331240635131</v>
      </c>
      <c r="J6" s="341"/>
    </row>
    <row r="7" spans="1:13" x14ac:dyDescent="0.3">
      <c r="B7" s="374" t="s">
        <v>108</v>
      </c>
      <c r="C7" s="374"/>
      <c r="D7" s="341"/>
      <c r="E7" s="341"/>
      <c r="F7" s="341"/>
      <c r="G7" s="341"/>
      <c r="J7" s="235"/>
    </row>
    <row r="8" spans="1:13" x14ac:dyDescent="0.3">
      <c r="B8" s="374" t="s">
        <v>109</v>
      </c>
      <c r="C8" s="438" t="s">
        <v>21</v>
      </c>
      <c r="D8" s="438" t="s">
        <v>21</v>
      </c>
      <c r="E8" s="438" t="s">
        <v>21</v>
      </c>
      <c r="F8" s="438" t="s">
        <v>21</v>
      </c>
      <c r="G8" s="438" t="s">
        <v>21</v>
      </c>
      <c r="H8" s="3"/>
    </row>
    <row r="9" spans="1:13" x14ac:dyDescent="0.3">
      <c r="B9" s="374" t="s">
        <v>105</v>
      </c>
      <c r="C9" s="438" t="s">
        <v>21</v>
      </c>
      <c r="D9" s="467">
        <v>92011.198592577639</v>
      </c>
      <c r="E9" s="467">
        <v>1.5199691853242658</v>
      </c>
      <c r="F9" s="467">
        <v>2.0696846997263707</v>
      </c>
      <c r="G9" s="467">
        <v>2.1914005838930883</v>
      </c>
      <c r="I9" s="235"/>
    </row>
    <row r="10" spans="1:13" x14ac:dyDescent="0.3">
      <c r="B10" s="374" t="s">
        <v>110</v>
      </c>
      <c r="C10" s="438"/>
      <c r="D10" s="468"/>
      <c r="E10" s="469"/>
      <c r="F10" s="469"/>
      <c r="G10" s="469"/>
    </row>
    <row r="11" spans="1:13" x14ac:dyDescent="0.3">
      <c r="B11" s="374" t="s">
        <v>112</v>
      </c>
      <c r="C11" s="438" t="s">
        <v>21</v>
      </c>
      <c r="D11" s="468" t="s">
        <v>21</v>
      </c>
      <c r="E11" s="467">
        <v>-6.4857861476582774E-3</v>
      </c>
      <c r="F11" s="467">
        <v>-6.4857861476582774E-3</v>
      </c>
      <c r="G11" s="467">
        <v>-1.1484246207734645E-2</v>
      </c>
    </row>
    <row r="12" spans="1:13" x14ac:dyDescent="0.3">
      <c r="B12" s="374" t="s">
        <v>111</v>
      </c>
      <c r="C12" s="438" t="s">
        <v>21</v>
      </c>
      <c r="D12" s="468" t="s">
        <v>21</v>
      </c>
      <c r="E12" s="467">
        <v>0.65921722978730135</v>
      </c>
      <c r="F12" s="467">
        <v>0.65921722978730135</v>
      </c>
      <c r="G12" s="467">
        <v>1.1716112894652206</v>
      </c>
    </row>
    <row r="13" spans="1:13" x14ac:dyDescent="0.3">
      <c r="B13" s="374" t="s">
        <v>113</v>
      </c>
      <c r="C13" s="438" t="s">
        <v>21</v>
      </c>
      <c r="D13" s="468" t="s">
        <v>21</v>
      </c>
      <c r="E13" s="467">
        <v>0.86335037380722568</v>
      </c>
      <c r="F13" s="467">
        <v>0.86335037380722568</v>
      </c>
      <c r="G13" s="467">
        <v>1.0248896959431208</v>
      </c>
    </row>
    <row r="14" spans="1:13" x14ac:dyDescent="0.3">
      <c r="B14" s="374" t="s">
        <v>107</v>
      </c>
      <c r="C14" s="438" t="s">
        <v>88</v>
      </c>
      <c r="D14" s="464">
        <v>109645.18399999999</v>
      </c>
      <c r="E14" s="341">
        <v>9.3655134154388975</v>
      </c>
      <c r="F14" s="341">
        <v>11.057227754892637</v>
      </c>
      <c r="G14" s="341">
        <v>7.732265632211039</v>
      </c>
    </row>
    <row r="15" spans="1:13" x14ac:dyDescent="0.3">
      <c r="B15" s="546" t="s">
        <v>89</v>
      </c>
      <c r="C15" s="547"/>
      <c r="D15" s="547"/>
      <c r="E15" s="547"/>
      <c r="F15" s="547"/>
      <c r="G15" s="547"/>
    </row>
    <row r="16" spans="1:13" x14ac:dyDescent="0.3">
      <c r="B16" s="374" t="s">
        <v>235</v>
      </c>
      <c r="C16" s="438" t="s">
        <v>90</v>
      </c>
      <c r="D16" s="341">
        <v>53624.618000000002</v>
      </c>
      <c r="E16" s="341">
        <v>5.5038063486809508</v>
      </c>
      <c r="F16" s="341">
        <v>-1.9037116097125439</v>
      </c>
      <c r="G16" s="341">
        <v>0.91280844626600022</v>
      </c>
    </row>
    <row r="17" spans="2:9" x14ac:dyDescent="0.3">
      <c r="B17" s="374" t="s">
        <v>91</v>
      </c>
      <c r="C17" s="438" t="s">
        <v>90</v>
      </c>
      <c r="D17" s="341">
        <v>15933.419000000002</v>
      </c>
      <c r="E17" s="341">
        <v>-4.2826802403509001</v>
      </c>
      <c r="F17" s="341">
        <v>-2.4250206115808859</v>
      </c>
      <c r="G17" s="341">
        <v>-3.7967178820926595</v>
      </c>
    </row>
    <row r="18" spans="2:9" x14ac:dyDescent="0.3">
      <c r="B18" s="374" t="s">
        <v>92</v>
      </c>
      <c r="C18" s="438" t="s">
        <v>471</v>
      </c>
      <c r="D18" s="341">
        <v>18984.629999999997</v>
      </c>
      <c r="E18" s="341">
        <v>5.8911841319316594</v>
      </c>
      <c r="F18" s="341">
        <v>8.4165415291691303</v>
      </c>
      <c r="G18" s="341">
        <v>3.0724654857980926</v>
      </c>
    </row>
    <row r="19" spans="2:9" x14ac:dyDescent="0.3">
      <c r="B19" s="374" t="s">
        <v>93</v>
      </c>
      <c r="C19" s="374" t="s">
        <v>94</v>
      </c>
      <c r="D19" s="341">
        <v>2819.6010000000001</v>
      </c>
      <c r="E19" s="341">
        <v>3.0512434050539761</v>
      </c>
      <c r="F19" s="341">
        <v>-1.3905701620943307</v>
      </c>
      <c r="G19" s="341">
        <v>0.1911391148590206</v>
      </c>
    </row>
    <row r="20" spans="2:9" x14ac:dyDescent="0.3">
      <c r="B20" s="374" t="s">
        <v>95</v>
      </c>
      <c r="C20" s="438" t="s">
        <v>96</v>
      </c>
      <c r="D20" s="341">
        <v>89969.553999999989</v>
      </c>
      <c r="E20" s="341">
        <v>2.2747648311023161</v>
      </c>
      <c r="F20" s="341">
        <v>-1.9098236667032142</v>
      </c>
      <c r="G20" s="341">
        <v>5.6603475626636479</v>
      </c>
    </row>
    <row r="21" spans="2:9" ht="15.5" x14ac:dyDescent="0.35">
      <c r="B21" s="374" t="s">
        <v>97</v>
      </c>
      <c r="C21" s="438" t="s">
        <v>98</v>
      </c>
      <c r="D21" s="341">
        <v>88776.933000000005</v>
      </c>
      <c r="E21" s="341">
        <v>3.9890368482150995</v>
      </c>
      <c r="F21" s="341">
        <v>-7.3178525512103576</v>
      </c>
      <c r="G21" s="341">
        <v>6.9934351029353969</v>
      </c>
      <c r="I21" s="394"/>
    </row>
    <row r="22" spans="2:9" x14ac:dyDescent="0.3">
      <c r="B22" s="546" t="s">
        <v>99</v>
      </c>
      <c r="C22" s="547"/>
      <c r="D22" s="547"/>
      <c r="E22" s="547"/>
      <c r="F22" s="547"/>
      <c r="G22" s="547"/>
    </row>
    <row r="23" spans="2:9" x14ac:dyDescent="0.3">
      <c r="B23" s="374" t="s">
        <v>100</v>
      </c>
      <c r="C23" s="438" t="s">
        <v>21</v>
      </c>
      <c r="D23" s="438" t="s">
        <v>21</v>
      </c>
      <c r="E23" s="467">
        <v>3.4554564543028237</v>
      </c>
      <c r="F23" s="467">
        <v>0.20626131319248042</v>
      </c>
      <c r="G23" s="467">
        <v>0.5804405832151065</v>
      </c>
    </row>
    <row r="24" spans="2:9" x14ac:dyDescent="0.3">
      <c r="B24" s="374" t="s">
        <v>101</v>
      </c>
      <c r="C24" s="438" t="s">
        <v>94</v>
      </c>
      <c r="D24" s="438" t="s">
        <v>21</v>
      </c>
      <c r="E24" s="467">
        <v>-9.3322204466262895E-2</v>
      </c>
      <c r="F24" s="467">
        <v>-4.4604017695629556</v>
      </c>
      <c r="G24" s="467">
        <v>1.6986030995765475</v>
      </c>
    </row>
    <row r="25" spans="2:9" ht="14.5" thickBot="1" x14ac:dyDescent="0.35">
      <c r="B25" s="408" t="s">
        <v>102</v>
      </c>
      <c r="C25" s="439" t="s">
        <v>103</v>
      </c>
      <c r="D25" s="439" t="s">
        <v>21</v>
      </c>
      <c r="E25" s="465">
        <v>-1.5451623050731957</v>
      </c>
      <c r="F25" s="465">
        <v>5.1708636412915618</v>
      </c>
      <c r="G25" s="465">
        <v>-0.91785612963036556</v>
      </c>
    </row>
    <row r="26" spans="2:9" x14ac:dyDescent="0.3">
      <c r="B26" s="545" t="s">
        <v>0</v>
      </c>
      <c r="C26" s="545"/>
      <c r="D26" s="545"/>
      <c r="E26" s="545"/>
      <c r="F26" s="545"/>
      <c r="G26" s="545"/>
    </row>
    <row r="27" spans="2:9" x14ac:dyDescent="0.3">
      <c r="E27" s="321"/>
      <c r="F27" s="321"/>
      <c r="G27" s="321"/>
    </row>
  </sheetData>
  <mergeCells count="3">
    <mergeCell ref="B26:G26"/>
    <mergeCell ref="B15:G15"/>
    <mergeCell ref="B22:G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M14"/>
  <sheetViews>
    <sheetView showGridLines="0" zoomScaleNormal="100" workbookViewId="0"/>
  </sheetViews>
  <sheetFormatPr defaultColWidth="9.09765625" defaultRowHeight="14" x14ac:dyDescent="0.3"/>
  <cols>
    <col min="1" max="1" width="9.09765625" style="342"/>
    <col min="2" max="2" width="25.8984375" style="342" bestFit="1" customWidth="1"/>
    <col min="3" max="3" width="9.09765625" style="342"/>
    <col min="4" max="4" width="11.296875" style="342" customWidth="1"/>
    <col min="5" max="5" width="11" style="342" customWidth="1"/>
    <col min="6" max="6" width="11.69921875" style="342" customWidth="1"/>
    <col min="7" max="7" width="12.3984375" style="342" customWidth="1"/>
    <col min="8" max="8" width="9.09765625" style="342"/>
    <col min="9" max="9" width="6" style="342" bestFit="1" customWidth="1"/>
    <col min="10" max="16384" width="9.09765625" style="342"/>
  </cols>
  <sheetData>
    <row r="1" spans="1:13" x14ac:dyDescent="0.3">
      <c r="A1" s="335"/>
    </row>
    <row r="3" spans="1:13" ht="14.5" thickBot="1" x14ac:dyDescent="0.35">
      <c r="B3" s="316" t="s">
        <v>121</v>
      </c>
      <c r="C3" s="316"/>
      <c r="D3" s="316"/>
      <c r="E3" s="316"/>
      <c r="F3" s="316"/>
      <c r="G3" s="316"/>
    </row>
    <row r="4" spans="1:13" s="343" customFormat="1" x14ac:dyDescent="0.3">
      <c r="B4" s="348"/>
      <c r="C4" s="348" t="s">
        <v>4</v>
      </c>
      <c r="D4" s="349">
        <v>2022</v>
      </c>
      <c r="E4" s="349">
        <v>2022</v>
      </c>
      <c r="F4" s="349">
        <v>2023</v>
      </c>
      <c r="G4" s="349">
        <v>2024</v>
      </c>
      <c r="H4"/>
      <c r="I4"/>
      <c r="J4"/>
      <c r="K4"/>
      <c r="L4"/>
      <c r="M4"/>
    </row>
    <row r="5" spans="1:13" ht="19.149999999999999" customHeight="1" thickBot="1" x14ac:dyDescent="0.35">
      <c r="B5" s="350"/>
      <c r="C5" s="351"/>
      <c r="D5" s="352" t="s">
        <v>87</v>
      </c>
      <c r="E5" s="352" t="s">
        <v>104</v>
      </c>
      <c r="F5" s="352" t="s">
        <v>104</v>
      </c>
      <c r="G5" s="352" t="s">
        <v>104</v>
      </c>
    </row>
    <row r="6" spans="1:13" x14ac:dyDescent="0.3">
      <c r="B6" s="374" t="s">
        <v>115</v>
      </c>
      <c r="C6" s="438" t="s">
        <v>21</v>
      </c>
      <c r="D6" s="322">
        <v>118.65300961942123</v>
      </c>
      <c r="E6" s="341">
        <v>7.5704816264811683</v>
      </c>
      <c r="F6" s="341">
        <v>9.5922723026785661</v>
      </c>
      <c r="G6" s="341">
        <v>6.398840124155754</v>
      </c>
      <c r="H6" s="3"/>
    </row>
    <row r="7" spans="1:13" x14ac:dyDescent="0.3">
      <c r="B7" s="374" t="s">
        <v>116</v>
      </c>
      <c r="C7" s="438" t="s">
        <v>21</v>
      </c>
      <c r="D7" s="322">
        <v>125.74196985421881</v>
      </c>
      <c r="E7" s="467">
        <v>12.19636458953639</v>
      </c>
      <c r="F7" s="467">
        <v>10.97733544917614</v>
      </c>
      <c r="G7" s="467">
        <v>4.523983701378298</v>
      </c>
    </row>
    <row r="8" spans="1:13" x14ac:dyDescent="0.3">
      <c r="B8" s="374" t="s">
        <v>500</v>
      </c>
      <c r="C8" s="438" t="s">
        <v>21</v>
      </c>
      <c r="D8" s="322">
        <v>125.06400756541768</v>
      </c>
      <c r="E8" s="341">
        <v>12.108333333333333</v>
      </c>
      <c r="F8" s="341">
        <v>10.959303462934548</v>
      </c>
      <c r="G8" s="341">
        <v>4.813870638754314</v>
      </c>
    </row>
    <row r="9" spans="1:13" x14ac:dyDescent="0.3">
      <c r="B9" s="374" t="s">
        <v>117</v>
      </c>
      <c r="C9" s="438" t="s">
        <v>21</v>
      </c>
      <c r="D9" s="322">
        <v>141.85344652017247</v>
      </c>
      <c r="E9" s="341">
        <v>11.49308885550948</v>
      </c>
      <c r="F9" s="341">
        <v>13.360332621405924</v>
      </c>
      <c r="G9" s="341">
        <v>8.6284027881252445</v>
      </c>
    </row>
    <row r="10" spans="1:13" x14ac:dyDescent="0.3">
      <c r="B10" s="374" t="s">
        <v>118</v>
      </c>
      <c r="C10" s="438" t="s">
        <v>21</v>
      </c>
      <c r="D10" s="322">
        <v>117.6316104132659</v>
      </c>
      <c r="E10" s="341">
        <v>9.5294550777074818</v>
      </c>
      <c r="F10" s="341">
        <v>10.39437279537465</v>
      </c>
      <c r="G10" s="341">
        <v>3.973942745803738</v>
      </c>
      <c r="I10" s="344"/>
    </row>
    <row r="11" spans="1:13" x14ac:dyDescent="0.3">
      <c r="B11" s="374" t="s">
        <v>119</v>
      </c>
      <c r="C11" s="438" t="s">
        <v>21</v>
      </c>
      <c r="D11" s="322">
        <v>120.73644713188196</v>
      </c>
      <c r="E11" s="341">
        <v>14.632538690517549</v>
      </c>
      <c r="F11" s="341">
        <v>7.4894198491815445</v>
      </c>
      <c r="G11" s="341">
        <v>3.8537603040287305</v>
      </c>
    </row>
    <row r="12" spans="1:13" ht="14.5" thickBot="1" x14ac:dyDescent="0.35">
      <c r="B12" s="408" t="s">
        <v>120</v>
      </c>
      <c r="C12" s="439" t="s">
        <v>21</v>
      </c>
      <c r="D12" s="470">
        <v>129.47765384055339</v>
      </c>
      <c r="E12" s="470">
        <v>19.28867087257029</v>
      </c>
      <c r="F12" s="470">
        <v>9.2709855909266281</v>
      </c>
      <c r="G12" s="470">
        <v>2.06266109825195</v>
      </c>
    </row>
    <row r="13" spans="1:13" x14ac:dyDescent="0.3">
      <c r="B13" s="545" t="s">
        <v>0</v>
      </c>
      <c r="C13" s="545"/>
      <c r="D13" s="545"/>
      <c r="E13" s="545"/>
      <c r="F13" s="545"/>
      <c r="G13" s="545"/>
    </row>
    <row r="14" spans="1:13" x14ac:dyDescent="0.3">
      <c r="B14" s="374" t="s">
        <v>510</v>
      </c>
    </row>
  </sheetData>
  <mergeCells count="1">
    <mergeCell ref="B13:G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M18"/>
  <sheetViews>
    <sheetView showGridLines="0" zoomScaleNormal="160" workbookViewId="0"/>
  </sheetViews>
  <sheetFormatPr defaultRowHeight="14" x14ac:dyDescent="0.3"/>
  <cols>
    <col min="2" max="2" width="28.8984375" bestFit="1" customWidth="1"/>
    <col min="4" max="4" width="10.3984375" customWidth="1"/>
    <col min="5" max="5" width="11.09765625" customWidth="1"/>
    <col min="6" max="6" width="11.3984375" customWidth="1"/>
    <col min="7" max="7" width="11" customWidth="1"/>
  </cols>
  <sheetData>
    <row r="1" spans="1:13" x14ac:dyDescent="0.3">
      <c r="A1" s="335"/>
    </row>
    <row r="3" spans="1:13" ht="14.5" thickBot="1" x14ac:dyDescent="0.35">
      <c r="B3" s="316" t="s">
        <v>128</v>
      </c>
      <c r="C3" s="316"/>
      <c r="D3" s="316"/>
      <c r="E3" s="316"/>
      <c r="F3" s="316"/>
      <c r="G3" s="316"/>
    </row>
    <row r="4" spans="1:13" s="317" customFormat="1" x14ac:dyDescent="0.3">
      <c r="B4" s="348"/>
      <c r="C4" s="348" t="s">
        <v>4</v>
      </c>
      <c r="D4" s="349">
        <v>2022</v>
      </c>
      <c r="E4" s="349">
        <v>2022</v>
      </c>
      <c r="F4" s="349">
        <v>2023</v>
      </c>
      <c r="G4" s="349">
        <v>2024</v>
      </c>
      <c r="H4"/>
      <c r="I4"/>
      <c r="J4"/>
      <c r="K4"/>
      <c r="L4"/>
      <c r="M4"/>
    </row>
    <row r="5" spans="1:13" ht="14.5" thickBot="1" x14ac:dyDescent="0.35">
      <c r="B5" s="350"/>
      <c r="C5" s="351"/>
      <c r="D5" s="357" t="s">
        <v>87</v>
      </c>
      <c r="E5" s="357" t="s">
        <v>104</v>
      </c>
      <c r="F5" s="357" t="s">
        <v>104</v>
      </c>
      <c r="G5" s="357" t="s">
        <v>104</v>
      </c>
    </row>
    <row r="6" spans="1:13" x14ac:dyDescent="0.3">
      <c r="B6" s="374" t="s">
        <v>122</v>
      </c>
      <c r="C6" s="438" t="s">
        <v>21</v>
      </c>
      <c r="D6" s="471">
        <v>2427.2969999999996</v>
      </c>
      <c r="E6" s="341">
        <v>1.76842403604347</v>
      </c>
      <c r="F6" s="341">
        <v>0.23746023146322681</v>
      </c>
      <c r="G6" s="341">
        <v>0.2075076374880469</v>
      </c>
      <c r="H6" s="3"/>
      <c r="I6" s="341"/>
    </row>
    <row r="7" spans="1:13" x14ac:dyDescent="0.3">
      <c r="B7" s="374" t="s">
        <v>511</v>
      </c>
      <c r="C7" s="438" t="s">
        <v>21</v>
      </c>
      <c r="D7" s="471">
        <v>3937.2379999999998</v>
      </c>
      <c r="E7" s="341">
        <v>4.2694666503531904</v>
      </c>
      <c r="F7" s="341">
        <v>1.1700840824276</v>
      </c>
      <c r="G7" s="341">
        <v>0.5</v>
      </c>
    </row>
    <row r="8" spans="1:13" x14ac:dyDescent="0.3">
      <c r="B8" s="374" t="s">
        <v>512</v>
      </c>
      <c r="C8" s="438" t="s">
        <v>21</v>
      </c>
      <c r="D8" s="341">
        <v>6.1422020427809514</v>
      </c>
      <c r="E8" s="353">
        <v>6.1422020427809514</v>
      </c>
      <c r="F8" s="353">
        <v>5.7725827796883049</v>
      </c>
      <c r="G8" s="353">
        <v>5.7377032103400394</v>
      </c>
    </row>
    <row r="9" spans="1:13" x14ac:dyDescent="0.3">
      <c r="B9" s="374" t="s">
        <v>123</v>
      </c>
      <c r="C9" s="438" t="s">
        <v>21</v>
      </c>
      <c r="D9" s="471">
        <v>38070.438846173347</v>
      </c>
      <c r="E9" s="353">
        <v>-9.7988248778846376E-2</v>
      </c>
      <c r="F9" s="353">
        <v>1.0966680549427954</v>
      </c>
      <c r="G9" s="353">
        <v>1.0435600198325456</v>
      </c>
    </row>
    <row r="10" spans="1:13" x14ac:dyDescent="0.3">
      <c r="B10" s="374" t="s">
        <v>124</v>
      </c>
      <c r="C10" s="438" t="s">
        <v>21</v>
      </c>
      <c r="D10" s="471">
        <f>'Tab 1a'!D6/'Tab 1c'!D7</f>
        <v>23.470326660466046</v>
      </c>
      <c r="E10" s="353">
        <f>((1+'Tab 1a'!E6/100)/(1+'Tab 1c'!E7/100)-1)*100</f>
        <v>-2.4942716160173517</v>
      </c>
      <c r="F10" s="353">
        <f>((1+'Tab 1a'!F6/100)/(1+'Tab 1c'!F7/100)-1)*100</f>
        <v>0.16472098050672734</v>
      </c>
      <c r="G10" s="353">
        <f>((1+'Tab 1a'!G6/100)/(1+'Tab 1c'!G7/100)-1)*100</f>
        <v>0.74948569558559441</v>
      </c>
      <c r="H10" s="324"/>
    </row>
    <row r="11" spans="1:13" x14ac:dyDescent="0.3">
      <c r="B11" s="374" t="s">
        <v>125</v>
      </c>
      <c r="C11" s="438" t="s">
        <v>126</v>
      </c>
      <c r="D11" s="471">
        <v>46704.631000000001</v>
      </c>
      <c r="E11" s="471">
        <v>7.6513356246887598</v>
      </c>
      <c r="F11" s="471">
        <v>9.2791452666966414</v>
      </c>
      <c r="G11" s="471">
        <v>8.6133631875860104</v>
      </c>
    </row>
    <row r="12" spans="1:13" ht="14.5" thickBot="1" x14ac:dyDescent="0.35">
      <c r="B12" s="408" t="s">
        <v>127</v>
      </c>
      <c r="C12" s="439" t="s">
        <v>21</v>
      </c>
      <c r="D12" s="472">
        <v>22396.306750066658</v>
      </c>
      <c r="E12" s="472">
        <v>6.0487783528289469</v>
      </c>
      <c r="F12" s="472">
        <v>8.9753236590547942</v>
      </c>
      <c r="G12" s="472">
        <v>8.4398184606151432</v>
      </c>
    </row>
    <row r="13" spans="1:13" x14ac:dyDescent="0.3">
      <c r="B13" s="549"/>
      <c r="C13" s="549"/>
      <c r="D13" s="549"/>
      <c r="E13" s="549"/>
      <c r="F13" s="545" t="s">
        <v>0</v>
      </c>
      <c r="G13" s="545"/>
    </row>
    <row r="14" spans="1:13" x14ac:dyDescent="0.3">
      <c r="B14" s="549" t="s">
        <v>519</v>
      </c>
      <c r="C14" s="549"/>
      <c r="D14" s="549"/>
      <c r="E14" s="549"/>
      <c r="F14" s="232"/>
      <c r="G14" s="232"/>
    </row>
    <row r="15" spans="1:13" x14ac:dyDescent="0.3">
      <c r="B15" s="548" t="s">
        <v>513</v>
      </c>
      <c r="C15" s="548"/>
      <c r="D15" s="548"/>
      <c r="E15" s="548"/>
      <c r="F15" s="232"/>
      <c r="G15" s="232"/>
    </row>
    <row r="16" spans="1:13" x14ac:dyDescent="0.3">
      <c r="B16" s="548" t="s">
        <v>514</v>
      </c>
      <c r="C16" s="548"/>
      <c r="D16" s="548"/>
      <c r="E16" s="548"/>
      <c r="F16" s="232"/>
      <c r="G16" s="232"/>
    </row>
    <row r="17" spans="2:7" x14ac:dyDescent="0.3">
      <c r="B17" s="548" t="s">
        <v>515</v>
      </c>
      <c r="C17" s="548"/>
      <c r="D17" s="548"/>
      <c r="E17" s="548"/>
      <c r="F17" s="232"/>
      <c r="G17" s="232"/>
    </row>
    <row r="18" spans="2:7" x14ac:dyDescent="0.3">
      <c r="B18" s="548" t="s">
        <v>516</v>
      </c>
      <c r="C18" s="548"/>
      <c r="D18" s="548"/>
      <c r="E18" s="548"/>
    </row>
  </sheetData>
  <mergeCells count="7">
    <mergeCell ref="B18:E18"/>
    <mergeCell ref="B15:E15"/>
    <mergeCell ref="B16:E16"/>
    <mergeCell ref="B17:E17"/>
    <mergeCell ref="F13:G13"/>
    <mergeCell ref="B13:E13"/>
    <mergeCell ref="B14:E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2</vt:i4>
      </vt:variant>
    </vt:vector>
  </HeadingPairs>
  <TitlesOfParts>
    <vt:vector size="22" baseType="lpstr">
      <vt:lpstr>2_pack_IFP</vt:lpstr>
      <vt:lpstr>Saldo 2014</vt:lpstr>
      <vt:lpstr>NPC</vt:lpstr>
      <vt:lpstr>opatrenia</vt:lpstr>
      <vt:lpstr>Tab 0a</vt:lpstr>
      <vt:lpstr>Tab 0b</vt:lpstr>
      <vt:lpstr>Tab 1a</vt:lpstr>
      <vt:lpstr>Tab 1b</vt:lpstr>
      <vt:lpstr>Tab 1c</vt:lpstr>
      <vt:lpstr>Tab 1d</vt:lpstr>
      <vt:lpstr>tab2a</vt:lpstr>
      <vt:lpstr>tab2b</vt:lpstr>
      <vt:lpstr>Tab2c</vt:lpstr>
      <vt:lpstr>tab3</vt:lpstr>
      <vt:lpstr>tab4a</vt:lpstr>
      <vt:lpstr>tab4b</vt:lpstr>
      <vt:lpstr>tab4c i</vt:lpstr>
      <vt:lpstr>tab4c ii</vt:lpstr>
      <vt:lpstr>tab9a</vt:lpstr>
      <vt:lpstr>tab9b</vt:lpstr>
      <vt:lpstr>NPC!_Toc353468544</vt:lpstr>
      <vt:lpstr>'Saldo 2014'!Oblasť_tlače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 Michal</dc:creator>
  <cp:lastModifiedBy>Kalovec Marek</cp:lastModifiedBy>
  <cp:lastPrinted>2014-09-30T12:01:08Z</cp:lastPrinted>
  <dcterms:created xsi:type="dcterms:W3CDTF">2013-10-06T10:02:33Z</dcterms:created>
  <dcterms:modified xsi:type="dcterms:W3CDTF">2023-10-12T06:56:58Z</dcterms:modified>
</cp:coreProperties>
</file>