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vhorvathova\Desktop\"/>
    </mc:Choice>
  </mc:AlternateContent>
  <xr:revisionPtr revIDLastSave="0" documentId="8_{E69364B5-E31E-4A5F-84DE-53078F18CF2B}" xr6:coauthVersionLast="47" xr6:coauthVersionMax="47" xr10:uidLastSave="{00000000-0000-0000-0000-000000000000}"/>
  <bookViews>
    <workbookView xWindow="-120" yWindow="-120" windowWidth="29040" windowHeight="17640" tabRatio="881" xr2:uid="{00000000-000D-0000-FFFF-FFFF00000000}"/>
  </bookViews>
  <sheets>
    <sheet name="1a" sheetId="77" r:id="rId1"/>
    <sheet name="1b" sheetId="78" r:id="rId2"/>
    <sheet name="1c" sheetId="79" r:id="rId3"/>
    <sheet name="1d" sheetId="80" r:id="rId4"/>
    <sheet name="Tab 2a" sheetId="6" r:id="rId5"/>
    <sheet name="Tab2b" sheetId="35" r:id="rId6"/>
    <sheet name="Tab2c" sheetId="36" r:id="rId7"/>
    <sheet name="Tab3" sheetId="32" r:id="rId8"/>
    <sheet name="Tab4" sheetId="27" r:id="rId9"/>
    <sheet name="Tab5" sheetId="28" r:id="rId10"/>
    <sheet name="Tab6" sheetId="39" r:id="rId11"/>
    <sheet name="Tab7" sheetId="40" r:id="rId12"/>
    <sheet name="Tab7a" sheetId="51" r:id="rId13"/>
    <sheet name="Tab 8" sheetId="81" r:id="rId14"/>
    <sheet name="Tab 9a" sheetId="82" r:id="rId15"/>
    <sheet name="Tab 9b" sheetId="83" r:id="rId16"/>
    <sheet name="Tab_zaruky" sheetId="84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A" localSheetId="15">#REF!</definedName>
    <definedName name="\A">#REF!</definedName>
    <definedName name="\B" localSheetId="15">#REF!</definedName>
    <definedName name="\B">#REF!</definedName>
    <definedName name="\C" localSheetId="15">#REF!</definedName>
    <definedName name="\C">#REF!</definedName>
    <definedName name="\D" localSheetId="15">#REF!</definedName>
    <definedName name="\D">#REF!</definedName>
    <definedName name="\E" localSheetId="15">#REF!</definedName>
    <definedName name="\E">#REF!</definedName>
    <definedName name="\F" localSheetId="15">#REF!</definedName>
    <definedName name="\F">#REF!</definedName>
    <definedName name="\G" localSheetId="15">#REF!</definedName>
    <definedName name="\G">#REF!</definedName>
    <definedName name="\H" localSheetId="15">#REF!</definedName>
    <definedName name="\H">#REF!</definedName>
    <definedName name="\I" localSheetId="15">#REF!</definedName>
    <definedName name="\I">#REF!</definedName>
    <definedName name="\J" localSheetId="15">#REF!</definedName>
    <definedName name="\J">#REF!</definedName>
    <definedName name="\K" localSheetId="15">#REF!</definedName>
    <definedName name="\K">#REF!</definedName>
    <definedName name="\L" localSheetId="15">#REF!</definedName>
    <definedName name="\L">#REF!</definedName>
    <definedName name="\M" localSheetId="15">#REF!</definedName>
    <definedName name="\M">#REF!</definedName>
    <definedName name="\N" localSheetId="15">#REF!</definedName>
    <definedName name="\N">#REF!</definedName>
    <definedName name="\O" localSheetId="15">#REF!</definedName>
    <definedName name="\O">#REF!</definedName>
    <definedName name="\P" localSheetId="15">#REF!</definedName>
    <definedName name="\P">#REF!</definedName>
    <definedName name="\Q" localSheetId="15">#REF!</definedName>
    <definedName name="\Q">#REF!</definedName>
    <definedName name="\R" localSheetId="15">#REF!</definedName>
    <definedName name="\R">#REF!</definedName>
    <definedName name="\S" localSheetId="15">#REF!</definedName>
    <definedName name="\S">#REF!</definedName>
    <definedName name="\T" localSheetId="15">#REF!</definedName>
    <definedName name="\T">#REF!</definedName>
    <definedName name="\U" localSheetId="15">#REF!</definedName>
    <definedName name="\U">#REF!</definedName>
    <definedName name="\V" localSheetId="15">#REF!</definedName>
    <definedName name="\V">#REF!</definedName>
    <definedName name="\W" localSheetId="15">#REF!</definedName>
    <definedName name="\W">#REF!</definedName>
    <definedName name="\X" localSheetId="15">#REF!</definedName>
    <definedName name="\X">#REF!</definedName>
    <definedName name="\Y" localSheetId="15">#REF!</definedName>
    <definedName name="\Y">#REF!</definedName>
    <definedName name="\Z" localSheetId="15">#REF!</definedName>
    <definedName name="\Z">#REF!</definedName>
    <definedName name="_____BOP2" localSheetId="15">[1]BoP!#REF!</definedName>
    <definedName name="_____BOP2">[1]BoP!#REF!</definedName>
    <definedName name="_____dat1" localSheetId="15">'[2]work Q real'!#REF!</definedName>
    <definedName name="_____dat1">'[2]work Q real'!#REF!</definedName>
    <definedName name="_____EXP5" localSheetId="15">#REF!</definedName>
    <definedName name="_____EXP5">#REF!</definedName>
    <definedName name="_____EXP6" localSheetId="15">#REF!</definedName>
    <definedName name="_____EXP6">#REF!</definedName>
    <definedName name="_____EXP7" localSheetId="15">#REF!</definedName>
    <definedName name="_____EXP7">#REF!</definedName>
    <definedName name="_____EXP9" localSheetId="15">#REF!</definedName>
    <definedName name="_____EXP9">#REF!</definedName>
    <definedName name="_____IMP2" localSheetId="15">#REF!</definedName>
    <definedName name="_____IMP2">#REF!</definedName>
    <definedName name="_____IMP4" localSheetId="15">#REF!</definedName>
    <definedName name="_____IMP4">#REF!</definedName>
    <definedName name="_____IMP6" localSheetId="15">#REF!</definedName>
    <definedName name="_____IMP6">#REF!</definedName>
    <definedName name="_____IMP7" localSheetId="15">#REF!</definedName>
    <definedName name="_____IMP7">#REF!</definedName>
    <definedName name="_____MTS2" localSheetId="15">'[3]Annual Tables'!#REF!</definedName>
    <definedName name="_____MTS2">'[3]Annual Tables'!#REF!</definedName>
    <definedName name="_____PAG2" localSheetId="15">[3]Index!#REF!</definedName>
    <definedName name="_____PAG2">[3]Index!#REF!</definedName>
    <definedName name="_____PAG3" localSheetId="15">[3]Index!#REF!</definedName>
    <definedName name="_____PAG3">[3]Index!#REF!</definedName>
    <definedName name="_____PAG4" localSheetId="15">[3]Index!#REF!</definedName>
    <definedName name="_____PAG4">[3]Index!#REF!</definedName>
    <definedName name="_____PAG5" localSheetId="15">[3]Index!#REF!</definedName>
    <definedName name="_____PAG5">[3]Index!#REF!</definedName>
    <definedName name="_____PAG6" localSheetId="15">[3]Index!#REF!</definedName>
    <definedName name="_____PAG6">[3]Index!#REF!</definedName>
    <definedName name="_____RES2" localSheetId="15">[1]RES!#REF!</definedName>
    <definedName name="_____RES2">[1]RES!#REF!</definedName>
    <definedName name="_____TAB7" localSheetId="15">#REF!</definedName>
    <definedName name="_____TAB7">#REF!</definedName>
    <definedName name="____BOP1" localSheetId="15">#REF!</definedName>
    <definedName name="____BOP1">#REF!</definedName>
    <definedName name="____BOP2" localSheetId="15">[1]BoP!#REF!</definedName>
    <definedName name="____BOP2">[1]BoP!#REF!</definedName>
    <definedName name="____dat1" localSheetId="15">'[2]work Q real'!#REF!</definedName>
    <definedName name="____dat1">'[2]work Q real'!#REF!</definedName>
    <definedName name="____dat2" localSheetId="15">#REF!</definedName>
    <definedName name="____dat2">#REF!</definedName>
    <definedName name="____EXP5" localSheetId="15">#REF!</definedName>
    <definedName name="____EXP5">#REF!</definedName>
    <definedName name="____EXP6" localSheetId="15">#REF!</definedName>
    <definedName name="____EXP6">#REF!</definedName>
    <definedName name="____EXP7" localSheetId="15">#REF!</definedName>
    <definedName name="____EXP7">#REF!</definedName>
    <definedName name="____EXP9" localSheetId="15">#REF!</definedName>
    <definedName name="____EXP9">#REF!</definedName>
    <definedName name="____IMP10" localSheetId="15">#REF!</definedName>
    <definedName name="____IMP10">#REF!</definedName>
    <definedName name="____IMP2" localSheetId="15">#REF!</definedName>
    <definedName name="____IMP2">#REF!</definedName>
    <definedName name="____IMP4" localSheetId="15">#REF!</definedName>
    <definedName name="____IMP4">#REF!</definedName>
    <definedName name="____IMP6" localSheetId="15">#REF!</definedName>
    <definedName name="____IMP6">#REF!</definedName>
    <definedName name="____IMP7" localSheetId="15">#REF!</definedName>
    <definedName name="____IMP7">#REF!</definedName>
    <definedName name="____IMP8" localSheetId="15">#REF!</definedName>
    <definedName name="____IMP8">#REF!</definedName>
    <definedName name="____MTS2" localSheetId="15">'[3]Annual Tables'!#REF!</definedName>
    <definedName name="____MTS2">'[3]Annual Tables'!#REF!</definedName>
    <definedName name="____OUT1" localSheetId="15">#REF!</definedName>
    <definedName name="____OUT1">#REF!</definedName>
    <definedName name="____OUT2" localSheetId="15">#REF!</definedName>
    <definedName name="____OUT2">#REF!</definedName>
    <definedName name="____PAG2" localSheetId="15">[3]Index!#REF!</definedName>
    <definedName name="____PAG2">[3]Index!#REF!</definedName>
    <definedName name="____PAG3" localSheetId="15">[3]Index!#REF!</definedName>
    <definedName name="____PAG3">[3]Index!#REF!</definedName>
    <definedName name="____PAG4" localSheetId="15">[3]Index!#REF!</definedName>
    <definedName name="____PAG4">[3]Index!#REF!</definedName>
    <definedName name="____PAG5" localSheetId="15">[3]Index!#REF!</definedName>
    <definedName name="____PAG5">[3]Index!#REF!</definedName>
    <definedName name="____PAG6" localSheetId="15">[3]Index!#REF!</definedName>
    <definedName name="____PAG6">[3]Index!#REF!</definedName>
    <definedName name="____PAG7" localSheetId="15">#REF!</definedName>
    <definedName name="____PAG7">#REF!</definedName>
    <definedName name="____pro2001">[4]pro2001!$A$1:$B$72</definedName>
    <definedName name="____RES2" localSheetId="15">[1]RES!#REF!</definedName>
    <definedName name="____RES2">[1]RES!#REF!</definedName>
    <definedName name="____TAB1" localSheetId="15">#REF!</definedName>
    <definedName name="____TAB1">#REF!</definedName>
    <definedName name="____TAB10" localSheetId="15">#REF!</definedName>
    <definedName name="____TAB10">#REF!</definedName>
    <definedName name="____TAB12" localSheetId="15">#REF!</definedName>
    <definedName name="____TAB12">#REF!</definedName>
    <definedName name="____Tab19" localSheetId="15">#REF!</definedName>
    <definedName name="____Tab19">#REF!</definedName>
    <definedName name="____TAB2" localSheetId="15">#REF!</definedName>
    <definedName name="____TAB2">#REF!</definedName>
    <definedName name="____Tab20" localSheetId="15">#REF!</definedName>
    <definedName name="____Tab20">#REF!</definedName>
    <definedName name="____Tab21" localSheetId="15">#REF!</definedName>
    <definedName name="____Tab21">#REF!</definedName>
    <definedName name="____Tab22" localSheetId="15">#REF!</definedName>
    <definedName name="____Tab22">#REF!</definedName>
    <definedName name="____Tab23" localSheetId="15">#REF!</definedName>
    <definedName name="____Tab23">#REF!</definedName>
    <definedName name="____Tab24" localSheetId="15">#REF!</definedName>
    <definedName name="____Tab24">#REF!</definedName>
    <definedName name="____Tab26" localSheetId="15">#REF!</definedName>
    <definedName name="____Tab26">#REF!</definedName>
    <definedName name="____Tab27" localSheetId="15">#REF!</definedName>
    <definedName name="____Tab27">#REF!</definedName>
    <definedName name="____Tab28" localSheetId="15">#REF!</definedName>
    <definedName name="____Tab28">#REF!</definedName>
    <definedName name="____Tab29" localSheetId="15">#REF!</definedName>
    <definedName name="____Tab29">#REF!</definedName>
    <definedName name="____TAB3" localSheetId="15">#REF!</definedName>
    <definedName name="____TAB3">#REF!</definedName>
    <definedName name="____Tab30" localSheetId="15">#REF!</definedName>
    <definedName name="____Tab30">#REF!</definedName>
    <definedName name="____Tab31" localSheetId="15">#REF!</definedName>
    <definedName name="____Tab31">#REF!</definedName>
    <definedName name="____Tab32" localSheetId="15">#REF!</definedName>
    <definedName name="____Tab32">#REF!</definedName>
    <definedName name="____Tab33" localSheetId="15">#REF!</definedName>
    <definedName name="____Tab33">#REF!</definedName>
    <definedName name="____Tab34" localSheetId="15">#REF!</definedName>
    <definedName name="____Tab34">#REF!</definedName>
    <definedName name="____Tab35" localSheetId="15">#REF!</definedName>
    <definedName name="____Tab35">#REF!</definedName>
    <definedName name="____TAB4" localSheetId="15">#REF!</definedName>
    <definedName name="____TAB4">#REF!</definedName>
    <definedName name="____TAB5" localSheetId="15">#REF!</definedName>
    <definedName name="____TAB5">#REF!</definedName>
    <definedName name="____tab6" localSheetId="15">#REF!</definedName>
    <definedName name="____tab6">#REF!</definedName>
    <definedName name="____TAB7" localSheetId="15">#REF!</definedName>
    <definedName name="____TAB7">#REF!</definedName>
    <definedName name="____TAB8" localSheetId="15">#REF!</definedName>
    <definedName name="____TAB8">#REF!</definedName>
    <definedName name="____tab9" localSheetId="15">#REF!</definedName>
    <definedName name="____tab9">#REF!</definedName>
    <definedName name="____TB41" localSheetId="15">#REF!</definedName>
    <definedName name="____TB41">#REF!</definedName>
    <definedName name="____WEO1" localSheetId="15">#REF!</definedName>
    <definedName name="____WEO1">#REF!</definedName>
    <definedName name="____WEO2" localSheetId="15">#REF!</definedName>
    <definedName name="____WEO2">#REF!</definedName>
    <definedName name="___BOP1" localSheetId="15">#REF!</definedName>
    <definedName name="___BOP1">#REF!</definedName>
    <definedName name="___BOP2" localSheetId="15">[1]BoP!#REF!</definedName>
    <definedName name="___BOP2">[1]BoP!#REF!</definedName>
    <definedName name="___dat1" localSheetId="15">'[2]work Q real'!#REF!</definedName>
    <definedName name="___dat1">'[2]work Q real'!#REF!</definedName>
    <definedName name="___dat2" localSheetId="15">#REF!</definedName>
    <definedName name="___dat2">#REF!</definedName>
    <definedName name="___EXP5" localSheetId="15">#REF!</definedName>
    <definedName name="___EXP5">#REF!</definedName>
    <definedName name="___EXP6" localSheetId="15">#REF!</definedName>
    <definedName name="___EXP6">#REF!</definedName>
    <definedName name="___EXP7" localSheetId="15">#REF!</definedName>
    <definedName name="___EXP7">#REF!</definedName>
    <definedName name="___EXP9" localSheetId="15">#REF!</definedName>
    <definedName name="___EXP9">#REF!</definedName>
    <definedName name="___IMP10" localSheetId="15">#REF!</definedName>
    <definedName name="___IMP10">#REF!</definedName>
    <definedName name="___IMP2" localSheetId="15">#REF!</definedName>
    <definedName name="___IMP2">#REF!</definedName>
    <definedName name="___IMP4" localSheetId="15">#REF!</definedName>
    <definedName name="___IMP4">#REF!</definedName>
    <definedName name="___IMP6" localSheetId="15">#REF!</definedName>
    <definedName name="___IMP6">#REF!</definedName>
    <definedName name="___IMP7" localSheetId="15">#REF!</definedName>
    <definedName name="___IMP7">#REF!</definedName>
    <definedName name="___IMP8" localSheetId="15">#REF!</definedName>
    <definedName name="___IMP8">#REF!</definedName>
    <definedName name="___MTS2" localSheetId="15">'[3]Annual Tables'!#REF!</definedName>
    <definedName name="___MTS2">'[3]Annual Tables'!#REF!</definedName>
    <definedName name="___OUT1" localSheetId="15">#REF!</definedName>
    <definedName name="___OUT1">#REF!</definedName>
    <definedName name="___OUT2" localSheetId="15">#REF!</definedName>
    <definedName name="___OUT2">#REF!</definedName>
    <definedName name="___PAG2" localSheetId="15">[3]Index!#REF!</definedName>
    <definedName name="___PAG2">[3]Index!#REF!</definedName>
    <definedName name="___PAG3" localSheetId="15">[3]Index!#REF!</definedName>
    <definedName name="___PAG3">[3]Index!#REF!</definedName>
    <definedName name="___PAG4" localSheetId="15">[3]Index!#REF!</definedName>
    <definedName name="___PAG4">[3]Index!#REF!</definedName>
    <definedName name="___PAG5" localSheetId="15">[3]Index!#REF!</definedName>
    <definedName name="___PAG5">[3]Index!#REF!</definedName>
    <definedName name="___PAG6" localSheetId="15">[3]Index!#REF!</definedName>
    <definedName name="___PAG6">[3]Index!#REF!</definedName>
    <definedName name="___PAG7" localSheetId="15">#REF!</definedName>
    <definedName name="___PAG7">#REF!</definedName>
    <definedName name="___pro2001">[4]pro2001!$A$1:$B$72</definedName>
    <definedName name="___RES2" localSheetId="15">[1]RES!#REF!</definedName>
    <definedName name="___RES2">[1]RES!#REF!</definedName>
    <definedName name="___TAB1" localSheetId="15">#REF!</definedName>
    <definedName name="___TAB1">#REF!</definedName>
    <definedName name="___TAB10" localSheetId="15">#REF!</definedName>
    <definedName name="___TAB10">#REF!</definedName>
    <definedName name="___TAB12" localSheetId="15">#REF!</definedName>
    <definedName name="___TAB12">#REF!</definedName>
    <definedName name="___Tab19" localSheetId="15">#REF!</definedName>
    <definedName name="___Tab19">#REF!</definedName>
    <definedName name="___TAB2" localSheetId="15">#REF!</definedName>
    <definedName name="___TAB2">#REF!</definedName>
    <definedName name="___Tab20" localSheetId="15">#REF!</definedName>
    <definedName name="___Tab20">#REF!</definedName>
    <definedName name="___Tab21" localSheetId="15">#REF!</definedName>
    <definedName name="___Tab21">#REF!</definedName>
    <definedName name="___Tab22" localSheetId="15">#REF!</definedName>
    <definedName name="___Tab22">#REF!</definedName>
    <definedName name="___Tab23" localSheetId="15">#REF!</definedName>
    <definedName name="___Tab23">#REF!</definedName>
    <definedName name="___Tab24" localSheetId="15">#REF!</definedName>
    <definedName name="___Tab24">#REF!</definedName>
    <definedName name="___Tab26" localSheetId="15">#REF!</definedName>
    <definedName name="___Tab26">#REF!</definedName>
    <definedName name="___Tab27" localSheetId="15">#REF!</definedName>
    <definedName name="___Tab27">#REF!</definedName>
    <definedName name="___Tab28" localSheetId="15">#REF!</definedName>
    <definedName name="___Tab28">#REF!</definedName>
    <definedName name="___Tab29" localSheetId="15">#REF!</definedName>
    <definedName name="___Tab29">#REF!</definedName>
    <definedName name="___TAB3" localSheetId="15">#REF!</definedName>
    <definedName name="___TAB3">#REF!</definedName>
    <definedName name="___Tab30" localSheetId="15">#REF!</definedName>
    <definedName name="___Tab30">#REF!</definedName>
    <definedName name="___Tab31" localSheetId="15">#REF!</definedName>
    <definedName name="___Tab31">#REF!</definedName>
    <definedName name="___Tab32" localSheetId="15">#REF!</definedName>
    <definedName name="___Tab32">#REF!</definedName>
    <definedName name="___Tab33" localSheetId="15">#REF!</definedName>
    <definedName name="___Tab33">#REF!</definedName>
    <definedName name="___Tab34" localSheetId="15">#REF!</definedName>
    <definedName name="___Tab34">#REF!</definedName>
    <definedName name="___Tab35" localSheetId="15">#REF!</definedName>
    <definedName name="___Tab35">#REF!</definedName>
    <definedName name="___TAB4" localSheetId="15">#REF!</definedName>
    <definedName name="___TAB4">#REF!</definedName>
    <definedName name="___TAB5" localSheetId="15">#REF!</definedName>
    <definedName name="___TAB5">#REF!</definedName>
    <definedName name="___tab6" localSheetId="15">#REF!</definedName>
    <definedName name="___tab6">#REF!</definedName>
    <definedName name="___TAB7" localSheetId="15">#REF!</definedName>
    <definedName name="___TAB7">#REF!</definedName>
    <definedName name="___TAB8" localSheetId="15">#REF!</definedName>
    <definedName name="___TAB8">#REF!</definedName>
    <definedName name="___tab9" localSheetId="15">#REF!</definedName>
    <definedName name="___tab9">#REF!</definedName>
    <definedName name="___TB41" localSheetId="15">#REF!</definedName>
    <definedName name="___TB41">#REF!</definedName>
    <definedName name="___WEO1" localSheetId="15">#REF!</definedName>
    <definedName name="___WEO1">#REF!</definedName>
    <definedName name="___WEO2" localSheetId="15">#REF!</definedName>
    <definedName name="___WEO2">#REF!</definedName>
    <definedName name="__123Graph_A" localSheetId="15" hidden="1">#REF!</definedName>
    <definedName name="__123Graph_A" hidden="1">#REF!</definedName>
    <definedName name="__123Graph_ATEST1" hidden="1">[5]REER!$AZ$144:$AZ$210</definedName>
    <definedName name="__123Graph_B" localSheetId="15" hidden="1">#REF!</definedName>
    <definedName name="__123Graph_B" hidden="1">#REF!</definedName>
    <definedName name="__123Graph_BCurrent" localSheetId="15" hidden="1">[6]G!#REF!</definedName>
    <definedName name="__123Graph_BCurrent" hidden="1">[6]G!#REF!</definedName>
    <definedName name="__123Graph_BREER3" hidden="1">[5]REER!$BB$144:$BB$212</definedName>
    <definedName name="__123Graph_BTEST1" hidden="1">[5]REER!$AY$144:$AY$210</definedName>
    <definedName name="__123Graph_CREER3" hidden="1">[5]REER!$BB$144:$BB$212</definedName>
    <definedName name="__123Graph_CTEST1" hidden="1">[5]REER!$BK$140:$BK$140</definedName>
    <definedName name="__123Graph_DREER3" hidden="1">[5]REER!$BB$144:$BB$210</definedName>
    <definedName name="__123Graph_DTEST1" hidden="1">[5]REER!$BB$144:$BB$210</definedName>
    <definedName name="__123Graph_EREER3" hidden="1">[5]REER!$BR$144:$BR$211</definedName>
    <definedName name="__123Graph_ETEST1" hidden="1">[5]REER!$BR$144:$BR$211</definedName>
    <definedName name="__123Graph_FREER3" hidden="1">[5]REER!$BN$140:$BN$140</definedName>
    <definedName name="__123Graph_FTEST1" hidden="1">[5]REER!$BN$140:$BN$140</definedName>
    <definedName name="__123Graph_X" localSheetId="15" hidden="1">'[7]i2-KA'!#REF!</definedName>
    <definedName name="__123Graph_X" hidden="1">'[7]i2-KA'!#REF!</definedName>
    <definedName name="__123Graph_XCurrent" localSheetId="15" hidden="1">'[7]i2-KA'!#REF!</definedName>
    <definedName name="__123Graph_XCurrent" hidden="1">'[7]i2-KA'!#REF!</definedName>
    <definedName name="__123Graph_XChart1" localSheetId="15" hidden="1">'[7]i2-KA'!#REF!</definedName>
    <definedName name="__123Graph_XChart1" hidden="1">'[7]i2-KA'!#REF!</definedName>
    <definedName name="__123Graph_XChart2" localSheetId="15" hidden="1">'[7]i2-KA'!#REF!</definedName>
    <definedName name="__123Graph_XChart2" hidden="1">'[7]i2-KA'!#REF!</definedName>
    <definedName name="__123Graph_XTEST1" hidden="1">[5]REER!$C$9:$C$75</definedName>
    <definedName name="__BOP1" localSheetId="15">#REF!</definedName>
    <definedName name="__BOP1">#REF!</definedName>
    <definedName name="__BOP2" localSheetId="15">[1]BoP!#REF!</definedName>
    <definedName name="__BOP2">[1]BoP!#REF!</definedName>
    <definedName name="__dat1" localSheetId="15">'[2]work Q real'!#REF!</definedName>
    <definedName name="__dat1">'[2]work Q real'!#REF!</definedName>
    <definedName name="__dat2" localSheetId="15">#REF!</definedName>
    <definedName name="__dat2">#REF!</definedName>
    <definedName name="__EXP5" localSheetId="15">#REF!</definedName>
    <definedName name="__EXP5">#REF!</definedName>
    <definedName name="__EXP6" localSheetId="15">#REF!</definedName>
    <definedName name="__EXP6">#REF!</definedName>
    <definedName name="__EXP7" localSheetId="15">#REF!</definedName>
    <definedName name="__EXP7">#REF!</definedName>
    <definedName name="__EXP9" localSheetId="15">#REF!</definedName>
    <definedName name="__EXP9">#REF!</definedName>
    <definedName name="__IMP10" localSheetId="15">#REF!</definedName>
    <definedName name="__IMP10">#REF!</definedName>
    <definedName name="__IMP2" localSheetId="15">#REF!</definedName>
    <definedName name="__IMP2">#REF!</definedName>
    <definedName name="__IMP4" localSheetId="15">#REF!</definedName>
    <definedName name="__IMP4">#REF!</definedName>
    <definedName name="__IMP6" localSheetId="15">#REF!</definedName>
    <definedName name="__IMP6">#REF!</definedName>
    <definedName name="__IMP7" localSheetId="15">#REF!</definedName>
    <definedName name="__IMP7">#REF!</definedName>
    <definedName name="__IMP8" localSheetId="15">#REF!</definedName>
    <definedName name="__IMP8">#REF!</definedName>
    <definedName name="__MTS2" localSheetId="15">'[3]Annual Tables'!#REF!</definedName>
    <definedName name="__MTS2">'[3]Annual Tables'!#REF!</definedName>
    <definedName name="__OUT1" localSheetId="15">#REF!</definedName>
    <definedName name="__OUT1">#REF!</definedName>
    <definedName name="__OUT2" localSheetId="15">#REF!</definedName>
    <definedName name="__OUT2">#REF!</definedName>
    <definedName name="__PAG2" localSheetId="15">[3]Index!#REF!</definedName>
    <definedName name="__PAG2">[3]Index!#REF!</definedName>
    <definedName name="__PAG3" localSheetId="15">[3]Index!#REF!</definedName>
    <definedName name="__PAG3">[3]Index!#REF!</definedName>
    <definedName name="__PAG4" localSheetId="15">[3]Index!#REF!</definedName>
    <definedName name="__PAG4">[3]Index!#REF!</definedName>
    <definedName name="__PAG5" localSheetId="15">[3]Index!#REF!</definedName>
    <definedName name="__PAG5">[3]Index!#REF!</definedName>
    <definedName name="__PAG6" localSheetId="15">[3]Index!#REF!</definedName>
    <definedName name="__PAG6">[3]Index!#REF!</definedName>
    <definedName name="__PAG7" localSheetId="15">#REF!</definedName>
    <definedName name="__PAG7">#REF!</definedName>
    <definedName name="__pro2001">[4]pro2001!$A$1:$B$72</definedName>
    <definedName name="__RES2" localSheetId="15">[1]RES!#REF!</definedName>
    <definedName name="__RES2">[1]RES!#REF!</definedName>
    <definedName name="__TAB1" localSheetId="15">#REF!</definedName>
    <definedName name="__TAB1">#REF!</definedName>
    <definedName name="__TAB10" localSheetId="15">#REF!</definedName>
    <definedName name="__TAB10">#REF!</definedName>
    <definedName name="__TAB12" localSheetId="15">#REF!</definedName>
    <definedName name="__TAB12">#REF!</definedName>
    <definedName name="__Tab19" localSheetId="15">#REF!</definedName>
    <definedName name="__Tab19">#REF!</definedName>
    <definedName name="__TAB2" localSheetId="15">#REF!</definedName>
    <definedName name="__TAB2">#REF!</definedName>
    <definedName name="__Tab20" localSheetId="15">#REF!</definedName>
    <definedName name="__Tab20">#REF!</definedName>
    <definedName name="__Tab21" localSheetId="15">#REF!</definedName>
    <definedName name="__Tab21">#REF!</definedName>
    <definedName name="__Tab22" localSheetId="15">#REF!</definedName>
    <definedName name="__Tab22">#REF!</definedName>
    <definedName name="__Tab23" localSheetId="15">#REF!</definedName>
    <definedName name="__Tab23">#REF!</definedName>
    <definedName name="__Tab24" localSheetId="15">#REF!</definedName>
    <definedName name="__Tab24">#REF!</definedName>
    <definedName name="__Tab26" localSheetId="15">#REF!</definedName>
    <definedName name="__Tab26">#REF!</definedName>
    <definedName name="__Tab27" localSheetId="15">#REF!</definedName>
    <definedName name="__Tab27">#REF!</definedName>
    <definedName name="__Tab28" localSheetId="15">#REF!</definedName>
    <definedName name="__Tab28">#REF!</definedName>
    <definedName name="__Tab29" localSheetId="15">#REF!</definedName>
    <definedName name="__Tab29">#REF!</definedName>
    <definedName name="__TAB3" localSheetId="15">#REF!</definedName>
    <definedName name="__TAB3">#REF!</definedName>
    <definedName name="__Tab30" localSheetId="15">#REF!</definedName>
    <definedName name="__Tab30">#REF!</definedName>
    <definedName name="__Tab31" localSheetId="15">#REF!</definedName>
    <definedName name="__Tab31">#REF!</definedName>
    <definedName name="__Tab32" localSheetId="15">#REF!</definedName>
    <definedName name="__Tab32">#REF!</definedName>
    <definedName name="__Tab33" localSheetId="15">#REF!</definedName>
    <definedName name="__Tab33">#REF!</definedName>
    <definedName name="__Tab34" localSheetId="15">#REF!</definedName>
    <definedName name="__Tab34">#REF!</definedName>
    <definedName name="__Tab35" localSheetId="15">#REF!</definedName>
    <definedName name="__Tab35">#REF!</definedName>
    <definedName name="__TAB4" localSheetId="15">#REF!</definedName>
    <definedName name="__TAB4">#REF!</definedName>
    <definedName name="__TAB5" localSheetId="15">#REF!</definedName>
    <definedName name="__TAB5">#REF!</definedName>
    <definedName name="__tab6" localSheetId="15">#REF!</definedName>
    <definedName name="__tab6">#REF!</definedName>
    <definedName name="__TAB7" localSheetId="15">#REF!</definedName>
    <definedName name="__TAB7">#REF!</definedName>
    <definedName name="__TAB8" localSheetId="15">#REF!</definedName>
    <definedName name="__TAB8">#REF!</definedName>
    <definedName name="__tab9" localSheetId="15">#REF!</definedName>
    <definedName name="__tab9">#REF!</definedName>
    <definedName name="__TB41" localSheetId="15">#REF!</definedName>
    <definedName name="__TB41">#REF!</definedName>
    <definedName name="__WEO1" localSheetId="15">#REF!</definedName>
    <definedName name="__WEO1">#REF!</definedName>
    <definedName name="__WEO2" localSheetId="15">#REF!</definedName>
    <definedName name="__WEO2">#REF!</definedName>
    <definedName name="_10__123Graph_ACHART_2" hidden="1">'[8]Employment Data Sectors (wages)'!$A$8173:$A$8184</definedName>
    <definedName name="_10__123Graph_ACHART_4" hidden="1">'[8]Employment Data Sectors (wages)'!$A$12:$A$23</definedName>
    <definedName name="_12__123Graph_ACHART_3" hidden="1">'[8]Employment Data Sectors (wages)'!$A$11:$A$8185</definedName>
    <definedName name="_12__123Graph_ACHART_5" hidden="1">'[8]Employment Data Sectors (wages)'!$A$24:$A$35</definedName>
    <definedName name="_123Graph_AB" localSheetId="15" hidden="1">#REF!</definedName>
    <definedName name="_123Graph_AB" hidden="1">#REF!</definedName>
    <definedName name="_123Graph_B" localSheetId="15" hidden="1">#REF!</definedName>
    <definedName name="_123Graph_B" hidden="1">#REF!</definedName>
    <definedName name="_123Graph_DB" localSheetId="15" hidden="1">#REF!</definedName>
    <definedName name="_123Graph_DB" hidden="1">#REF!</definedName>
    <definedName name="_123Graph_EB" localSheetId="15" hidden="1">#REF!</definedName>
    <definedName name="_123Graph_EB" hidden="1">#REF!</definedName>
    <definedName name="_123Graph_FB" localSheetId="15" hidden="1">#REF!</definedName>
    <definedName name="_123Graph_FB" hidden="1">#REF!</definedName>
    <definedName name="_132Graph_CB" localSheetId="15" hidden="1">#REF!</definedName>
    <definedName name="_132Graph_CB" hidden="1">#REF!</definedName>
    <definedName name="_14__123Graph_ACHART_4" hidden="1">'[8]Employment Data Sectors (wages)'!$A$12:$A$23</definedName>
    <definedName name="_14__123Graph_ACHART_6" hidden="1">'[8]Employment Data Sectors (wages)'!$Y$49:$Y$8103</definedName>
    <definedName name="_16__123Graph_ACHART_5" hidden="1">'[8]Employment Data Sectors (wages)'!$A$24:$A$35</definedName>
    <definedName name="_16__123Graph_ACHART_7" hidden="1">'[8]Employment Data Sectors (wages)'!$Y$8175:$Y$8186</definedName>
    <definedName name="_18__123Graph_ACHART_6" hidden="1">'[8]Employment Data Sectors (wages)'!$Y$49:$Y$8103</definedName>
    <definedName name="_18__123Graph_ACHART_8" hidden="1">'[8]Employment Data Sectors (wages)'!$W$8175:$W$8186</definedName>
    <definedName name="_1992BOPB" localSheetId="15">#REF!</definedName>
    <definedName name="_1992BOPB">#REF!</definedName>
    <definedName name="_20__123Graph_ACHART_7" hidden="1">'[8]Employment Data Sectors (wages)'!$Y$8175:$Y$8186</definedName>
    <definedName name="_20__123Graph_BCHART_1" hidden="1">'[8]Employment Data Sectors (wages)'!$B$8173:$B$8184</definedName>
    <definedName name="_22__123Graph_ACHART_8" hidden="1">'[8]Employment Data Sectors (wages)'!$W$8175:$W$8186</definedName>
    <definedName name="_22__123Graph_BCHART_2" hidden="1">'[8]Employment Data Sectors (wages)'!$B$8173:$B$8184</definedName>
    <definedName name="_24__123Graph_BCHART_1" hidden="1">'[8]Employment Data Sectors (wages)'!$B$8173:$B$8184</definedName>
    <definedName name="_24__123Graph_BCHART_3" hidden="1">'[8]Employment Data Sectors (wages)'!$B$11:$B$8185</definedName>
    <definedName name="_26__123Graph_BCHART_2" hidden="1">'[8]Employment Data Sectors (wages)'!$B$8173:$B$8184</definedName>
    <definedName name="_26__123Graph_BCHART_4" hidden="1">'[8]Employment Data Sectors (wages)'!$B$12:$B$23</definedName>
    <definedName name="_28__123Graph_BCHART_3" hidden="1">'[8]Employment Data Sectors (wages)'!$B$11:$B$8185</definedName>
    <definedName name="_28__123Graph_BCHART_5" hidden="1">'[8]Employment Data Sectors (wages)'!$B$24:$B$35</definedName>
    <definedName name="_2Macros_Import_.qbop">[9]!'[Macros Import].qbop'</definedName>
    <definedName name="_30__123Graph_BCHART_4" hidden="1">'[8]Employment Data Sectors (wages)'!$B$12:$B$23</definedName>
    <definedName name="_30__123Graph_BCHART_6" hidden="1">'[8]Employment Data Sectors (wages)'!$AS$49:$AS$8103</definedName>
    <definedName name="_32__123Graph_BCHART_5" hidden="1">'[8]Employment Data Sectors (wages)'!$B$24:$B$35</definedName>
    <definedName name="_32__123Graph_BCHART_7" hidden="1">'[8]Employment Data Sectors (wages)'!$Y$13:$Y$8187</definedName>
    <definedName name="_34__123Graph_BCHART_6" hidden="1">'[8]Employment Data Sectors (wages)'!$AS$49:$AS$8103</definedName>
    <definedName name="_34__123Graph_BCHART_8" hidden="1">'[8]Employment Data Sectors (wages)'!$W$13:$W$8187</definedName>
    <definedName name="_36__123Graph_BCHART_7" hidden="1">'[8]Employment Data Sectors (wages)'!$Y$13:$Y$8187</definedName>
    <definedName name="_36__123Graph_CCHART_1" hidden="1">'[8]Employment Data Sectors (wages)'!$C$8173:$C$8184</definedName>
    <definedName name="_38__123Graph_BCHART_8" hidden="1">'[8]Employment Data Sectors (wages)'!$W$13:$W$8187</definedName>
    <definedName name="_38__123Graph_CCHART_2" hidden="1">'[8]Employment Data Sectors (wages)'!$C$8173:$C$8184</definedName>
    <definedName name="_4__123Graph_ACHART_1" hidden="1">'[8]Employment Data Sectors (wages)'!$A$8173:$A$8184</definedName>
    <definedName name="_40__123Graph_CCHART_1" hidden="1">'[8]Employment Data Sectors (wages)'!$C$8173:$C$8184</definedName>
    <definedName name="_40__123Graph_CCHART_3" hidden="1">'[8]Employment Data Sectors (wages)'!$C$11:$C$8185</definedName>
    <definedName name="_42__123Graph_CCHART_2" hidden="1">'[8]Employment Data Sectors (wages)'!$C$8173:$C$8184</definedName>
    <definedName name="_42__123Graph_CCHART_4" hidden="1">'[8]Employment Data Sectors (wages)'!$C$12:$C$23</definedName>
    <definedName name="_44__123Graph_CCHART_3" hidden="1">'[8]Employment Data Sectors (wages)'!$C$11:$C$8185</definedName>
    <definedName name="_44__123Graph_CCHART_5" hidden="1">'[8]Employment Data Sectors (wages)'!$C$24:$C$35</definedName>
    <definedName name="_46__123Graph_CCHART_4" hidden="1">'[8]Employment Data Sectors (wages)'!$C$12:$C$23</definedName>
    <definedName name="_46__123Graph_CCHART_6" hidden="1">'[8]Employment Data Sectors (wages)'!$U$49:$U$8103</definedName>
    <definedName name="_48__123Graph_CCHART_5" hidden="1">'[8]Employment Data Sectors (wages)'!$C$24:$C$35</definedName>
    <definedName name="_48__123Graph_CCHART_7" hidden="1">'[8]Employment Data Sectors (wages)'!$Y$14:$Y$25</definedName>
    <definedName name="_50__123Graph_CCHART_6" hidden="1">'[8]Employment Data Sectors (wages)'!$U$49:$U$8103</definedName>
    <definedName name="_50__123Graph_CCHART_8" hidden="1">'[8]Employment Data Sectors (wages)'!$W$14:$W$25</definedName>
    <definedName name="_52__123Graph_CCHART_7" hidden="1">'[8]Employment Data Sectors (wages)'!$Y$14:$Y$25</definedName>
    <definedName name="_52__123Graph_DCHART_7" hidden="1">'[8]Employment Data Sectors (wages)'!$Y$26:$Y$37</definedName>
    <definedName name="_54__123Graph_CCHART_8" hidden="1">'[8]Employment Data Sectors (wages)'!$W$14:$W$25</definedName>
    <definedName name="_54__123Graph_DCHART_8" hidden="1">'[8]Employment Data Sectors (wages)'!$W$26:$W$37</definedName>
    <definedName name="_56__123Graph_DCHART_7" hidden="1">'[8]Employment Data Sectors (wages)'!$Y$26:$Y$37</definedName>
    <definedName name="_56__123Graph_ECHART_7" hidden="1">'[8]Employment Data Sectors (wages)'!$Y$38:$Y$49</definedName>
    <definedName name="_58__123Graph_DCHART_8" hidden="1">'[8]Employment Data Sectors (wages)'!$W$26:$W$37</definedName>
    <definedName name="_58__123Graph_ECHART_8" hidden="1">'[8]Employment Data Sectors (wages)'!$H$86:$H$99</definedName>
    <definedName name="_6__123Graph_ACHART_2" hidden="1">'[8]Employment Data Sectors (wages)'!$A$8173:$A$8184</definedName>
    <definedName name="_60__123Graph_ECHART_7" hidden="1">'[8]Employment Data Sectors (wages)'!$Y$38:$Y$49</definedName>
    <definedName name="_60__123Graph_FCHART_8" hidden="1">'[8]Employment Data Sectors (wages)'!$H$6:$H$17</definedName>
    <definedName name="_62__123Graph_ECHART_8" hidden="1">'[8]Employment Data Sectors (wages)'!$H$86:$H$99</definedName>
    <definedName name="_64__123Graph_FCHART_8" hidden="1">'[8]Employment Data Sectors (wages)'!$H$6:$H$17</definedName>
    <definedName name="_6Macros_Import_.qbop" localSheetId="15">[9]!'[Macros Import].qbop'</definedName>
    <definedName name="_6Macros_Import_.qbop">[9]!'[Macros Import].qbop'</definedName>
    <definedName name="_8__123Graph_ACHART_1" hidden="1">'[8]Employment Data Sectors (wages)'!$A$8173:$A$8184</definedName>
    <definedName name="_8__123Graph_ACHART_3" hidden="1">'[8]Employment Data Sectors (wages)'!$A$11:$A$8185</definedName>
    <definedName name="_BOP1" localSheetId="15">#REF!</definedName>
    <definedName name="_BOP1">#REF!</definedName>
    <definedName name="_BOP2" localSheetId="15">[1]BoP!#REF!</definedName>
    <definedName name="_BOP2">[1]BoP!#REF!</definedName>
    <definedName name="_dat1" localSheetId="15">'[2]work Q real'!#REF!</definedName>
    <definedName name="_dat1">'[2]work Q real'!#REF!</definedName>
    <definedName name="_dat2" localSheetId="15">#REF!</definedName>
    <definedName name="_dat2">#REF!</definedName>
    <definedName name="_EXP5" localSheetId="15">#REF!</definedName>
    <definedName name="_EXP5">#REF!</definedName>
    <definedName name="_EXP6" localSheetId="15">#REF!</definedName>
    <definedName name="_EXP6">#REF!</definedName>
    <definedName name="_EXP7" localSheetId="15">#REF!</definedName>
    <definedName name="_EXP7">#REF!</definedName>
    <definedName name="_EXP9" localSheetId="15">#REF!</definedName>
    <definedName name="_EXP9">#REF!</definedName>
    <definedName name="_Fill" localSheetId="15" hidden="1">#REF!</definedName>
    <definedName name="_Fill" hidden="1">#REF!</definedName>
    <definedName name="_IMP10" localSheetId="15">#REF!</definedName>
    <definedName name="_IMP10">#REF!</definedName>
    <definedName name="_IMP2" localSheetId="15">#REF!</definedName>
    <definedName name="_IMP2">#REF!</definedName>
    <definedName name="_IMP4" localSheetId="15">#REF!</definedName>
    <definedName name="_IMP4">#REF!</definedName>
    <definedName name="_IMP6" localSheetId="15">#REF!</definedName>
    <definedName name="_IMP6">#REF!</definedName>
    <definedName name="_IMP7" localSheetId="15">#REF!</definedName>
    <definedName name="_IMP7">#REF!</definedName>
    <definedName name="_IMP8" localSheetId="15">#REF!</definedName>
    <definedName name="_IMP8">#REF!</definedName>
    <definedName name="_MTS2" localSheetId="15">'[3]Annual Tables'!#REF!</definedName>
    <definedName name="_MTS2">'[3]Annual Tables'!#REF!</definedName>
    <definedName name="_Order1" hidden="1">255</definedName>
    <definedName name="_Order2" hidden="1">255</definedName>
    <definedName name="_OUT1" localSheetId="15">#REF!</definedName>
    <definedName name="_OUT1">#REF!</definedName>
    <definedName name="_OUT2" localSheetId="15">#REF!</definedName>
    <definedName name="_OUT2">#REF!</definedName>
    <definedName name="_PAG2" localSheetId="15">[3]Index!#REF!</definedName>
    <definedName name="_PAG2">[3]Index!#REF!</definedName>
    <definedName name="_PAG3" localSheetId="15">[3]Index!#REF!</definedName>
    <definedName name="_PAG3">[3]Index!#REF!</definedName>
    <definedName name="_PAG4" localSheetId="15">[3]Index!#REF!</definedName>
    <definedName name="_PAG4">[3]Index!#REF!</definedName>
    <definedName name="_PAG5" localSheetId="15">[3]Index!#REF!</definedName>
    <definedName name="_PAG5">[3]Index!#REF!</definedName>
    <definedName name="_PAG6" localSheetId="15">[3]Index!#REF!</definedName>
    <definedName name="_PAG6">[3]Index!#REF!</definedName>
    <definedName name="_PAG7" localSheetId="15">#REF!</definedName>
    <definedName name="_PAG7">#REF!</definedName>
    <definedName name="_pro2001">[4]pro2001!$A$1:$B$72</definedName>
    <definedName name="_r13">[10]splatnosti!$V$39</definedName>
    <definedName name="_r14">[10]splatnosti!$V$40</definedName>
    <definedName name="_Regression_X" localSheetId="15" hidden="1">#REF!</definedName>
    <definedName name="_Regression_X" hidden="1">#REF!</definedName>
    <definedName name="_Regression_Y" localSheetId="15" hidden="1">#REF!</definedName>
    <definedName name="_Regression_Y" hidden="1">#REF!</definedName>
    <definedName name="_RES2" localSheetId="15">[1]RES!#REF!</definedName>
    <definedName name="_RES2">[1]RES!#REF!</definedName>
    <definedName name="_RULC">[5]REER!$BA$144:$BA$206</definedName>
    <definedName name="_TAB1" localSheetId="15">#REF!</definedName>
    <definedName name="_TAB1">#REF!</definedName>
    <definedName name="_TAB10" localSheetId="15">#REF!</definedName>
    <definedName name="_TAB10">#REF!</definedName>
    <definedName name="_TAB12" localSheetId="15">#REF!</definedName>
    <definedName name="_TAB12">#REF!</definedName>
    <definedName name="_Tab19" localSheetId="15">#REF!</definedName>
    <definedName name="_Tab19">#REF!</definedName>
    <definedName name="_TAB2" localSheetId="15">#REF!</definedName>
    <definedName name="_TAB2">#REF!</definedName>
    <definedName name="_Tab20" localSheetId="15">#REF!</definedName>
    <definedName name="_Tab20">#REF!</definedName>
    <definedName name="_Tab21" localSheetId="15">#REF!</definedName>
    <definedName name="_Tab21">#REF!</definedName>
    <definedName name="_Tab22" localSheetId="15">#REF!</definedName>
    <definedName name="_Tab22">#REF!</definedName>
    <definedName name="_Tab23" localSheetId="15">#REF!</definedName>
    <definedName name="_Tab23">#REF!</definedName>
    <definedName name="_Tab24" localSheetId="15">#REF!</definedName>
    <definedName name="_Tab24">#REF!</definedName>
    <definedName name="_Tab26" localSheetId="15">#REF!</definedName>
    <definedName name="_Tab26">#REF!</definedName>
    <definedName name="_Tab27" localSheetId="15">#REF!</definedName>
    <definedName name="_Tab27">#REF!</definedName>
    <definedName name="_Tab28" localSheetId="15">#REF!</definedName>
    <definedName name="_Tab28">#REF!</definedName>
    <definedName name="_Tab29" localSheetId="15">#REF!</definedName>
    <definedName name="_Tab29">#REF!</definedName>
    <definedName name="_TAB3" localSheetId="15">#REF!</definedName>
    <definedName name="_TAB3">#REF!</definedName>
    <definedName name="_Tab30" localSheetId="15">#REF!</definedName>
    <definedName name="_Tab30">#REF!</definedName>
    <definedName name="_Tab31" localSheetId="15">#REF!</definedName>
    <definedName name="_Tab31">#REF!</definedName>
    <definedName name="_Tab32" localSheetId="15">#REF!</definedName>
    <definedName name="_Tab32">#REF!</definedName>
    <definedName name="_Tab33" localSheetId="15">#REF!</definedName>
    <definedName name="_Tab33">#REF!</definedName>
    <definedName name="_Tab34" localSheetId="15">#REF!</definedName>
    <definedName name="_Tab34">#REF!</definedName>
    <definedName name="_Tab35" localSheetId="15">#REF!</definedName>
    <definedName name="_Tab35">#REF!</definedName>
    <definedName name="_TAB4" localSheetId="15">#REF!</definedName>
    <definedName name="_TAB4">#REF!</definedName>
    <definedName name="_TAB5" localSheetId="15">#REF!</definedName>
    <definedName name="_TAB5">#REF!</definedName>
    <definedName name="_tab6" localSheetId="15">#REF!</definedName>
    <definedName name="_tab6">#REF!</definedName>
    <definedName name="_TAB7" localSheetId="15">#REF!</definedName>
    <definedName name="_TAB7">#REF!</definedName>
    <definedName name="_TAB8" localSheetId="15">#REF!</definedName>
    <definedName name="_TAB8">#REF!</definedName>
    <definedName name="_tab9" localSheetId="15">#REF!</definedName>
    <definedName name="_tab9">#REF!</definedName>
    <definedName name="_TB41" localSheetId="15">#REF!</definedName>
    <definedName name="_TB41">#REF!</definedName>
    <definedName name="_Toc353467014" localSheetId="10">'Tab6'!$A$1</definedName>
    <definedName name="_WEO1" localSheetId="15">#REF!</definedName>
    <definedName name="_WEO1">#REF!</definedName>
    <definedName name="_WEO2" localSheetId="15">#REF!</definedName>
    <definedName name="_WEO2">#REF!</definedName>
    <definedName name="a" localSheetId="15">#REF!</definedName>
    <definedName name="a">#REF!</definedName>
    <definedName name="aaaaaaaaaaaaaa">[0]!aaaaaaaaaaaaaa</definedName>
    <definedName name="aas">[11]Contents!$A$1:$C$25</definedName>
    <definedName name="aloha" localSheetId="15" hidden="1">'[12]i2-KA'!#REF!</definedName>
    <definedName name="aloha" hidden="1">'[12]i2-KA'!#REF!</definedName>
    <definedName name="ANNUALNOM" localSheetId="15">#REF!</definedName>
    <definedName name="ANNUALNOM">#REF!</definedName>
    <definedName name="as">'[11]i-REER'!$A$2:$F$104</definedName>
    <definedName name="ASSUM" localSheetId="15">#REF!</definedName>
    <definedName name="ASSUM">#REF!</definedName>
    <definedName name="ASSUMB" localSheetId="15">#REF!</definedName>
    <definedName name="ASSUMB">#REF!</definedName>
    <definedName name="atrade" localSheetId="15">[9]!atrade</definedName>
    <definedName name="atrade">[9]!atrade</definedName>
    <definedName name="b" localSheetId="15">#REF!</definedName>
    <definedName name="b">#REF!</definedName>
    <definedName name="BAKLANBOPB" localSheetId="15">#REF!</definedName>
    <definedName name="BAKLANBOPB">#REF!</definedName>
    <definedName name="BAKLANDEBT2B" localSheetId="15">#REF!</definedName>
    <definedName name="BAKLANDEBT2B">#REF!</definedName>
    <definedName name="BAKLDEBT1B" localSheetId="15">#REF!</definedName>
    <definedName name="BAKLDEBT1B">#REF!</definedName>
    <definedName name="BASDAT" localSheetId="15">'[3]Annual Tables'!#REF!</definedName>
    <definedName name="BASDAT">'[3]Annual Tables'!#REF!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[0]!bbbbbbbbbbbbbb</definedName>
    <definedName name="BCA">#N/A</definedName>
    <definedName name="BCA_GDP">#N/A</definedName>
    <definedName name="BE">#N/A</definedName>
    <definedName name="BEA" localSheetId="15">'[13]WEO-BOP'!#REF!</definedName>
    <definedName name="BEA">'[13]WEO-BOP'!#REF!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15">#REF!</definedName>
    <definedName name="BEDE">#REF!</definedName>
    <definedName name="BER" localSheetId="15">'[13]WEO-BOP'!#REF!</definedName>
    <definedName name="BER">'[13]WEO-BOP'!#REF!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5">'[13]WEO-BOP'!#REF!</definedName>
    <definedName name="BFD">'[13]WEO-BOP'!#REF!</definedName>
    <definedName name="BFDI" localSheetId="15">'[13]WEO-BOP'!#REF!</definedName>
    <definedName name="BFDI">'[13]WEO-BOP'!#REF!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 localSheetId="15">'[13]WEO-BOP'!#REF!</definedName>
    <definedName name="BFO">'[13]WEO-BOP'!#REF!</definedName>
    <definedName name="BFOA" localSheetId="15">'[13]WEO-BOP'!#REF!</definedName>
    <definedName name="BFOA">'[13]WEO-BOP'!#REF!</definedName>
    <definedName name="BFOAG" localSheetId="15">'[13]WEO-BOP'!#REF!</definedName>
    <definedName name="BFOAG">'[13]WEO-BOP'!#REF!</definedName>
    <definedName name="BFOG" localSheetId="15">'[13]WEO-BOP'!#REF!</definedName>
    <definedName name="BFOG">'[13]WEO-BOP'!#REF!</definedName>
    <definedName name="BFOL" localSheetId="15">'[13]WEO-BOP'!#REF!</definedName>
    <definedName name="BFOL">'[13]WEO-BOP'!#REF!</definedName>
    <definedName name="BFOL_B" localSheetId="15">'[13]WEO-BOP'!#REF!</definedName>
    <definedName name="BFOL_B">'[13]WEO-BOP'!#REF!</definedName>
    <definedName name="BFOL_G" localSheetId="15">'[13]WEO-BOP'!#REF!</definedName>
    <definedName name="BFOL_G">'[13]WEO-BOP'!#REF!</definedName>
    <definedName name="BFOLG" localSheetId="15">'[13]WEO-BOP'!#REF!</definedName>
    <definedName name="BFOLG">'[13]WEO-BOP'!#REF!</definedName>
    <definedName name="BFP" localSheetId="15">'[13]WEO-BOP'!#REF!</definedName>
    <definedName name="BFP">'[13]WEO-BOP'!#REF!</definedName>
    <definedName name="BFPA" localSheetId="15">'[13]WEO-BOP'!#REF!</definedName>
    <definedName name="BFPA">'[13]WEO-BOP'!#REF!</definedName>
    <definedName name="BFPAG" localSheetId="15">'[13]WEO-BOP'!#REF!</definedName>
    <definedName name="BFPAG">'[13]WEO-BOP'!#REF!</definedName>
    <definedName name="BFPG" localSheetId="15">'[13]WEO-BOP'!#REF!</definedName>
    <definedName name="BFPG">'[13]WEO-BOP'!#REF!</definedName>
    <definedName name="BFPL" localSheetId="15">'[13]WEO-BOP'!#REF!</definedName>
    <definedName name="BFPL">'[13]WEO-BOP'!#REF!</definedName>
    <definedName name="BFPLD" localSheetId="15">'[13]WEO-BOP'!#REF!</definedName>
    <definedName name="BFPLD">'[13]WEO-BOP'!#REF!</definedName>
    <definedName name="BFPLDG" localSheetId="15">'[13]WEO-BOP'!#REF!</definedName>
    <definedName name="BFPLDG">'[13]WEO-BOP'!#REF!</definedName>
    <definedName name="BFPLE" localSheetId="15">'[13]WEO-BOP'!#REF!</definedName>
    <definedName name="BFPLE">'[13]WEO-BOP'!#REF!</definedName>
    <definedName name="BFRA">#N/A</definedName>
    <definedName name="BGS" localSheetId="15">'[13]WEO-BOP'!#REF!</definedName>
    <definedName name="BGS">'[13]WEO-BOP'!#REF!</definedName>
    <definedName name="BI">#N/A</definedName>
    <definedName name="BID" localSheetId="15">'[13]WEO-BOP'!#REF!</definedName>
    <definedName name="BID">'[13]WEO-BOP'!#REF!</definedName>
    <definedName name="BK">#N/A</definedName>
    <definedName name="BKF">#N/A</definedName>
    <definedName name="BMG">[14]Q6!$E$28:$AH$28</definedName>
    <definedName name="BMII">#N/A</definedName>
    <definedName name="BMIIB">#N/A</definedName>
    <definedName name="BMIIG">#N/A</definedName>
    <definedName name="BMS" localSheetId="15">'[13]WEO-BOP'!#REF!</definedName>
    <definedName name="BMS">'[13]WEO-BOP'!#REF!</definedName>
    <definedName name="Bolivia" localSheetId="15">#REF!</definedName>
    <definedName name="Bolivia">#REF!</definedName>
    <definedName name="BOP">#N/A</definedName>
    <definedName name="BOPB" localSheetId="15">#REF!</definedName>
    <definedName name="BOPB">#REF!</definedName>
    <definedName name="BOPMEMOB" localSheetId="15">#REF!</definedName>
    <definedName name="BOPMEMOB">#REF!</definedName>
    <definedName name="BRASS" localSheetId="15">'[13]WEO-BOP'!#REF!</definedName>
    <definedName name="BRASS">'[13]WEO-BOP'!#REF!</definedName>
    <definedName name="Brazil" localSheetId="15">#REF!</definedName>
    <definedName name="Brazil">#REF!</definedName>
    <definedName name="BTR" localSheetId="15">'[13]WEO-BOP'!#REF!</definedName>
    <definedName name="BTR">'[13]WEO-BOP'!#REF!</definedName>
    <definedName name="BTRG" localSheetId="15">'[13]WEO-BOP'!#REF!</definedName>
    <definedName name="BTRG">'[13]WEO-BOP'!#REF!</definedName>
    <definedName name="BUDGET" localSheetId="15">#REF!</definedName>
    <definedName name="BUDGET">#REF!</definedName>
    <definedName name="Budget_expenditure" localSheetId="15">#REF!</definedName>
    <definedName name="Budget_expenditure">#REF!</definedName>
    <definedName name="Budget_revenue" localSheetId="15">#REF!</definedName>
    <definedName name="Budget_revenue">#REF!</definedName>
    <definedName name="BXG">[14]Q6!$E$26:$AH$26</definedName>
    <definedName name="BXS" localSheetId="15">'[13]WEO-BOP'!#REF!</definedName>
    <definedName name="BXS">'[13]WEO-BOP'!#REF!</definedName>
    <definedName name="BXTSAq" localSheetId="15">#REF!</definedName>
    <definedName name="BXTSAq">#REF!</definedName>
    <definedName name="CalcMCV_4" localSheetId="15">#REF!</definedName>
    <definedName name="CalcMCV_4">#REF!</definedName>
    <definedName name="calcNGS_NGDP">#N/A</definedName>
    <definedName name="CAPACCB" localSheetId="15">#REF!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 localSheetId="15">#REF!</definedName>
    <definedName name="CCODE">#REF!</definedName>
    <definedName name="cgb" localSheetId="15">#REF!</definedName>
    <definedName name="cgb">#REF!</definedName>
    <definedName name="cge" localSheetId="15">#REF!</definedName>
    <definedName name="cge">#REF!</definedName>
    <definedName name="cgr" localSheetId="15">#REF!</definedName>
    <definedName name="cgr">#REF!</definedName>
    <definedName name="CONCK" localSheetId="15">#REF!</definedName>
    <definedName name="CONCK">#REF!</definedName>
    <definedName name="Cons" localSheetId="15">#REF!</definedName>
    <definedName name="Cons">#REF!</definedName>
    <definedName name="CORULCSA">[15]E!$V$15:$V$98</definedName>
    <definedName name="CurrVintage">[16]Current!$D$66</definedName>
    <definedName name="d">"Graf 5"</definedName>
    <definedName name="DABproj">#N/A</definedName>
    <definedName name="DAGproj">#N/A</definedName>
    <definedName name="daily_interest_rates" localSheetId="15">'[17]daily calculations'!#REF!</definedName>
    <definedName name="daily_interest_rates">'[17]daily calculations'!#REF!</definedName>
    <definedName name="DAproj">#N/A</definedName>
    <definedName name="DASD">#N/A</definedName>
    <definedName name="DASDB">#N/A</definedName>
    <definedName name="DASDG">#N/A</definedName>
    <definedName name="data_area" localSheetId="15">#REF!</definedName>
    <definedName name="data_area">#REF!</definedName>
    <definedName name="_xlnm.Database" localSheetId="15">#REF!</definedName>
    <definedName name="_xlnm.Database">#REF!</definedName>
    <definedName name="DATB">[5]REER!$B$144:$B$240</definedName>
    <definedName name="datcr" localSheetId="15">'[2]Tab ann curr'!#REF!</definedName>
    <definedName name="datcr">'[2]Tab ann curr'!#REF!</definedName>
    <definedName name="date" localSheetId="15">#REF!</definedName>
    <definedName name="date">#REF!</definedName>
    <definedName name="date_EXP">[18]Sheet1!$B$1:$G$1</definedName>
    <definedName name="date_FISC" localSheetId="15">#REF!</definedName>
    <definedName name="date_FISC">#REF!</definedName>
    <definedName name="dateIntLiq" localSheetId="15">#REF!</definedName>
    <definedName name="dateIntLiq">#REF!</definedName>
    <definedName name="dateMoney" localSheetId="15">#REF!</definedName>
    <definedName name="dateMoney">#REF!</definedName>
    <definedName name="dateprofit">[5]C!$A$9:$A$125</definedName>
    <definedName name="dateRates" localSheetId="15">#REF!</definedName>
    <definedName name="dateRates">#REF!</definedName>
    <definedName name="dateRawQ" localSheetId="15">'[19]Raw Data'!#REF!</definedName>
    <definedName name="dateRawQ">'[19]Raw Data'!#REF!</definedName>
    <definedName name="dateReal" localSheetId="15">#REF!</definedName>
    <definedName name="dateReal">#REF!</definedName>
    <definedName name="dates" localSheetId="15">#REF!</definedName>
    <definedName name="dates">#REF!</definedName>
    <definedName name="dates_w" localSheetId="15">#REF!</definedName>
    <definedName name="dates_w">#REF!</definedName>
    <definedName name="dates1" localSheetId="15">#REF!</definedName>
    <definedName name="dates1">#REF!</definedName>
    <definedName name="dates2" localSheetId="15">#REF!</definedName>
    <definedName name="dates2">#REF!</definedName>
    <definedName name="datesb">[15]B!$B$20:$B$134</definedName>
    <definedName name="datesc" localSheetId="15">#REF!</definedName>
    <definedName name="datesc">#REF!</definedName>
    <definedName name="datesd" localSheetId="15">#REF!</definedName>
    <definedName name="datesd">#REF!</definedName>
    <definedName name="DATESG" localSheetId="15">#REF!</definedName>
    <definedName name="DATESG">#REF!</definedName>
    <definedName name="datesm" localSheetId="15">#REF!</definedName>
    <definedName name="datesm">#REF!</definedName>
    <definedName name="datesq" localSheetId="15">#REF!</definedName>
    <definedName name="datesq">#REF!</definedName>
    <definedName name="datesr" localSheetId="15">#REF!</definedName>
    <definedName name="datesr">#REF!</definedName>
    <definedName name="datestran">[15]transfer!$A$9:$A$116</definedName>
    <definedName name="datgdp" localSheetId="15">#REF!</definedName>
    <definedName name="datgdp">#REF!</definedName>
    <definedName name="datin1">[5]REER!$B$9:$B$119</definedName>
    <definedName name="datin2">[5]REER!$B$144:$B$253</definedName>
    <definedName name="datq" localSheetId="15">#REF!</definedName>
    <definedName name="datq">#REF!</definedName>
    <definedName name="datq1" localSheetId="15">#REF!</definedName>
    <definedName name="datq1">#REF!</definedName>
    <definedName name="datq2" localSheetId="15">#REF!</definedName>
    <definedName name="datq2">#REF!</definedName>
    <definedName name="datreer">[5]REER!$B$144:$B$258</definedName>
    <definedName name="datt" localSheetId="15">#REF!</definedName>
    <definedName name="datt">#REF!</definedName>
    <definedName name="DBproj">#N/A</definedName>
    <definedName name="dd" hidden="1">{"Riqfin97",#N/A,FALSE,"Tran";"Riqfinpro",#N/A,FALSE,"Tran"}</definedName>
    <definedName name="ddd" hidden="1">{"Riqfin97",#N/A,FALSE,"Tran";"Riqfinpro",#N/A,FALSE,"Tran"}</definedName>
    <definedName name="debt" localSheetId="15">#REF!</definedName>
    <definedName name="debt">#REF!</definedName>
    <definedName name="DEBT1" localSheetId="15">#REF!</definedName>
    <definedName name="DEBT1">#REF!</definedName>
    <definedName name="DEBT10" localSheetId="15">#REF!</definedName>
    <definedName name="DEBT10">#REF!</definedName>
    <definedName name="DEBT11" localSheetId="15">#REF!</definedName>
    <definedName name="DEBT11">#REF!</definedName>
    <definedName name="DEBT12" localSheetId="15">#REF!</definedName>
    <definedName name="DEBT12">#REF!</definedName>
    <definedName name="DEBT13" localSheetId="15">#REF!</definedName>
    <definedName name="DEBT13">#REF!</definedName>
    <definedName name="DEBT14" localSheetId="15">#REF!</definedName>
    <definedName name="DEBT14">#REF!</definedName>
    <definedName name="DEBT15" localSheetId="15">#REF!</definedName>
    <definedName name="DEBT15">#REF!</definedName>
    <definedName name="DEBT16" localSheetId="15">#REF!</definedName>
    <definedName name="DEBT16">#REF!</definedName>
    <definedName name="DEBT1B" localSheetId="15">#REF!</definedName>
    <definedName name="DEBT1B">#REF!</definedName>
    <definedName name="DEBT2" localSheetId="15">#REF!</definedName>
    <definedName name="DEBT2">#REF!</definedName>
    <definedName name="DEBT2B" localSheetId="15">#REF!</definedName>
    <definedName name="DEBT2B">#REF!</definedName>
    <definedName name="DEBT3" localSheetId="15">#REF!</definedName>
    <definedName name="DEBT3">#REF!</definedName>
    <definedName name="DEBT4" localSheetId="15">#REF!</definedName>
    <definedName name="DEBT4">#REF!</definedName>
    <definedName name="DEBT5" localSheetId="15">#REF!</definedName>
    <definedName name="DEBT5">#REF!</definedName>
    <definedName name="DEBT6" localSheetId="15">#REF!</definedName>
    <definedName name="DEBT6">#REF!</definedName>
    <definedName name="DEBT7" localSheetId="15">#REF!</definedName>
    <definedName name="DEBT7">#REF!</definedName>
    <definedName name="DEBT8" localSheetId="15">#REF!</definedName>
    <definedName name="DEBT8">#REF!</definedName>
    <definedName name="DEBT9" localSheetId="15">#REF!</definedName>
    <definedName name="DEBT9">#REF!</definedName>
    <definedName name="debtproj" localSheetId="15">#REF!</definedName>
    <definedName name="debtproj">#REF!</definedName>
    <definedName name="DEFLATORS" localSheetId="15">#REF!</definedName>
    <definedName name="DEFLATORS">#REF!</definedName>
    <definedName name="Department" localSheetId="15">[20]REER!#REF!</definedName>
    <definedName name="Department">[20]REER!#REF!</definedName>
    <definedName name="DGproj">#N/A</definedName>
    <definedName name="DLX1.USE">[21]Haver!$A$2:$N$8</definedName>
    <definedName name="DOC" localSheetId="15">#REF!</definedName>
    <definedName name="DOC">#REF!</definedName>
    <definedName name="dp">[22]DP!$A:$E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15">#REF!</definedName>
    <definedName name="e12db">#REF!</definedName>
    <definedName name="e9db">[23]e9!$A$1:$V$49</definedName>
    <definedName name="EDNA">#N/A</definedName>
    <definedName name="EDSSDESCRIPTOR" localSheetId="15">#REF!</definedName>
    <definedName name="EDSSDESCRIPTOR">#REF!</definedName>
    <definedName name="EDSSFILE" localSheetId="15">#REF!</definedName>
    <definedName name="EDSSFILE">#REF!</definedName>
    <definedName name="EDSSNAME" localSheetId="15">#REF!</definedName>
    <definedName name="EDSSNAME">#REF!</definedName>
    <definedName name="EDSSTIME" localSheetId="15">#REF!</definedName>
    <definedName name="EDSSTIME">#REF!</definedName>
    <definedName name="ee" hidden="1">{"Tab1",#N/A,FALSE,"P";"Tab2",#N/A,FALSE,"P"}</definedName>
    <definedName name="EECB" localSheetId="15">#REF!</definedName>
    <definedName name="EECB">#REF!</definedName>
    <definedName name="eee" hidden="1">{"Tab1",#N/A,FALSE,"P";"Tab2",#N/A,FALSE,"P"}</definedName>
    <definedName name="EISCODE" localSheetId="15">#REF!</definedName>
    <definedName name="EISCODE">#REF!</definedName>
    <definedName name="elect" localSheetId="15">#REF!</definedName>
    <definedName name="elect">#REF!</definedName>
    <definedName name="Emerging_HTML_AREA" localSheetId="15">#REF!</definedName>
    <definedName name="Emerging_HTML_AREA">#REF!</definedName>
    <definedName name="EMETEL" localSheetId="15">#REF!</definedName>
    <definedName name="EMETEL">#REF!</definedName>
    <definedName name="ENDA">#N/A</definedName>
    <definedName name="ExitWRS">[24]Main!$AB$25</definedName>
    <definedName name="ff" hidden="1">{"Tab1",#N/A,FALSE,"P";"Tab2",#N/A,FALSE,"P"}</definedName>
    <definedName name="fff" hidden="1">{"Tab1",#N/A,FALSE,"P";"Tab2",#N/A,FALSE,"P"}</definedName>
    <definedName name="Fig8.2a" localSheetId="15">#REF!</definedName>
    <definedName name="Fig8.2a">#REF!</definedName>
    <definedName name="finan" localSheetId="15">#REF!</definedName>
    <definedName name="finan">#REF!</definedName>
    <definedName name="finan1" localSheetId="15">#REF!</definedName>
    <definedName name="finan1">#REF!</definedName>
    <definedName name="Financing" hidden="1">{"Tab1",#N/A,FALSE,"P";"Tab2",#N/A,FALSE,"P"}</definedName>
    <definedName name="FISUM" localSheetId="15">#REF!</definedName>
    <definedName name="FISUM">#REF!</definedName>
    <definedName name="FLOPEC" localSheetId="15">#REF!</definedName>
    <definedName name="FLOPEC">#REF!</definedName>
    <definedName name="FMB" localSheetId="15">#REF!</definedName>
    <definedName name="FMB">#REF!</definedName>
    <definedName name="FODESEC" localSheetId="15">#REF!</definedName>
    <definedName name="FODESEC">#REF!</definedName>
    <definedName name="FOREXPORT">[5]H!$A$2:$F$86</definedName>
    <definedName name="FUNDOBL" localSheetId="15">#REF!</definedName>
    <definedName name="FUNDOBL">#REF!</definedName>
    <definedName name="FUNDOBLB" localSheetId="15">#REF!</definedName>
    <definedName name="FUNDOBLB">#REF!</definedName>
    <definedName name="g" localSheetId="15">#REF!</definedName>
    <definedName name="g">#REF!</definedName>
    <definedName name="GCB" localSheetId="15">#REF!</definedName>
    <definedName name="GCB">#REF!</definedName>
    <definedName name="GCB_NGDP">#N/A</definedName>
    <definedName name="GCEI" localSheetId="15">#REF!</definedName>
    <definedName name="GCEI">#REF!</definedName>
    <definedName name="GCENL" localSheetId="15">#REF!</definedName>
    <definedName name="GCENL">#REF!</definedName>
    <definedName name="GCND" localSheetId="15">#REF!</definedName>
    <definedName name="GCND">#REF!</definedName>
    <definedName name="GCND_NGDP" localSheetId="15">#REF!</definedName>
    <definedName name="GCND_NGDP">#REF!</definedName>
    <definedName name="GCRG" localSheetId="15">#REF!</definedName>
    <definedName name="GCRG">#REF!</definedName>
    <definedName name="ggb">'[25]budget-G'!$A$1:$W$109</definedName>
    <definedName name="GGB_NGDP">#N/A</definedName>
    <definedName name="ggbeu" localSheetId="15">#REF!</definedName>
    <definedName name="ggbeu">#REF!</definedName>
    <definedName name="ggblg" localSheetId="15">#REF!</definedName>
    <definedName name="ggblg">#REF!</definedName>
    <definedName name="ggbls" localSheetId="15">#REF!</definedName>
    <definedName name="ggbls">#REF!</definedName>
    <definedName name="ggbss" localSheetId="15">#REF!</definedName>
    <definedName name="ggbss">#REF!</definedName>
    <definedName name="gge">[25]Expenditures!$A$1:$AC$62</definedName>
    <definedName name="GGED" localSheetId="15">#REF!</definedName>
    <definedName name="GGED">#REF!</definedName>
    <definedName name="GGEI" localSheetId="15">#REF!</definedName>
    <definedName name="GGEI">#REF!</definedName>
    <definedName name="GGENL" localSheetId="15">#REF!</definedName>
    <definedName name="GGENL">#REF!</definedName>
    <definedName name="ggg" hidden="1">{"Riqfin97",#N/A,FALSE,"Tran";"Riqfinpro",#N/A,FALSE,"Tran"}</definedName>
    <definedName name="ggggg" localSheetId="15" hidden="1">'[26]J(Priv.Cap)'!#REF!</definedName>
    <definedName name="ggggg" hidden="1">'[26]J(Priv.Cap)'!#REF!</definedName>
    <definedName name="ggggggg">[0]!ggggggg</definedName>
    <definedName name="GGND" localSheetId="15">#REF!</definedName>
    <definedName name="GGND">#REF!</definedName>
    <definedName name="ggr">[25]Revenues!$A$1:$AD$58</definedName>
    <definedName name="GGRG" localSheetId="15">#REF!</definedName>
    <definedName name="GGRG">#REF!</definedName>
    <definedName name="hhh" localSheetId="15" hidden="1">'[27]J(Priv.Cap)'!#REF!</definedName>
    <definedName name="hhh" hidden="1">'[27]J(Priv.Cap)'!#REF!</definedName>
    <definedName name="hhhhhhh">[0]!hhhhhhh</definedName>
    <definedName name="CHART" localSheetId="15">#REF!</definedName>
    <definedName name="CHART">#REF!</definedName>
    <definedName name="CHILE" localSheetId="15">#REF!</definedName>
    <definedName name="CHILE">#REF!</definedName>
    <definedName name="CHK" localSheetId="15">#REF!</definedName>
    <definedName name="CHK">#REF!</definedName>
    <definedName name="i" localSheetId="15">#REF!</definedName>
    <definedName name="i">#REF!</definedName>
    <definedName name="IESS" localSheetId="15">#REF!</definedName>
    <definedName name="IESS">#REF!</definedName>
    <definedName name="ii" hidden="1">{"Tab1",#N/A,FALSE,"P";"Tab2",#N/A,FALSE,"P"}</definedName>
    <definedName name="ima" localSheetId="15">#REF!</definedName>
    <definedName name="ima">#REF!</definedName>
    <definedName name="IN1_" localSheetId="15">#REF!</definedName>
    <definedName name="IN1_">#REF!</definedName>
    <definedName name="IN2_" localSheetId="15">#REF!</definedName>
    <definedName name="IN2_">#REF!</definedName>
    <definedName name="INB">[15]B!$K$6:$T$6</definedName>
    <definedName name="INC">[15]C!$H$6:$I$6</definedName>
    <definedName name="ind" localSheetId="15">#REF!</definedName>
    <definedName name="ind">#REF!</definedName>
    <definedName name="INECEL" localSheetId="15">#REF!</definedName>
    <definedName name="INECEL">#REF!</definedName>
    <definedName name="inflation" localSheetId="15" hidden="1">[28]TAB34!#REF!</definedName>
    <definedName name="inflation" hidden="1">[28]TAB34!#REF!</definedName>
    <definedName name="INPUT_2" localSheetId="15">[1]Input!#REF!</definedName>
    <definedName name="INPUT_2">[1]Input!#REF!</definedName>
    <definedName name="INPUT_4" localSheetId="15">[1]Input!#REF!</definedName>
    <definedName name="INPUT_4">[1]Input!#REF!</definedName>
    <definedName name="jj" hidden="1">{"Riqfin97",#N/A,FALSE,"Tran";"Riqfinpro",#N/A,FALSE,"Tran"}</definedName>
    <definedName name="jjj" localSheetId="15" hidden="1">[29]M!#REF!</definedName>
    <definedName name="jjj" hidden="1">[29]M!#REF!</definedName>
    <definedName name="jjjjjj" localSheetId="15" hidden="1">'[26]J(Priv.Cap)'!#REF!</definedName>
    <definedName name="jjjjjj" hidden="1">'[26]J(Priv.Cap)'!#REF!</definedName>
    <definedName name="kk" hidden="1">{"Tab1",#N/A,FALSE,"P";"Tab2",#N/A,FALSE,"P"}</definedName>
    <definedName name="kkk" hidden="1">{"Tab1",#N/A,FALSE,"P";"Tab2",#N/A,FALSE,"P"}</definedName>
    <definedName name="kkkk" localSheetId="15" hidden="1">[30]M!#REF!</definedName>
    <definedName name="kkkk" hidden="1">[30]M!#REF!</definedName>
    <definedName name="Konto" localSheetId="15">#REF!</definedName>
    <definedName name="Konto">#REF!</definedName>
    <definedName name="kumul1" localSheetId="15">#REF!</definedName>
    <definedName name="kumul1">#REF!</definedName>
    <definedName name="kumul2" localSheetId="15">#REF!</definedName>
    <definedName name="kumul2">#REF!</definedName>
    <definedName name="kvart1" localSheetId="15">#REF!</definedName>
    <definedName name="kvart1">#REF!</definedName>
    <definedName name="kvart2" localSheetId="15">#REF!</definedName>
    <definedName name="kvart2">#REF!</definedName>
    <definedName name="kvart3" localSheetId="15">#REF!</definedName>
    <definedName name="kvart3">#REF!</definedName>
    <definedName name="kvart4" localSheetId="15">#REF!</definedName>
    <definedName name="kvart4">#REF!</definedName>
    <definedName name="ll" hidden="1">{"Tab1",#N/A,FALSE,"P";"Tab2",#N/A,FALSE,"P"}</definedName>
    <definedName name="lll" hidden="1">{"Riqfin97",#N/A,FALSE,"Tran";"Riqfinpro",#N/A,FALSE,"Tran"}</definedName>
    <definedName name="llll" localSheetId="15" hidden="1">[29]M!#REF!</definedName>
    <definedName name="llll" hidden="1">[29]M!#REF!</definedName>
    <definedName name="ls">[22]LS!$A:$E</definedName>
    <definedName name="LUR">#N/A</definedName>
    <definedName name="Malaysia" localSheetId="15">#REF!</definedName>
    <definedName name="Malaysia">#REF!</definedName>
    <definedName name="MCV">#N/A</definedName>
    <definedName name="MCV_B">#N/A</definedName>
    <definedName name="MCV_B1" localSheetId="15">'[13]WEO-BOP'!#REF!</definedName>
    <definedName name="MCV_B1">'[13]WEO-BOP'!#REF!</definedName>
    <definedName name="MCV_D">#N/A</definedName>
    <definedName name="MCV_N">#N/A</definedName>
    <definedName name="MCV_T">#N/A</definedName>
    <definedName name="MENORES" localSheetId="15">#REF!</definedName>
    <definedName name="MENORES">#REF!</definedName>
    <definedName name="mesec1" localSheetId="15">#REF!</definedName>
    <definedName name="mesec1">#REF!</definedName>
    <definedName name="mesec2" localSheetId="15">#REF!</definedName>
    <definedName name="mesec2">#REF!</definedName>
    <definedName name="mf" hidden="1">{"Tab1",#N/A,FALSE,"P";"Tab2",#N/A,FALSE,"P"}</definedName>
    <definedName name="MFISCAL" localSheetId="15">'[3]Annual Raw Data'!#REF!</definedName>
    <definedName name="MFISCAL">'[3]Annual Raw Data'!#REF!</definedName>
    <definedName name="mflowsa" localSheetId="15">[9]!mflowsa</definedName>
    <definedName name="mflowsa">[9]!mflowsa</definedName>
    <definedName name="mflowsq" localSheetId="15">[9]!mflowsq</definedName>
    <definedName name="mflowsq">[9]!mflowsq</definedName>
    <definedName name="MICRO" localSheetId="15">#REF!</definedName>
    <definedName name="MICRO">#REF!</definedName>
    <definedName name="MISC3" localSheetId="15">#REF!</definedName>
    <definedName name="MISC3">#REF!</definedName>
    <definedName name="MISC4" localSheetId="15">[1]OUTPUT!#REF!</definedName>
    <definedName name="MISC4">[1]OUTPUT!#REF!</definedName>
    <definedName name="mmm" hidden="1">{"Riqfin97",#N/A,FALSE,"Tran";"Riqfinpro",#N/A,FALSE,"Tran"}</definedName>
    <definedName name="mmmm" hidden="1">{"Tab1",#N/A,FALSE,"P";"Tab2",#N/A,FALSE,"P"}</definedName>
    <definedName name="MON_SM" localSheetId="15">#REF!</definedName>
    <definedName name="MON_SM">#REF!</definedName>
    <definedName name="MONF_SM" localSheetId="15">#REF!</definedName>
    <definedName name="MONF_SM">#REF!</definedName>
    <definedName name="MONTH">[5]REER!$D$140:$E$199</definedName>
    <definedName name="mstocksa" localSheetId="15">[9]!mstocksa</definedName>
    <definedName name="mstocksa">[9]!mstocksa</definedName>
    <definedName name="mstocksq" localSheetId="15">[9]!mstocksq</definedName>
    <definedName name="mstocksq">[9]!mstocksq</definedName>
    <definedName name="Municipios" localSheetId="15">#REF!</definedName>
    <definedName name="Municipios">#REF!</definedName>
    <definedName name="NACTCURRENT" localSheetId="15">#REF!</definedName>
    <definedName name="NACTCURRENT">#REF!</definedName>
    <definedName name="nam1out" localSheetId="15">#REF!</definedName>
    <definedName name="nam1out">#REF!</definedName>
    <definedName name="nam2in" localSheetId="15">#REF!</definedName>
    <definedName name="nam2in">#REF!</definedName>
    <definedName name="nam2out" localSheetId="15">#REF!</definedName>
    <definedName name="nam2out">#REF!</definedName>
    <definedName name="NAMB">[5]REER!$AY$143:$BB$143</definedName>
    <definedName name="namcr" localSheetId="15">'[2]Tab ann curr'!#REF!</definedName>
    <definedName name="namcr">'[2]Tab ann curr'!#REF!</definedName>
    <definedName name="namcs" localSheetId="15">'[2]Tab ann cst'!#REF!</definedName>
    <definedName name="namcs">'[2]Tab ann cst'!#REF!</definedName>
    <definedName name="name_AD">[18]Sheet1!$A$20</definedName>
    <definedName name="name_EXP">[18]Sheet1!$N$54:$N$71</definedName>
    <definedName name="name_FISC" localSheetId="15">#REF!</definedName>
    <definedName name="name_FISC">#REF!</definedName>
    <definedName name="nameIntLiq" localSheetId="15">#REF!</definedName>
    <definedName name="nameIntLiq">#REF!</definedName>
    <definedName name="nameMoney" localSheetId="15">#REF!</definedName>
    <definedName name="nameMoney">#REF!</definedName>
    <definedName name="nameRATES" localSheetId="15">#REF!</definedName>
    <definedName name="nameRATES">#REF!</definedName>
    <definedName name="nameRAWQ" localSheetId="15">'[19]Raw Data'!#REF!</definedName>
    <definedName name="nameRAWQ">'[19]Raw Data'!#REF!</definedName>
    <definedName name="nameReal" localSheetId="15">#REF!</definedName>
    <definedName name="nameReal">#REF!</definedName>
    <definedName name="names" localSheetId="15">#REF!</definedName>
    <definedName name="names">#REF!</definedName>
    <definedName name="NAMES_fidr_r" localSheetId="15">[17]monthly!#REF!</definedName>
    <definedName name="NAMES_fidr_r">[17]monthly!#REF!</definedName>
    <definedName name="names_figb_r" localSheetId="15">[17]monthly!#REF!</definedName>
    <definedName name="names_figb_r">[17]monthly!#REF!</definedName>
    <definedName name="names_w" localSheetId="15">#REF!</definedName>
    <definedName name="names_w">#REF!</definedName>
    <definedName name="names1in" localSheetId="15">#REF!</definedName>
    <definedName name="names1in">#REF!</definedName>
    <definedName name="NAMESB" localSheetId="15">#REF!</definedName>
    <definedName name="NAMESB">#REF!</definedName>
    <definedName name="namesc" localSheetId="15">#REF!</definedName>
    <definedName name="namesc">#REF!</definedName>
    <definedName name="NAMESG" localSheetId="15">#REF!</definedName>
    <definedName name="NAMESG">#REF!</definedName>
    <definedName name="namesm" localSheetId="15">#REF!</definedName>
    <definedName name="namesm">#REF!</definedName>
    <definedName name="NAMESQ" localSheetId="15">#REF!</definedName>
    <definedName name="NAMESQ">#REF!</definedName>
    <definedName name="namesr" localSheetId="15">#REF!</definedName>
    <definedName name="namesr">#REF!</definedName>
    <definedName name="namestran">[15]transfer!$C$1:$O$1</definedName>
    <definedName name="namgdp" localSheetId="15">#REF!</definedName>
    <definedName name="namgdp">#REF!</definedName>
    <definedName name="NAMIN" localSheetId="15">#REF!</definedName>
    <definedName name="NAMIN">#REF!</definedName>
    <definedName name="namin1">[5]REER!$F$1:$BP$1</definedName>
    <definedName name="namin2">[5]REER!$F$138:$AA$138</definedName>
    <definedName name="namind" localSheetId="15">'[2]work Q real'!#REF!</definedName>
    <definedName name="namind">'[2]work Q real'!#REF!</definedName>
    <definedName name="naminm" localSheetId="15">#REF!</definedName>
    <definedName name="naminm">#REF!</definedName>
    <definedName name="naminq" localSheetId="15">#REF!</definedName>
    <definedName name="naminq">#REF!</definedName>
    <definedName name="namm" localSheetId="15">#REF!</definedName>
    <definedName name="namm">#REF!</definedName>
    <definedName name="NAMOUT" localSheetId="15">#REF!</definedName>
    <definedName name="NAMOUT">#REF!</definedName>
    <definedName name="namout1">[5]REER!$F$2:$AA$2</definedName>
    <definedName name="namoutm" localSheetId="15">#REF!</definedName>
    <definedName name="namoutm">#REF!</definedName>
    <definedName name="namoutq" localSheetId="15">#REF!</definedName>
    <definedName name="namoutq">#REF!</definedName>
    <definedName name="namprofit">[5]C!$O$1:$Z$1</definedName>
    <definedName name="namq" localSheetId="15">#REF!</definedName>
    <definedName name="namq">#REF!</definedName>
    <definedName name="namq1" localSheetId="15">#REF!</definedName>
    <definedName name="namq1">#REF!</definedName>
    <definedName name="namq2" localSheetId="15">#REF!</definedName>
    <definedName name="namq2">#REF!</definedName>
    <definedName name="namreer">[5]REER!$AY$143:$BF$143</definedName>
    <definedName name="namsgdp" localSheetId="15">#REF!</definedName>
    <definedName name="namsgdp">#REF!</definedName>
    <definedName name="namtin" localSheetId="15">#REF!</definedName>
    <definedName name="namtin">#REF!</definedName>
    <definedName name="namtout" localSheetId="15">#REF!</definedName>
    <definedName name="namtout">#REF!</definedName>
    <definedName name="namulc">[5]REER!$BI$1:$BP$1</definedName>
    <definedName name="_xlnm.Print_Titles" localSheetId="15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EER">[5]REER!$AY$144:$AY$206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15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 localSheetId="15">#REF!</definedName>
    <definedName name="NOMINAL">#REF!</definedName>
    <definedName name="NTDD_RG">[0]!NTDD_RG</definedName>
    <definedName name="NX">#N/A</definedName>
    <definedName name="NX_R">#N/A</definedName>
    <definedName name="NXG_RG">#N/A</definedName>
    <definedName name="obce">'[31]NOVA legislativa'!$M$2</definedName>
    <definedName name="_xlnm.Print_Area">#N/A</definedName>
    <definedName name="Odh" localSheetId="15">#REF!</definedName>
    <definedName name="Odh">#REF!</definedName>
    <definedName name="oo" hidden="1">{"Riqfin97",#N/A,FALSE,"Tran";"Riqfinpro",#N/A,FALSE,"Tran"}</definedName>
    <definedName name="ooo" hidden="1">{"Tab1",#N/A,FALSE,"P";"Tab2",#N/A,FALSE,"P"}</definedName>
    <definedName name="OS2015_new" localSheetId="15">#REF!</definedName>
    <definedName name="OS2015_new">#REF!</definedName>
    <definedName name="other" localSheetId="15">#REF!</definedName>
    <definedName name="other">#REF!</definedName>
    <definedName name="Otras_Residuales" localSheetId="15">#REF!</definedName>
    <definedName name="Otras_Residuales">#REF!</definedName>
    <definedName name="out">[32]output!$A$3:$P$128</definedName>
    <definedName name="OUTB">[15]B!$D$6:$H$6</definedName>
    <definedName name="outc">[15]C!$C$6:$D$6</definedName>
    <definedName name="output" localSheetId="15">#REF!</definedName>
    <definedName name="output">#REF!</definedName>
    <definedName name="output_projections">[33]projections!$A$3:$R$108</definedName>
    <definedName name="output1">[12]output!$A$1:$J$122</definedName>
    <definedName name="p" hidden="1">{"Riqfin97",#N/A,FALSE,"Tran";"Riqfinpro",#N/A,FALSE,"Tran"}</definedName>
    <definedName name="Page_4" localSheetId="15">#REF!</definedName>
    <definedName name="Page_4">#REF!</definedName>
    <definedName name="page2" localSheetId="15">#REF!</definedName>
    <definedName name="page2">#REF!</definedName>
    <definedName name="pata" hidden="1">{"Tab1",#N/A,FALSE,"P";"Tab2",#N/A,FALSE,"P"}</definedName>
    <definedName name="PCPIG">#N/A</definedName>
    <definedName name="Petroecuador" localSheetId="15">#REF!</definedName>
    <definedName name="Petroecuador">#REF!</definedName>
    <definedName name="pchar00memu.m" localSheetId="15">[17]monthly!#REF!</definedName>
    <definedName name="pchar00memu.m">[17]monthly!#REF!</definedName>
    <definedName name="podatki" localSheetId="15">#REF!</definedName>
    <definedName name="podatki">#REF!</definedName>
    <definedName name="Ports" localSheetId="15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15">#REF!</definedName>
    <definedName name="pri">#REF!</definedName>
    <definedName name="Print" localSheetId="15">#REF!</definedName>
    <definedName name="Print">#REF!</definedName>
    <definedName name="PRINT1" localSheetId="15">[34]Index!#REF!</definedName>
    <definedName name="PRINT1">[34]Index!#REF!</definedName>
    <definedName name="PRINT2" localSheetId="15">[34]Index!#REF!</definedName>
    <definedName name="PRINT2">[34]Index!#REF!</definedName>
    <definedName name="PRINT3" localSheetId="15">[34]Index!#REF!</definedName>
    <definedName name="PRINT3">[34]Index!#REF!</definedName>
    <definedName name="PrintThis_Links">[24]Links!$A$1:$F$33</definedName>
    <definedName name="profit">[5]C!$O$1:$T$1</definedName>
    <definedName name="prorač">[35]Prorač!$1:$1048576</definedName>
    <definedName name="Q6_" localSheetId="15">#REF!</definedName>
    <definedName name="Q6_">#REF!</definedName>
    <definedName name="QFISCAL" localSheetId="15">'[3]Quarterly Raw Data'!#REF!</definedName>
    <definedName name="QFISCAL">'[3]Quarterly Raw Data'!#REF!</definedName>
    <definedName name="qq" localSheetId="15" hidden="1">'[27]J(Priv.Cap)'!#REF!</definedName>
    <definedName name="qq" hidden="1">'[27]J(Priv.Cap)'!#REF!</definedName>
    <definedName name="qtab_35" localSheetId="15">'[36]i1-CA'!#REF!</definedName>
    <definedName name="qtab_35">'[36]i1-CA'!#REF!</definedName>
    <definedName name="QTAB7" localSheetId="15">'[3]Quarterly MacroFlow'!#REF!</definedName>
    <definedName name="QTAB7">'[3]Quarterly MacroFlow'!#REF!</definedName>
    <definedName name="QTAB7A" localSheetId="15">'[3]Quarterly MacroFlow'!#REF!</definedName>
    <definedName name="QTAB7A">'[3]Quarterly MacroFlow'!#REF!</definedName>
    <definedName name="quest1" localSheetId="15">#REF!</definedName>
    <definedName name="quest1">#REF!</definedName>
    <definedName name="quest2" localSheetId="15">#REF!</definedName>
    <definedName name="quest2">#REF!</definedName>
    <definedName name="quest3" localSheetId="15">#REF!</definedName>
    <definedName name="quest3">#REF!</definedName>
    <definedName name="quest4" localSheetId="15">#REF!</definedName>
    <definedName name="quest4">#REF!</definedName>
    <definedName name="quest5" localSheetId="15">#REF!</definedName>
    <definedName name="quest5">#REF!</definedName>
    <definedName name="quest6" localSheetId="15">#REF!</definedName>
    <definedName name="quest6">#REF!</definedName>
    <definedName name="quest7" localSheetId="15">#REF!</definedName>
    <definedName name="quest7">#REF!</definedName>
    <definedName name="QW" localSheetId="15">#REF!</definedName>
    <definedName name="QW">#REF!</definedName>
    <definedName name="REAL" localSheetId="15">#REF!</definedName>
    <definedName name="REAL">#REF!</definedName>
    <definedName name="REALANNUAL" localSheetId="15">#REF!</definedName>
    <definedName name="REALANNUAL">#REF!</definedName>
    <definedName name="realizacia">[37]Sheet1!$A$1:$I$406</definedName>
    <definedName name="realizacija">[37]Sheet1!$A$1:$I$406</definedName>
    <definedName name="REALNACT" localSheetId="15">#REF!</definedName>
    <definedName name="REALNACT">#REF!</definedName>
    <definedName name="red_26" localSheetId="15">#REF!</definedName>
    <definedName name="red_26">#REF!</definedName>
    <definedName name="red_33" localSheetId="15">#REF!</definedName>
    <definedName name="red_33">#REF!</definedName>
    <definedName name="red_34" localSheetId="15">#REF!</definedName>
    <definedName name="red_34">#REF!</definedName>
    <definedName name="red_35" localSheetId="15">#REF!</definedName>
    <definedName name="red_35">#REF!</definedName>
    <definedName name="REDTbl3" localSheetId="15">#REF!</definedName>
    <definedName name="REDTbl3">#REF!</definedName>
    <definedName name="REDTbl4" localSheetId="15">#REF!</definedName>
    <definedName name="REDTbl4">#REF!</definedName>
    <definedName name="REDTbl5" localSheetId="15">#REF!</definedName>
    <definedName name="REDTbl5">#REF!</definedName>
    <definedName name="REDTbl6" localSheetId="15">#REF!</definedName>
    <definedName name="REDTbl6">#REF!</definedName>
    <definedName name="REDTbl7" localSheetId="15">#REF!</definedName>
    <definedName name="REDTbl7">#REF!</definedName>
    <definedName name="REERCPI">[5]REER!$AZ$144:$AZ$206</definedName>
    <definedName name="REERPPI">[5]REER!$BB$144:$BB$206</definedName>
    <definedName name="REGISTERALL" localSheetId="15">#REF!</definedName>
    <definedName name="REGISTERALL">#REF!</definedName>
    <definedName name="RGDPA" localSheetId="15">#REF!</definedName>
    <definedName name="RGDPA">#REF!</definedName>
    <definedName name="RgFdPartCsource" localSheetId="15">#REF!</definedName>
    <definedName name="RgFdPartCsource">#REF!</definedName>
    <definedName name="RgFdPartEseries" localSheetId="15">#REF!</definedName>
    <definedName name="RgFdPartEseries">#REF!</definedName>
    <definedName name="RgFdPartEsource" localSheetId="15">#REF!</definedName>
    <definedName name="RgFdPartEsource">#REF!</definedName>
    <definedName name="RgFdReptCSeries" localSheetId="15">#REF!</definedName>
    <definedName name="RgFdReptCSeries">#REF!</definedName>
    <definedName name="RgFdReptCsource" localSheetId="15">#REF!</definedName>
    <definedName name="RgFdReptCsource">#REF!</definedName>
    <definedName name="RgFdReptEseries" localSheetId="15">#REF!</definedName>
    <definedName name="RgFdReptEseries">#REF!</definedName>
    <definedName name="RgFdReptEsource" localSheetId="15">#REF!</definedName>
    <definedName name="RgFdReptEsource">#REF!</definedName>
    <definedName name="RgFdSAMethod" localSheetId="15">#REF!</definedName>
    <definedName name="RgFdSAMethod">#REF!</definedName>
    <definedName name="RgFdTbBper" localSheetId="15">#REF!</definedName>
    <definedName name="RgFdTbBper">#REF!</definedName>
    <definedName name="RgFdTbCreate" localSheetId="15">#REF!</definedName>
    <definedName name="RgFdTbCreate">#REF!</definedName>
    <definedName name="RgFdTbEper" localSheetId="15">#REF!</definedName>
    <definedName name="RgFdTbEper">#REF!</definedName>
    <definedName name="RGFdTbFoot" localSheetId="15">#REF!</definedName>
    <definedName name="RGFdTbFoot">#REF!</definedName>
    <definedName name="RgFdTbFreq" localSheetId="15">#REF!</definedName>
    <definedName name="RgFdTbFreq">#REF!</definedName>
    <definedName name="RgFdTbFreqVal" localSheetId="15">#REF!</definedName>
    <definedName name="RgFdTbFreqVal">#REF!</definedName>
    <definedName name="RgFdTbSendto" localSheetId="15">#REF!</definedName>
    <definedName name="RgFdTbSendto">#REF!</definedName>
    <definedName name="RgFdWgtMethod" localSheetId="15">#REF!</definedName>
    <definedName name="RgFdWgtMethod">#REF!</definedName>
    <definedName name="RGSPA" localSheetId="15">#REF!</definedName>
    <definedName name="RGSPA">#REF!</definedName>
    <definedName name="rngBefore">[24]Main!$AB$26</definedName>
    <definedName name="rngDepartmentDrive">[24]Main!$AB$23</definedName>
    <definedName name="rngEMailAddress">[24]Main!$AB$20</definedName>
    <definedName name="rngErrorSort">[24]ErrCheck!$A$4</definedName>
    <definedName name="rngLastSave">[24]Main!$G$19</definedName>
    <definedName name="rngLastSent">[24]Main!$G$18</definedName>
    <definedName name="rngLastUpdate">[24]Links!$D$2</definedName>
    <definedName name="rngNeedsUpdate">[24]Links!$E$2</definedName>
    <definedName name="rngNews">[24]Main!$AB$27</definedName>
    <definedName name="rngQuestChecked">[24]ErrCheck!$A$3</definedName>
    <definedName name="rr" hidden="1">{"Riqfin97",#N/A,FALSE,"Tran";"Riqfinpro",#N/A,FALSE,"Tran"}</definedName>
    <definedName name="rrr" hidden="1">{"Riqfin97",#N/A,FALSE,"Tran";"Riqfinpro",#N/A,FALSE,"Tran"}</definedName>
    <definedName name="RULCPPI">[5]C!$O$9:$O$71</definedName>
    <definedName name="SECTORS" localSheetId="15">#REF!</definedName>
    <definedName name="SECTORS">#REF!</definedName>
    <definedName name="seitable">'[38]Sel. Ind. Tbl'!$A$3:$G$75</definedName>
    <definedName name="SprejetiProracun" localSheetId="15">#REF!</definedName>
    <definedName name="SprejetiProracun">#REF!</definedName>
    <definedName name="SR_3" localSheetId="15">#REF!</definedName>
    <definedName name="SR_3">#REF!</definedName>
    <definedName name="SR_5" localSheetId="15">#REF!</definedName>
    <definedName name="SR_5">#REF!</definedName>
    <definedName name="SS">[39]IMATA!$B$45:$B$108</definedName>
    <definedName name="T1.13" localSheetId="15">#REF!</definedName>
    <definedName name="T1.13">#REF!</definedName>
    <definedName name="t2q" localSheetId="15">#REF!</definedName>
    <definedName name="t2q">#REF!</definedName>
    <definedName name="TAB1A" localSheetId="15">#REF!</definedName>
    <definedName name="TAB1A">#REF!</definedName>
    <definedName name="TAB1CK" localSheetId="15">#REF!</definedName>
    <definedName name="TAB1CK">#REF!</definedName>
    <definedName name="Tab25a" localSheetId="15">#REF!</definedName>
    <definedName name="Tab25a">#REF!</definedName>
    <definedName name="Tab25b" localSheetId="15">#REF!</definedName>
    <definedName name="Tab25b">#REF!</definedName>
    <definedName name="TAB2A" localSheetId="15">#REF!</definedName>
    <definedName name="TAB2A">#REF!</definedName>
    <definedName name="TAB5A" localSheetId="15">#REF!</definedName>
    <definedName name="TAB5A">#REF!</definedName>
    <definedName name="TAB6A" localSheetId="15">'[3]Annual Tables'!#REF!</definedName>
    <definedName name="TAB6A">'[3]Annual Tables'!#REF!</definedName>
    <definedName name="TAB6B" localSheetId="15">'[3]Annual Tables'!#REF!</definedName>
    <definedName name="TAB6B">'[3]Annual Tables'!#REF!</definedName>
    <definedName name="TAB6C" localSheetId="15">#REF!</definedName>
    <definedName name="TAB6C">#REF!</definedName>
    <definedName name="TAB7A" localSheetId="15">#REF!</definedName>
    <definedName name="TAB7A">#REF!</definedName>
    <definedName name="tabC1" localSheetId="15">#REF!</definedName>
    <definedName name="tabC1">#REF!</definedName>
    <definedName name="tabC2" localSheetId="15">#REF!</definedName>
    <definedName name="tabC2">#REF!</definedName>
    <definedName name="Tabela_6a" localSheetId="15">#REF!</definedName>
    <definedName name="Tabela_6a">#REF!</definedName>
    <definedName name="tabela3a" localSheetId="15">'[40]Table 1'!#REF!</definedName>
    <definedName name="tabela3a">'[40]Table 1'!#REF!</definedName>
    <definedName name="Tabelaxx" localSheetId="15">#REF!</definedName>
    <definedName name="Tabelaxx">#REF!</definedName>
    <definedName name="tabF" localSheetId="15">#REF!</definedName>
    <definedName name="tabF">#REF!</definedName>
    <definedName name="tabH" localSheetId="15">#REF!</definedName>
    <definedName name="tabH">#REF!</definedName>
    <definedName name="tabI" localSheetId="15">#REF!</definedName>
    <definedName name="tabI">#REF!</definedName>
    <definedName name="Table__47">[41]RED47!$A$1:$I$53</definedName>
    <definedName name="Table_2._Country_X___Public_Sector_Financing_1" localSheetId="15">#REF!</definedName>
    <definedName name="Table_2._Country_X___Public_Sector_Financing_1">#REF!</definedName>
    <definedName name="Table_4SR" localSheetId="15">#REF!</definedName>
    <definedName name="Table_4SR">#REF!</definedName>
    <definedName name="Table_debt">[42]Table!$A$3:$AB$73</definedName>
    <definedName name="TABLE1" localSheetId="15">#REF!</definedName>
    <definedName name="TABLE1">#REF!</definedName>
    <definedName name="Table1printarea" localSheetId="15">#REF!</definedName>
    <definedName name="Table1printarea">#REF!</definedName>
    <definedName name="table30" localSheetId="15">#REF!</definedName>
    <definedName name="table30">#REF!</definedName>
    <definedName name="TABLE31" localSheetId="15">#REF!</definedName>
    <definedName name="TABLE31">#REF!</definedName>
    <definedName name="TABLE32" localSheetId="15">#REF!</definedName>
    <definedName name="TABLE32">#REF!</definedName>
    <definedName name="TABLE33" localSheetId="15">#REF!</definedName>
    <definedName name="TABLE33">#REF!</definedName>
    <definedName name="TABLE4" localSheetId="15">#REF!</definedName>
    <definedName name="TABLE4">#REF!</definedName>
    <definedName name="table6" localSheetId="15">#REF!</definedName>
    <definedName name="table6">#REF!</definedName>
    <definedName name="table9" localSheetId="15">#REF!</definedName>
    <definedName name="table9">#REF!</definedName>
    <definedName name="TAME" localSheetId="15">#REF!</definedName>
    <definedName name="TAME">#REF!</definedName>
    <definedName name="Tbl_GFN">[42]Table_GEF!$B$2:$T$53</definedName>
    <definedName name="tblChecks">[24]ErrCheck!$A$3:$E$5</definedName>
    <definedName name="tblLinks">[24]Links!$A$4:$F$33</definedName>
    <definedName name="TEMP" localSheetId="15">[43]Data!#REF!</definedName>
    <definedName name="TEMP">[43]Data!#REF!</definedName>
    <definedName name="TMG_D">[14]Q5!$E$23:$AH$23</definedName>
    <definedName name="TMGO">#N/A</definedName>
    <definedName name="TOWEO" localSheetId="15">#REF!</definedName>
    <definedName name="TOWEO">#REF!</definedName>
    <definedName name="TRADE3" localSheetId="15">[1]Trade!#REF!</definedName>
    <definedName name="TRADE3">[1]Trade!#REF!</definedName>
    <definedName name="trans" localSheetId="15">#REF!</definedName>
    <definedName name="trans">#REF!</definedName>
    <definedName name="Transfer_check" localSheetId="15">#REF!</definedName>
    <definedName name="Transfer_check">#REF!</definedName>
    <definedName name="TRANSNAVE" localSheetId="15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localSheetId="15" hidden="1">[29]M!#REF!</definedName>
    <definedName name="ttttt" hidden="1">[29]M!#REF!</definedName>
    <definedName name="TTTTTTTTTTTT">[0]!TTTTTTTTTTTT</definedName>
    <definedName name="TXG_D">#N/A</definedName>
    <definedName name="TXGO">#N/A</definedName>
    <definedName name="u163lnulcm_x_et.m" localSheetId="15">[17]monthly!#REF!</definedName>
    <definedName name="u163lnulcm_x_et.m">[17]monthly!#REF!</definedName>
    <definedName name="ULC_CZ">[5]REER!$BU$144:$BU$206</definedName>
    <definedName name="ULC_PART">[5]REER!$BR$144:$BR$206</definedName>
    <definedName name="Universities" localSheetId="15">#REF!</definedName>
    <definedName name="Universities">#REF!</definedName>
    <definedName name="Uruguay">'[44]PDR vulnerability table'!$A$3:$E$65</definedName>
    <definedName name="USERNAME" localSheetId="15">#REF!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[0]!UUUUUUUUUUU</definedName>
    <definedName name="ValidationList" localSheetId="15">#REF!</definedName>
    <definedName name="ValidationList">#REF!</definedName>
    <definedName name="VeljavniProracun" localSheetId="15">#REF!</definedName>
    <definedName name="VeljavniProracun">#REF!</definedName>
    <definedName name="Venezuela" localSheetId="15">#REF!</definedName>
    <definedName name="Venezuela">#REF!</definedName>
    <definedName name="VUC">'[31]NOVA legislativa'!$M$3</definedName>
    <definedName name="vv" hidden="1">{"Tab1",#N/A,FALSE,"P";"Tab2",#N/A,FALSE,"P"}</definedName>
    <definedName name="vvv" hidden="1">{"Tab1",#N/A,FALSE,"P";"Tab2",#N/A,FALSE,"P"}</definedName>
    <definedName name="we11pcpi.m" localSheetId="15">[17]monthly!#REF!</definedName>
    <definedName name="we11pcpi.m">[17]monthly!#REF!</definedName>
    <definedName name="wrn.Program." hidden="1">{"Tab1",#N/A,FALSE,"P";"Tab2",#N/A,FALSE,"P"}</definedName>
    <definedName name="wrn.Riqfin." hidden="1">{"Riqfin97",#N/A,FALSE,"Tran";"Riqfinpro",#N/A,FALSE,"Tran"}</definedName>
    <definedName name="ww" localSheetId="15" hidden="1">[29]M!#REF!</definedName>
    <definedName name="ww" hidden="1">[29]M!#REF!</definedName>
    <definedName name="www" hidden="1">{"Riqfin97",#N/A,FALSE,"Tran";"Riqfinpro",#N/A,FALSE,"Tran"}</definedName>
    <definedName name="XR">[5]REER!$AT$140:$BA$199</definedName>
    <definedName name="xx" hidden="1">{"Riqfin97",#N/A,FALSE,"Tran";"Riqfinpro",#N/A,FALSE,"Tran"}</definedName>
    <definedName name="xxWRS_1" localSheetId="15">#REF!</definedName>
    <definedName name="xxWRS_1">#REF!</definedName>
    <definedName name="xxWRS_10" localSheetId="15">#REF!</definedName>
    <definedName name="xxWRS_10">#REF!</definedName>
    <definedName name="xxWRS_11" localSheetId="15">#REF!</definedName>
    <definedName name="xxWRS_11">#REF!</definedName>
    <definedName name="xxWRS_12" localSheetId="15">#REF!</definedName>
    <definedName name="xxWRS_12">#REF!</definedName>
    <definedName name="xxWRS_2" localSheetId="15">#REF!</definedName>
    <definedName name="xxWRS_2">#REF!</definedName>
    <definedName name="xxWRS_6" localSheetId="15">#REF!</definedName>
    <definedName name="xxWRS_6">#REF!</definedName>
    <definedName name="xxWRS_7" localSheetId="15">#REF!</definedName>
    <definedName name="xxWRS_7">#REF!</definedName>
    <definedName name="xxWRS_8" localSheetId="15">#REF!</definedName>
    <definedName name="xxWRS_8">#REF!</definedName>
    <definedName name="xxWRS_9" localSheetId="15">#REF!</definedName>
    <definedName name="xxWRS_9">#REF!</definedName>
    <definedName name="xxxx" hidden="1">{"Riqfin97",#N/A,FALSE,"Tran";"Riqfinpro",#N/A,FALSE,"Tran"}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95224721_0485_11D4_BFD1_00508B5F4DA4_.wvu.Cols" localSheetId="15" hidden="1">#REF!</definedName>
    <definedName name="Z_95224721_0485_11D4_BFD1_00508B5F4DA4_.wvu.Cols" hidden="1">#REF!</definedName>
    <definedName name="zpiz">[22]ZPIZ!$A:$F</definedName>
    <definedName name="zz" hidden="1">{"Tab1",#N/A,FALSE,"P";"Tab2",#N/A,FALSE,"P"}</definedName>
    <definedName name="zzzs">[22]ZZZS!$A:$E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5" l="1"/>
  <c r="D14" i="32"/>
  <c r="C14" i="32"/>
  <c r="D4" i="36" l="1"/>
  <c r="E4" i="36"/>
  <c r="F4" i="36"/>
  <c r="G4" i="36"/>
  <c r="D5" i="36"/>
  <c r="E5" i="36"/>
  <c r="F5" i="36"/>
  <c r="G5" i="36"/>
  <c r="C4" i="36"/>
  <c r="B5" i="36"/>
  <c r="B4" i="36"/>
  <c r="D6" i="36"/>
  <c r="E6" i="36"/>
  <c r="F6" i="36"/>
  <c r="G6" i="36"/>
  <c r="C6" i="36"/>
  <c r="B6" i="36" l="1"/>
  <c r="C5" i="36" l="1"/>
  <c r="C41" i="6" l="1"/>
  <c r="D41" i="6" s="1"/>
  <c r="D16" i="28" l="1"/>
  <c r="E16" i="28"/>
  <c r="F16" i="28"/>
  <c r="G16" i="28"/>
  <c r="C16" i="28"/>
  <c r="E40" i="6" l="1"/>
  <c r="F40" i="6"/>
  <c r="G40" i="6"/>
  <c r="H40" i="6"/>
  <c r="D40" i="6"/>
  <c r="C40" i="6"/>
  <c r="C38" i="6"/>
  <c r="C37" i="6"/>
  <c r="C36" i="6"/>
  <c r="C35" i="6"/>
  <c r="E35" i="6"/>
  <c r="F35" i="6"/>
  <c r="G35" i="6"/>
  <c r="H35" i="6"/>
  <c r="E36" i="6"/>
  <c r="F36" i="6"/>
  <c r="G36" i="6"/>
  <c r="H36" i="6"/>
  <c r="E37" i="6"/>
  <c r="F37" i="6"/>
  <c r="G37" i="6"/>
  <c r="H37" i="6"/>
  <c r="E38" i="6"/>
  <c r="F38" i="6"/>
  <c r="G38" i="6"/>
  <c r="H38" i="6"/>
  <c r="D35" i="6"/>
  <c r="D38" i="6"/>
  <c r="D37" i="6"/>
  <c r="D36" i="6"/>
  <c r="C33" i="6"/>
  <c r="C32" i="6"/>
  <c r="C31" i="6"/>
  <c r="C30" i="6"/>
  <c r="C29" i="6"/>
  <c r="E29" i="6"/>
  <c r="F29" i="6"/>
  <c r="G29" i="6"/>
  <c r="G41" i="6" s="1"/>
  <c r="H29" i="6"/>
  <c r="E30" i="6"/>
  <c r="F30" i="6"/>
  <c r="G30" i="6"/>
  <c r="H30" i="6"/>
  <c r="E31" i="6"/>
  <c r="F31" i="6"/>
  <c r="G31" i="6"/>
  <c r="H31" i="6"/>
  <c r="E32" i="6"/>
  <c r="F32" i="6"/>
  <c r="G32" i="6"/>
  <c r="H32" i="6"/>
  <c r="E33" i="6"/>
  <c r="F33" i="6"/>
  <c r="G33" i="6"/>
  <c r="H33" i="6"/>
  <c r="D29" i="6"/>
  <c r="D30" i="6"/>
  <c r="D31" i="6"/>
  <c r="D32" i="6"/>
  <c r="D33" i="6"/>
  <c r="E25" i="6"/>
  <c r="F25" i="6"/>
  <c r="G25" i="6"/>
  <c r="H25" i="6"/>
  <c r="D25" i="6"/>
  <c r="C25" i="6"/>
  <c r="C23" i="6"/>
  <c r="C22" i="6"/>
  <c r="C21" i="6"/>
  <c r="C20" i="6"/>
  <c r="C19" i="6"/>
  <c r="E19" i="6"/>
  <c r="F19" i="6"/>
  <c r="G19" i="6"/>
  <c r="H19" i="6"/>
  <c r="E20" i="6"/>
  <c r="F20" i="6"/>
  <c r="G20" i="6"/>
  <c r="H20" i="6"/>
  <c r="E21" i="6"/>
  <c r="F21" i="6"/>
  <c r="G21" i="6"/>
  <c r="H21" i="6"/>
  <c r="E22" i="6"/>
  <c r="F22" i="6"/>
  <c r="G22" i="6"/>
  <c r="H22" i="6"/>
  <c r="E23" i="6"/>
  <c r="F23" i="6"/>
  <c r="G23" i="6"/>
  <c r="H23" i="6"/>
  <c r="D23" i="6"/>
  <c r="D22" i="6"/>
  <c r="D21" i="6"/>
  <c r="D20" i="6"/>
  <c r="D19" i="6"/>
  <c r="E14" i="6"/>
  <c r="F14" i="6"/>
  <c r="G14" i="6"/>
  <c r="H14" i="6"/>
  <c r="D6" i="28"/>
  <c r="F16" i="6"/>
  <c r="E6" i="28" s="1"/>
  <c r="G16" i="6"/>
  <c r="F6" i="28" s="1"/>
  <c r="H16" i="6"/>
  <c r="G6" i="28" s="1"/>
  <c r="D14" i="6"/>
  <c r="F41" i="6" l="1"/>
  <c r="E41" i="6"/>
  <c r="H41" i="6"/>
  <c r="C6" i="28"/>
  <c r="C14" i="6"/>
  <c r="F5" i="6" l="1"/>
  <c r="G5" i="6"/>
  <c r="H5" i="6"/>
  <c r="F6" i="6"/>
  <c r="G6" i="6"/>
  <c r="H6" i="6"/>
  <c r="F8" i="6"/>
  <c r="G8" i="6"/>
  <c r="H8" i="6"/>
  <c r="F9" i="6"/>
  <c r="G9" i="6"/>
  <c r="H9" i="6"/>
  <c r="E9" i="6"/>
  <c r="E8" i="6"/>
  <c r="E6" i="6"/>
  <c r="E5" i="6"/>
  <c r="D9" i="6"/>
  <c r="D8" i="6"/>
  <c r="D6" i="6"/>
  <c r="D5" i="6"/>
  <c r="C9" i="6"/>
  <c r="C8" i="6"/>
  <c r="C6" i="6"/>
  <c r="C5" i="6"/>
  <c r="E8" i="79" l="1"/>
  <c r="F8" i="79"/>
  <c r="G8" i="79"/>
  <c r="H8" i="79"/>
  <c r="D8" i="79"/>
  <c r="C8" i="79"/>
  <c r="I41" i="82" l="1"/>
  <c r="I37" i="82"/>
  <c r="I36" i="82"/>
  <c r="I33" i="82"/>
  <c r="I31" i="82"/>
  <c r="I30" i="82"/>
  <c r="C27" i="82"/>
  <c r="I48" i="82"/>
  <c r="I47" i="82"/>
  <c r="I46" i="82"/>
  <c r="I44" i="82"/>
  <c r="I43" i="82"/>
  <c r="I40" i="82"/>
  <c r="I39" i="82"/>
  <c r="I38" i="82"/>
  <c r="I35" i="82"/>
  <c r="I27" i="82"/>
  <c r="E9" i="28" l="1"/>
  <c r="F9" i="28"/>
  <c r="G9" i="28"/>
  <c r="G13" i="39" l="1"/>
  <c r="F13" i="39"/>
  <c r="F14" i="39" s="1"/>
  <c r="E13" i="39"/>
  <c r="E14" i="39" s="1"/>
  <c r="D13" i="39"/>
  <c r="D14" i="39" s="1"/>
  <c r="C13" i="39"/>
  <c r="C14" i="39" s="1"/>
  <c r="C16" i="51" l="1"/>
  <c r="B19" i="51" l="1"/>
  <c r="E28" i="6" l="1"/>
  <c r="D83" i="6"/>
  <c r="D82" i="6"/>
  <c r="D81" i="6"/>
  <c r="D80" i="6"/>
  <c r="D79" i="6"/>
  <c r="D5" i="28"/>
  <c r="E5" i="28"/>
  <c r="F5" i="28"/>
  <c r="G5" i="28"/>
  <c r="F20" i="80"/>
  <c r="G20" i="80"/>
  <c r="E20" i="80"/>
  <c r="D20" i="80"/>
  <c r="C20" i="80"/>
  <c r="D56" i="6"/>
  <c r="D70" i="6"/>
  <c r="D72" i="6"/>
  <c r="D73" i="6"/>
  <c r="D11" i="6"/>
  <c r="D85" i="6"/>
  <c r="D86" i="6"/>
  <c r="D87" i="6"/>
  <c r="D88" i="6"/>
  <c r="D12" i="6"/>
  <c r="D62" i="6" s="1"/>
  <c r="D52" i="6"/>
  <c r="D71" i="6"/>
  <c r="D91" i="6"/>
  <c r="G28" i="6" l="1"/>
  <c r="F28" i="6"/>
  <c r="D55" i="6"/>
  <c r="C4" i="28"/>
  <c r="C9" i="39"/>
  <c r="D4" i="28"/>
  <c r="D9" i="39"/>
  <c r="D64" i="6"/>
  <c r="C5" i="28"/>
  <c r="E9" i="39"/>
  <c r="E4" i="28"/>
  <c r="G9" i="39"/>
  <c r="G4" i="28"/>
  <c r="F9" i="39"/>
  <c r="F4" i="28"/>
  <c r="D75" i="6"/>
  <c r="H28" i="6"/>
  <c r="D26" i="6"/>
  <c r="D76" i="6" s="1"/>
  <c r="C28" i="6"/>
  <c r="D34" i="6"/>
  <c r="D84" i="6" s="1"/>
  <c r="D28" i="6"/>
  <c r="D39" i="6" s="1"/>
  <c r="D89" i="6" s="1"/>
  <c r="D13" i="6"/>
  <c r="D69" i="6"/>
  <c r="D18" i="6"/>
  <c r="D68" i="6" s="1"/>
  <c r="D61" i="6"/>
  <c r="D90" i="6"/>
  <c r="D78" i="6" l="1"/>
  <c r="D24" i="6"/>
  <c r="D74" i="6" s="1"/>
  <c r="D15" i="6"/>
  <c r="D65" i="6" s="1"/>
  <c r="D63" i="6"/>
  <c r="D6" i="39" l="1"/>
  <c r="E6" i="39"/>
  <c r="F6" i="39"/>
  <c r="C6" i="39"/>
  <c r="D10" i="39" l="1"/>
  <c r="E10" i="39"/>
  <c r="F10" i="39"/>
  <c r="C10" i="39"/>
  <c r="E44" i="27"/>
  <c r="F44" i="27"/>
  <c r="G44" i="27"/>
  <c r="D59" i="6" l="1"/>
  <c r="D58" i="6"/>
  <c r="E11" i="6" l="1"/>
  <c r="B13" i="40" s="1"/>
  <c r="F11" i="6"/>
  <c r="D4" i="35" s="1"/>
  <c r="G11" i="6"/>
  <c r="E4" i="35" s="1"/>
  <c r="H11" i="6"/>
  <c r="F4" i="35" s="1"/>
  <c r="C11" i="6"/>
  <c r="C12" i="6"/>
  <c r="H12" i="6" l="1"/>
  <c r="F5" i="35" s="1"/>
  <c r="H39" i="6"/>
  <c r="G12" i="6"/>
  <c r="E5" i="35" s="1"/>
  <c r="G39" i="6"/>
  <c r="F12" i="6"/>
  <c r="D5" i="35" s="1"/>
  <c r="F39" i="6"/>
  <c r="E12" i="6"/>
  <c r="E39" i="6"/>
  <c r="G18" i="6"/>
  <c r="F18" i="6"/>
  <c r="F24" i="6" s="1"/>
  <c r="E18" i="6"/>
  <c r="E24" i="6" s="1"/>
  <c r="G34" i="6"/>
  <c r="C34" i="6"/>
  <c r="G13" i="6"/>
  <c r="G15" i="6" s="1"/>
  <c r="F13" i="6"/>
  <c r="F15" i="6" s="1"/>
  <c r="H13" i="6"/>
  <c r="H15" i="6" s="1"/>
  <c r="F34" i="6"/>
  <c r="C13" i="6"/>
  <c r="C15" i="6" s="1"/>
  <c r="H34" i="6"/>
  <c r="E26" i="6"/>
  <c r="C18" i="6"/>
  <c r="C24" i="6" s="1"/>
  <c r="F26" i="6"/>
  <c r="E34" i="6"/>
  <c r="G26" i="6"/>
  <c r="G24" i="6"/>
  <c r="H26" i="6"/>
  <c r="H18" i="6"/>
  <c r="H24" i="6" s="1"/>
  <c r="C26" i="6"/>
  <c r="C39" i="6"/>
  <c r="E13" i="6" l="1"/>
  <c r="E15" i="6" s="1"/>
  <c r="B3" i="40"/>
  <c r="B35" i="40"/>
  <c r="B36" i="40"/>
  <c r="B37" i="40"/>
  <c r="B39" i="40"/>
  <c r="B40" i="40"/>
  <c r="B41" i="40"/>
  <c r="B46" i="40"/>
  <c r="B38" i="40"/>
  <c r="D17" i="28" l="1"/>
  <c r="C17" i="28"/>
  <c r="C18" i="28" l="1"/>
  <c r="D18" i="28"/>
  <c r="E26" i="84" l="1"/>
  <c r="D25" i="84" l="1"/>
  <c r="D24" i="84"/>
  <c r="E20" i="84"/>
  <c r="D20" i="84"/>
  <c r="D22" i="84" s="1"/>
  <c r="D6" i="84"/>
  <c r="E31" i="82"/>
  <c r="F31" i="82"/>
  <c r="G31" i="82"/>
  <c r="H31" i="82"/>
  <c r="E33" i="82"/>
  <c r="F33" i="82"/>
  <c r="G33" i="82"/>
  <c r="H33" i="82"/>
  <c r="E35" i="82"/>
  <c r="F35" i="82"/>
  <c r="G35" i="82"/>
  <c r="H35" i="82"/>
  <c r="E36" i="82"/>
  <c r="F36" i="82"/>
  <c r="G36" i="82"/>
  <c r="H36" i="82"/>
  <c r="E37" i="82"/>
  <c r="F37" i="82"/>
  <c r="G37" i="82"/>
  <c r="H37" i="82"/>
  <c r="E38" i="82"/>
  <c r="F38" i="82"/>
  <c r="G38" i="82"/>
  <c r="H38" i="82"/>
  <c r="E39" i="82"/>
  <c r="F39" i="82"/>
  <c r="G39" i="82"/>
  <c r="H39" i="82"/>
  <c r="E40" i="82"/>
  <c r="F40" i="82"/>
  <c r="G40" i="82"/>
  <c r="H40" i="82"/>
  <c r="E41" i="82"/>
  <c r="F41" i="82"/>
  <c r="G41" i="82"/>
  <c r="H41" i="82"/>
  <c r="E43" i="82"/>
  <c r="F43" i="82"/>
  <c r="G43" i="82"/>
  <c r="H43" i="82"/>
  <c r="E44" i="82"/>
  <c r="F44" i="82"/>
  <c r="G44" i="82"/>
  <c r="H44" i="82"/>
  <c r="E46" i="82"/>
  <c r="F46" i="82"/>
  <c r="G46" i="82"/>
  <c r="H46" i="82"/>
  <c r="E47" i="82"/>
  <c r="F47" i="82"/>
  <c r="G47" i="82"/>
  <c r="H47" i="82"/>
  <c r="E48" i="82"/>
  <c r="F48" i="82"/>
  <c r="G48" i="82"/>
  <c r="H48" i="82"/>
  <c r="E30" i="82"/>
  <c r="F30" i="82"/>
  <c r="G30" i="82"/>
  <c r="H30" i="82"/>
  <c r="H27" i="82"/>
  <c r="D3" i="80" l="1"/>
  <c r="E3" i="80"/>
  <c r="F3" i="80"/>
  <c r="G3" i="80"/>
  <c r="C3" i="80"/>
  <c r="H33" i="77" l="1"/>
  <c r="H34" i="77"/>
  <c r="H35" i="77"/>
  <c r="H26" i="77"/>
  <c r="H27" i="77"/>
  <c r="H28" i="77"/>
  <c r="H29" i="77"/>
  <c r="H30" i="77"/>
  <c r="H31" i="77"/>
  <c r="H23" i="77"/>
  <c r="H24" i="77"/>
  <c r="H21" i="77"/>
  <c r="C91" i="6" l="1"/>
  <c r="C55" i="6"/>
  <c r="E27" i="84"/>
  <c r="E22" i="84"/>
  <c r="E28" i="84" l="1"/>
  <c r="D11" i="84"/>
  <c r="E11" i="84"/>
  <c r="E6" i="84"/>
  <c r="F27" i="83"/>
  <c r="E27" i="83"/>
  <c r="D27" i="83"/>
  <c r="C27" i="83"/>
  <c r="E27" i="82"/>
  <c r="F27" i="82"/>
  <c r="G27" i="82"/>
  <c r="D27" i="82"/>
  <c r="B19" i="81"/>
  <c r="C19" i="81"/>
  <c r="D19" i="81"/>
  <c r="E19" i="81"/>
  <c r="F19" i="81"/>
  <c r="B21" i="81"/>
  <c r="C21" i="81"/>
  <c r="D21" i="81"/>
  <c r="B22" i="81"/>
  <c r="C22" i="81"/>
  <c r="D22" i="81"/>
  <c r="E22" i="81"/>
  <c r="F22" i="81"/>
  <c r="B24" i="81"/>
  <c r="C24" i="81"/>
  <c r="D24" i="81"/>
  <c r="E24" i="81"/>
  <c r="F24" i="81"/>
  <c r="B18" i="81"/>
  <c r="C18" i="51"/>
  <c r="B16" i="51"/>
  <c r="B17" i="51"/>
  <c r="B18" i="51"/>
  <c r="B34" i="40"/>
  <c r="B50" i="40"/>
  <c r="D12" i="84" l="1"/>
  <c r="D27" i="84"/>
  <c r="D28" i="84" s="1"/>
  <c r="E12" i="84"/>
  <c r="C22" i="39"/>
  <c r="G25" i="28"/>
  <c r="C44" i="27"/>
  <c r="C27" i="27"/>
  <c r="C23" i="32"/>
  <c r="D23" i="32"/>
  <c r="C24" i="32"/>
  <c r="D24" i="32"/>
  <c r="C25" i="32"/>
  <c r="D25" i="32"/>
  <c r="C26" i="32"/>
  <c r="D26" i="32"/>
  <c r="C27" i="32"/>
  <c r="D27" i="32"/>
  <c r="C28" i="32"/>
  <c r="D28" i="32"/>
  <c r="C29" i="32"/>
  <c r="D29" i="32"/>
  <c r="C30" i="32"/>
  <c r="D30" i="32"/>
  <c r="C31" i="32"/>
  <c r="D31" i="32"/>
  <c r="C32" i="32"/>
  <c r="D32" i="32"/>
  <c r="D22" i="32"/>
  <c r="C22" i="32"/>
  <c r="D20" i="32"/>
  <c r="C20" i="32"/>
  <c r="F11" i="35"/>
  <c r="F12" i="35"/>
  <c r="F9" i="35"/>
  <c r="E85" i="6" l="1"/>
  <c r="F85" i="6"/>
  <c r="H85" i="6" l="1"/>
  <c r="F78" i="6"/>
  <c r="F79" i="6"/>
  <c r="F80" i="6"/>
  <c r="F81" i="6"/>
  <c r="F82" i="6"/>
  <c r="F83" i="6"/>
  <c r="F84" i="6"/>
  <c r="F86" i="6"/>
  <c r="F87" i="6"/>
  <c r="F88" i="6"/>
  <c r="C33" i="77" l="1"/>
  <c r="C34" i="77"/>
  <c r="C35" i="77"/>
  <c r="C23" i="79" l="1"/>
  <c r="C29" i="77" l="1"/>
  <c r="C13" i="36" l="1"/>
  <c r="D13" i="36"/>
  <c r="E13" i="36"/>
  <c r="F13" i="36"/>
  <c r="G13" i="36"/>
  <c r="B13" i="36"/>
  <c r="B15" i="36"/>
  <c r="B54" i="40" l="1"/>
  <c r="C54" i="40"/>
  <c r="D54" i="40"/>
  <c r="E54" i="40"/>
  <c r="F54" i="40"/>
  <c r="G54" i="40"/>
  <c r="B55" i="40"/>
  <c r="C55" i="40"/>
  <c r="D55" i="40"/>
  <c r="E55" i="40"/>
  <c r="F55" i="40"/>
  <c r="G55" i="40"/>
  <c r="B56" i="40"/>
  <c r="C56" i="40"/>
  <c r="D56" i="40"/>
  <c r="E56" i="40"/>
  <c r="F56" i="40"/>
  <c r="G56" i="40"/>
  <c r="B57" i="40"/>
  <c r="C57" i="40"/>
  <c r="D57" i="40"/>
  <c r="E57" i="40"/>
  <c r="F57" i="40"/>
  <c r="G57" i="40"/>
  <c r="B58" i="40"/>
  <c r="C58" i="40"/>
  <c r="D58" i="40"/>
  <c r="E58" i="40"/>
  <c r="F58" i="40"/>
  <c r="G58" i="40"/>
  <c r="B59" i="40"/>
  <c r="C59" i="40"/>
  <c r="D59" i="40"/>
  <c r="E59" i="40"/>
  <c r="F59" i="40"/>
  <c r="G59" i="40"/>
  <c r="B53" i="40"/>
  <c r="C37" i="40"/>
  <c r="D37" i="40"/>
  <c r="E37" i="40"/>
  <c r="F37" i="40"/>
  <c r="G37" i="40"/>
  <c r="C38" i="40"/>
  <c r="D38" i="40"/>
  <c r="E38" i="40"/>
  <c r="F38" i="40"/>
  <c r="G38" i="40"/>
  <c r="C39" i="40"/>
  <c r="D39" i="40"/>
  <c r="E39" i="40"/>
  <c r="F39" i="40"/>
  <c r="G39" i="40"/>
  <c r="C40" i="40"/>
  <c r="D40" i="40"/>
  <c r="E40" i="40"/>
  <c r="F40" i="40"/>
  <c r="G40" i="40"/>
  <c r="C41" i="40"/>
  <c r="D41" i="40"/>
  <c r="E41" i="40"/>
  <c r="F41" i="40"/>
  <c r="G41" i="40"/>
  <c r="B45" i="40"/>
  <c r="C45" i="40"/>
  <c r="D45" i="40"/>
  <c r="E45" i="40"/>
  <c r="F45" i="40"/>
  <c r="G45" i="40"/>
  <c r="E21" i="77"/>
  <c r="D21" i="77"/>
  <c r="C21" i="77"/>
  <c r="B16" i="81" l="1"/>
  <c r="C16" i="81"/>
  <c r="D16" i="81"/>
  <c r="E16" i="81"/>
  <c r="F16" i="81"/>
  <c r="B17" i="81"/>
  <c r="C17" i="81"/>
  <c r="D17" i="81"/>
  <c r="E17" i="81"/>
  <c r="F17" i="81"/>
  <c r="C18" i="81"/>
  <c r="D18" i="81"/>
  <c r="E18" i="81"/>
  <c r="F18" i="81"/>
  <c r="B15" i="81"/>
  <c r="C15" i="81"/>
  <c r="D15" i="81"/>
  <c r="E15" i="81"/>
  <c r="F15" i="81"/>
  <c r="G53" i="40"/>
  <c r="G50" i="40"/>
  <c r="C33" i="40"/>
  <c r="D33" i="40"/>
  <c r="E33" i="40"/>
  <c r="F33" i="40"/>
  <c r="G33" i="40"/>
  <c r="C36" i="40" l="1"/>
  <c r="D36" i="40"/>
  <c r="E36" i="40"/>
  <c r="F36" i="40"/>
  <c r="G36" i="40"/>
  <c r="E35" i="40" l="1"/>
  <c r="G35" i="40"/>
  <c r="C35" i="40"/>
  <c r="F35" i="40"/>
  <c r="D35" i="40"/>
  <c r="C26" i="27"/>
  <c r="D26" i="27"/>
  <c r="E26" i="27"/>
  <c r="F26" i="27"/>
  <c r="G26" i="27"/>
  <c r="C21" i="80" l="1"/>
  <c r="C29" i="28" l="1"/>
  <c r="D29" i="28"/>
  <c r="E29" i="28"/>
  <c r="F29" i="28"/>
  <c r="G29" i="28"/>
  <c r="C30" i="28"/>
  <c r="D30" i="28"/>
  <c r="E30" i="28"/>
  <c r="F30" i="28"/>
  <c r="G30" i="28"/>
  <c r="E31" i="28"/>
  <c r="F31" i="28"/>
  <c r="G31" i="28"/>
  <c r="G19" i="80" l="1"/>
  <c r="G21" i="80"/>
  <c r="G14" i="80"/>
  <c r="G17" i="80"/>
  <c r="G18" i="80"/>
  <c r="G15" i="80" l="1"/>
  <c r="D27" i="79"/>
  <c r="D21" i="79"/>
  <c r="D21" i="78"/>
  <c r="D22" i="78"/>
  <c r="C22" i="78"/>
  <c r="D21" i="80" l="1"/>
  <c r="E21" i="80"/>
  <c r="F21" i="80"/>
  <c r="C13" i="51" l="1"/>
  <c r="B13" i="51"/>
  <c r="B15" i="51"/>
  <c r="B33" i="40" l="1"/>
  <c r="C20" i="39"/>
  <c r="D20" i="39"/>
  <c r="E20" i="39"/>
  <c r="F20" i="39"/>
  <c r="G20" i="39"/>
  <c r="D24" i="28"/>
  <c r="E24" i="28"/>
  <c r="F24" i="28"/>
  <c r="G24" i="28"/>
  <c r="C24" i="28"/>
  <c r="C9" i="35"/>
  <c r="D9" i="35"/>
  <c r="E9" i="35"/>
  <c r="E52" i="6"/>
  <c r="F52" i="6"/>
  <c r="G52" i="6"/>
  <c r="H52" i="6"/>
  <c r="C52" i="6"/>
  <c r="C23" i="77"/>
  <c r="G32" i="39" l="1"/>
  <c r="G24" i="39"/>
  <c r="G30" i="39"/>
  <c r="G28" i="39"/>
  <c r="G26" i="39"/>
  <c r="G23" i="39"/>
  <c r="G22" i="39"/>
  <c r="F43" i="27" l="1"/>
  <c r="F33" i="27"/>
  <c r="C26" i="77" l="1"/>
  <c r="G35" i="77" l="1"/>
  <c r="G34" i="77"/>
  <c r="G33" i="77"/>
  <c r="F35" i="77"/>
  <c r="F34" i="77"/>
  <c r="F33" i="77"/>
  <c r="E35" i="77"/>
  <c r="E34" i="77"/>
  <c r="E33" i="77"/>
  <c r="D35" i="77"/>
  <c r="D34" i="77"/>
  <c r="D33" i="77"/>
  <c r="D19" i="79" l="1"/>
  <c r="E19" i="79"/>
  <c r="F19" i="79"/>
  <c r="G19" i="79"/>
  <c r="H19" i="79"/>
  <c r="C19" i="79"/>
  <c r="C14" i="80"/>
  <c r="D14" i="80"/>
  <c r="E14" i="80"/>
  <c r="F14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H27" i="79"/>
  <c r="G27" i="79"/>
  <c r="F27" i="79"/>
  <c r="E27" i="79"/>
  <c r="C27" i="79"/>
  <c r="H26" i="79"/>
  <c r="G26" i="79"/>
  <c r="F26" i="79"/>
  <c r="E26" i="79"/>
  <c r="D26" i="79"/>
  <c r="C26" i="79"/>
  <c r="H25" i="79"/>
  <c r="G25" i="79"/>
  <c r="F25" i="79"/>
  <c r="E25" i="79"/>
  <c r="D25" i="79"/>
  <c r="C25" i="79"/>
  <c r="H24" i="79"/>
  <c r="G24" i="79"/>
  <c r="F24" i="79"/>
  <c r="E24" i="79"/>
  <c r="D24" i="79"/>
  <c r="C24" i="79"/>
  <c r="H23" i="79"/>
  <c r="G23" i="79"/>
  <c r="F23" i="79"/>
  <c r="E23" i="79"/>
  <c r="D23" i="79"/>
  <c r="H22" i="79"/>
  <c r="G22" i="79"/>
  <c r="F22" i="79"/>
  <c r="E22" i="79"/>
  <c r="D22" i="79"/>
  <c r="C22" i="79"/>
  <c r="H21" i="79"/>
  <c r="G21" i="79"/>
  <c r="F21" i="79"/>
  <c r="E21" i="79"/>
  <c r="C21" i="79"/>
  <c r="H22" i="78"/>
  <c r="G22" i="78"/>
  <c r="F22" i="78"/>
  <c r="E22" i="78"/>
  <c r="H21" i="78"/>
  <c r="G21" i="78"/>
  <c r="F21" i="78"/>
  <c r="E21" i="78"/>
  <c r="C21" i="78"/>
  <c r="H20" i="78"/>
  <c r="G20" i="78"/>
  <c r="F20" i="78"/>
  <c r="E20" i="78"/>
  <c r="D20" i="78"/>
  <c r="C20" i="78"/>
  <c r="H19" i="78"/>
  <c r="G19" i="78"/>
  <c r="F19" i="78"/>
  <c r="E19" i="78"/>
  <c r="D19" i="78"/>
  <c r="C19" i="78"/>
  <c r="H18" i="78"/>
  <c r="G18" i="78"/>
  <c r="F18" i="78"/>
  <c r="E18" i="78"/>
  <c r="D18" i="78"/>
  <c r="C18" i="78"/>
  <c r="H17" i="78"/>
  <c r="G17" i="78"/>
  <c r="F17" i="78"/>
  <c r="E17" i="78"/>
  <c r="D17" i="78"/>
  <c r="C17" i="78"/>
  <c r="H16" i="78"/>
  <c r="G16" i="78"/>
  <c r="F16" i="78"/>
  <c r="E16" i="78"/>
  <c r="D16" i="78"/>
  <c r="C16" i="78"/>
  <c r="H14" i="78"/>
  <c r="G14" i="78"/>
  <c r="F14" i="78"/>
  <c r="E14" i="78"/>
  <c r="D14" i="78"/>
  <c r="C14" i="78"/>
  <c r="G31" i="77"/>
  <c r="F31" i="77"/>
  <c r="E31" i="77"/>
  <c r="D31" i="77"/>
  <c r="C31" i="77"/>
  <c r="G30" i="77"/>
  <c r="F30" i="77"/>
  <c r="E30" i="77"/>
  <c r="D30" i="77"/>
  <c r="C30" i="77"/>
  <c r="G29" i="77"/>
  <c r="F29" i="77"/>
  <c r="E29" i="77"/>
  <c r="D29" i="77"/>
  <c r="G28" i="77"/>
  <c r="F28" i="77"/>
  <c r="E28" i="77"/>
  <c r="D28" i="77"/>
  <c r="C28" i="77"/>
  <c r="G27" i="77"/>
  <c r="F27" i="77"/>
  <c r="E27" i="77"/>
  <c r="D27" i="77"/>
  <c r="C27" i="77"/>
  <c r="G26" i="77"/>
  <c r="F26" i="77"/>
  <c r="E26" i="77"/>
  <c r="D26" i="77"/>
  <c r="G24" i="77"/>
  <c r="F24" i="77"/>
  <c r="E24" i="77"/>
  <c r="D24" i="77"/>
  <c r="G23" i="77"/>
  <c r="F23" i="77"/>
  <c r="E23" i="77"/>
  <c r="D23" i="77"/>
  <c r="G21" i="77"/>
  <c r="F21" i="77"/>
  <c r="D15" i="80" l="1"/>
  <c r="C15" i="80"/>
  <c r="F15" i="80"/>
  <c r="E15" i="80"/>
  <c r="C31" i="39" l="1"/>
  <c r="C53" i="40" l="1"/>
  <c r="D53" i="40"/>
  <c r="E53" i="40"/>
  <c r="F53" i="40"/>
  <c r="C50" i="40"/>
  <c r="D50" i="40"/>
  <c r="E50" i="40"/>
  <c r="F50" i="40"/>
  <c r="C30" i="39"/>
  <c r="D30" i="39"/>
  <c r="E30" i="39"/>
  <c r="F30" i="39"/>
  <c r="C26" i="39"/>
  <c r="D26" i="39"/>
  <c r="E26" i="39"/>
  <c r="F26" i="39"/>
  <c r="D22" i="39"/>
  <c r="E22" i="39"/>
  <c r="F22" i="39"/>
  <c r="F24" i="39"/>
  <c r="F23" i="39" l="1"/>
  <c r="D24" i="39" l="1"/>
  <c r="D23" i="39"/>
  <c r="C24" i="39"/>
  <c r="C23" i="39"/>
  <c r="E24" i="39"/>
  <c r="E23" i="39"/>
  <c r="H79" i="6" l="1"/>
  <c r="H80" i="6"/>
  <c r="H81" i="6"/>
  <c r="H82" i="6"/>
  <c r="H83" i="6"/>
  <c r="H84" i="6"/>
  <c r="H86" i="6"/>
  <c r="H87" i="6"/>
  <c r="H88" i="6"/>
  <c r="H89" i="6"/>
  <c r="H90" i="6"/>
  <c r="H78" i="6"/>
  <c r="H69" i="6"/>
  <c r="H70" i="6"/>
  <c r="H71" i="6"/>
  <c r="H72" i="6"/>
  <c r="H73" i="6"/>
  <c r="H74" i="6"/>
  <c r="H75" i="6"/>
  <c r="H76" i="6"/>
  <c r="H68" i="6"/>
  <c r="H62" i="6"/>
  <c r="H63" i="6"/>
  <c r="H66" i="6"/>
  <c r="H61" i="6"/>
  <c r="H56" i="6"/>
  <c r="H58" i="6"/>
  <c r="H59" i="6"/>
  <c r="H55" i="6"/>
  <c r="C88" i="6"/>
  <c r="C58" i="6"/>
  <c r="C59" i="6"/>
  <c r="C56" i="6"/>
  <c r="C32" i="28" l="1"/>
  <c r="D32" i="28"/>
  <c r="E32" i="28"/>
  <c r="F32" i="28"/>
  <c r="G32" i="28"/>
  <c r="C33" i="28"/>
  <c r="D33" i="28"/>
  <c r="E33" i="28"/>
  <c r="F33" i="28"/>
  <c r="G33" i="28"/>
  <c r="C34" i="28"/>
  <c r="D34" i="28"/>
  <c r="E34" i="28"/>
  <c r="F34" i="28"/>
  <c r="G34" i="28"/>
  <c r="C35" i="28"/>
  <c r="D35" i="28"/>
  <c r="E35" i="28"/>
  <c r="F35" i="28"/>
  <c r="G35" i="28"/>
  <c r="C36" i="28"/>
  <c r="D36" i="28"/>
  <c r="E36" i="28"/>
  <c r="F36" i="28"/>
  <c r="G36" i="28"/>
  <c r="D25" i="28"/>
  <c r="E25" i="28"/>
  <c r="F25" i="28"/>
  <c r="C25" i="28"/>
  <c r="C43" i="27" l="1"/>
  <c r="D43" i="27"/>
  <c r="E43" i="27"/>
  <c r="G43" i="27"/>
  <c r="D44" i="27"/>
  <c r="C33" i="27"/>
  <c r="D33" i="27"/>
  <c r="E33" i="27"/>
  <c r="G33" i="27"/>
  <c r="B19" i="36"/>
  <c r="C19" i="36"/>
  <c r="D19" i="36"/>
  <c r="E19" i="36"/>
  <c r="F19" i="36"/>
  <c r="G19" i="36"/>
  <c r="C89" i="6" l="1"/>
  <c r="E56" i="6" l="1"/>
  <c r="E88" i="6"/>
  <c r="G56" i="6"/>
  <c r="G88" i="6"/>
  <c r="F55" i="6"/>
  <c r="G55" i="6"/>
  <c r="E55" i="6"/>
  <c r="F59" i="6"/>
  <c r="F58" i="6"/>
  <c r="F56" i="6"/>
  <c r="G59" i="6"/>
  <c r="G58" i="6"/>
  <c r="E59" i="6"/>
  <c r="E58" i="6"/>
  <c r="E91" i="6" l="1"/>
  <c r="F66" i="6"/>
  <c r="G66" i="6"/>
  <c r="F91" i="6" l="1"/>
  <c r="G91" i="6"/>
  <c r="E82" i="6"/>
  <c r="G82" i="6"/>
  <c r="E86" i="6"/>
  <c r="G86" i="6"/>
  <c r="E83" i="6"/>
  <c r="G83" i="6"/>
  <c r="E84" i="6"/>
  <c r="G84" i="6"/>
  <c r="H91" i="6" l="1"/>
  <c r="G87" i="6"/>
  <c r="E87" i="6"/>
  <c r="C83" i="6"/>
  <c r="C86" i="6"/>
  <c r="C87" i="6"/>
  <c r="C82" i="6"/>
  <c r="C84" i="6"/>
  <c r="E89" i="6"/>
  <c r="G89" i="6"/>
  <c r="F89" i="6"/>
  <c r="E79" i="6"/>
  <c r="E80" i="6"/>
  <c r="G80" i="6"/>
  <c r="C80" i="6"/>
  <c r="G81" i="6"/>
  <c r="E74" i="6"/>
  <c r="F74" i="6"/>
  <c r="G74" i="6"/>
  <c r="E69" i="6"/>
  <c r="F69" i="6"/>
  <c r="E70" i="6"/>
  <c r="F70" i="6"/>
  <c r="G70" i="6"/>
  <c r="E71" i="6"/>
  <c r="F71" i="6"/>
  <c r="G71" i="6"/>
  <c r="E72" i="6"/>
  <c r="F72" i="6"/>
  <c r="G72" i="6"/>
  <c r="E73" i="6"/>
  <c r="F73" i="6"/>
  <c r="G73" i="6"/>
  <c r="C70" i="6"/>
  <c r="E81" i="6"/>
  <c r="C64" i="6" l="1"/>
  <c r="C69" i="6"/>
  <c r="C71" i="6"/>
  <c r="C73" i="6"/>
  <c r="C74" i="6"/>
  <c r="C81" i="6"/>
  <c r="C72" i="6"/>
  <c r="C79" i="6"/>
  <c r="E68" i="6"/>
  <c r="C78" i="6"/>
  <c r="G79" i="6"/>
  <c r="C68" i="6"/>
  <c r="G68" i="6"/>
  <c r="G69" i="6"/>
  <c r="F68" i="6"/>
  <c r="F76" i="6" l="1"/>
  <c r="E76" i="6"/>
  <c r="G78" i="6"/>
  <c r="E78" i="6"/>
  <c r="C75" i="6"/>
  <c r="E90" i="6" l="1"/>
  <c r="F90" i="6"/>
  <c r="G90" i="6"/>
  <c r="C90" i="6"/>
  <c r="C76" i="6"/>
  <c r="C85" i="6"/>
  <c r="G76" i="6"/>
  <c r="G75" i="6"/>
  <c r="F75" i="6"/>
  <c r="E75" i="6"/>
  <c r="C61" i="6" l="1"/>
  <c r="C27" i="28"/>
  <c r="C62" i="6"/>
  <c r="F63" i="6" l="1"/>
  <c r="G62" i="6"/>
  <c r="E63" i="6"/>
  <c r="E62" i="6"/>
  <c r="F62" i="6"/>
  <c r="E61" i="6"/>
  <c r="F61" i="6"/>
  <c r="G61" i="6"/>
  <c r="G63" i="6"/>
  <c r="C63" i="6"/>
  <c r="C65" i="6" l="1"/>
  <c r="C34" i="27" l="1"/>
  <c r="C38" i="27" l="1"/>
  <c r="C32" i="39" l="1"/>
  <c r="E11" i="35" l="1"/>
  <c r="D11" i="35"/>
  <c r="E12" i="35"/>
  <c r="D12" i="35"/>
  <c r="B18" i="36" l="1"/>
  <c r="C18" i="36" l="1"/>
  <c r="F18" i="36" l="1"/>
  <c r="G18" i="36"/>
  <c r="D18" i="36"/>
  <c r="E18" i="36"/>
  <c r="E27" i="28" l="1"/>
  <c r="F65" i="6" l="1"/>
  <c r="F64" i="6"/>
  <c r="D27" i="28"/>
  <c r="G27" i="28"/>
  <c r="F27" i="28"/>
  <c r="E65" i="6" l="1"/>
  <c r="E64" i="6"/>
  <c r="H65" i="6"/>
  <c r="H64" i="6"/>
  <c r="G64" i="6"/>
  <c r="G85" i="6"/>
  <c r="G65" i="6"/>
  <c r="D32" i="39" l="1"/>
  <c r="D31" i="39"/>
  <c r="E31" i="39" l="1"/>
  <c r="E32" i="39"/>
  <c r="F32" i="39" l="1"/>
  <c r="F31" i="39"/>
  <c r="G31" i="39" l="1"/>
  <c r="D37" i="28" l="1"/>
  <c r="F37" i="28"/>
  <c r="E37" i="28"/>
  <c r="G37" i="28"/>
  <c r="C37" i="28"/>
  <c r="G38" i="28" l="1"/>
  <c r="D38" i="28" l="1"/>
  <c r="F38" i="28"/>
  <c r="C38" i="28"/>
  <c r="E38" i="28"/>
  <c r="C31" i="27" l="1"/>
  <c r="D31" i="27" l="1"/>
  <c r="C35" i="27"/>
  <c r="E31" i="27" l="1"/>
  <c r="C28" i="27" l="1"/>
  <c r="D26" i="28"/>
  <c r="F31" i="27"/>
  <c r="D40" i="28" l="1"/>
  <c r="D39" i="28"/>
  <c r="G31" i="27"/>
  <c r="E36" i="27" l="1"/>
  <c r="F36" i="27"/>
  <c r="D36" i="27"/>
  <c r="G36" i="27"/>
  <c r="G42" i="27" l="1"/>
  <c r="C36" i="27" l="1"/>
  <c r="F42" i="27" l="1"/>
  <c r="C42" i="27"/>
  <c r="D42" i="27"/>
  <c r="E42" i="27"/>
  <c r="D30" i="27" l="1"/>
  <c r="D34" i="27" l="1"/>
  <c r="E34" i="27" l="1"/>
  <c r="E30" i="27"/>
  <c r="G34" i="27" l="1"/>
  <c r="G30" i="27"/>
  <c r="F30" i="27"/>
  <c r="F34" i="27" l="1"/>
  <c r="C26" i="28" l="1"/>
  <c r="C30" i="27"/>
  <c r="C40" i="28" l="1"/>
  <c r="C39" i="28"/>
  <c r="G35" i="27" l="1"/>
  <c r="F35" i="27"/>
  <c r="E35" i="27" l="1"/>
  <c r="D35" i="27" l="1"/>
  <c r="C40" i="27" l="1"/>
  <c r="C41" i="27"/>
  <c r="D40" i="27"/>
  <c r="E40" i="27"/>
  <c r="F40" i="27" l="1"/>
  <c r="G40" i="27" l="1"/>
  <c r="D38" i="27" l="1"/>
  <c r="D28" i="27" l="1"/>
  <c r="D27" i="27"/>
  <c r="D41" i="27"/>
  <c r="E38" i="27" l="1"/>
  <c r="E28" i="27" l="1"/>
  <c r="E41" i="27"/>
  <c r="E27" i="27"/>
  <c r="C37" i="27"/>
  <c r="C32" i="27"/>
  <c r="F38" i="27"/>
  <c r="F28" i="27" l="1"/>
  <c r="F41" i="27"/>
  <c r="F27" i="27"/>
  <c r="G38" i="27"/>
  <c r="D32" i="27" l="1"/>
  <c r="D37" i="27"/>
  <c r="G41" i="27" l="1"/>
  <c r="G27" i="27"/>
  <c r="G28" i="27"/>
  <c r="E37" i="27" l="1"/>
  <c r="E32" i="27"/>
  <c r="F37" i="27" l="1"/>
  <c r="F32" i="27"/>
  <c r="G37" i="27" l="1"/>
  <c r="G32" i="27"/>
  <c r="G28" i="28" l="1"/>
  <c r="F28" i="28"/>
  <c r="C28" i="39" l="1"/>
  <c r="C27" i="39"/>
  <c r="D16" i="36" l="1"/>
  <c r="C15" i="36" l="1"/>
  <c r="C17" i="36"/>
  <c r="B17" i="36"/>
  <c r="C16" i="36"/>
  <c r="B16" i="36"/>
  <c r="E28" i="39" l="1"/>
  <c r="E27" i="39"/>
  <c r="G27" i="39" l="1"/>
  <c r="F28" i="39" l="1"/>
  <c r="F27" i="39"/>
  <c r="E17" i="36" l="1"/>
  <c r="E28" i="28" l="1"/>
  <c r="F17" i="36" l="1"/>
  <c r="D17" i="36"/>
  <c r="G17" i="36" l="1"/>
  <c r="D28" i="39" l="1"/>
  <c r="D27" i="39"/>
  <c r="B43" i="40" l="1"/>
  <c r="C43" i="40" l="1"/>
  <c r="D43" i="40"/>
  <c r="E43" i="40" l="1"/>
  <c r="F43" i="40" l="1"/>
  <c r="G43" i="40" l="1"/>
  <c r="B44" i="40" l="1"/>
  <c r="C46" i="40" l="1"/>
  <c r="D46" i="40" l="1"/>
  <c r="E46" i="40" l="1"/>
  <c r="F46" i="40" l="1"/>
  <c r="G46" i="40"/>
  <c r="G17" i="28" l="1"/>
  <c r="G19" i="28" s="1"/>
  <c r="G26" i="28"/>
  <c r="G41" i="28" l="1"/>
  <c r="G18" i="28"/>
  <c r="G40" i="28" s="1"/>
  <c r="G39" i="28"/>
  <c r="E17" i="28" l="1"/>
  <c r="E19" i="28" s="1"/>
  <c r="E26" i="28"/>
  <c r="F17" i="28" l="1"/>
  <c r="F19" i="28" s="1"/>
  <c r="F26" i="28"/>
  <c r="E41" i="28"/>
  <c r="E18" i="28"/>
  <c r="E40" i="28" s="1"/>
  <c r="E39" i="28"/>
  <c r="F41" i="28" l="1"/>
  <c r="F18" i="28"/>
  <c r="F40" i="28" s="1"/>
  <c r="F39" i="28"/>
  <c r="G15" i="36" l="1"/>
  <c r="F16" i="36"/>
  <c r="G16" i="36"/>
  <c r="E16" i="36"/>
  <c r="D15" i="36" l="1"/>
  <c r="E15" i="36"/>
  <c r="F15" i="36" l="1"/>
  <c r="D19" i="28" l="1"/>
  <c r="D41" i="28" s="1"/>
  <c r="D28" i="28"/>
  <c r="D9" i="28"/>
  <c r="D31" i="28" s="1"/>
  <c r="C66" i="6"/>
  <c r="E66" i="6"/>
  <c r="D66" i="6" l="1"/>
  <c r="C9" i="28" l="1"/>
  <c r="C31" i="28" s="1"/>
  <c r="C19" i="28"/>
  <c r="C41" i="28" s="1"/>
  <c r="C28" i="28"/>
</calcChain>
</file>

<file path=xl/sharedStrings.xml><?xml version="1.0" encoding="utf-8"?>
<sst xmlns="http://schemas.openxmlformats.org/spreadsheetml/2006/main" count="873" uniqueCount="579">
  <si>
    <t>Zdroj: MF SR</t>
  </si>
  <si>
    <t>mil. eur</t>
  </si>
  <si>
    <t>% HDP</t>
  </si>
  <si>
    <t>-</t>
  </si>
  <si>
    <t>ESA kód</t>
  </si>
  <si>
    <t>1. Verejná správa</t>
  </si>
  <si>
    <t>S.13</t>
  </si>
  <si>
    <t>2. Ústredná štátna správa</t>
  </si>
  <si>
    <t>S.1311</t>
  </si>
  <si>
    <t>3. Regionálna štátna správa</t>
  </si>
  <si>
    <t>S.1312</t>
  </si>
  <si>
    <t>4. Miestna štátna správa</t>
  </si>
  <si>
    <t>S.1313</t>
  </si>
  <si>
    <t>5. Fondy sociálneho zabezpečenia</t>
  </si>
  <si>
    <t>S.1314</t>
  </si>
  <si>
    <t>Verejná správa (S13)</t>
  </si>
  <si>
    <t>6. Celkové príjmy</t>
  </si>
  <si>
    <t>TR</t>
  </si>
  <si>
    <t>7. Celkové výdavky</t>
  </si>
  <si>
    <t>TE [1]</t>
  </si>
  <si>
    <t>EDP B.9</t>
  </si>
  <si>
    <t>9. Úrokové náklady</t>
  </si>
  <si>
    <t>EDP D.41</t>
  </si>
  <si>
    <t>10. Primárne saldo</t>
  </si>
  <si>
    <t>[2]</t>
  </si>
  <si>
    <t>11. Jednorazové a dočasné efekty</t>
  </si>
  <si>
    <t>[3]</t>
  </si>
  <si>
    <t>Vybrané zložky príjmov</t>
  </si>
  <si>
    <t>12a. Dane z produkcie a dovozu</t>
  </si>
  <si>
    <t>D.2</t>
  </si>
  <si>
    <t>12b. Bežné dane z dôchodkov, majetku atď.</t>
  </si>
  <si>
    <t>D.5</t>
  </si>
  <si>
    <t>12c. Dane z kapitálu</t>
  </si>
  <si>
    <t>D.91</t>
  </si>
  <si>
    <t xml:space="preserve">13. Príspevky na sociálne zabezpečenie </t>
  </si>
  <si>
    <t>D.61</t>
  </si>
  <si>
    <t>D.4</t>
  </si>
  <si>
    <t>15. Ostatné</t>
  </si>
  <si>
    <t>[4]</t>
  </si>
  <si>
    <t>16=6. Celkové príjmy</t>
  </si>
  <si>
    <t>p.m.: Daňové zaťaženie (D.2+D.5+D.61+D.91-D.995)</t>
  </si>
  <si>
    <t>[5]</t>
  </si>
  <si>
    <t>Vybrané zložky výdavkov</t>
  </si>
  <si>
    <t>17. Odmeny zamestnancov + Medzispotreba</t>
  </si>
  <si>
    <t>D.1+P.2</t>
  </si>
  <si>
    <t>17a. Odmeny zamestnancov</t>
  </si>
  <si>
    <t>D.1</t>
  </si>
  <si>
    <t>17b. Medzispotreba</t>
  </si>
  <si>
    <t>P.2</t>
  </si>
  <si>
    <t>18. Celkové sociálne transfery</t>
  </si>
  <si>
    <t xml:space="preserve"> z toho: dávky v nezamestnanosti</t>
  </si>
  <si>
    <t>[6]</t>
  </si>
  <si>
    <t>18a. Naturálne sociálne transfery</t>
  </si>
  <si>
    <t>18b. Sociálne dávky okrem naturálnych soc. transferov</t>
  </si>
  <si>
    <t>D.62</t>
  </si>
  <si>
    <t>19.=9. Úrokové náklady</t>
  </si>
  <si>
    <t xml:space="preserve">EDP D.41 </t>
  </si>
  <si>
    <t>20. Subvencie</t>
  </si>
  <si>
    <t>D.3</t>
  </si>
  <si>
    <t>21. Tvorba hrubého fixného kapitálu</t>
  </si>
  <si>
    <t>P.51</t>
  </si>
  <si>
    <t>[7]</t>
  </si>
  <si>
    <t>p.m.: Spotreba vlády (nominálna)</t>
  </si>
  <si>
    <t>P.3</t>
  </si>
  <si>
    <t>[3] Kladné znamienko predstavuje pozitívny vplyv jednorazového opatrenia na saldo VS</t>
  </si>
  <si>
    <t>[5] Vrátane vyberaných EÚ</t>
  </si>
  <si>
    <t>[6] Zahŕňa hotovostné dávky (D.621 a D.624) a naturálne dávky (D.631) súvsiace s dávkami v nezamestnanosti</t>
  </si>
  <si>
    <t>D.41</t>
  </si>
  <si>
    <t>TE</t>
  </si>
  <si>
    <t>Total revenue</t>
  </si>
  <si>
    <t>Total expenditure</t>
  </si>
  <si>
    <t>% GDP</t>
  </si>
  <si>
    <t>1. Hrubý dlh</t>
  </si>
  <si>
    <t>2. Zmena hrubého dlhu</t>
  </si>
  <si>
    <t>Príspevky k zmene hrubého dlhu</t>
  </si>
  <si>
    <t>4. Úroky</t>
  </si>
  <si>
    <t>5. Zosúladenie dlhu a deficitu</t>
  </si>
  <si>
    <t>z toho:</t>
  </si>
  <si>
    <t>- Rozdiely medzi cash a akruálom</t>
  </si>
  <si>
    <t>- Čistý nárast finančných aktív</t>
  </si>
  <si>
    <t xml:space="preserve">      z toho: príjmy z privatizácie</t>
  </si>
  <si>
    <t>- Efekty zhodnotenia a iné</t>
  </si>
  <si>
    <t>p.m. Implicitná úroková miera</t>
  </si>
  <si>
    <t>Iné relevantné faktory</t>
  </si>
  <si>
    <t>6. Likvidné finančné aktíva</t>
  </si>
  <si>
    <t>8. Splátky dlhu (existujúce dlhopisy) od konca predchádzajúceho roka</t>
  </si>
  <si>
    <t>7. Čistý finančný dlh (1-6)</t>
  </si>
  <si>
    <t>1. Reálny rast HDP (%)</t>
  </si>
  <si>
    <t>3. Úrokové náklady</t>
  </si>
  <si>
    <t>4. Jednorazové a dočasné opatrenia</t>
  </si>
  <si>
    <t>5. Rast potenciálneho HDP (%)</t>
  </si>
  <si>
    <t>príspevky:</t>
  </si>
  <si>
    <t>- pracovná sila</t>
  </si>
  <si>
    <t>- kapitál</t>
  </si>
  <si>
    <t>- celková produktivita faktorov</t>
  </si>
  <si>
    <t>6. Produkčná medzera</t>
  </si>
  <si>
    <t>7. Cyklická zložka rozpočtu</t>
  </si>
  <si>
    <t>8. Cyklicky upravené saldo (2 - 7)</t>
  </si>
  <si>
    <t>9. Cyklicky upravené primárne saldo (8 + 3)</t>
  </si>
  <si>
    <t>10. Štrukturálne saldo (8 - 4)</t>
  </si>
  <si>
    <t>Skutočnosť</t>
  </si>
  <si>
    <t>1. Reálne HDP</t>
  </si>
  <si>
    <t>B1*g</t>
  </si>
  <si>
    <t>[1] Celková zamestnanosť, podľa národných účtov - domáci koncept.</t>
  </si>
  <si>
    <t>[2] Podľa definície národných účtov.</t>
  </si>
  <si>
    <t>1. Všeobecné verejné služby</t>
  </si>
  <si>
    <t>1</t>
  </si>
  <si>
    <t>2. Obrana</t>
  </si>
  <si>
    <t>2</t>
  </si>
  <si>
    <t>3. Verejný poriadok a bezpečnosť</t>
  </si>
  <si>
    <t>3</t>
  </si>
  <si>
    <t>4. Ekonomická oblasť</t>
  </si>
  <si>
    <t>4</t>
  </si>
  <si>
    <t>5. Ochrana žiovotného prostredia</t>
  </si>
  <si>
    <t>5</t>
  </si>
  <si>
    <t>6. Bývanie a občianska vybavenosť</t>
  </si>
  <si>
    <t>6</t>
  </si>
  <si>
    <t>7. Zdravotníctvo</t>
  </si>
  <si>
    <t>7</t>
  </si>
  <si>
    <t>8. Rekreácia, kultúra a náboženstvo</t>
  </si>
  <si>
    <t>8</t>
  </si>
  <si>
    <t>9. Vzdelávanie</t>
  </si>
  <si>
    <t>9</t>
  </si>
  <si>
    <t>10. Sociálne zabezpečenie</t>
  </si>
  <si>
    <t>10</t>
  </si>
  <si>
    <t>11. Celkové výdavky</t>
  </si>
  <si>
    <t>1. Výdavky na programy EÚ plne kryté príjmami z fondov EÚ</t>
  </si>
  <si>
    <t>2. Celkové výdavky za predpokladu scenára bez zmien politík</t>
  </si>
  <si>
    <t>1. Celkové príjmy za predpokladu scenára bez zmien politík</t>
  </si>
  <si>
    <t xml:space="preserve">3. Zmena príjmov z titulu opatrení </t>
  </si>
  <si>
    <t>2. Výdavky na dávky v nezamestnanosti nesúvisiace s opatreniami vlády (cyklická zložka)</t>
  </si>
  <si>
    <t>level</t>
  </si>
  <si>
    <t>Predpoklady</t>
  </si>
  <si>
    <t>22. Kapitálové transfery</t>
  </si>
  <si>
    <t>23. Ostatné</t>
  </si>
  <si>
    <t>24=7. Celkové výdavky</t>
  </si>
  <si>
    <t>D.9</t>
  </si>
  <si>
    <t>[4] P.11+P.12+P.131+D.39+D.7+D.9 (okrem D.91)</t>
  </si>
  <si>
    <t>[7] D.29+D4 (okrem D.41)+ D.5+D.7+P.52+P.53+K.2+D.8</t>
  </si>
  <si>
    <t xml:space="preserve"> % of GDP</t>
  </si>
  <si>
    <t>1. Total revenue at unchanged policies</t>
  </si>
  <si>
    <t>2. Total expenditure at unchanged policie</t>
  </si>
  <si>
    <t>% of GDP</t>
  </si>
  <si>
    <t>2. Cyclical unemployment benefit expenditure</t>
  </si>
  <si>
    <t>4. Revenue increases mandated by law</t>
  </si>
  <si>
    <t>1. Expenditure on EU programmes fully matched by EU funds revenue</t>
  </si>
  <si>
    <t>1. General public services</t>
  </si>
  <si>
    <t>2. Defence</t>
  </si>
  <si>
    <t>3. Public order and safety</t>
  </si>
  <si>
    <t>4. Economic affairs</t>
  </si>
  <si>
    <t>5. Environmental protection</t>
  </si>
  <si>
    <t>7. Health</t>
  </si>
  <si>
    <t>8. Recreation, culture and religion</t>
  </si>
  <si>
    <t>9. Education</t>
  </si>
  <si>
    <t>10. Social protection</t>
  </si>
  <si>
    <t>ESA code</t>
  </si>
  <si>
    <t>1. Gross debt</t>
  </si>
  <si>
    <t>2. Change in gross debt ratio</t>
  </si>
  <si>
    <t>5. Stock-flow adjustment</t>
  </si>
  <si>
    <t xml:space="preserve">  of which:</t>
  </si>
  <si>
    <t>- differences between cash and accruals</t>
  </si>
  <si>
    <t>- net accumulation of financial assets</t>
  </si>
  <si>
    <t>of which: revenues from privatisation</t>
  </si>
  <si>
    <t>- valuation effects and others</t>
  </si>
  <si>
    <t>p.m. implicit interest rate on debt</t>
  </si>
  <si>
    <t>Contributions to change in gross debt</t>
  </si>
  <si>
    <t>Other relevant variables</t>
  </si>
  <si>
    <t>6. Liquid financial assets</t>
  </si>
  <si>
    <t>7. Net financial debt (7=1-6)</t>
  </si>
  <si>
    <t>8. Debt repayment (existing debts) from previous year</t>
  </si>
  <si>
    <t>1. Real GDP growth (%)</t>
  </si>
  <si>
    <t>3. Interest expenditure</t>
  </si>
  <si>
    <t>4. One-off and other temporary measures</t>
  </si>
  <si>
    <t>5. Potential GDP growth (%)</t>
  </si>
  <si>
    <t>contributions:</t>
  </si>
  <si>
    <t>- labour</t>
  </si>
  <si>
    <t>- capital</t>
  </si>
  <si>
    <t>- total factor productivity</t>
  </si>
  <si>
    <t>6. Output gap</t>
  </si>
  <si>
    <t>7. Cyclical budgetary component</t>
  </si>
  <si>
    <t>8. Cyclically-adjusted balance (2 - 7)</t>
  </si>
  <si>
    <t>9. Cyclically-adjusted primary balance (8 + 3)</t>
  </si>
  <si>
    <t>10. Structural balance (8 - 4)</t>
  </si>
  <si>
    <t>Rate of change</t>
  </si>
  <si>
    <t>Rozdiel</t>
  </si>
  <si>
    <r>
      <t xml:space="preserve">TE </t>
    </r>
    <r>
      <rPr>
        <vertAlign val="superscript"/>
        <sz val="9"/>
        <rFont val="Arial Narrow"/>
        <family val="2"/>
        <charset val="238"/>
      </rPr>
      <t>[1]</t>
    </r>
  </si>
  <si>
    <t>Net lending (EDP B.9) by subsector</t>
  </si>
  <si>
    <t>General government (S13)</t>
  </si>
  <si>
    <t>Selected components of revenue</t>
  </si>
  <si>
    <t>Selected components of expenditure</t>
  </si>
  <si>
    <t>1. General government</t>
  </si>
  <si>
    <t>2. Central government</t>
  </si>
  <si>
    <t>3. State government</t>
  </si>
  <si>
    <t>4. Local government</t>
  </si>
  <si>
    <t>5. Social security funds</t>
  </si>
  <si>
    <t>6. Total revenue</t>
  </si>
  <si>
    <t>7. Total expenditure</t>
  </si>
  <si>
    <t>8. Net lending/ borrowing</t>
  </si>
  <si>
    <t>9. Interest expenditure</t>
  </si>
  <si>
    <t>10. Primary balance</t>
  </si>
  <si>
    <t>11. One-off and other temporary measures</t>
  </si>
  <si>
    <t>12. Total taxes (12=12a+12b+12c)</t>
  </si>
  <si>
    <t>12a. Taxes on production and imports</t>
  </si>
  <si>
    <t>12b. Current taxes on income, wealth, etc</t>
  </si>
  <si>
    <t>12c. Capital taxes</t>
  </si>
  <si>
    <t xml:space="preserve">13. Social contributions </t>
  </si>
  <si>
    <t>14. Property income</t>
  </si>
  <si>
    <t>15. Other</t>
  </si>
  <si>
    <t>16=6. Total revenue</t>
  </si>
  <si>
    <t>p.m.: Tax burden (D.2+D.5+D.61+D.91-D.995)</t>
  </si>
  <si>
    <t>17. Compensation of employees + intermediate consumption</t>
  </si>
  <si>
    <t>17a. Compensation of employees</t>
  </si>
  <si>
    <t>17b. Intermediate consumption</t>
  </si>
  <si>
    <t>18. Social payments (18=18a+18b)</t>
  </si>
  <si>
    <t>of which Unemployment benefits</t>
  </si>
  <si>
    <t>18b. Social transfers other than in kind</t>
  </si>
  <si>
    <t>19.=9. Interest expenditure</t>
  </si>
  <si>
    <t>20. Subsidies</t>
  </si>
  <si>
    <t>21. Gross fixed capital formation</t>
  </si>
  <si>
    <t>22. Capital transfers</t>
  </si>
  <si>
    <t>23. Other</t>
  </si>
  <si>
    <t>24=7. Total expenditure</t>
  </si>
  <si>
    <t>p.m.: Government consumption (nominal)</t>
  </si>
  <si>
    <t>[1] Adjusted for the net flow of swap-related flows, so that TR-TE=EDP B.9</t>
  </si>
  <si>
    <t>[2] Primary balance is calculated as (EDP B.9, item 8) plus (EDP D.41, item 9)</t>
  </si>
  <si>
    <t>[3] A plus sign means a deficit-reducing one-off measure</t>
  </si>
  <si>
    <t>[4] P.11+P.12+P.131+D.39+D.7+D.9 (other than D.91)</t>
  </si>
  <si>
    <t>[5] Including those collected by the EU and including an adjustment for uncollected taxes and social contributions (D.995), if appropriate.</t>
  </si>
  <si>
    <t>[6] Includes cash benefit (D.621 and D.624) and in kind benefits (D.631) related to unemployment benefits</t>
  </si>
  <si>
    <t>[7] D.29+D4 (other than D.41)+ D.5+D.7+P.52+P.53+K.2+D.8</t>
  </si>
  <si>
    <t>(% HDP)</t>
  </si>
  <si>
    <t>(% of GDP)</t>
  </si>
  <si>
    <t xml:space="preserve">ESA kód </t>
  </si>
  <si>
    <t>Reálny rast HDP (%)</t>
  </si>
  <si>
    <t>Predchádzajúca aktualizácia*</t>
  </si>
  <si>
    <t>Skutočnosť a súčasná aktualizácia</t>
  </si>
  <si>
    <t>Saldo verejnej správy (% HDP)</t>
  </si>
  <si>
    <t>Hrubý dlh verejnej správy (% HDP)</t>
  </si>
  <si>
    <t>a) Old-age and early pensions</t>
  </si>
  <si>
    <t>b) Other pensions (disability, survivors)</t>
  </si>
  <si>
    <t>B. Health care</t>
  </si>
  <si>
    <t>C. Long-term care</t>
  </si>
  <si>
    <t>D. Education expenditure</t>
  </si>
  <si>
    <t>E. Other age-related expenditures</t>
  </si>
  <si>
    <t>Pension reserve fund assets</t>
  </si>
  <si>
    <t>Systematic pension reforms</t>
  </si>
  <si>
    <t>Social contributions diverted to voluntary private scheme</t>
  </si>
  <si>
    <t>Pension expenditure paid by voluntary private scheme</t>
  </si>
  <si>
    <t>Assumptions</t>
  </si>
  <si>
    <t>Labour productivity growth</t>
  </si>
  <si>
    <t>Real GDP growth</t>
  </si>
  <si>
    <t>Population aged 65+ over total population</t>
  </si>
  <si>
    <t>Výdavky celkom</t>
  </si>
  <si>
    <t>Z toho: Výdavky ovplyvnené starnutím populácie</t>
  </si>
  <si>
    <t>a) Starobné a predčasné starobné dôchodky</t>
  </si>
  <si>
    <t>b) Ostatné dôchodky (invalidné, pozostalostné)</t>
  </si>
  <si>
    <t>B. Zdravotná starostlivosť</t>
  </si>
  <si>
    <t xml:space="preserve">C. Dlhodobá starostlivosť </t>
  </si>
  <si>
    <t>D. Školstvo</t>
  </si>
  <si>
    <t>E. Ostatné výdavky ovplyvnené starnutím populácie</t>
  </si>
  <si>
    <t>Príjmy celkom</t>
  </si>
  <si>
    <t>Z toho: Príjmy z majetku (D.4)</t>
  </si>
  <si>
    <t>Z toho: Zo sociálnych odvodov</t>
  </si>
  <si>
    <t>Rezervy dôchodkových fondov</t>
  </si>
  <si>
    <t>Z toho: konsolidované rezervy dôch. fondov VS</t>
  </si>
  <si>
    <t>Systémové dôchodkové reformy</t>
  </si>
  <si>
    <t>Príspevky sociálneho zabezpečenia odvedené do dobrovoľnej súkromnej schémy</t>
  </si>
  <si>
    <t>Výdavky na dôchodky vyplatené prostredníctvom dobrovoľnej súkromnej schémy</t>
  </si>
  <si>
    <t>Rast produktivity práce</t>
  </si>
  <si>
    <t>Reálny rast HDP</t>
  </si>
  <si>
    <t>Of which: Age-related expenditures</t>
  </si>
  <si>
    <t>Of which: Property income (D.4)</t>
  </si>
  <si>
    <t>Of which: Pensions contributions</t>
  </si>
  <si>
    <t>Of which: Consolidated public pension fund assets</t>
  </si>
  <si>
    <t>4. Automatická zmena príjmov z dôvodu uplatnovania legislatívy</t>
  </si>
  <si>
    <t>Zdroj: MFSR</t>
  </si>
  <si>
    <t>12. Celkové dane (12=12a+12b+12c)</t>
  </si>
  <si>
    <t>Real GDP growth (%)</t>
  </si>
  <si>
    <t>Previous update*</t>
  </si>
  <si>
    <t>Current update</t>
  </si>
  <si>
    <t>Difference</t>
  </si>
  <si>
    <t>General government balance (% of GDP)</t>
  </si>
  <si>
    <t>General government gross debt (% of GDP)</t>
  </si>
  <si>
    <t>Zdroj: Eurostat, MFSR</t>
  </si>
  <si>
    <r>
      <t xml:space="preserve">Zdroj: </t>
    </r>
    <r>
      <rPr>
        <i/>
        <sz val="8"/>
        <color theme="1"/>
        <rFont val="Arial Narrow"/>
        <family val="2"/>
        <charset val="238"/>
      </rPr>
      <t>MFSR</t>
    </r>
  </si>
  <si>
    <t>D.632</t>
  </si>
  <si>
    <t>18a. Social transfers in kind - purchased market production</t>
  </si>
  <si>
    <t>B.9</t>
  </si>
  <si>
    <t>Source: MoF SR</t>
  </si>
  <si>
    <t>P.51g</t>
  </si>
  <si>
    <t xml:space="preserve">D.41 </t>
  </si>
  <si>
    <t>Čisté pôžičky (B.9) podsektorov verejnej správy</t>
  </si>
  <si>
    <t>[1] Upravené o čisté toky týkajúce sa swapov tak, aby TR-TE=B.9</t>
  </si>
  <si>
    <t>[2] Primárne saldo je počítané ako (B.9, položka 8) plus (D.41, položka 9)</t>
  </si>
  <si>
    <t>Tabuľka 2c - Výdavky vylúčené z výdavkového agregátu</t>
  </si>
  <si>
    <t xml:space="preserve">Tabuľka 1a - Makroekonomický prehľad (ESA2010, mld. eur) </t>
  </si>
  <si>
    <t>miera rastu</t>
  </si>
  <si>
    <t>Zložky reálneho HDP</t>
  </si>
  <si>
    <t>3. Konečná spotreba domácností a NISD</t>
  </si>
  <si>
    <t>5. Tvorba hrubého fixného kapitálu</t>
  </si>
  <si>
    <t>6. Zmena stavu zásob a čisté nadobudnutie cenností (% HDP)</t>
  </si>
  <si>
    <t>P.52 + P.53</t>
  </si>
  <si>
    <t>7. Vývoz výrobkov a služieb</t>
  </si>
  <si>
    <t>P.6</t>
  </si>
  <si>
    <t xml:space="preserve">8. Dovoz výrobkov a služieb       </t>
  </si>
  <si>
    <t>P.7</t>
  </si>
  <si>
    <t>Príspevky k reálnemu rastu HDP</t>
  </si>
  <si>
    <t>B.11</t>
  </si>
  <si>
    <t>Zdroj: ŠÚ SR, MF SR</t>
  </si>
  <si>
    <t xml:space="preserve">Table 1a: Macroeconomic prospects (ESA2010, EUR bn.) </t>
  </si>
  <si>
    <t>Level</t>
  </si>
  <si>
    <t>1. Real GDP</t>
  </si>
  <si>
    <t>Components of real GDP</t>
  </si>
  <si>
    <t>3. Private consumption expenditure</t>
  </si>
  <si>
    <t xml:space="preserve">4. Government consumption expenditure  </t>
  </si>
  <si>
    <t>5. Gross fixed capital formation</t>
  </si>
  <si>
    <t>6. Changes in inventories and net acquisition of valuables (% of GDP)</t>
  </si>
  <si>
    <t>7. Export of goods and services</t>
  </si>
  <si>
    <t xml:space="preserve">8. Imports of goods and services      </t>
  </si>
  <si>
    <t>Contribution to real GDP growth</t>
  </si>
  <si>
    <t>9.  Final domestic demand (total)</t>
  </si>
  <si>
    <t>10.  Changes in inventories and net acquisition of valuables</t>
  </si>
  <si>
    <t>11. External balance of goods and services</t>
  </si>
  <si>
    <t xml:space="preserve">Tabuľka 1b - Cenový vývoj (ESA2010) </t>
  </si>
  <si>
    <t>1. Deflátor HDP</t>
  </si>
  <si>
    <t>2. Deflátor súkromnej spotreby</t>
  </si>
  <si>
    <t xml:space="preserve">3. HICP  </t>
  </si>
  <si>
    <t>4. Deflátor verejnej spotreby</t>
  </si>
  <si>
    <t>5. Deflátor investícií</t>
  </si>
  <si>
    <t>6. Deflátor exportu tovarov a služieb</t>
  </si>
  <si>
    <t>7. Deflátor importu tovarov a služieb</t>
  </si>
  <si>
    <t>Table 1b: Price developments (ESA2010)</t>
  </si>
  <si>
    <t>1. GDP deflator</t>
  </si>
  <si>
    <t>2. Private consumption deflator</t>
  </si>
  <si>
    <t>4. Public consumption deflator</t>
  </si>
  <si>
    <t>5. Investment deflator</t>
  </si>
  <si>
    <t>6. Export price deflator (goods and services)</t>
  </si>
  <si>
    <t>7. Import price deflator (goods and services)</t>
  </si>
  <si>
    <t>Tabuľka 1c - Ukazovatele trhu práce (ESA2010)</t>
  </si>
  <si>
    <t xml:space="preserve">1. Počet zamestnaných (tis.) [1] </t>
  </si>
  <si>
    <t>2. Počet odpracovaných hodín (mil.)[2]</t>
  </si>
  <si>
    <t xml:space="preserve">3. Miera nezamestnanosti (%)[3]  </t>
  </si>
  <si>
    <t xml:space="preserve">4. Produktivita práce na osobu (eur) [4]  </t>
  </si>
  <si>
    <t>5. Produktivita práce na hodinu (eur) [5]</t>
  </si>
  <si>
    <t>6. Odmeny zamestnancov (mil. eur)</t>
  </si>
  <si>
    <t>7. Odmeny na zamestnanca (eur)</t>
  </si>
  <si>
    <t>[3] Harmonizovaná miera podľa Eurostatu, stav</t>
  </si>
  <si>
    <t>[4] Reálne HDP na zamestnanú osobu.</t>
  </si>
  <si>
    <t>[5] Reálne HDP na odpracovanú hodinu.</t>
  </si>
  <si>
    <t>Table 1c: Labour market development (ESA2010)</t>
  </si>
  <si>
    <t xml:space="preserve">1. Employment, persons (thousands) [1] </t>
  </si>
  <si>
    <t>2. Employment, hours worked (thousands) [2]</t>
  </si>
  <si>
    <t xml:space="preserve">3. Unemployment rate (%) [3]  </t>
  </si>
  <si>
    <t xml:space="preserve">4. Labour productivity per persons (EUR) [4]  </t>
  </si>
  <si>
    <t>5. Labour productivity per hours worked (EUR) [5]</t>
  </si>
  <si>
    <t>6. Compensation of employees (EUR mill.)</t>
  </si>
  <si>
    <t>7. Compensation per employee (EUR)</t>
  </si>
  <si>
    <t>[1] Total occupied population, domestic concept – national accounts definition</t>
  </si>
  <si>
    <t>[2] National accounts definition</t>
  </si>
  <si>
    <t>[3] Harmonised definition according to Eurostat; levels</t>
  </si>
  <si>
    <t>[4] Real GDP per person employed</t>
  </si>
  <si>
    <t>[5] Real GDP per hour worked</t>
  </si>
  <si>
    <t xml:space="preserve">Tabuľka 1d - Sektorová bilancia (ESA2010, % HDP) </t>
  </si>
  <si>
    <t>1. Čisté pôžičky poskytnuté / prijaté od zvyšku sveta</t>
  </si>
  <si>
    <t xml:space="preserve">     z toho:</t>
  </si>
  <si>
    <t>2. Čisté pôžičky poskytnuté / prijaté ostatných sektorov</t>
  </si>
  <si>
    <t>4. Štatistický rozdiel</t>
  </si>
  <si>
    <t xml:space="preserve">Table 1d: Sectoral balance (ESA2010, % of GDP) </t>
  </si>
  <si>
    <t>1. Net lending / borrowing vis-à-vis the rest of the world</t>
  </si>
  <si>
    <t xml:space="preserve">    of which:</t>
  </si>
  <si>
    <t xml:space="preserve">     - Balance on goods and services</t>
  </si>
  <si>
    <t xml:space="preserve">     - Balance of primary incomes and transfers</t>
  </si>
  <si>
    <t xml:space="preserve">     - Capital account</t>
  </si>
  <si>
    <t>2. Net lending / borrowing of the private sector</t>
  </si>
  <si>
    <t>4. Statistical discrepancy</t>
  </si>
  <si>
    <t xml:space="preserve">Tabuľka 8 - Základné predpoklady </t>
  </si>
  <si>
    <t>Výmenný kurz USD/€ (ročný priemer) (eurozóna a krajiny ERM II)</t>
  </si>
  <si>
    <t>Svet okrem EU, rast HDP (%)</t>
  </si>
  <si>
    <t xml:space="preserve">Rast HDP EU (%) </t>
  </si>
  <si>
    <t>Rast dôležitých zahraničných trhov (%)</t>
  </si>
  <si>
    <t>Objem svetového importu, okrem EU (%)</t>
  </si>
  <si>
    <t>Cena ropy (Brent, USD/barel)</t>
  </si>
  <si>
    <t>Zdroj: Common external assumptions, MF SR</t>
  </si>
  <si>
    <t>USD/€ exchange rate (annual average) (euro area and ERM II countries)</t>
  </si>
  <si>
    <t>World excluding EU, GDP growth</t>
  </si>
  <si>
    <t>EU GDP growth</t>
  </si>
  <si>
    <t>Growth of relevant foreign markets</t>
  </si>
  <si>
    <t>World import volumes, excluding EU</t>
  </si>
  <si>
    <t>Oil prices (Brent, USD/barrel)</t>
  </si>
  <si>
    <t>Verejné záruky</t>
  </si>
  <si>
    <t>Public guarantees</t>
  </si>
  <si>
    <t>4. Interest expenditure</t>
  </si>
  <si>
    <t>8. Čisté pôžičky poskytnuté / prijaté</t>
  </si>
  <si>
    <t>1.a. of which investment fully matched by EU funds revenue</t>
  </si>
  <si>
    <t>2. Net lending of general government*</t>
  </si>
  <si>
    <t>3. Effect of discretionary revenue measures</t>
  </si>
  <si>
    <t xml:space="preserve">     - Tovary a služby</t>
  </si>
  <si>
    <t xml:space="preserve">     - Primárne príjmy a transfery</t>
  </si>
  <si>
    <t xml:space="preserve">     - Kapitálový účet</t>
  </si>
  <si>
    <t>Dlhodobá úroková miera 10Y-SLOVGB (ročný priemer, %)</t>
  </si>
  <si>
    <t>Long-term interest rate 10Y-SLOVGB (annual average)</t>
  </si>
  <si>
    <t>One-offs on the expenditure side: general government</t>
  </si>
  <si>
    <t>One-offs on the revenue side: general government</t>
  </si>
  <si>
    <t xml:space="preserve">Of which: </t>
  </si>
  <si>
    <t>Z toho:</t>
  </si>
  <si>
    <t>Opatrenia na príjmovej strane - verejná správa</t>
  </si>
  <si>
    <t>Opatrenia na výdavkovej strane - verejná správa</t>
  </si>
  <si>
    <t>D6</t>
  </si>
  <si>
    <t xml:space="preserve"> z toho: spojené s EFSF a ESM</t>
  </si>
  <si>
    <t xml:space="preserve">4. Konečná spotreba verejnej správy </t>
  </si>
  <si>
    <t>Of which: Interest expenditure</t>
  </si>
  <si>
    <t>Z toho: Úroky</t>
  </si>
  <si>
    <t>9. Domáci dopyt spolu</t>
  </si>
  <si>
    <t>10. Zmena stavu zásob a čisté nadobudnutie cenností</t>
  </si>
  <si>
    <t>11. Saldo zahr. obchodu s výrobkami a službami</t>
  </si>
  <si>
    <t>** New measures affecting public pensions expenditure included.</t>
  </si>
  <si>
    <t>A. Pension expenditure**</t>
  </si>
  <si>
    <t>6. Housing and community amenities</t>
  </si>
  <si>
    <t xml:space="preserve">11. Total expenditure </t>
  </si>
  <si>
    <t>3. Primárne saldo</t>
  </si>
  <si>
    <t>9. Podiel dlhu denominovaného v zahraničnej mene *</t>
  </si>
  <si>
    <t>10. Priemerná splatnosť **</t>
  </si>
  <si>
    <t>* Vrátane úverov</t>
  </si>
  <si>
    <t>3. Primary balance</t>
  </si>
  <si>
    <t>* Lloans included.</t>
  </si>
  <si>
    <t>9. Share of debt denominated in foreign currency*</t>
  </si>
  <si>
    <t>10. Average maturity (years)**</t>
  </si>
  <si>
    <t>A. Výdavky na starobné dôchodky, vrátane ozbrojených zložiek*</t>
  </si>
  <si>
    <t>of which: linked to state-owned financial institutions (other than anti-COVID19)</t>
  </si>
  <si>
    <t>of which: linked to anti-COVID19 guarantees</t>
  </si>
  <si>
    <t>of which: linked to international financial institutions</t>
  </si>
  <si>
    <t xml:space="preserve">of which: linked to EFSF and ESM </t>
  </si>
  <si>
    <t xml:space="preserve"> z toho: spojené s medzinárodnými inštitúciami</t>
  </si>
  <si>
    <t xml:space="preserve"> z toho: spojené s anti-korona zárukami</t>
  </si>
  <si>
    <t>Nominálny efektívny výmenný kruz</t>
  </si>
  <si>
    <t>Nominal effective exchange rate</t>
  </si>
  <si>
    <t>Príjmy z RRF grantov</t>
  </si>
  <si>
    <t>1. RRF granty zahrnuté v projekciách</t>
  </si>
  <si>
    <t>2. Vyplatené RRF granty z EÚ</t>
  </si>
  <si>
    <t>Výdavky financované RRF grantami</t>
  </si>
  <si>
    <t>3.Celkové bežné výdavky</t>
  </si>
  <si>
    <t>- Odmeny zamestnancov</t>
  </si>
  <si>
    <t>- Medzispotreba</t>
  </si>
  <si>
    <t>- Sociálne dávky</t>
  </si>
  <si>
    <t>D.62+D.632</t>
  </si>
  <si>
    <t>- Úrokové náklady</t>
  </si>
  <si>
    <t>- Dotácie</t>
  </si>
  <si>
    <t>- Bežné transfery</t>
  </si>
  <si>
    <t>D.7</t>
  </si>
  <si>
    <t>4. Celkové kapitálové výdavky</t>
  </si>
  <si>
    <t>- Tvorba hrubého fixného kapitálu</t>
  </si>
  <si>
    <t>- Kapitálové transfery</t>
  </si>
  <si>
    <t>Iné výdavky financované z grantu</t>
  </si>
  <si>
    <t>5. Zníženie daňových príjmov</t>
  </si>
  <si>
    <t>6. Iné výdavky s vplyvom na príjmy</t>
  </si>
  <si>
    <t>7. Finančné transakcie</t>
  </si>
  <si>
    <t>ESA Code</t>
  </si>
  <si>
    <t>Revenue from RRF grants</t>
  </si>
  <si>
    <t>1. RRF GRANTS as included in the revenue projections</t>
  </si>
  <si>
    <t>2. Cash disbursements of RRF GRANTS from EU</t>
  </si>
  <si>
    <t>Expenditure financed by RRF grants</t>
  </si>
  <si>
    <t>3.TOTAL CURRENT EXPENDITURE</t>
  </si>
  <si>
    <t>of which:</t>
  </si>
  <si>
    <t>- Compensation of employees</t>
  </si>
  <si>
    <t>- Intermediate consumption</t>
  </si>
  <si>
    <t>- Social Payments</t>
  </si>
  <si>
    <t>- Interest expenditure</t>
  </si>
  <si>
    <t>- Subsidies, payable</t>
  </si>
  <si>
    <t>- Current transfers</t>
  </si>
  <si>
    <t>4. TOTAL CAPITAL EXPENDITURE</t>
  </si>
  <si>
    <t>- Gross fixed capital formation</t>
  </si>
  <si>
    <t>- Capital transfers</t>
  </si>
  <si>
    <t>Other costs financed by RRF grants</t>
  </si>
  <si>
    <t>5. Reduction in tax revenue</t>
  </si>
  <si>
    <t>6. Other costs with impact on revenue</t>
  </si>
  <si>
    <t>7. Financial transactions</t>
  </si>
  <si>
    <t>Cash flow from RRF loans projected in the programme</t>
  </si>
  <si>
    <t>1. Disbursements of RRF LOANS from EU</t>
  </si>
  <si>
    <t>2. Repayments of RRF LOANS to EU</t>
  </si>
  <si>
    <t>Expenditure financed by RRF loans</t>
  </si>
  <si>
    <t>Other costs financed by RRF loans</t>
  </si>
  <si>
    <t>Pôžička z RRF</t>
  </si>
  <si>
    <t>1. Vyplatená RRF pôžička z EÚ</t>
  </si>
  <si>
    <t>2. Splatená RRF pôžička do EÚ</t>
  </si>
  <si>
    <t>Výdavky financované RRF pôžičkou</t>
  </si>
  <si>
    <t>Iné výdavky financované z pôžičky</t>
  </si>
  <si>
    <t>Implementácia</t>
  </si>
  <si>
    <t>Maximálna hodnota</t>
  </si>
  <si>
    <t>Odhadované čerpanie</t>
  </si>
  <si>
    <t>Opatrenie</t>
  </si>
  <si>
    <t>Reakcia na COVID-19</t>
  </si>
  <si>
    <t>Ostatné</t>
  </si>
  <si>
    <t>EFSF a ESM</t>
  </si>
  <si>
    <t>Medzinárodné finančné inštitúcie</t>
  </si>
  <si>
    <t>Finančné inštitúcie s účasťou štátu</t>
  </si>
  <si>
    <t>Medzisúčet</t>
  </si>
  <si>
    <t>Spolu</t>
  </si>
  <si>
    <t>In response to COVID-19</t>
  </si>
  <si>
    <t>anti-Covid19 guarantees (cumulative 2020 and 2021)</t>
  </si>
  <si>
    <t>Measures</t>
  </si>
  <si>
    <t xml:space="preserve">Date of adoption </t>
  </si>
  <si>
    <t>Maximum amount of contingent liabilities</t>
  </si>
  <si>
    <t>Estimated  take-up</t>
  </si>
  <si>
    <t>Others</t>
  </si>
  <si>
    <t>EFSF and ESM</t>
  </si>
  <si>
    <t>International financial institutions</t>
  </si>
  <si>
    <t>State-owned financial institutions</t>
  </si>
  <si>
    <t>Subtotal</t>
  </si>
  <si>
    <t>Total</t>
  </si>
  <si>
    <t>Krátkodobá úroková miera €str (ročný priemer, %)</t>
  </si>
  <si>
    <t>Short-term interest rate €str (annual average)</t>
  </si>
  <si>
    <t>**  Ide o splatnosť štátneho dlhu k 31.12.</t>
  </si>
  <si>
    <t xml:space="preserve">**  Maturity of state debt as of 31.12. </t>
  </si>
  <si>
    <t>Anti-korona záruky (kumulatívne od 2020)</t>
  </si>
  <si>
    <t>Tabuľka 3 - Výdavky verejnej správy (% HDP)</t>
  </si>
  <si>
    <t>Table 3 - General government expenditure (% GDP)</t>
  </si>
  <si>
    <t>Miera participácie mužov (vek 20-64)</t>
  </si>
  <si>
    <t>Miera participácie žien (vek 20-64)</t>
  </si>
  <si>
    <t>Celková miera participácie (vek 20-64)</t>
  </si>
  <si>
    <t>Miera nezamestnanosti (vek 20-64)</t>
  </si>
  <si>
    <t>Populácia vo veku 65+ na celkovej populácii (v %)</t>
  </si>
  <si>
    <t>Participation rate males  (aged 20-64)</t>
  </si>
  <si>
    <t>Participation rate females (aged 20-64)</t>
  </si>
  <si>
    <t>Total participation rate (aged 20-64)</t>
  </si>
  <si>
    <t>Unemployment rate (aged 20-64)</t>
  </si>
  <si>
    <t xml:space="preserve">* Age-related expenditures as well as macroeconomic assumptions were updated after issuing Ageing report 2021. </t>
  </si>
  <si>
    <t>Upravené o nešpecifikované opatrenia - polovica</t>
  </si>
  <si>
    <t>Upravené o nešpecifikované opatrenia - štvrtina</t>
  </si>
  <si>
    <t>Upravené o nešpecifikované opatrenia</t>
  </si>
  <si>
    <t>Tabuľka 2a - Vývoj rozpočtov verejnej správy</t>
  </si>
  <si>
    <t>Tabuľka 4 - Vývoj dlhu verejnej správy (% HDP)</t>
  </si>
  <si>
    <t>Table 4 - General governement debt development (% of GDP)</t>
  </si>
  <si>
    <t>Tabuľka 5 - Cyklický vývoj</t>
  </si>
  <si>
    <t xml:space="preserve">Table 5 - Cyclical developments </t>
  </si>
  <si>
    <t>Tabuľka 6 - Porovnanie predchádzajúcej a aktualizovanej prognózy</t>
  </si>
  <si>
    <t>Table 6 - Comparison between the previous forecast and the updated forecast</t>
  </si>
  <si>
    <t>Tabuľka 7 - Dlhodobá udržateľnosť verejných financií (% HDP)*</t>
  </si>
  <si>
    <t>Table 7 - Long-term sustainability of public finances (% of GDP)*</t>
  </si>
  <si>
    <t>Table 2a - General government budgetary prospects</t>
  </si>
  <si>
    <t>Tabuľka 2b - Scenár nezmenených politík</t>
  </si>
  <si>
    <t>Table 2b - No-policy-change scenario</t>
  </si>
  <si>
    <t>Table 2c - Amounts to be excluded from the expenditure benchmark</t>
  </si>
  <si>
    <t>Tabuľka 7a - Podmienené záväzky</t>
  </si>
  <si>
    <t>Table 7a - Contingent liabilities</t>
  </si>
  <si>
    <t xml:space="preserve">Table 8 - Basic assumptions </t>
  </si>
  <si>
    <t>Tabuľka 9a - Vplyv Plánu obnovy (granty)</t>
  </si>
  <si>
    <t>Table 9a - RRF impact on program (grants)</t>
  </si>
  <si>
    <t>Tabuľka 9b - Vplyv Plánu obnovy (pôžičky)</t>
  </si>
  <si>
    <t>Table 9b - RRF impact on program (loans)</t>
  </si>
  <si>
    <t>Tabuľka - Stav vládnych záruk</t>
  </si>
  <si>
    <t>Table - Stock of guarantees adopted/announced</t>
  </si>
  <si>
    <t>2. Nominálne HDP*</t>
  </si>
  <si>
    <t>2. Nominal GDP*</t>
  </si>
  <si>
    <t xml:space="preserve"> z toho: spojené s finančnými inštitúciami s majetkovou účasťou štátu (iné ako anti-korona)</t>
  </si>
  <si>
    <t/>
  </si>
  <si>
    <t>D.632 a P.132</t>
  </si>
  <si>
    <t>Pozn.: * Program stability SR na roky 2023-2026</t>
  </si>
  <si>
    <t>Note: * Stability Programme for 2023 - 2026</t>
  </si>
  <si>
    <t>* Výdavky spojené so starnutím ako aj makroekonomické predpoklady boli aktualizované v súlade s Ageing report 2024</t>
  </si>
  <si>
    <t>* Podľa revízie ŠÚ SR z 19. 04. 2024</t>
  </si>
  <si>
    <t>3. Čisté pôžičky poskytnuté / prijaté verejnej správy (ciele Programu stability)</t>
  </si>
  <si>
    <r>
      <t>* Nominal GDP revision as of April 19</t>
    </r>
    <r>
      <rPr>
        <vertAlign val="superscript"/>
        <sz val="8"/>
        <color theme="1"/>
        <rFont val="Arial Narrow"/>
        <family val="2"/>
        <charset val="238"/>
      </rPr>
      <t>th</t>
    </r>
    <r>
      <rPr>
        <sz val="8"/>
        <color theme="1"/>
        <rFont val="Arial Narrow"/>
        <family val="2"/>
        <charset val="238"/>
      </rPr>
      <t>, 2024</t>
    </r>
  </si>
  <si>
    <t>3. Net lending / borrowing of general government (targets of Stability Programme)</t>
  </si>
  <si>
    <t>14. Dôchodky z majetku</t>
  </si>
  <si>
    <t>Pozn.: Pre účely scenára nezmenených politík na roky 2025 až 2027 bol použitý fiškálny rámec rozpočtu verejnej správy.</t>
  </si>
  <si>
    <t>Note: For the purposes of the NPC for the years 2025 to 2027, the fiscal framework of the public administration budget was used.</t>
  </si>
  <si>
    <t>1.a. z toho investície plne kryté príjmami z fondov EÚ</t>
  </si>
  <si>
    <t>2. Čisté pôžičky verejnej správy*</t>
  </si>
  <si>
    <t>* Pre rok 2024 uvádzame očakávanú skutočnosť</t>
  </si>
  <si>
    <t>* For 2024, we are projecting the estimated figures.</t>
  </si>
  <si>
    <t>Skutočnosť a súčasná aktualizácia **</t>
  </si>
  <si>
    <t>Current update **</t>
  </si>
  <si>
    <t xml:space="preserve"> ** Pre rok 2024 uvádzame očakávanú skutočnosť</t>
  </si>
  <si>
    <t>** For 2024, we are projecting the estimated figures.</t>
  </si>
  <si>
    <t>Source: SO SR, MoF SR</t>
  </si>
  <si>
    <t>Source: So SR, MoF SR</t>
  </si>
  <si>
    <t>Source: Eurostat, MoF SR</t>
  </si>
  <si>
    <r>
      <t xml:space="preserve">Source: </t>
    </r>
    <r>
      <rPr>
        <i/>
        <sz val="8"/>
        <color theme="1"/>
        <rFont val="Arial Narrow"/>
        <family val="2"/>
        <charset val="238"/>
      </rPr>
      <t>MoF SR</t>
    </r>
  </si>
  <si>
    <t>Source: Common external assumptions, MoF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</si>
</sst>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#,##0_);\(&quot;$&quot;#,##0\)"/>
    <numFmt numFmtId="166" formatCode="_(* #,##0.00_);_(* \(#,##0.00\);_(* &quot;-&quot;??_);_(@_)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#,##0\ &quot;SIT&quot;;\-#,##0\ &quot;SIT&quot;"/>
    <numFmt numFmtId="173" formatCode="_-* #,##0.00\ _S_k_-;\-* #,##0.00\ _S_k_-;_-* &quot;-&quot;??\ _S_k_-;_-@_-"/>
    <numFmt numFmtId="174" formatCode="_-[$€-2]* #,##0.00_-;\-[$€-2]* #,##0.00_-;_-[$€-2]* &quot;-&quot;??_-"/>
    <numFmt numFmtId="175" formatCode="0.0"/>
    <numFmt numFmtId="176" formatCode="#,##0.0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\$#,##0.00\ ;\(\$#,##0.00\)"/>
    <numFmt numFmtId="183" formatCode="[$-409]mmm\-yy;@"/>
    <numFmt numFmtId="184" formatCode="_-* #,##0.0\ _€_-;\-* #,##0.0\ _€_-;_-* &quot;-&quot;??\ _€_-;_-@_-"/>
    <numFmt numFmtId="185" formatCode="_-* #,##0\ _€_-;\-* #,##0\ _€_-;_-* &quot;-&quot;??\ _€_-;_-@_-"/>
  </numFmts>
  <fonts count="65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Times New Roman"/>
      <family val="1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 Narrow"/>
      <family val="2"/>
      <charset val="238"/>
    </font>
    <font>
      <sz val="10"/>
      <color indexed="8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</font>
    <font>
      <sz val="10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sz val="10"/>
      <name val="Garamond"/>
      <family val="1"/>
      <charset val="238"/>
    </font>
    <font>
      <sz val="7.5"/>
      <color theme="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2C9ADC"/>
      <name val="Arial Narrow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2C9ADC"/>
      <name val="Arial Narrow"/>
      <family val="2"/>
      <charset val="238"/>
    </font>
    <font>
      <sz val="11"/>
      <color theme="0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7">
    <xf numFmtId="0" fontId="0" fillId="0" borderId="0"/>
    <xf numFmtId="0" fontId="3" fillId="0" borderId="0"/>
    <xf numFmtId="0" fontId="2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3" applyNumberFormat="0" applyFont="0" applyFill="0" applyAlignment="0" applyProtection="0"/>
    <xf numFmtId="3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3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2" borderId="0" applyFont="0" applyFill="0" applyBorder="0" applyAlignment="0" applyProtection="0"/>
    <xf numFmtId="0" fontId="10" fillId="0" borderId="0" applyFont="0" applyFill="0" applyBorder="0" applyAlignment="0" applyProtection="0"/>
    <xf numFmtId="174" fontId="5" fillId="0" borderId="0" applyFont="0" applyFill="0" applyBorder="0" applyAlignment="0" applyProtection="0"/>
    <xf numFmtId="3" fontId="12" fillId="0" borderId="0" applyFont="0" applyFill="0" applyBorder="0" applyAlignment="0" applyProtection="0">
      <alignment vertical="top"/>
    </xf>
    <xf numFmtId="3" fontId="10" fillId="0" borderId="0" applyFont="0" applyFill="0" applyBorder="0" applyAlignment="0" applyProtection="0"/>
    <xf numFmtId="2" fontId="5" fillId="2" borderId="0" applyFont="0" applyFill="0" applyBorder="0" applyAlignment="0" applyProtection="0"/>
    <xf numFmtId="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2" borderId="0" applyNumberFormat="0" applyFont="0" applyFill="0" applyAlignment="0" applyProtection="0"/>
    <xf numFmtId="0" fontId="15" fillId="2" borderId="0" applyNumberFormat="0" applyFon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7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top"/>
    </xf>
    <xf numFmtId="165" fontId="10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0" fillId="0" borderId="0"/>
    <xf numFmtId="0" fontId="17" fillId="0" borderId="0"/>
    <xf numFmtId="0" fontId="18" fillId="0" borderId="0"/>
    <xf numFmtId="0" fontId="19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12" fillId="0" borderId="0"/>
    <xf numFmtId="0" fontId="20" fillId="0" borderId="0"/>
    <xf numFmtId="0" fontId="12" fillId="0" borderId="0"/>
    <xf numFmtId="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5" fillId="3" borderId="4" applyNumberFormat="0" applyProtection="0">
      <alignment horizontal="left" vertical="center" indent="1"/>
    </xf>
    <xf numFmtId="0" fontId="5" fillId="4" borderId="4" applyNumberFormat="0" applyProtection="0">
      <alignment horizontal="left" vertical="center" indent="1"/>
    </xf>
    <xf numFmtId="4" fontId="21" fillId="5" borderId="4" applyNumberFormat="0" applyProtection="0">
      <alignment horizontal="right" vertical="center"/>
    </xf>
    <xf numFmtId="0" fontId="5" fillId="0" borderId="0" applyNumberFormat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5" fontId="24" fillId="0" borderId="0">
      <alignment horizontal="right"/>
    </xf>
    <xf numFmtId="0" fontId="25" fillId="0" borderId="0" applyProtection="0"/>
    <xf numFmtId="182" fontId="25" fillId="0" borderId="0" applyProtection="0"/>
    <xf numFmtId="0" fontId="26" fillId="0" borderId="0" applyProtection="0"/>
    <xf numFmtId="0" fontId="27" fillId="0" borderId="0" applyProtection="0"/>
    <xf numFmtId="0" fontId="25" fillId="0" borderId="5" applyProtection="0"/>
    <xf numFmtId="0" fontId="25" fillId="0" borderId="0"/>
    <xf numFmtId="10" fontId="25" fillId="0" borderId="0" applyProtection="0"/>
    <xf numFmtId="0" fontId="25" fillId="0" borderId="0"/>
    <xf numFmtId="2" fontId="25" fillId="0" borderId="0" applyProtection="0"/>
    <xf numFmtId="4" fontId="25" fillId="0" borderId="0" applyProtection="0"/>
    <xf numFmtId="0" fontId="20" fillId="0" borderId="0"/>
    <xf numFmtId="0" fontId="5" fillId="0" borderId="0"/>
    <xf numFmtId="9" fontId="5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>
      <alignment vertical="top"/>
    </xf>
    <xf numFmtId="3" fontId="12" fillId="0" borderId="0" applyFont="0" applyFill="0" applyBorder="0" applyAlignment="0" applyProtection="0">
      <alignment vertical="top"/>
    </xf>
    <xf numFmtId="165" fontId="12" fillId="0" borderId="0" applyFont="0" applyFill="0" applyBorder="0" applyAlignment="0" applyProtection="0">
      <alignment vertical="top"/>
    </xf>
    <xf numFmtId="165" fontId="12" fillId="0" borderId="0" applyFont="0" applyFill="0" applyBorder="0" applyAlignment="0" applyProtection="0">
      <alignment vertical="top"/>
    </xf>
    <xf numFmtId="183" fontId="4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" fontId="21" fillId="6" borderId="4" applyNumberFormat="0" applyProtection="0">
      <alignment horizontal="left" vertical="center" indent="1"/>
    </xf>
    <xf numFmtId="0" fontId="5" fillId="2" borderId="9" applyNumberFormat="0" applyFont="0" applyBorder="0" applyAlignment="0" applyProtection="0"/>
    <xf numFmtId="0" fontId="5" fillId="0" borderId="0"/>
    <xf numFmtId="0" fontId="49" fillId="0" borderId="0"/>
    <xf numFmtId="0" fontId="1" fillId="0" borderId="0"/>
    <xf numFmtId="0" fontId="42" fillId="0" borderId="0"/>
    <xf numFmtId="0" fontId="41" fillId="0" borderId="0"/>
    <xf numFmtId="0" fontId="42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42" fillId="0" borderId="0"/>
    <xf numFmtId="0" fontId="42" fillId="0" borderId="0"/>
    <xf numFmtId="0" fontId="42" fillId="0" borderId="0" applyNumberFormat="0" applyFill="0" applyBorder="0" applyAlignment="0" applyProtection="0"/>
    <xf numFmtId="0" fontId="2" fillId="0" borderId="0"/>
    <xf numFmtId="0" fontId="18" fillId="0" borderId="0"/>
    <xf numFmtId="0" fontId="1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77">
    <xf numFmtId="0" fontId="0" fillId="0" borderId="0" xfId="0"/>
    <xf numFmtId="0" fontId="38" fillId="0" borderId="8" xfId="80" applyFont="1" applyBorder="1" applyAlignment="1">
      <alignment vertical="center"/>
    </xf>
    <xf numFmtId="176" fontId="0" fillId="0" borderId="0" xfId="0" applyNumberFormat="1"/>
    <xf numFmtId="0" fontId="0" fillId="0" borderId="8" xfId="0" applyBorder="1"/>
    <xf numFmtId="175" fontId="0" fillId="0" borderId="0" xfId="0" applyNumberFormat="1"/>
    <xf numFmtId="0" fontId="38" fillId="0" borderId="0" xfId="80" applyFont="1" applyBorder="1" applyAlignment="1">
      <alignment vertical="center"/>
    </xf>
    <xf numFmtId="4" fontId="0" fillId="0" borderId="0" xfId="0" applyNumberFormat="1"/>
    <xf numFmtId="1" fontId="0" fillId="0" borderId="0" xfId="0" applyNumberFormat="1"/>
    <xf numFmtId="0" fontId="0" fillId="0" borderId="0" xfId="0"/>
    <xf numFmtId="0" fontId="41" fillId="0" borderId="0" xfId="0" applyFont="1"/>
    <xf numFmtId="3" fontId="4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/>
    <xf numFmtId="0" fontId="39" fillId="0" borderId="8" xfId="80" applyFont="1" applyBorder="1" applyAlignment="1">
      <alignment horizontal="right"/>
    </xf>
    <xf numFmtId="0" fontId="4" fillId="0" borderId="7" xfId="0" applyFont="1" applyFill="1" applyBorder="1" applyAlignment="1">
      <alignment vertical="center" wrapText="1"/>
    </xf>
    <xf numFmtId="175" fontId="4" fillId="0" borderId="0" xfId="0" applyNumberFormat="1" applyFont="1" applyFill="1" applyBorder="1" applyAlignment="1">
      <alignment horizontal="center" vertical="center" wrapText="1"/>
    </xf>
    <xf numFmtId="175" fontId="4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80" applyFont="1" applyFill="1" applyBorder="1" applyAlignment="1">
      <alignment vertical="top" wrapText="1"/>
    </xf>
    <xf numFmtId="0" fontId="6" fillId="0" borderId="1" xfId="80" applyFont="1" applyFill="1" applyBorder="1" applyAlignment="1">
      <alignment vertical="center" wrapText="1"/>
    </xf>
    <xf numFmtId="0" fontId="6" fillId="0" borderId="1" xfId="80" applyFont="1" applyFill="1" applyBorder="1" applyAlignment="1">
      <alignment horizontal="center" vertical="top" wrapText="1"/>
    </xf>
    <xf numFmtId="0" fontId="6" fillId="0" borderId="7" xfId="80" applyFont="1" applyFill="1" applyBorder="1" applyAlignment="1">
      <alignment vertical="top" wrapText="1"/>
    </xf>
    <xf numFmtId="0" fontId="6" fillId="0" borderId="7" xfId="80" applyFont="1" applyFill="1" applyBorder="1" applyAlignment="1">
      <alignment vertical="center" wrapText="1"/>
    </xf>
    <xf numFmtId="0" fontId="8" fillId="0" borderId="7" xfId="80" applyFont="1" applyFill="1" applyBorder="1" applyAlignment="1">
      <alignment horizontal="center" vertical="top" wrapText="1"/>
    </xf>
    <xf numFmtId="0" fontId="6" fillId="0" borderId="7" xfId="80" applyFont="1" applyFill="1" applyBorder="1" applyAlignment="1">
      <alignment horizontal="center" vertical="center" wrapText="1"/>
    </xf>
    <xf numFmtId="0" fontId="51" fillId="0" borderId="6" xfId="80" applyFont="1" applyFill="1" applyBorder="1" applyAlignment="1"/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0" fillId="7" borderId="0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vertical="top"/>
    </xf>
    <xf numFmtId="0" fontId="35" fillId="0" borderId="2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vertical="top" wrapText="1"/>
    </xf>
    <xf numFmtId="0" fontId="38" fillId="0" borderId="8" xfId="0" applyFont="1" applyBorder="1" applyAlignment="1">
      <alignment vertical="top"/>
    </xf>
    <xf numFmtId="0" fontId="6" fillId="0" borderId="1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175" fontId="4" fillId="0" borderId="0" xfId="0" applyNumberFormat="1" applyFont="1" applyAlignment="1">
      <alignment horizontal="center" vertical="center" wrapText="1"/>
    </xf>
    <xf numFmtId="175" fontId="4" fillId="0" borderId="0" xfId="0" applyNumberFormat="1" applyFont="1" applyFill="1" applyAlignment="1">
      <alignment horizontal="center" wrapText="1"/>
    </xf>
    <xf numFmtId="0" fontId="29" fillId="0" borderId="0" xfId="0" applyFont="1" applyFill="1" applyAlignment="1">
      <alignment horizontal="center" wrapText="1"/>
    </xf>
    <xf numFmtId="175" fontId="29" fillId="0" borderId="0" xfId="0" applyNumberFormat="1" applyFont="1" applyFill="1" applyAlignment="1">
      <alignment horizontal="center" wrapText="1"/>
    </xf>
    <xf numFmtId="0" fontId="4" fillId="0" borderId="7" xfId="0" applyFont="1" applyBorder="1"/>
    <xf numFmtId="0" fontId="38" fillId="0" borderId="8" xfId="80" applyFont="1" applyFill="1" applyBorder="1" applyAlignment="1">
      <alignment vertical="center"/>
    </xf>
    <xf numFmtId="0" fontId="38" fillId="0" borderId="8" xfId="80" applyFont="1" applyFill="1" applyBorder="1" applyAlignment="1">
      <alignment vertical="center" wrapText="1"/>
    </xf>
    <xf numFmtId="0" fontId="44" fillId="0" borderId="8" xfId="0" applyFont="1" applyFill="1" applyBorder="1"/>
    <xf numFmtId="0" fontId="44" fillId="0" borderId="0" xfId="0" applyFont="1" applyFill="1"/>
    <xf numFmtId="4" fontId="0" fillId="0" borderId="0" xfId="0" applyNumberFormat="1" applyFill="1"/>
    <xf numFmtId="0" fontId="39" fillId="0" borderId="8" xfId="0" applyFont="1" applyFill="1" applyBorder="1" applyAlignment="1">
      <alignment vertical="top" wrapText="1"/>
    </xf>
    <xf numFmtId="0" fontId="41" fillId="0" borderId="0" xfId="0" applyFont="1" applyFill="1"/>
    <xf numFmtId="3" fontId="41" fillId="0" borderId="0" xfId="0" applyNumberFormat="1" applyFont="1" applyFill="1"/>
    <xf numFmtId="0" fontId="6" fillId="0" borderId="0" xfId="0" applyFont="1" applyFill="1" applyBorder="1" applyAlignment="1">
      <alignment vertical="top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vertical="center"/>
    </xf>
    <xf numFmtId="0" fontId="29" fillId="0" borderId="0" xfId="0" applyFont="1" applyFill="1" applyBorder="1" applyAlignment="1">
      <alignment wrapText="1"/>
    </xf>
    <xf numFmtId="175" fontId="4" fillId="0" borderId="0" xfId="0" applyNumberFormat="1" applyFont="1" applyFill="1" applyBorder="1" applyAlignment="1">
      <alignment horizontal="center" wrapText="1"/>
    </xf>
    <xf numFmtId="164" fontId="29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6" fillId="0" borderId="0" xfId="109" applyFont="1" applyFill="1" applyBorder="1" applyAlignment="1">
      <alignment horizontal="center" vertical="top" wrapText="1"/>
    </xf>
    <xf numFmtId="175" fontId="57" fillId="0" borderId="0" xfId="109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vertical="center" wrapText="1"/>
    </xf>
    <xf numFmtId="0" fontId="0" fillId="0" borderId="6" xfId="0" applyFill="1" applyBorder="1"/>
    <xf numFmtId="0" fontId="58" fillId="0" borderId="0" xfId="0" applyFont="1" applyFill="1" applyBorder="1" applyAlignment="1">
      <alignment horizontal="right" vertical="center" wrapText="1"/>
    </xf>
    <xf numFmtId="175" fontId="0" fillId="0" borderId="0" xfId="0" applyNumberFormat="1" applyFill="1" applyBorder="1"/>
    <xf numFmtId="1" fontId="0" fillId="0" borderId="0" xfId="0" applyNumberFormat="1" applyFill="1" applyBorder="1"/>
    <xf numFmtId="3" fontId="58" fillId="0" borderId="0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184" fontId="0" fillId="0" borderId="0" xfId="0" applyNumberFormat="1" applyFill="1" applyBorder="1"/>
    <xf numFmtId="185" fontId="59" fillId="0" borderId="0" xfId="106" applyNumberFormat="1" applyFont="1" applyFill="1" applyBorder="1" applyAlignment="1">
      <alignment horizontal="right" vertical="center" wrapText="1"/>
    </xf>
    <xf numFmtId="185" fontId="58" fillId="0" borderId="0" xfId="106" applyNumberFormat="1" applyFont="1" applyFill="1" applyBorder="1" applyAlignment="1">
      <alignment horizontal="right" vertical="center" wrapText="1"/>
    </xf>
    <xf numFmtId="175" fontId="7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38" fillId="0" borderId="0" xfId="80" applyFont="1" applyFill="1" applyBorder="1" applyAlignment="1">
      <alignment vertical="center"/>
    </xf>
    <xf numFmtId="175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4" fillId="0" borderId="0" xfId="0" applyFont="1"/>
    <xf numFmtId="176" fontId="8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vertical="center"/>
    </xf>
    <xf numFmtId="175" fontId="29" fillId="0" borderId="8" xfId="0" applyNumberFormat="1" applyFont="1" applyFill="1" applyBorder="1" applyAlignment="1">
      <alignment horizontal="center" vertical="center" wrapText="1"/>
    </xf>
    <xf numFmtId="175" fontId="29" fillId="0" borderId="8" xfId="0" applyNumberFormat="1" applyFont="1" applyFill="1" applyBorder="1" applyAlignment="1">
      <alignment vertical="center"/>
    </xf>
    <xf numFmtId="175" fontId="29" fillId="0" borderId="8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/>
    <xf numFmtId="0" fontId="39" fillId="0" borderId="15" xfId="8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4" fillId="0" borderId="6" xfId="0" applyFont="1" applyFill="1" applyBorder="1" applyAlignment="1">
      <alignment horizontal="center" wrapText="1"/>
    </xf>
    <xf numFmtId="0" fontId="61" fillId="0" borderId="0" xfId="0" applyFont="1" applyBorder="1"/>
    <xf numFmtId="0" fontId="61" fillId="0" borderId="0" xfId="0" applyFont="1" applyFill="1" applyBorder="1"/>
    <xf numFmtId="0" fontId="3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8" xfId="0" applyFont="1" applyFill="1" applyBorder="1" applyAlignment="1">
      <alignment vertical="top" wrapText="1"/>
    </xf>
    <xf numFmtId="175" fontId="29" fillId="0" borderId="0" xfId="0" applyNumberFormat="1" applyFont="1" applyFill="1" applyBorder="1" applyAlignment="1">
      <alignment horizontal="center" vertical="center" wrapText="1"/>
    </xf>
    <xf numFmtId="0" fontId="6" fillId="0" borderId="0" xfId="80" applyFont="1" applyFill="1" applyBorder="1" applyAlignment="1">
      <alignment horizontal="left" vertical="top" wrapText="1"/>
    </xf>
    <xf numFmtId="3" fontId="6" fillId="0" borderId="0" xfId="80" applyNumberFormat="1" applyFont="1" applyFill="1" applyBorder="1" applyAlignment="1">
      <alignment horizontal="center" vertical="center" wrapText="1"/>
    </xf>
    <xf numFmtId="3" fontId="6" fillId="0" borderId="0" xfId="80" applyNumberFormat="1" applyFont="1" applyFill="1" applyBorder="1" applyAlignment="1">
      <alignment horizontal="center" vertical="top" wrapText="1"/>
    </xf>
    <xf numFmtId="0" fontId="6" fillId="0" borderId="0" xfId="80" applyFont="1" applyFill="1" applyBorder="1" applyAlignment="1">
      <alignment vertical="top" wrapText="1"/>
    </xf>
    <xf numFmtId="3" fontId="48" fillId="0" borderId="0" xfId="80" applyNumberFormat="1" applyFont="1" applyFill="1" applyBorder="1" applyAlignment="1">
      <alignment horizontal="center" vertical="top" wrapText="1"/>
    </xf>
    <xf numFmtId="3" fontId="6" fillId="0" borderId="0" xfId="80" applyNumberFormat="1" applyFont="1" applyFill="1" applyBorder="1" applyAlignment="1">
      <alignment vertical="top" wrapText="1"/>
    </xf>
    <xf numFmtId="3" fontId="38" fillId="0" borderId="0" xfId="80" applyNumberFormat="1" applyFont="1" applyFill="1" applyBorder="1" applyAlignment="1">
      <alignment horizontal="center" vertical="top" wrapText="1"/>
    </xf>
    <xf numFmtId="176" fontId="6" fillId="0" borderId="0" xfId="80" applyNumberFormat="1" applyFont="1" applyFill="1" applyBorder="1" applyAlignment="1">
      <alignment horizontal="center" vertical="center"/>
    </xf>
    <xf numFmtId="3" fontId="48" fillId="0" borderId="1" xfId="80" applyNumberFormat="1" applyFont="1" applyFill="1" applyBorder="1" applyAlignment="1">
      <alignment horizontal="center" vertical="top" wrapText="1"/>
    </xf>
    <xf numFmtId="176" fontId="6" fillId="0" borderId="1" xfId="80" applyNumberFormat="1" applyFont="1" applyFill="1" applyBorder="1" applyAlignment="1">
      <alignment horizontal="center" vertical="center"/>
    </xf>
    <xf numFmtId="0" fontId="6" fillId="0" borderId="0" xfId="80" applyFont="1" applyFill="1" applyBorder="1" applyAlignment="1">
      <alignment horizontal="center" vertical="top" wrapText="1"/>
    </xf>
    <xf numFmtId="0" fontId="6" fillId="0" borderId="0" xfId="80" applyFont="1" applyFill="1" applyBorder="1"/>
    <xf numFmtId="0" fontId="8" fillId="0" borderId="0" xfId="80" applyFont="1" applyFill="1" applyBorder="1" applyAlignment="1">
      <alignment vertical="top" wrapText="1"/>
    </xf>
    <xf numFmtId="3" fontId="8" fillId="0" borderId="0" xfId="80" applyNumberFormat="1" applyFont="1" applyFill="1" applyBorder="1" applyAlignment="1">
      <alignment horizontal="center" vertical="top" wrapText="1"/>
    </xf>
    <xf numFmtId="3" fontId="6" fillId="0" borderId="1" xfId="8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3" fontId="0" fillId="0" borderId="0" xfId="0" applyNumberFormat="1" applyFill="1"/>
    <xf numFmtId="175" fontId="0" fillId="0" borderId="0" xfId="0" applyNumberFormat="1" applyFill="1"/>
    <xf numFmtId="175" fontId="33" fillId="0" borderId="0" xfId="0" applyNumberFormat="1" applyFont="1" applyFill="1"/>
    <xf numFmtId="0" fontId="36" fillId="0" borderId="0" xfId="0" applyFont="1" applyFill="1"/>
    <xf numFmtId="175" fontId="4" fillId="0" borderId="0" xfId="0" applyNumberFormat="1" applyFont="1" applyFill="1" applyAlignment="1">
      <alignment horizontal="center"/>
    </xf>
    <xf numFmtId="0" fontId="34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8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 inden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175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right"/>
    </xf>
    <xf numFmtId="175" fontId="7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85" fontId="38" fillId="0" borderId="8" xfId="8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wrapText="1"/>
    </xf>
    <xf numFmtId="0" fontId="4" fillId="0" borderId="6" xfId="0" applyFont="1" applyFill="1" applyBorder="1" applyAlignment="1">
      <alignment horizontal="center" wrapText="1"/>
    </xf>
    <xf numFmtId="175" fontId="6" fillId="0" borderId="0" xfId="0" applyNumberFormat="1" applyFont="1" applyFill="1" applyAlignment="1">
      <alignment horizontal="center" vertical="center" wrapText="1"/>
    </xf>
    <xf numFmtId="175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175" fontId="4" fillId="0" borderId="0" xfId="0" applyNumberFormat="1" applyFont="1" applyFill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 wrapText="1"/>
    </xf>
    <xf numFmtId="175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/>
    <xf numFmtId="3" fontId="4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wrapText="1"/>
    </xf>
    <xf numFmtId="0" fontId="29" fillId="0" borderId="0" xfId="0" applyFont="1" applyFill="1"/>
    <xf numFmtId="175" fontId="29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175" fontId="2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36" fillId="0" borderId="1" xfId="0" applyFont="1" applyFill="1" applyBorder="1"/>
    <xf numFmtId="0" fontId="4" fillId="0" borderId="1" xfId="0" applyFont="1" applyFill="1" applyBorder="1" applyAlignment="1">
      <alignment horizontal="center"/>
    </xf>
    <xf numFmtId="175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5" fontId="4" fillId="0" borderId="0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horizontal="center" vertical="center"/>
    </xf>
    <xf numFmtId="175" fontId="29" fillId="0" borderId="0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 indent="1"/>
    </xf>
    <xf numFmtId="0" fontId="45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indent="1"/>
    </xf>
    <xf numFmtId="0" fontId="45" fillId="0" borderId="0" xfId="0" applyFont="1" applyFill="1"/>
    <xf numFmtId="175" fontId="29" fillId="0" borderId="0" xfId="0" applyNumberFormat="1" applyFont="1" applyFill="1" applyAlignment="1">
      <alignment horizontal="center" vertical="center"/>
    </xf>
    <xf numFmtId="175" fontId="7" fillId="0" borderId="0" xfId="0" applyNumberFormat="1" applyFont="1" applyFill="1"/>
    <xf numFmtId="175" fontId="4" fillId="0" borderId="0" xfId="0" applyNumberFormat="1" applyFont="1" applyFill="1" applyAlignment="1">
      <alignment horizontal="right"/>
    </xf>
    <xf numFmtId="175" fontId="4" fillId="0" borderId="0" xfId="0" applyNumberFormat="1" applyFont="1" applyFill="1"/>
    <xf numFmtId="175" fontId="6" fillId="0" borderId="0" xfId="0" applyNumberFormat="1" applyFont="1" applyFill="1" applyAlignment="1">
      <alignment horizontal="center"/>
    </xf>
    <xf numFmtId="175" fontId="6" fillId="0" borderId="6" xfId="0" applyNumberFormat="1" applyFont="1" applyFill="1" applyBorder="1" applyAlignment="1">
      <alignment horizontal="center"/>
    </xf>
    <xf numFmtId="0" fontId="29" fillId="0" borderId="6" xfId="0" applyFont="1" applyFill="1" applyBorder="1" applyAlignment="1">
      <alignment wrapText="1"/>
    </xf>
    <xf numFmtId="0" fontId="29" fillId="0" borderId="6" xfId="0" applyFont="1" applyFill="1" applyBorder="1" applyAlignment="1">
      <alignment horizontal="center" wrapText="1"/>
    </xf>
    <xf numFmtId="164" fontId="29" fillId="0" borderId="6" xfId="0" applyNumberFormat="1" applyFont="1" applyFill="1" applyBorder="1" applyAlignment="1">
      <alignment vertical="center" wrapText="1"/>
    </xf>
    <xf numFmtId="0" fontId="4" fillId="0" borderId="7" xfId="0" applyFont="1" applyFill="1" applyBorder="1"/>
    <xf numFmtId="175" fontId="4" fillId="0" borderId="7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75" fontId="6" fillId="0" borderId="0" xfId="0" applyNumberFormat="1" applyFont="1" applyFill="1" applyAlignment="1">
      <alignment horizontal="center" wrapText="1"/>
    </xf>
    <xf numFmtId="175" fontId="4" fillId="0" borderId="6" xfId="0" applyNumberFormat="1" applyFont="1" applyFill="1" applyBorder="1" applyAlignment="1">
      <alignment horizontal="center" wrapText="1"/>
    </xf>
    <xf numFmtId="0" fontId="29" fillId="0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175" fontId="32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 wrapText="1" indent="2"/>
    </xf>
    <xf numFmtId="49" fontId="6" fillId="0" borderId="0" xfId="0" applyNumberFormat="1" applyFont="1" applyFill="1" applyBorder="1" applyAlignment="1">
      <alignment horizontal="left" vertical="top" wrapText="1" indent="4"/>
    </xf>
    <xf numFmtId="176" fontId="6" fillId="0" borderId="0" xfId="80" applyNumberFormat="1" applyFont="1" applyFill="1" applyBorder="1" applyAlignment="1">
      <alignment horizontal="center" vertical="top" wrapText="1"/>
    </xf>
    <xf numFmtId="175" fontId="6" fillId="0" borderId="0" xfId="80" applyNumberFormat="1" applyFont="1" applyFill="1" applyBorder="1" applyAlignment="1">
      <alignment horizontal="center" vertical="top" wrapText="1"/>
    </xf>
    <xf numFmtId="185" fontId="6" fillId="0" borderId="0" xfId="106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wrapText="1"/>
    </xf>
    <xf numFmtId="185" fontId="6" fillId="0" borderId="1" xfId="106" applyNumberFormat="1" applyFont="1" applyFill="1" applyBorder="1" applyAlignment="1">
      <alignment horizontal="center" vertical="top" wrapText="1"/>
    </xf>
    <xf numFmtId="175" fontId="6" fillId="0" borderId="1" xfId="80" applyNumberFormat="1" applyFont="1" applyFill="1" applyBorder="1" applyAlignment="1">
      <alignment horizontal="center" vertical="top" wrapText="1"/>
    </xf>
    <xf numFmtId="17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indent="3"/>
    </xf>
    <xf numFmtId="0" fontId="4" fillId="0" borderId="0" xfId="0" applyFont="1" applyFill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2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" fontId="6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1" fillId="0" borderId="6" xfId="80" applyFont="1" applyFill="1" applyBorder="1" applyAlignment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0" fillId="0" borderId="8" xfId="0" applyFont="1" applyFill="1" applyBorder="1" applyAlignment="1">
      <alignment horizontal="left" vertical="top" wrapText="1"/>
    </xf>
    <xf numFmtId="0" fontId="60" fillId="0" borderId="6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/>
    </xf>
    <xf numFmtId="0" fontId="4" fillId="0" borderId="0" xfId="0" applyFont="1" applyFill="1" applyBorder="1"/>
    <xf numFmtId="0" fontId="36" fillId="0" borderId="0" xfId="0" applyFont="1" applyFill="1" applyBorder="1"/>
    <xf numFmtId="0" fontId="4" fillId="0" borderId="2" xfId="0" applyFont="1" applyFill="1" applyBorder="1"/>
    <xf numFmtId="0" fontId="7" fillId="0" borderId="2" xfId="0" applyFont="1" applyFill="1" applyBorder="1"/>
    <xf numFmtId="0" fontId="4" fillId="0" borderId="2" xfId="0" applyFont="1" applyFill="1" applyBorder="1" applyAlignment="1">
      <alignment horizontal="center"/>
    </xf>
    <xf numFmtId="175" fontId="7" fillId="0" borderId="2" xfId="0" applyNumberFormat="1" applyFont="1" applyFill="1" applyBorder="1" applyAlignment="1">
      <alignment horizontal="center"/>
    </xf>
    <xf numFmtId="0" fontId="7" fillId="0" borderId="10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2" fontId="7" fillId="0" borderId="6" xfId="0" applyNumberFormat="1" applyFont="1" applyFill="1" applyBorder="1" applyAlignment="1">
      <alignment horizontal="right"/>
    </xf>
    <xf numFmtId="0" fontId="51" fillId="0" borderId="6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2" fontId="0" fillId="0" borderId="0" xfId="0" applyNumberFormat="1" applyFill="1"/>
    <xf numFmtId="0" fontId="29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center" vertical="center" wrapText="1"/>
    </xf>
    <xf numFmtId="175" fontId="8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indent="2"/>
    </xf>
    <xf numFmtId="0" fontId="29" fillId="0" borderId="0" xfId="0" applyFont="1" applyFill="1" applyAlignment="1">
      <alignment horizontal="left" vertical="center" indent="3"/>
    </xf>
    <xf numFmtId="0" fontId="29" fillId="0" borderId="0" xfId="0" applyFont="1" applyFill="1" applyAlignment="1">
      <alignment horizontal="left" vertical="center" indent="5"/>
    </xf>
    <xf numFmtId="0" fontId="29" fillId="0" borderId="1" xfId="0" applyFont="1" applyFill="1" applyBorder="1" applyAlignment="1">
      <alignment horizontal="left" vertical="center" indent="2"/>
    </xf>
    <xf numFmtId="175" fontId="6" fillId="0" borderId="1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vertical="center" wrapText="1"/>
    </xf>
    <xf numFmtId="175" fontId="6" fillId="0" borderId="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37" fillId="0" borderId="0" xfId="0" applyFont="1" applyFill="1"/>
    <xf numFmtId="0" fontId="52" fillId="0" borderId="0" xfId="107" applyFont="1" applyFill="1"/>
    <xf numFmtId="0" fontId="53" fillId="0" borderId="0" xfId="107" applyFont="1" applyFill="1"/>
    <xf numFmtId="185" fontId="55" fillId="0" borderId="0" xfId="106" applyNumberFormat="1" applyFont="1" applyFill="1"/>
    <xf numFmtId="185" fontId="54" fillId="0" borderId="0" xfId="106" applyNumberFormat="1" applyFont="1" applyFill="1"/>
    <xf numFmtId="184" fontId="0" fillId="0" borderId="0" xfId="0" applyNumberFormat="1" applyFill="1"/>
    <xf numFmtId="0" fontId="54" fillId="0" borderId="0" xfId="107" applyFont="1" applyFill="1"/>
    <xf numFmtId="0" fontId="32" fillId="0" borderId="0" xfId="0" applyFont="1" applyFill="1" applyBorder="1"/>
    <xf numFmtId="0" fontId="32" fillId="0" borderId="0" xfId="0" applyFont="1" applyFill="1" applyAlignment="1">
      <alignment wrapText="1"/>
    </xf>
    <xf numFmtId="0" fontId="32" fillId="0" borderId="0" xfId="0" applyFont="1" applyFill="1"/>
    <xf numFmtId="49" fontId="32" fillId="0" borderId="0" xfId="0" applyNumberFormat="1" applyFont="1" applyFill="1" applyAlignment="1">
      <alignment horizontal="left" indent="1"/>
    </xf>
    <xf numFmtId="49" fontId="32" fillId="0" borderId="0" xfId="0" applyNumberFormat="1" applyFont="1" applyFill="1" applyAlignment="1">
      <alignment horizontal="left" indent="3"/>
    </xf>
    <xf numFmtId="0" fontId="32" fillId="0" borderId="0" xfId="0" applyFont="1" applyFill="1" applyBorder="1" applyAlignment="1">
      <alignment wrapText="1"/>
    </xf>
    <xf numFmtId="175" fontId="29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76" fontId="0" fillId="0" borderId="0" xfId="0" applyNumberFormat="1" applyFill="1"/>
    <xf numFmtId="0" fontId="8" fillId="0" borderId="2" xfId="0" applyFont="1" applyFill="1" applyBorder="1" applyAlignment="1">
      <alignment vertical="top"/>
    </xf>
    <xf numFmtId="0" fontId="35" fillId="0" borderId="2" xfId="0" applyFont="1" applyFill="1" applyBorder="1" applyAlignment="1">
      <alignment horizontal="center"/>
    </xf>
    <xf numFmtId="0" fontId="38" fillId="0" borderId="8" xfId="0" applyFont="1" applyFill="1" applyBorder="1" applyAlignment="1">
      <alignment vertical="top"/>
    </xf>
    <xf numFmtId="0" fontId="38" fillId="0" borderId="8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 wrapText="1"/>
    </xf>
    <xf numFmtId="0" fontId="63" fillId="0" borderId="0" xfId="0" applyFont="1" applyFill="1"/>
    <xf numFmtId="184" fontId="6" fillId="0" borderId="0" xfId="106" applyNumberFormat="1" applyFont="1" applyFill="1" applyBorder="1" applyAlignment="1">
      <alignment horizontal="left" vertical="top" wrapText="1"/>
    </xf>
    <xf numFmtId="184" fontId="6" fillId="0" borderId="0" xfId="106" applyNumberFormat="1" applyFont="1" applyFill="1" applyBorder="1" applyAlignment="1">
      <alignment vertical="top" wrapText="1"/>
    </xf>
    <xf numFmtId="4" fontId="61" fillId="0" borderId="0" xfId="0" applyNumberFormat="1" applyFont="1" applyFill="1" applyBorder="1"/>
    <xf numFmtId="0" fontId="29" fillId="0" borderId="7" xfId="0" applyFont="1" applyFill="1" applyBorder="1" applyAlignment="1">
      <alignment wrapText="1"/>
    </xf>
    <xf numFmtId="0" fontId="29" fillId="0" borderId="7" xfId="0" applyFont="1" applyFill="1" applyBorder="1" applyAlignment="1">
      <alignment horizontal="center" wrapText="1"/>
    </xf>
    <xf numFmtId="0" fontId="30" fillId="0" borderId="7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175" fontId="4" fillId="0" borderId="0" xfId="0" applyNumberFormat="1" applyFont="1" applyFill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175" fontId="4" fillId="0" borderId="6" xfId="0" applyNumberFormat="1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vertical="center"/>
    </xf>
    <xf numFmtId="175" fontId="4" fillId="0" borderId="6" xfId="0" applyNumberFormat="1" applyFont="1" applyFill="1" applyBorder="1" applyAlignment="1">
      <alignment horizontal="center"/>
    </xf>
    <xf numFmtId="0" fontId="30" fillId="0" borderId="7" xfId="0" applyFont="1" applyFill="1" applyBorder="1" applyAlignment="1"/>
    <xf numFmtId="0" fontId="30" fillId="0" borderId="7" xfId="0" applyFont="1" applyFill="1" applyBorder="1" applyAlignment="1">
      <alignment vertical="top"/>
    </xf>
    <xf numFmtId="175" fontId="4" fillId="0" borderId="0" xfId="0" applyNumberFormat="1" applyFont="1" applyAlignment="1">
      <alignment horizontal="center" wrapText="1"/>
    </xf>
    <xf numFmtId="0" fontId="51" fillId="0" borderId="6" xfId="0" applyFont="1" applyBorder="1" applyAlignment="1">
      <alignment vertical="center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0" fillId="0" borderId="7" xfId="0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30" fillId="0" borderId="7" xfId="0" applyFont="1" applyFill="1" applyBorder="1" applyAlignment="1">
      <alignment horizontal="left" wrapText="1"/>
    </xf>
    <xf numFmtId="0" fontId="44" fillId="0" borderId="7" xfId="0" applyFont="1" applyFill="1" applyBorder="1" applyAlignment="1">
      <alignment horizontal="left" vertical="top" wrapText="1"/>
    </xf>
    <xf numFmtId="0" fontId="51" fillId="0" borderId="6" xfId="0" applyFont="1" applyFill="1" applyBorder="1" applyAlignment="1">
      <alignment vertical="center"/>
    </xf>
    <xf numFmtId="0" fontId="30" fillId="0" borderId="7" xfId="0" applyFont="1" applyFill="1" applyBorder="1" applyAlignment="1">
      <alignment horizontal="right"/>
    </xf>
    <xf numFmtId="0" fontId="30" fillId="0" borderId="7" xfId="0" applyFont="1" applyBorder="1" applyAlignment="1">
      <alignment horizontal="right"/>
    </xf>
    <xf numFmtId="0" fontId="44" fillId="0" borderId="7" xfId="0" applyFont="1" applyBorder="1" applyAlignment="1">
      <alignment wrapText="1"/>
    </xf>
    <xf numFmtId="0" fontId="44" fillId="0" borderId="0" xfId="0" applyFont="1" applyFill="1"/>
    <xf numFmtId="0" fontId="4" fillId="0" borderId="0" xfId="0" applyFont="1" applyFill="1"/>
    <xf numFmtId="0" fontId="44" fillId="0" borderId="0" xfId="0" applyFont="1"/>
    <xf numFmtId="0" fontId="4" fillId="0" borderId="0" xfId="0" applyFont="1"/>
    <xf numFmtId="0" fontId="44" fillId="0" borderId="7" xfId="0" applyFont="1" applyFill="1" applyBorder="1" applyAlignment="1">
      <alignment wrapText="1"/>
    </xf>
    <xf numFmtId="0" fontId="44" fillId="0" borderId="7" xfId="0" applyFont="1" applyFill="1" applyBorder="1" applyAlignment="1">
      <alignment horizontal="left"/>
    </xf>
    <xf numFmtId="0" fontId="51" fillId="0" borderId="0" xfId="80" applyFont="1" applyFill="1" applyBorder="1" applyAlignment="1">
      <alignment horizontal="left"/>
    </xf>
    <xf numFmtId="0" fontId="8" fillId="0" borderId="8" xfId="80" applyFont="1" applyFill="1" applyBorder="1" applyAlignment="1">
      <alignment horizontal="center" vertical="top" wrapText="1"/>
    </xf>
    <xf numFmtId="0" fontId="8" fillId="0" borderId="12" xfId="80" applyFont="1" applyFill="1" applyBorder="1" applyAlignment="1">
      <alignment horizontal="center" vertical="top" wrapText="1"/>
    </xf>
    <xf numFmtId="0" fontId="38" fillId="0" borderId="0" xfId="80" applyFont="1" applyFill="1" applyBorder="1" applyAlignment="1">
      <alignment horizontal="left" vertical="center" wrapText="1"/>
    </xf>
    <xf numFmtId="0" fontId="38" fillId="0" borderId="0" xfId="80" applyFont="1" applyBorder="1" applyAlignment="1">
      <alignment vertical="center" wrapText="1"/>
    </xf>
    <xf numFmtId="0" fontId="40" fillId="0" borderId="0" xfId="80" applyFont="1" applyBorder="1" applyAlignment="1">
      <alignment vertical="center" wrapText="1"/>
    </xf>
    <xf numFmtId="0" fontId="38" fillId="0" borderId="0" xfId="80" applyFont="1" applyBorder="1" applyAlignment="1">
      <alignment horizontal="left" vertical="center" wrapText="1"/>
    </xf>
    <xf numFmtId="0" fontId="40" fillId="0" borderId="0" xfId="80" applyFont="1" applyBorder="1" applyAlignment="1">
      <alignment horizontal="left" vertical="center" wrapText="1"/>
    </xf>
    <xf numFmtId="0" fontId="8" fillId="0" borderId="0" xfId="80" applyFont="1" applyFill="1" applyBorder="1" applyAlignment="1">
      <alignment horizontal="center" vertical="top" wrapText="1"/>
    </xf>
    <xf numFmtId="0" fontId="39" fillId="0" borderId="8" xfId="80" applyFont="1" applyFill="1" applyBorder="1" applyAlignment="1">
      <alignment horizontal="right"/>
    </xf>
    <xf numFmtId="0" fontId="38" fillId="0" borderId="0" xfId="80" applyFont="1" applyFill="1" applyBorder="1" applyAlignment="1">
      <alignment vertical="center" wrapText="1"/>
    </xf>
    <xf numFmtId="0" fontId="40" fillId="0" borderId="0" xfId="80" applyFont="1" applyFill="1" applyBorder="1" applyAlignment="1">
      <alignment vertical="center" wrapText="1"/>
    </xf>
    <xf numFmtId="0" fontId="40" fillId="0" borderId="0" xfId="80" applyFont="1" applyFill="1" applyBorder="1" applyAlignment="1">
      <alignment horizontal="left" vertical="center" wrapText="1"/>
    </xf>
    <xf numFmtId="0" fontId="38" fillId="0" borderId="0" xfId="80" applyFont="1" applyFill="1" applyAlignment="1">
      <alignment vertical="center"/>
    </xf>
    <xf numFmtId="4" fontId="51" fillId="0" borderId="0" xfId="80" applyNumberFormat="1" applyFont="1" applyFill="1" applyBorder="1" applyAlignment="1">
      <alignment horizontal="left"/>
    </xf>
    <xf numFmtId="0" fontId="47" fillId="0" borderId="0" xfId="0" applyFont="1" applyFill="1" applyBorder="1" applyAlignment="1">
      <alignment horizontal="left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51" fillId="0" borderId="6" xfId="80" applyFont="1" applyFill="1" applyBorder="1" applyAlignment="1">
      <alignment horizontal="left"/>
    </xf>
    <xf numFmtId="0" fontId="30" fillId="0" borderId="0" xfId="0" applyFont="1" applyFill="1" applyBorder="1" applyAlignment="1">
      <alignment horizontal="right" vertical="center" wrapText="1"/>
    </xf>
    <xf numFmtId="0" fontId="39" fillId="0" borderId="15" xfId="0" applyFont="1" applyFill="1" applyBorder="1" applyAlignment="1">
      <alignment horizontal="right" vertical="top" wrapText="1"/>
    </xf>
    <xf numFmtId="0" fontId="34" fillId="0" borderId="0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64" fillId="0" borderId="0" xfId="0" applyFont="1" applyFill="1" applyAlignment="1">
      <alignment horizontal="center"/>
    </xf>
    <xf numFmtId="0" fontId="39" fillId="0" borderId="8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right"/>
    </xf>
    <xf numFmtId="0" fontId="38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vertical="center"/>
    </xf>
    <xf numFmtId="0" fontId="34" fillId="0" borderId="8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right" vertical="top"/>
    </xf>
    <xf numFmtId="0" fontId="30" fillId="0" borderId="0" xfId="0" applyFont="1" applyFill="1" applyBorder="1" applyAlignment="1">
      <alignment horizontal="left" vertical="top" wrapText="1"/>
    </xf>
    <xf numFmtId="0" fontId="30" fillId="0" borderId="8" xfId="0" applyFont="1" applyFill="1" applyBorder="1" applyAlignment="1">
      <alignment horizontal="left" vertical="top" wrapText="1"/>
    </xf>
    <xf numFmtId="0" fontId="30" fillId="0" borderId="8" xfId="0" applyFont="1" applyFill="1" applyBorder="1" applyAlignment="1">
      <alignment horizontal="right" vertical="center" wrapText="1"/>
    </xf>
    <xf numFmtId="0" fontId="51" fillId="0" borderId="6" xfId="0" applyFont="1" applyFill="1" applyBorder="1" applyAlignment="1">
      <alignment horizontal="left" vertical="center"/>
    </xf>
    <xf numFmtId="0" fontId="51" fillId="0" borderId="6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117">
    <cellStyle name="_x000a_386grabber=S" xfId="108" xr:uid="{00000000-0005-0000-0000-000000000000}"/>
    <cellStyle name="1 indent" xfId="3" xr:uid="{00000000-0005-0000-0000-000001000000}"/>
    <cellStyle name="2 indents" xfId="4" xr:uid="{00000000-0005-0000-0000-000002000000}"/>
    <cellStyle name="3 indents" xfId="5" xr:uid="{00000000-0005-0000-0000-000003000000}"/>
    <cellStyle name="4 indents" xfId="6" xr:uid="{00000000-0005-0000-0000-000004000000}"/>
    <cellStyle name="5 indents" xfId="7" xr:uid="{00000000-0005-0000-0000-000005000000}"/>
    <cellStyle name="Celkem" xfId="8" xr:uid="{00000000-0005-0000-0000-000006000000}"/>
    <cellStyle name="Comma0" xfId="9" xr:uid="{00000000-0005-0000-0000-000007000000}"/>
    <cellStyle name="Currency0" xfId="10" xr:uid="{00000000-0005-0000-0000-000008000000}"/>
    <cellStyle name="Čiarka" xfId="106" builtinId="3"/>
    <cellStyle name="Čiarka 2" xfId="82" xr:uid="{00000000-0005-0000-0000-00000A000000}"/>
    <cellStyle name="Čiarka 2 2" xfId="83" xr:uid="{00000000-0005-0000-0000-00000B000000}"/>
    <cellStyle name="čiarky 2" xfId="11" xr:uid="{00000000-0005-0000-0000-00000C000000}"/>
    <cellStyle name="čiarky 3" xfId="12" xr:uid="{00000000-0005-0000-0000-00000D000000}"/>
    <cellStyle name="čiarky 3 2" xfId="13" xr:uid="{00000000-0005-0000-0000-00000E000000}"/>
    <cellStyle name="čiarky 3 2 2" xfId="84" xr:uid="{00000000-0005-0000-0000-00000F000000}"/>
    <cellStyle name="čiarky 3 3" xfId="14" xr:uid="{00000000-0005-0000-0000-000010000000}"/>
    <cellStyle name="čiarky 4" xfId="15" xr:uid="{00000000-0005-0000-0000-000011000000}"/>
    <cellStyle name="čiarky 4 2" xfId="16" xr:uid="{00000000-0005-0000-0000-000012000000}"/>
    <cellStyle name="čiarky 4 2 2" xfId="85" xr:uid="{00000000-0005-0000-0000-000013000000}"/>
    <cellStyle name="čiarky 4 3" xfId="86" xr:uid="{00000000-0005-0000-0000-000014000000}"/>
    <cellStyle name="Date" xfId="17" xr:uid="{00000000-0005-0000-0000-000015000000}"/>
    <cellStyle name="Datum" xfId="18" xr:uid="{00000000-0005-0000-0000-000016000000}"/>
    <cellStyle name="Euro" xfId="19" xr:uid="{00000000-0005-0000-0000-000017000000}"/>
    <cellStyle name="Excel Built-in Normal" xfId="79" xr:uid="{00000000-0005-0000-0000-000018000000}"/>
    <cellStyle name="Finanení0" xfId="20" xr:uid="{00000000-0005-0000-0000-000019000000}"/>
    <cellStyle name="Finanèní0" xfId="21" xr:uid="{00000000-0005-0000-0000-00001A000000}"/>
    <cellStyle name="Finanení0 2" xfId="87" xr:uid="{00000000-0005-0000-0000-00001B000000}"/>
    <cellStyle name="Finanení0 3" xfId="88" xr:uid="{00000000-0005-0000-0000-00001C000000}"/>
    <cellStyle name="Fixed" xfId="22" xr:uid="{00000000-0005-0000-0000-00001D000000}"/>
    <cellStyle name="Fixed (0)" xfId="23" xr:uid="{00000000-0005-0000-0000-00001E000000}"/>
    <cellStyle name="Fixed (1)" xfId="24" xr:uid="{00000000-0005-0000-0000-00001F000000}"/>
    <cellStyle name="Fixed (2)" xfId="25" xr:uid="{00000000-0005-0000-0000-000020000000}"/>
    <cellStyle name="Heading 1" xfId="26" xr:uid="{00000000-0005-0000-0000-000021000000}"/>
    <cellStyle name="Heading 2" xfId="27" xr:uid="{00000000-0005-0000-0000-000022000000}"/>
    <cellStyle name="Hipervínculo_IIF" xfId="28" xr:uid="{00000000-0005-0000-0000-000023000000}"/>
    <cellStyle name="imf-one decimal" xfId="29" xr:uid="{00000000-0005-0000-0000-000025000000}"/>
    <cellStyle name="imf-zero decimal" xfId="30" xr:uid="{00000000-0005-0000-0000-000026000000}"/>
    <cellStyle name="Millares [0]_BALPROGRAMA2001R" xfId="31" xr:uid="{00000000-0005-0000-0000-000027000000}"/>
    <cellStyle name="Millares_BALPROGRAMA2001R" xfId="32" xr:uid="{00000000-0005-0000-0000-000028000000}"/>
    <cellStyle name="Mina0" xfId="33" xr:uid="{00000000-0005-0000-0000-000029000000}"/>
    <cellStyle name="Mìna0" xfId="34" xr:uid="{00000000-0005-0000-0000-00002A000000}"/>
    <cellStyle name="Mina0 2" xfId="89" xr:uid="{00000000-0005-0000-0000-00002B000000}"/>
    <cellStyle name="Mina0 3" xfId="90" xr:uid="{00000000-0005-0000-0000-00002C000000}"/>
    <cellStyle name="Moneda [0]_BALPROGRAMA2001R" xfId="35" xr:uid="{00000000-0005-0000-0000-00002D000000}"/>
    <cellStyle name="Moneda_BALPROGRAMA2001R" xfId="36" xr:uid="{00000000-0005-0000-0000-00002E000000}"/>
    <cellStyle name="Navadno_Slo" xfId="37" xr:uid="{00000000-0005-0000-0000-00002F000000}"/>
    <cellStyle name="Nedefinován" xfId="38" xr:uid="{00000000-0005-0000-0000-000030000000}"/>
    <cellStyle name="Normal 11" xfId="39" xr:uid="{00000000-0005-0000-0000-000031000000}"/>
    <cellStyle name="Normal 13" xfId="110" xr:uid="{00000000-0005-0000-0000-000032000000}"/>
    <cellStyle name="Normal 2" xfId="105" xr:uid="{00000000-0005-0000-0000-000033000000}"/>
    <cellStyle name="Normal 3" xfId="91" xr:uid="{00000000-0005-0000-0000-000034000000}"/>
    <cellStyle name="Normal 4" xfId="109" xr:uid="{00000000-0005-0000-0000-000035000000}"/>
    <cellStyle name="Normal 45" xfId="102" xr:uid="{00000000-0005-0000-0000-000036000000}"/>
    <cellStyle name="Normal 8" xfId="40" xr:uid="{00000000-0005-0000-0000-000037000000}"/>
    <cellStyle name="Normal_be" xfId="111" xr:uid="{00000000-0005-0000-0000-000038000000}"/>
    <cellStyle name="Normálna" xfId="0" builtinId="0"/>
    <cellStyle name="Normálna 10" xfId="112" xr:uid="{00000000-0005-0000-0000-00003A000000}"/>
    <cellStyle name="Normálna 11" xfId="103" xr:uid="{00000000-0005-0000-0000-00003B000000}"/>
    <cellStyle name="Normálna 2" xfId="1" xr:uid="{00000000-0005-0000-0000-00003C000000}"/>
    <cellStyle name="Normálna 2 2" xfId="41" xr:uid="{00000000-0005-0000-0000-00003D000000}"/>
    <cellStyle name="Normálna 2 3" xfId="101" xr:uid="{00000000-0005-0000-0000-00003E000000}"/>
    <cellStyle name="Normálna 3" xfId="92" xr:uid="{00000000-0005-0000-0000-00003F000000}"/>
    <cellStyle name="Normálna 4" xfId="93" xr:uid="{00000000-0005-0000-0000-000040000000}"/>
    <cellStyle name="Normálna 5" xfId="100" xr:uid="{00000000-0005-0000-0000-000041000000}"/>
    <cellStyle name="Normálna 6" xfId="113" xr:uid="{00000000-0005-0000-0000-000042000000}"/>
    <cellStyle name="Normálna 7" xfId="104" xr:uid="{00000000-0005-0000-0000-000043000000}"/>
    <cellStyle name="normálne 10" xfId="42" xr:uid="{00000000-0005-0000-0000-000044000000}"/>
    <cellStyle name="normálne 13" xfId="43" xr:uid="{00000000-0005-0000-0000-000045000000}"/>
    <cellStyle name="normálne 2" xfId="44" xr:uid="{00000000-0005-0000-0000-000046000000}"/>
    <cellStyle name="Normálne 2 2" xfId="114" xr:uid="{00000000-0005-0000-0000-000047000000}"/>
    <cellStyle name="normálne 3" xfId="2" xr:uid="{00000000-0005-0000-0000-000048000000}"/>
    <cellStyle name="normálne 4" xfId="45" xr:uid="{00000000-0005-0000-0000-000049000000}"/>
    <cellStyle name="normálne 5" xfId="46" xr:uid="{00000000-0005-0000-0000-00004A000000}"/>
    <cellStyle name="normálne 5 2" xfId="47" xr:uid="{00000000-0005-0000-0000-00004B000000}"/>
    <cellStyle name="normálne 5 2 2" xfId="94" xr:uid="{00000000-0005-0000-0000-00004C000000}"/>
    <cellStyle name="normálne 5 3" xfId="48" xr:uid="{00000000-0005-0000-0000-00004D000000}"/>
    <cellStyle name="normálne 5_19_NPC_2012_2014_eu_cof" xfId="49" xr:uid="{00000000-0005-0000-0000-00004E000000}"/>
    <cellStyle name="normálne 6" xfId="50" xr:uid="{00000000-0005-0000-0000-00004F000000}"/>
    <cellStyle name="normálne 6 2" xfId="95" xr:uid="{00000000-0005-0000-0000-000050000000}"/>
    <cellStyle name="normálne 7" xfId="51" xr:uid="{00000000-0005-0000-0000-000051000000}"/>
    <cellStyle name="normálne 7 10" xfId="52" xr:uid="{00000000-0005-0000-0000-000052000000}"/>
    <cellStyle name="normálne 7 2 2" xfId="53" xr:uid="{00000000-0005-0000-0000-000053000000}"/>
    <cellStyle name="normálne 8" xfId="54" xr:uid="{00000000-0005-0000-0000-000054000000}"/>
    <cellStyle name="normálne 8 2" xfId="96" xr:uid="{00000000-0005-0000-0000-000055000000}"/>
    <cellStyle name="normálne 9_Tabulky IFP_casove rady-request_20111102_" xfId="55" xr:uid="{00000000-0005-0000-0000-000056000000}"/>
    <cellStyle name="normálne_annex tab 2,3,5" xfId="80" xr:uid="{00000000-0005-0000-0000-000057000000}"/>
    <cellStyle name="normálne_Plán emisiií ŠD 2006-2008" xfId="107" xr:uid="{00000000-0005-0000-0000-000058000000}"/>
    <cellStyle name="Normßl - Style1" xfId="56" xr:uid="{00000000-0005-0000-0000-000059000000}"/>
    <cellStyle name="Normßl - Style1 2" xfId="97" xr:uid="{00000000-0005-0000-0000-00005A000000}"/>
    <cellStyle name="percentá 16" xfId="81" xr:uid="{00000000-0005-0000-0000-00005B000000}"/>
    <cellStyle name="percentá 2" xfId="57" xr:uid="{00000000-0005-0000-0000-00005C000000}"/>
    <cellStyle name="Percentá 3" xfId="115" xr:uid="{00000000-0005-0000-0000-00005D000000}"/>
    <cellStyle name="Percentá 4" xfId="116" xr:uid="{00000000-0005-0000-0000-00005E000000}"/>
    <cellStyle name="percentage difference" xfId="58" xr:uid="{00000000-0005-0000-0000-00005F000000}"/>
    <cellStyle name="percentage difference one decimal" xfId="59" xr:uid="{00000000-0005-0000-0000-000060000000}"/>
    <cellStyle name="percentage difference zero decimal" xfId="60" xr:uid="{00000000-0005-0000-0000-000061000000}"/>
    <cellStyle name="Pevný" xfId="61" xr:uid="{00000000-0005-0000-0000-000062000000}"/>
    <cellStyle name="SAPBEXHLevel2" xfId="62" xr:uid="{00000000-0005-0000-0000-000063000000}"/>
    <cellStyle name="SAPBEXHLevel3" xfId="63" xr:uid="{00000000-0005-0000-0000-000064000000}"/>
    <cellStyle name="SAPBEXstdData" xfId="64" xr:uid="{00000000-0005-0000-0000-000065000000}"/>
    <cellStyle name="SAPBEXstdItem 3" xfId="98" xr:uid="{00000000-0005-0000-0000-000066000000}"/>
    <cellStyle name="Text" xfId="65" xr:uid="{00000000-0005-0000-0000-000067000000}"/>
    <cellStyle name="Total" xfId="99" xr:uid="{00000000-0005-0000-0000-000068000000}"/>
    <cellStyle name="Záhlaví 1" xfId="66" xr:uid="{00000000-0005-0000-0000-000069000000}"/>
    <cellStyle name="Záhlaví 2" xfId="67" xr:uid="{00000000-0005-0000-0000-00006A000000}"/>
    <cellStyle name="zero" xfId="68" xr:uid="{00000000-0005-0000-0000-00006B000000}"/>
    <cellStyle name="ДАТА" xfId="69" xr:uid="{00000000-0005-0000-0000-00006C000000}"/>
    <cellStyle name="ДЕНЕЖНЫЙ_BOPENGC" xfId="70" xr:uid="{00000000-0005-0000-0000-00006D000000}"/>
    <cellStyle name="ЗАГОЛОВОК1" xfId="71" xr:uid="{00000000-0005-0000-0000-00006E000000}"/>
    <cellStyle name="ЗАГОЛОВОК2" xfId="72" xr:uid="{00000000-0005-0000-0000-00006F000000}"/>
    <cellStyle name="ИТОГОВЫЙ" xfId="73" xr:uid="{00000000-0005-0000-0000-000070000000}"/>
    <cellStyle name="Обычный_BOPENGC" xfId="74" xr:uid="{00000000-0005-0000-0000-000071000000}"/>
    <cellStyle name="ПРОЦЕНТНЫЙ_BOPENGC" xfId="75" xr:uid="{00000000-0005-0000-0000-000072000000}"/>
    <cellStyle name="ТЕКСТ" xfId="76" xr:uid="{00000000-0005-0000-0000-000073000000}"/>
    <cellStyle name="ФИКСИРОВАННЫЙ" xfId="77" xr:uid="{00000000-0005-0000-0000-000074000000}"/>
    <cellStyle name="ФИНАНСОВЫЙ_BOPENGC" xfId="78" xr:uid="{00000000-0005-0000-0000-000075000000}"/>
  </cellStyles>
  <dxfs count="0"/>
  <tableStyles count="0" defaultTableStyle="TableStyleMedium2" defaultPivotStyle="PivotStyleLight16"/>
  <colors>
    <mruColors>
      <color rgb="FF2C9ADC"/>
      <color rgb="FFFF66FF"/>
      <color rgb="FFAAD3F2"/>
      <color rgb="FF9EF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4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47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Slovenia/SV%20MONITOR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REAL/CZYWP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WIN/Temporary%20Internet%20Files/OLKE156/Money/Monetary%20Conditions/mcichart_core_inf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SVN/BOP/REER%20and%20competitiveness/Competitivene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ocuments%20and%20Settings/lshoobridge/Local%20Settings/Temporary%20Internet%20Files/OLK10/Charts/Svk%20Charts%20Data%202005_curre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FIS/M-T%20fiscal%20June10%2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O2/MKD/REP/TABLES/red98/Mk-red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5_Vybor\EDV\2014_Zasadnutia\jun\Opatrenia%20RVS_20140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ocuments%20and%20Settings/dtzanninis/My%20Local%20Documents/Slovenia/CZE%20--%20Main%20Fiscal%20Fil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levka/Desktop/esa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DFS.mf.mfsr.sk\FileShare\IFP_NEW\6_VSEOBECNE\6_4_Ludia\Plevka\es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DFS.mf.mfsr.sk\FileShare\IFP_NEW\2_FISKAL\04_Konsolidacne_usilie_fis_impulz\01_Model\MASTER_FILE_PS_2024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DFS.mf.mfsr.sk\FileShare\IFP_NEW\5_MATERIALY\5_3_Strategicke_materialy\Program_stability\2024\Vstupy\Skutocnost_2023\ESAP2GOV_0200_A_V1.3b%202024-03-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REER/REERTOT99%20revis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84.389999389648438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101.33999633789063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1019.1599731445313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80.889999389648438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452.98001098632813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352.66000366210938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282.48001098632813</v>
          </cell>
          <cell r="C44" t="str">
            <v>n.a.</v>
          </cell>
          <cell r="D44">
            <v>64.580001831054688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184.85000610351563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  <sheetName val="SV BOP"/>
      <sheetName val="my_table"/>
      <sheetName val="staff_report_table"/>
      <sheetName val="Assu__summary"/>
      <sheetName val="Príloha__10_M"/>
      <sheetName val="SV_BOP"/>
      <sheetName val="REER"/>
      <sheetName val="C"/>
      <sheetName val="H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-6237.1207885742188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  <sheetName val="i-RE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  <sheetName val="i2-KA"/>
      <sheetName val="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  <sheetName val="Graf14_Graf15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  <sheetName val="Current"/>
      <sheetName val="Raw Data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  <sheetName val="daily calculations"/>
      <sheetName val="monthly"/>
      <sheetName val="readme"/>
      <sheetName val="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  <sheetName val="VR"/>
      <sheetName val="rozpočtu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  <sheetName val="SUMMARY"/>
      <sheetName val="Haver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  <sheetName val="Macroframework-Ver.1"/>
      <sheetName val="SUMMARY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  <sheetName val="Macroframework-Ver.1"/>
      <sheetName val="Check_Interest"/>
      <sheetName val="G(Disb_)"/>
      <sheetName val="Debt_scenario"/>
      <sheetName val="J(Priv_Cap)"/>
      <sheetName val="J(Fin__account)"/>
      <sheetName val="Macroframework-Ver_1"/>
      <sheetName val="Input_1-_Bas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  <sheetName val="budget-G"/>
      <sheetName val="Expenditures"/>
      <sheetName val="Revenues"/>
      <sheetName val="Check_Interest"/>
      <sheetName val="G(Disb_)"/>
      <sheetName val="Debt_scenario"/>
      <sheetName val="J(Priv_Cap)"/>
      <sheetName val="J(Fin__account)"/>
      <sheetName val="Macroframework-Ver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  <sheetName val="Input_IX11"/>
      <sheetName val="Input_VII11X"/>
      <sheetName val="Input_VIII11X"/>
      <sheetName val="MatrixQSK"/>
      <sheetName val="J(Priv_Cap)"/>
      <sheetName val="curren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  <sheetName val="SUMMARY"/>
      <sheetName val="e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atrenia_komentár"/>
      <sheetName val="Sekcia_IV_opatrenia"/>
      <sheetName val="Opatrenia_rozbitie(texty_spolu)"/>
      <sheetName val="Opatrenia_rozbitie_(texty)"/>
      <sheetName val="NOVA legislativa"/>
      <sheetName val="NOVA legislativa 2014"/>
      <sheetName val="Opatrenia_aktualne"/>
      <sheetName val="Opatrenia NPC (len ostatne)"/>
      <sheetName val="DANE_rozpocet_19%"/>
      <sheetName val="DANE_23%"/>
      <sheetName val="ostatne"/>
      <sheetName val="sumar"/>
      <sheetName val="sumar_23%"/>
      <sheetName val="Hárok1"/>
      <sheetName val="opatrenia_PS"/>
      <sheetName val="Opatrenia_VpDP_jun14"/>
      <sheetName val="Sumar 2014"/>
    </sheetNames>
    <sheetDataSet>
      <sheetData sheetId="0"/>
      <sheetData sheetId="1"/>
      <sheetData sheetId="2"/>
      <sheetData sheetId="3"/>
      <sheetData sheetId="4">
        <row r="2">
          <cell r="M2">
            <v>0.67</v>
          </cell>
        </row>
        <row r="3">
          <cell r="M3">
            <v>0.219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  <sheetName val="current"/>
      <sheetName val="Input_IX11"/>
      <sheetName val="Input_VII11X"/>
      <sheetName val="Input_VIII11X"/>
      <sheetName val="MatrixQS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  <sheetName val="NOVA legislativa"/>
      <sheetName val="curren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  <sheetName val="output"/>
      <sheetName val="NOVA legislat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  <sheetName val="projections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  <sheetName val="Prorač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  <sheetName val="Sheet1"/>
      <sheetName val="SUMMARY"/>
      <sheetName val="ARDAL_Loan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  <sheetName val="SUMMARY"/>
      <sheetName val="ARDAL_Loan"/>
      <sheetName val="RED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  <sheetName val="SUMMARY"/>
      <sheetName val="ARDAL_Loan"/>
      <sheetName val="g13_EU cerpanie  EU28"/>
      <sheetName val="Sel. Ind. Tb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  <sheetName val="Table 1"/>
      <sheetName val="SUMMARY"/>
      <sheetName val="ARDAL_Loan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  <sheetName val="RED4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  <sheetName val="Table"/>
      <sheetName val="Table_GEF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1 (2)"/>
      <sheetName val="Hárok1 (3)"/>
    </sheetNames>
    <sheetDataSet>
      <sheetData sheetId="0" refreshError="1"/>
      <sheetData sheetId="1">
        <row r="108">
          <cell r="T108">
            <v>-4.8934746579132904</v>
          </cell>
          <cell r="W108">
            <v>-5.9318185971826987</v>
          </cell>
          <cell r="X108">
            <v>-5.4155726039670666</v>
          </cell>
          <cell r="Y108">
            <v>-5.1745871567630104</v>
          </cell>
          <cell r="Z108">
            <v>-5.5285015649327995</v>
          </cell>
        </row>
        <row r="109">
          <cell r="T109">
            <v>-5.1964748461265788</v>
          </cell>
          <cell r="W109">
            <v>-5.8378773231626235</v>
          </cell>
          <cell r="X109">
            <v>-5.415290479702441</v>
          </cell>
          <cell r="Y109">
            <v>-5.5863948879854952</v>
          </cell>
          <cell r="Z109">
            <v>-5.9047590091648896</v>
          </cell>
        </row>
        <row r="110">
          <cell r="T110">
            <v>7.9557671495058796E-2</v>
          </cell>
          <cell r="W110">
            <v>-0.23277145140919442</v>
          </cell>
          <cell r="X110">
            <v>-0.21548523093723396</v>
          </cell>
          <cell r="Y110">
            <v>-1.8979679202184976E-2</v>
          </cell>
          <cell r="Z110">
            <v>4.9443129957031727E-2</v>
          </cell>
        </row>
        <row r="111">
          <cell r="T111">
            <v>0.22344251671822957</v>
          </cell>
          <cell r="W111">
            <v>0.13883017738911918</v>
          </cell>
          <cell r="X111">
            <v>0.21520310667260933</v>
          </cell>
          <cell r="Y111">
            <v>0.43078741042466839</v>
          </cell>
          <cell r="Z111">
            <v>0.32681431427505869</v>
          </cell>
        </row>
        <row r="116">
          <cell r="T116">
            <v>-6009.8130000000001</v>
          </cell>
        </row>
        <row r="117">
          <cell r="T117">
            <v>-6381.9360000000006</v>
          </cell>
        </row>
        <row r="118">
          <cell r="T118">
            <v>97.706999999999994</v>
          </cell>
        </row>
        <row r="119">
          <cell r="T119">
            <v>274.416</v>
          </cell>
        </row>
      </sheetData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1 (2)"/>
      <sheetName val="Hárok1 (3)"/>
    </sheetNames>
    <sheetDataSet>
      <sheetData sheetId="0"/>
      <sheetData sheetId="1"/>
      <sheetData sheetId="2">
        <row r="4">
          <cell r="T4">
            <v>52842.828999999998</v>
          </cell>
          <cell r="AB4">
            <v>43.027136545504078</v>
          </cell>
          <cell r="AC4">
            <v>40.998849279121352</v>
          </cell>
          <cell r="AD4">
            <v>40.528026195950403</v>
          </cell>
          <cell r="AE4">
            <v>39.716687391638914</v>
          </cell>
          <cell r="AF4">
            <v>38.992564117156533</v>
          </cell>
        </row>
        <row r="7">
          <cell r="T7">
            <v>15121.263000000001</v>
          </cell>
          <cell r="AB7">
            <v>12.312449203684356</v>
          </cell>
          <cell r="AC7">
            <v>11.599155065706315</v>
          </cell>
          <cell r="AD7">
            <v>11.403869576517231</v>
          </cell>
          <cell r="AE7">
            <v>10.950469562993021</v>
          </cell>
          <cell r="AF7">
            <v>10.643585887807173</v>
          </cell>
        </row>
        <row r="16">
          <cell r="T16">
            <v>9532.2469999999994</v>
          </cell>
          <cell r="AB16">
            <v>7.7616074123221441</v>
          </cell>
          <cell r="AC16">
            <v>7.9949718523894413</v>
          </cell>
          <cell r="AD16">
            <v>7.9366421570024395</v>
          </cell>
          <cell r="AE16">
            <v>7.8674747642294385</v>
          </cell>
          <cell r="AF16">
            <v>7.872770982774183</v>
          </cell>
        </row>
        <row r="25">
          <cell r="T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T26">
            <v>18876.288</v>
          </cell>
          <cell r="AB26">
            <v>15.369968576971155</v>
          </cell>
          <cell r="AC26">
            <v>15.605580044416097</v>
          </cell>
          <cell r="AD26">
            <v>15.532910650390471</v>
          </cell>
          <cell r="AE26">
            <v>15.727135006877138</v>
          </cell>
          <cell r="AF26">
            <v>15.756933881712873</v>
          </cell>
        </row>
        <row r="35">
          <cell r="T35">
            <v>1197.82</v>
          </cell>
          <cell r="AB35">
            <v>0.97532183027020913</v>
          </cell>
          <cell r="AC35">
            <v>0.88100626378130875</v>
          </cell>
          <cell r="AD35">
            <v>0.80182850720357279</v>
          </cell>
          <cell r="AE35">
            <v>0.61646531537456839</v>
          </cell>
          <cell r="AF35">
            <v>0.55535804167662417</v>
          </cell>
        </row>
        <row r="43">
          <cell r="T43">
            <v>58852.641999999993</v>
          </cell>
          <cell r="AB43">
            <v>47.920611203417359</v>
          </cell>
          <cell r="AC43">
            <v>46.930667876304057</v>
          </cell>
          <cell r="AD43">
            <v>45.943598799917481</v>
          </cell>
          <cell r="AE43">
            <v>44.891274548401931</v>
          </cell>
          <cell r="AF43">
            <v>44.521065682089336</v>
          </cell>
        </row>
        <row r="44">
          <cell r="S44">
            <v>0.42355892181209709</v>
          </cell>
          <cell r="Z44">
            <v>44.521065682089336</v>
          </cell>
        </row>
        <row r="46">
          <cell r="T46">
            <v>13514.562</v>
          </cell>
          <cell r="AB46">
            <v>11.00419707897699</v>
          </cell>
          <cell r="AC46">
            <v>10.848144546088404</v>
          </cell>
          <cell r="AD46">
            <v>10.482904836920776</v>
          </cell>
          <cell r="AE46">
            <v>10.400862161386296</v>
          </cell>
          <cell r="AF46">
            <v>10.310482538919819</v>
          </cell>
        </row>
        <row r="49">
          <cell r="T49">
            <v>6881.2169999999996</v>
          </cell>
          <cell r="AB49">
            <v>5.6030131062484161</v>
          </cell>
          <cell r="AC49">
            <v>6.1673908020759933</v>
          </cell>
          <cell r="AD49">
            <v>5.6663960363535635</v>
          </cell>
          <cell r="AE49">
            <v>5.6517962549538145</v>
          </cell>
          <cell r="AF49">
            <v>5.5183364100501917</v>
          </cell>
        </row>
        <row r="53">
          <cell r="T53">
            <v>4078.3989999999999</v>
          </cell>
          <cell r="AB53">
            <v>3.3208258146066947</v>
          </cell>
          <cell r="AC53">
            <v>1.4579949596785082</v>
          </cell>
          <cell r="AD53">
            <v>0.93793209183458282</v>
          </cell>
          <cell r="AE53">
            <v>0.79572162156385495</v>
          </cell>
          <cell r="AF53">
            <v>0.77209263618299584</v>
          </cell>
        </row>
        <row r="60">
          <cell r="T60">
            <v>1420.73</v>
          </cell>
          <cell r="AB60">
            <v>1.1568257199911458</v>
          </cell>
          <cell r="AC60">
            <v>1.4316301378970493</v>
          </cell>
          <cell r="AD60">
            <v>1.5524892194334035</v>
          </cell>
          <cell r="AE60">
            <v>1.6478977858399604</v>
          </cell>
          <cell r="AF60">
            <v>1.9055486687868395</v>
          </cell>
        </row>
        <row r="62">
          <cell r="T62">
            <v>24185.499</v>
          </cell>
          <cell r="AB62">
            <v>19.692979872333336</v>
          </cell>
          <cell r="AC62">
            <v>20.342084837067596</v>
          </cell>
          <cell r="AD62">
            <v>20.596952146025245</v>
          </cell>
          <cell r="AE62">
            <v>20.642530324123747</v>
          </cell>
          <cell r="AF62">
            <v>20.59468042380653</v>
          </cell>
        </row>
        <row r="67">
          <cell r="T67">
            <v>267.49099999999999</v>
          </cell>
          <cell r="AB67">
            <v>0.21780385341771596</v>
          </cell>
          <cell r="AC67">
            <v>0.21036009746348208</v>
          </cell>
          <cell r="AD67">
            <v>0.19699326777411363</v>
          </cell>
          <cell r="AE67">
            <v>0.19045140450544731</v>
          </cell>
          <cell r="AF67">
            <v>0.18671398406537307</v>
          </cell>
        </row>
        <row r="78">
          <cell r="T78">
            <v>4177.9570000000003</v>
          </cell>
          <cell r="AB78">
            <v>3.4018906580539925</v>
          </cell>
          <cell r="AC78">
            <v>3.7679599553577701</v>
          </cell>
          <cell r="AD78">
            <v>3.8124684391289825</v>
          </cell>
          <cell r="AE78">
            <v>3.7846325473340459</v>
          </cell>
          <cell r="AF78">
            <v>3.8824990359968377</v>
          </cell>
        </row>
        <row r="85">
          <cell r="T85">
            <v>5765.5739999999996</v>
          </cell>
          <cell r="AB85">
            <v>4.6946036852267712</v>
          </cell>
          <cell r="AC85">
            <v>3.6755350903824673</v>
          </cell>
          <cell r="AD85">
            <v>4.0299392264437639</v>
          </cell>
          <cell r="AE85">
            <v>2.9251583384772921</v>
          </cell>
          <cell r="AF85">
            <v>2.6492581228282259</v>
          </cell>
        </row>
        <row r="88">
          <cell r="T88">
            <v>743.80200000000002</v>
          </cell>
          <cell r="AB88">
            <v>0.6056388505774174</v>
          </cell>
          <cell r="AC88">
            <v>0.78591075367446894</v>
          </cell>
          <cell r="AD88">
            <v>0.55128149960160633</v>
          </cell>
          <cell r="AE88">
            <v>0.40632314014369336</v>
          </cell>
          <cell r="AF88">
            <v>0.39776015265966724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_pouzitia"/>
      <sheetName val="EB_kumulativne odchylky_AVG"/>
      <sheetName val="EB_kumulativne odchylky_SUM"/>
      <sheetName val="Rast_real_prijmov_JS"/>
      <sheetName val="Rast_pot_prijmov"/>
      <sheetName val="EB_EK"/>
      <sheetName val="Rozp. proces - Harmonogram"/>
      <sheetName val="EB_Kalkulacka"/>
      <sheetName val="SS_EK"/>
      <sheetName val="Fiscal_stance"/>
      <sheetName val="Makro"/>
      <sheetName val="MMF+OS"/>
      <sheetName val="Inputy EB_EK_FK"/>
      <sheetName val="EB(EK)_Calculation"/>
      <sheetName val="Výdavky financované z EU"/>
      <sheetName val="SS_FK"/>
      <sheetName val="Strukturalne saldo_EK_vs_MFSR"/>
      <sheetName val="One-off"/>
      <sheetName val="Cyklicka Zlo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N5">
            <v>-0.12321646887906471</v>
          </cell>
          <cell r="O5">
            <v>-0.13133667452777256</v>
          </cell>
          <cell r="P5">
            <v>0.28041426662849706</v>
          </cell>
          <cell r="Q5">
            <v>0.37118983917612686</v>
          </cell>
          <cell r="R5">
            <v>0.30285161507001196</v>
          </cell>
        </row>
        <row r="6">
          <cell r="P6">
            <v>0</v>
          </cell>
          <cell r="Q6">
            <v>0</v>
          </cell>
          <cell r="R6">
            <v>0</v>
          </cell>
        </row>
      </sheetData>
      <sheetData sheetId="9"/>
      <sheetData sheetId="10"/>
      <sheetData sheetId="11"/>
      <sheetData sheetId="12">
        <row r="10">
          <cell r="N10">
            <v>6.1186916684900616</v>
          </cell>
        </row>
        <row r="12">
          <cell r="N12">
            <v>122812.795</v>
          </cell>
          <cell r="O12">
            <v>131428.91800000001</v>
          </cell>
          <cell r="P12">
            <v>140363.68</v>
          </cell>
          <cell r="Q12">
            <v>146957.17300000001</v>
          </cell>
          <cell r="R12">
            <v>152678.44099999999</v>
          </cell>
        </row>
        <row r="13">
          <cell r="N13">
            <v>4.9821288315196003E-3</v>
          </cell>
          <cell r="O13">
            <v>5.3104608419811987E-3</v>
          </cell>
          <cell r="P13">
            <v>-1.1338257070598058E-2</v>
          </cell>
          <cell r="Q13">
            <v>-1.5008672271136064E-2</v>
          </cell>
          <cell r="R13">
            <v>-1.2245487766883213E-2</v>
          </cell>
        </row>
      </sheetData>
      <sheetData sheetId="13"/>
      <sheetData sheetId="14">
        <row r="5">
          <cell r="P5">
            <v>3080.5790000000002</v>
          </cell>
        </row>
        <row r="6">
          <cell r="P6">
            <v>2200.38</v>
          </cell>
          <cell r="Q6">
            <v>1262.451</v>
          </cell>
          <cell r="R6">
            <v>1000.6769999999999</v>
          </cell>
          <cell r="S6">
            <v>585.44299999999998</v>
          </cell>
          <cell r="T6">
            <v>227.274</v>
          </cell>
        </row>
        <row r="7">
          <cell r="P7">
            <v>880.19900000000007</v>
          </cell>
          <cell r="Q7">
            <v>1237.4019999999998</v>
          </cell>
          <cell r="R7">
            <v>1323.9879999999998</v>
          </cell>
          <cell r="S7">
            <v>1692.4869999999999</v>
          </cell>
          <cell r="T7">
            <v>1436.2429999999999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_2023"/>
      <sheetName val="VAL_2022"/>
      <sheetName val="VAL_2021"/>
      <sheetName val="Parameters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  <sheetDataSet>
      <sheetData sheetId="0"/>
      <sheetData sheetId="1"/>
      <sheetData sheetId="2"/>
      <sheetData sheetId="3"/>
      <sheetData sheetId="4">
        <row r="82">
          <cell r="G82">
            <v>24705.182000000001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  <cell r="C11" t="str">
            <v>Mar90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  <cell r="C14" t="str">
            <v>Jun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  <cell r="C17" t="str">
            <v>Sep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  <cell r="C20" t="str">
            <v>Dec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  <cell r="C23" t="str">
            <v>Mar91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  <cell r="C26" t="str">
            <v>Jun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  <cell r="C29" t="str">
            <v>Sep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  <cell r="C32" t="str">
            <v>Dec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  <cell r="C35" t="str">
            <v>Mar92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  <cell r="C38" t="str">
            <v>Jun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  <cell r="C41" t="str">
            <v>Sep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  <cell r="C44" t="str">
            <v>Dec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  <cell r="C47" t="str">
            <v>Mar93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  <cell r="C50" t="str">
            <v>Jun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  <cell r="C53" t="str">
            <v>Sep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  <cell r="C56" t="str">
            <v>Dec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  <cell r="C59" t="str">
            <v>Mar94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  <cell r="C62" t="str">
            <v>Jun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  <cell r="C65" t="str">
            <v>Sep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  <cell r="C68" t="str">
            <v>Dec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  <cell r="C71" t="str">
            <v>Mar95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  <cell r="C74" t="str">
            <v>Jun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B208" t="str">
            <v>+</v>
          </cell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B209" t="str">
            <v>+</v>
          </cell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B210" t="str">
            <v>+</v>
          </cell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211" t="str">
            <v>+</v>
          </cell>
          <cell r="BB211">
            <v>132.42813896018779</v>
          </cell>
          <cell r="BR211">
            <v>115.24376319109841</v>
          </cell>
        </row>
        <row r="212">
          <cell r="B212" t="str">
            <v>+</v>
          </cell>
          <cell r="BB212">
            <v>133.55623384377358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  <sheetName val="WEO_Ass"/>
      <sheetName val="vul-ind_SRversion"/>
      <sheetName val="vul-ind_PDRversion"/>
      <sheetName val="BOP_Stress_"/>
      <sheetName val="Inv__Income"/>
      <sheetName val="SA-Tab_27"/>
      <sheetName val="SA-Tab_28"/>
      <sheetName val="SA_Tab_29"/>
      <sheetName val="SA_Tab_30"/>
      <sheetName val="Oper_Budg_"/>
      <sheetName val="Old_Summ_BoP"/>
      <sheetName val="Old_Brf-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  <sheetName val="my_table"/>
      <sheetName val="Assu__summary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76"/>
      <sheetName val="[MFLOW96.XLS]_WIN_TEMP_MFLOW9_2"/>
      <sheetName val="[MFLOW96.XLS]_WIN_TEMP_MFLOW9_3"/>
      <sheetName val="[MFLOW96.XLS]_WIN_TEMP_MFLOW9_4"/>
      <sheetName val="[MFLOW96.XLS]_WIN_TEMP_MFLOW9_5"/>
      <sheetName val="[MFLOW96.XLS]\WIN\TEMP\MFLOW96."/>
      <sheetName val="[MFLOW96.XLS]_WIN_TEMP_MFLOW9_6"/>
      <sheetName val="[MFLOW96.XLS]_WIN_TEMP_MFLOW_2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1"/>
      <sheetName val="[MFLOW96.XLS]_WIN_TEMP_MFLOW_13"/>
      <sheetName val="[MFLOW96.XLS]_WIN_TEMP_MFLOW_12"/>
      <sheetName val="[MFLOW96.XLS]_WIN_TEMP_MFLOW_16"/>
      <sheetName val="[MFLOW96.XLS]_WIN_TEMP_MFLOW_14"/>
      <sheetName val="[MFLOW96.XLS]_WIN_TEMP_MFLOW_15"/>
      <sheetName val="[MFLOW96.XLS]_WIN_TEMP_MFLOW_17"/>
      <sheetName val="[MFLOW96.XLS]_WIN_TEMP_MFLOW_20"/>
      <sheetName val="[MFLOW96.XLS]_WIN_TEMP_MFLOW_18"/>
      <sheetName val="[MFLOW96.XLS]_WIN_TEMP_MFLOW_19"/>
      <sheetName val="[MFLOW96.XLS]_WIN_TEMP_MFLOW_21"/>
      <sheetName val="[MFLOW96.XLS]_WIN_TEMP_MFLOW_22"/>
      <sheetName val="[MFLOW96.XLS]_WIN_TEMP_MFLOW_23"/>
      <sheetName val="[MFLOW96.XLS]_WIN_TEMP_MFLOW_24"/>
      <sheetName val="[MFLOW96.XLS]_WIN_TEMP_MFLOW_26"/>
      <sheetName val="[MFLOW96.XLS]_WIN_TEMP_MFLOW_27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2"/>
      <sheetName val="[MFLOW96.XLS]_WIN_TEMP_MFLOW_33"/>
      <sheetName val="[MFLOW96.XLS]_WIN_TEMP_MFLOW_34"/>
      <sheetName val="[MFLOW96.XLS]_WIN_TEMP_MFLOW_37"/>
      <sheetName val="[MFLOW96.XLS]_WIN_TEMP_MFLOW_35"/>
      <sheetName val="[MFLOW96.XLS]_WIN_TEMP_MFLOW_36"/>
      <sheetName val="[MFLOW96.XLS]_WIN_TEMP_MFLOW_39"/>
      <sheetName val="[MFLOW96.XLS]_WIN_TEMP_MFLOW_38"/>
      <sheetName val="[MFLOW96.XLS]_WIN_TEMP_MFLOW_41"/>
      <sheetName val="[MFLOW96.XLS]_WIN_TEMP_MFLOW_40"/>
      <sheetName val="[MFLOW96.XLS]_WIN_TEMP_MFLOW_42"/>
      <sheetName val="[MFLOW96.XLS]_WIN_TEMP_MFLOW_45"/>
      <sheetName val="[MFLOW96.XLS]_WIN_TEMP_MFLOW_43"/>
      <sheetName val="[MFLOW96.XLS]_WIN_TEMP_MFLOW_44"/>
      <sheetName val="[MFLOW96.XLS]_WIN_TEMP_MFLOW_46"/>
      <sheetName val="[MFLOW96.XLS]_WIN_TEMP_MFLOW_48"/>
      <sheetName val="[MFLOW96.XLS]_WIN_TEMP_MFLOW_47"/>
      <sheetName val="[MFLOW96.XLS]_WIN_TEMP_MFLOW_49"/>
      <sheetName val="[MFLOW96.XLS]_WIN_TEMP_MFLOW_50"/>
      <sheetName val="[MFLOW96.XLS]_WIN_TEMP_MFLOW_53"/>
      <sheetName val="[MFLOW96.XLS]_WIN_TEMP_MFLOW_51"/>
      <sheetName val="[MFLOW96.XLS]_WIN_TEMP_MFLOW_52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59"/>
      <sheetName val="[MFLOW96.XLS]_WIN_TEMP_MFLOW_69"/>
      <sheetName val="[MFLOW96.XLS]_WIN_TEMP_MFLOW_60"/>
      <sheetName val="[MFLOW96.XLS]_WIN_TEMP_MFLOW_61"/>
      <sheetName val="[MFLOW96.XLS]_WIN_TEMP_MFLOW_62"/>
      <sheetName val="[MFLOW96.XLS]_WIN_TEMP_MFLOW_64"/>
      <sheetName val="[MFLOW96.XLS]_WIN_TEMP_MFLOW_63"/>
      <sheetName val="[MFLOW96.XLS]_WIN_TEMP_MFLOW_66"/>
      <sheetName val="[MFLOW96.XLS]_WIN_TEMP_MFLOW_65"/>
      <sheetName val="[MFLOW96.XLS]_WIN_TEMP_MFLOW_67"/>
      <sheetName val="[MFLOW96.XLS]_WIN_TEMP_MFLOW_68"/>
      <sheetName val="[MFLOW96.XLS]_WIN_TEMP_MFLOW_70"/>
      <sheetName val="[MFLOW96.XLS]_WIN_TEMP_MFLOW_72"/>
      <sheetName val="[MFLOW96.XLS]_WIN_TEMP_MFLOW_71"/>
      <sheetName val="[MFLOW96.XLS]_WIN_TEMP_MFLOW_74"/>
      <sheetName val="[MFLOW96.XLS]_WIN_TEMP_MFLOW_73"/>
      <sheetName val="[MFLOW96.XLS]_WIN_TEMP_MFLOW_75"/>
      <sheetName val="[MFLOW96.XLS]_WIN_TEMP_MFLOW_77"/>
      <sheetName val="[MFLOW96.XLS]_WIN_TEMP_MFLOW_78"/>
      <sheetName val="[MFLOW96.XLS]_WIN_TEMP_MFLOW_79"/>
      <sheetName val="[MFLOW96.XLS]_WIN_TEMP_MFLOW_80"/>
      <sheetName val="[MFLOW96.XLS]_WIN_TEMP_MFLOW_82"/>
      <sheetName val="[MFLOW96.XLS]_WIN_TEMP_MFLOW_8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showGridLines="0" tabSelected="1" zoomScaleNormal="100" workbookViewId="0">
      <selection sqref="A1:G1"/>
    </sheetView>
  </sheetViews>
  <sheetFormatPr defaultColWidth="9.140625" defaultRowHeight="16.5" x14ac:dyDescent="0.3"/>
  <cols>
    <col min="1" max="1" width="33.7109375" style="8" customWidth="1"/>
    <col min="2" max="16384" width="9.140625" style="8"/>
  </cols>
  <sheetData>
    <row r="1" spans="1:14" ht="17.25" thickBot="1" x14ac:dyDescent="0.35">
      <c r="A1" s="311" t="s">
        <v>295</v>
      </c>
      <c r="B1" s="311"/>
      <c r="C1" s="311"/>
      <c r="D1" s="311"/>
      <c r="E1" s="311"/>
      <c r="F1" s="311"/>
      <c r="G1" s="311"/>
      <c r="H1" s="93"/>
    </row>
    <row r="2" spans="1:14" x14ac:dyDescent="0.3">
      <c r="A2" s="312"/>
      <c r="B2" s="314" t="s">
        <v>4</v>
      </c>
      <c r="C2" s="28">
        <v>2023</v>
      </c>
      <c r="D2" s="28">
        <v>2023</v>
      </c>
      <c r="E2" s="28">
        <v>2024</v>
      </c>
      <c r="F2" s="28">
        <v>2025</v>
      </c>
      <c r="G2" s="28">
        <v>2026</v>
      </c>
      <c r="H2" s="28">
        <v>2027</v>
      </c>
      <c r="I2"/>
      <c r="J2"/>
      <c r="K2"/>
      <c r="L2"/>
      <c r="M2"/>
      <c r="N2"/>
    </row>
    <row r="3" spans="1:14" ht="17.25" thickBot="1" x14ac:dyDescent="0.35">
      <c r="A3" s="313"/>
      <c r="B3" s="315"/>
      <c r="C3" s="48" t="s">
        <v>100</v>
      </c>
      <c r="D3" s="49" t="s">
        <v>296</v>
      </c>
      <c r="E3" s="49" t="s">
        <v>296</v>
      </c>
      <c r="F3" s="49" t="s">
        <v>296</v>
      </c>
      <c r="G3" s="49" t="s">
        <v>296</v>
      </c>
      <c r="H3" s="115" t="s">
        <v>296</v>
      </c>
    </row>
    <row r="4" spans="1:14" x14ac:dyDescent="0.3">
      <c r="A4" s="170" t="s">
        <v>101</v>
      </c>
      <c r="B4" s="171" t="s">
        <v>102</v>
      </c>
      <c r="C4" s="16">
        <v>93.994613000000001</v>
      </c>
      <c r="D4" s="16">
        <v>1.5964549711514</v>
      </c>
      <c r="E4" s="16">
        <v>1.9592356125100574</v>
      </c>
      <c r="F4" s="16">
        <v>3.0675846128280337</v>
      </c>
      <c r="G4" s="16">
        <v>2.2293335304470308</v>
      </c>
      <c r="H4" s="16">
        <v>1.645643166236832</v>
      </c>
      <c r="J4" s="16"/>
    </row>
    <row r="5" spans="1:14" x14ac:dyDescent="0.3">
      <c r="A5" s="170" t="s">
        <v>551</v>
      </c>
      <c r="B5" s="171" t="s">
        <v>102</v>
      </c>
      <c r="C5" s="16">
        <v>122.81279499999999</v>
      </c>
      <c r="D5" s="16">
        <v>11.890066562005099</v>
      </c>
      <c r="E5" s="16">
        <v>7.0156558638535982</v>
      </c>
      <c r="F5" s="16">
        <v>6.7981702742186956</v>
      </c>
      <c r="G5" s="16">
        <v>4.6974354964262499</v>
      </c>
      <c r="H5" s="16">
        <v>3.8931532211986308</v>
      </c>
      <c r="I5" s="50"/>
      <c r="J5" s="50"/>
    </row>
    <row r="6" spans="1:14" x14ac:dyDescent="0.3">
      <c r="A6" s="317" t="s">
        <v>297</v>
      </c>
      <c r="B6" s="317"/>
      <c r="C6" s="317"/>
      <c r="D6" s="317"/>
      <c r="E6" s="317"/>
      <c r="F6" s="317"/>
      <c r="G6" s="317"/>
      <c r="H6" s="317"/>
    </row>
    <row r="7" spans="1:14" x14ac:dyDescent="0.3">
      <c r="A7" s="27" t="s">
        <v>298</v>
      </c>
      <c r="B7" s="175" t="s">
        <v>63</v>
      </c>
      <c r="C7" s="16">
        <v>52.205883</v>
      </c>
      <c r="D7" s="16">
        <v>-3.15533521321901</v>
      </c>
      <c r="E7" s="16">
        <v>2.2520851694296482</v>
      </c>
      <c r="F7" s="16">
        <v>2.233353663806767</v>
      </c>
      <c r="G7" s="16">
        <v>1.8905245035901714</v>
      </c>
      <c r="H7" s="16">
        <v>1.6714894609959998</v>
      </c>
    </row>
    <row r="8" spans="1:14" x14ac:dyDescent="0.3">
      <c r="A8" s="27" t="s">
        <v>409</v>
      </c>
      <c r="B8" s="175" t="s">
        <v>63</v>
      </c>
      <c r="C8" s="16">
        <v>15.801614000000001</v>
      </c>
      <c r="D8" s="16">
        <v>-0.64471847632735502</v>
      </c>
      <c r="E8" s="16">
        <v>1.9299492696436271</v>
      </c>
      <c r="F8" s="16">
        <v>1.1897157234012523</v>
      </c>
      <c r="G8" s="16">
        <v>0.80145489110614587</v>
      </c>
      <c r="H8" s="16">
        <v>-0.54330107094544555</v>
      </c>
    </row>
    <row r="9" spans="1:14" x14ac:dyDescent="0.3">
      <c r="A9" s="27" t="s">
        <v>299</v>
      </c>
      <c r="B9" s="175" t="s">
        <v>289</v>
      </c>
      <c r="C9" s="16">
        <v>20.967419</v>
      </c>
      <c r="D9" s="16">
        <v>10.592785952090599</v>
      </c>
      <c r="E9" s="16">
        <v>-1.5673558462867776</v>
      </c>
      <c r="F9" s="16">
        <v>10.761802023911549</v>
      </c>
      <c r="G9" s="16">
        <v>-1.411469036121149</v>
      </c>
      <c r="H9" s="16">
        <v>-3.8394191336083128</v>
      </c>
    </row>
    <row r="10" spans="1:14" ht="27" x14ac:dyDescent="0.3">
      <c r="A10" s="27" t="s">
        <v>300</v>
      </c>
      <c r="B10" s="175" t="s">
        <v>301</v>
      </c>
      <c r="C10" s="168">
        <v>-2.3245740000000001</v>
      </c>
      <c r="D10" s="168">
        <v>-2.47309279309443</v>
      </c>
      <c r="E10" s="168">
        <v>1.3644395102795819</v>
      </c>
      <c r="F10" s="168">
        <v>1.9892272696148456</v>
      </c>
      <c r="G10" s="168">
        <v>1.9458478290599017</v>
      </c>
      <c r="H10" s="168">
        <v>1.914344504846998</v>
      </c>
    </row>
    <row r="11" spans="1:14" x14ac:dyDescent="0.3">
      <c r="A11" s="27" t="s">
        <v>302</v>
      </c>
      <c r="B11" s="175" t="s">
        <v>303</v>
      </c>
      <c r="C11" s="16">
        <v>89.039664999999999</v>
      </c>
      <c r="D11" s="16">
        <v>-1.3751757148969701</v>
      </c>
      <c r="E11" s="16">
        <v>2.7727504149922089</v>
      </c>
      <c r="F11" s="16">
        <v>3.1194367862004579</v>
      </c>
      <c r="G11" s="16">
        <v>4.4577857628242734</v>
      </c>
      <c r="H11" s="16">
        <v>4.4996741192630862</v>
      </c>
      <c r="I11" s="7"/>
    </row>
    <row r="12" spans="1:14" x14ac:dyDescent="0.3">
      <c r="A12" s="27" t="s">
        <v>304</v>
      </c>
      <c r="B12" s="175" t="s">
        <v>305</v>
      </c>
      <c r="C12" s="16">
        <v>82.014977000000002</v>
      </c>
      <c r="D12" s="16">
        <v>-7.5542539116712399</v>
      </c>
      <c r="E12" s="16">
        <v>6.3456605153852319</v>
      </c>
      <c r="F12" s="16">
        <v>4.7454230170216771</v>
      </c>
      <c r="G12" s="16">
        <v>3.1321680625864268</v>
      </c>
      <c r="H12" s="16">
        <v>2.94372594245218</v>
      </c>
      <c r="I12" s="7"/>
    </row>
    <row r="13" spans="1:14" x14ac:dyDescent="0.3">
      <c r="A13" s="317" t="s">
        <v>306</v>
      </c>
      <c r="B13" s="317"/>
      <c r="C13" s="317"/>
      <c r="D13" s="317"/>
      <c r="E13" s="317"/>
      <c r="F13" s="317"/>
      <c r="G13" s="317"/>
      <c r="H13" s="317"/>
    </row>
    <row r="14" spans="1:14" x14ac:dyDescent="0.3">
      <c r="A14" s="119" t="s">
        <v>412</v>
      </c>
      <c r="B14" s="120"/>
      <c r="C14" s="206">
        <v>86.650341999999995</v>
      </c>
      <c r="D14" s="169">
        <v>-0.55553379993783003</v>
      </c>
      <c r="E14" s="169">
        <v>1.2452055197509893</v>
      </c>
      <c r="F14" s="169">
        <v>3.7356331704547605</v>
      </c>
      <c r="G14" s="169">
        <v>0.86427844688313227</v>
      </c>
      <c r="H14" s="169">
        <v>-5.172709838442419E-3</v>
      </c>
    </row>
    <row r="15" spans="1:14" x14ac:dyDescent="0.3">
      <c r="A15" s="170" t="s">
        <v>413</v>
      </c>
      <c r="B15" s="171" t="s">
        <v>301</v>
      </c>
      <c r="C15" s="168">
        <v>-2.3245740000000001</v>
      </c>
      <c r="D15" s="168">
        <v>-5.02872042383368</v>
      </c>
      <c r="E15" s="168">
        <v>3.9017379738102154</v>
      </c>
      <c r="F15" s="168">
        <v>0.77748276930828752</v>
      </c>
      <c r="G15" s="168">
        <v>5.5590792848521564E-3</v>
      </c>
      <c r="H15" s="168">
        <v>3.3982117410254165E-4</v>
      </c>
    </row>
    <row r="16" spans="1:14" ht="17.25" thickBot="1" x14ac:dyDescent="0.35">
      <c r="A16" s="178" t="s">
        <v>414</v>
      </c>
      <c r="B16" s="48" t="s">
        <v>307</v>
      </c>
      <c r="C16" s="207">
        <v>7.0246880000000003</v>
      </c>
      <c r="D16" s="93">
        <v>5.9019822723265101</v>
      </c>
      <c r="E16" s="93">
        <v>-2.9344762711764258</v>
      </c>
      <c r="F16" s="93">
        <v>-1.3538575465988645</v>
      </c>
      <c r="G16" s="93">
        <v>1.3650550860140949</v>
      </c>
      <c r="H16" s="93">
        <v>1.6508159207659605</v>
      </c>
    </row>
    <row r="17" spans="1:8" x14ac:dyDescent="0.3">
      <c r="A17" s="318" t="s">
        <v>559</v>
      </c>
      <c r="B17" s="318"/>
      <c r="C17" s="318"/>
      <c r="D17" s="318"/>
      <c r="E17" s="318"/>
      <c r="F17" s="12"/>
      <c r="G17" s="316" t="s">
        <v>308</v>
      </c>
      <c r="H17" s="316"/>
    </row>
    <row r="20" spans="1:8" ht="17.25" thickBot="1" x14ac:dyDescent="0.35">
      <c r="A20" s="320" t="s">
        <v>309</v>
      </c>
      <c r="B20" s="320"/>
      <c r="C20" s="320"/>
      <c r="D20" s="320"/>
      <c r="E20" s="320"/>
      <c r="F20" s="320"/>
      <c r="G20" s="320"/>
      <c r="H20" s="93"/>
    </row>
    <row r="21" spans="1:8" x14ac:dyDescent="0.3">
      <c r="A21" s="312"/>
      <c r="B21" s="314" t="s">
        <v>155</v>
      </c>
      <c r="C21" s="28">
        <f t="shared" ref="C21:G21" si="0">C2</f>
        <v>2023</v>
      </c>
      <c r="D21" s="28">
        <f t="shared" si="0"/>
        <v>2023</v>
      </c>
      <c r="E21" s="28">
        <f t="shared" si="0"/>
        <v>2024</v>
      </c>
      <c r="F21" s="28">
        <f t="shared" si="0"/>
        <v>2025</v>
      </c>
      <c r="G21" s="28">
        <f t="shared" si="0"/>
        <v>2026</v>
      </c>
      <c r="H21" s="28">
        <f t="shared" ref="H21" si="1">H2</f>
        <v>2027</v>
      </c>
    </row>
    <row r="22" spans="1:8" ht="28.5" thickBot="1" x14ac:dyDescent="0.35">
      <c r="A22" s="313"/>
      <c r="B22" s="315"/>
      <c r="C22" s="48" t="s">
        <v>310</v>
      </c>
      <c r="D22" s="240" t="s">
        <v>183</v>
      </c>
      <c r="E22" s="240" t="s">
        <v>183</v>
      </c>
      <c r="F22" s="240" t="s">
        <v>183</v>
      </c>
      <c r="G22" s="240" t="s">
        <v>183</v>
      </c>
      <c r="H22" s="240" t="s">
        <v>183</v>
      </c>
    </row>
    <row r="23" spans="1:8" x14ac:dyDescent="0.3">
      <c r="A23" s="243" t="s">
        <v>311</v>
      </c>
      <c r="B23" s="171" t="s">
        <v>102</v>
      </c>
      <c r="C23" s="16">
        <f>C4</f>
        <v>93.994613000000001</v>
      </c>
      <c r="D23" s="16">
        <f t="shared" ref="D23:G24" si="2">D4</f>
        <v>1.5964549711514</v>
      </c>
      <c r="E23" s="16">
        <f t="shared" si="2"/>
        <v>1.9592356125100574</v>
      </c>
      <c r="F23" s="16">
        <f t="shared" si="2"/>
        <v>3.0675846128280337</v>
      </c>
      <c r="G23" s="16">
        <f t="shared" si="2"/>
        <v>2.2293335304470308</v>
      </c>
      <c r="H23" s="16">
        <f t="shared" ref="H23" si="3">H4</f>
        <v>1.645643166236832</v>
      </c>
    </row>
    <row r="24" spans="1:8" x14ac:dyDescent="0.3">
      <c r="A24" s="243" t="s">
        <v>552</v>
      </c>
      <c r="B24" s="171" t="s">
        <v>102</v>
      </c>
      <c r="C24" s="16">
        <v>109.65191899999999</v>
      </c>
      <c r="D24" s="16">
        <f t="shared" si="2"/>
        <v>11.890066562005099</v>
      </c>
      <c r="E24" s="16">
        <f t="shared" si="2"/>
        <v>7.0156558638535982</v>
      </c>
      <c r="F24" s="16">
        <f t="shared" si="2"/>
        <v>6.7981702742186956</v>
      </c>
      <c r="G24" s="16">
        <f t="shared" si="2"/>
        <v>4.6974354964262499</v>
      </c>
      <c r="H24" s="16">
        <f t="shared" ref="H24" si="4">H5</f>
        <v>3.8931532211986308</v>
      </c>
    </row>
    <row r="25" spans="1:8" x14ac:dyDescent="0.3">
      <c r="A25" s="317" t="s">
        <v>312</v>
      </c>
      <c r="B25" s="317"/>
      <c r="C25" s="317"/>
      <c r="D25" s="317"/>
      <c r="E25" s="317"/>
      <c r="F25" s="317"/>
      <c r="G25" s="317"/>
      <c r="H25" s="317"/>
    </row>
    <row r="26" spans="1:8" x14ac:dyDescent="0.3">
      <c r="A26" s="243" t="s">
        <v>313</v>
      </c>
      <c r="B26" s="175" t="s">
        <v>63</v>
      </c>
      <c r="C26" s="16">
        <f>C7</f>
        <v>52.205883</v>
      </c>
      <c r="D26" s="16">
        <f t="shared" ref="C26:G31" si="5">D7</f>
        <v>-3.15533521321901</v>
      </c>
      <c r="E26" s="16">
        <f t="shared" si="5"/>
        <v>2.2520851694296482</v>
      </c>
      <c r="F26" s="16">
        <f t="shared" si="5"/>
        <v>2.233353663806767</v>
      </c>
      <c r="G26" s="16">
        <f t="shared" si="5"/>
        <v>1.8905245035901714</v>
      </c>
      <c r="H26" s="16">
        <f t="shared" ref="H26" si="6">H7</f>
        <v>1.6714894609959998</v>
      </c>
    </row>
    <row r="27" spans="1:8" x14ac:dyDescent="0.3">
      <c r="A27" s="243" t="s">
        <v>314</v>
      </c>
      <c r="B27" s="175" t="s">
        <v>63</v>
      </c>
      <c r="C27" s="16">
        <f t="shared" si="5"/>
        <v>15.801614000000001</v>
      </c>
      <c r="D27" s="16">
        <f t="shared" si="5"/>
        <v>-0.64471847632735502</v>
      </c>
      <c r="E27" s="16">
        <f t="shared" si="5"/>
        <v>1.9299492696436271</v>
      </c>
      <c r="F27" s="16">
        <f t="shared" si="5"/>
        <v>1.1897157234012523</v>
      </c>
      <c r="G27" s="16">
        <f t="shared" si="5"/>
        <v>0.80145489110614587</v>
      </c>
      <c r="H27" s="16">
        <f t="shared" ref="H27" si="7">H8</f>
        <v>-0.54330107094544555</v>
      </c>
    </row>
    <row r="28" spans="1:8" x14ac:dyDescent="0.3">
      <c r="A28" s="243" t="s">
        <v>315</v>
      </c>
      <c r="B28" s="175" t="s">
        <v>60</v>
      </c>
      <c r="C28" s="16">
        <f t="shared" si="5"/>
        <v>20.967419</v>
      </c>
      <c r="D28" s="16">
        <f t="shared" si="5"/>
        <v>10.592785952090599</v>
      </c>
      <c r="E28" s="16">
        <f t="shared" si="5"/>
        <v>-1.5673558462867776</v>
      </c>
      <c r="F28" s="16">
        <f t="shared" si="5"/>
        <v>10.761802023911549</v>
      </c>
      <c r="G28" s="16">
        <f t="shared" si="5"/>
        <v>-1.411469036121149</v>
      </c>
      <c r="H28" s="16">
        <f t="shared" ref="H28" si="8">H9</f>
        <v>-3.8394191336083128</v>
      </c>
    </row>
    <row r="29" spans="1:8" ht="27" x14ac:dyDescent="0.3">
      <c r="A29" s="243" t="s">
        <v>316</v>
      </c>
      <c r="B29" s="175" t="s">
        <v>301</v>
      </c>
      <c r="C29" s="16">
        <f t="shared" ref="C29:C31" si="9">C10</f>
        <v>-2.3245740000000001</v>
      </c>
      <c r="D29" s="16">
        <f t="shared" si="5"/>
        <v>-2.47309279309443</v>
      </c>
      <c r="E29" s="16">
        <f t="shared" si="5"/>
        <v>1.3644395102795819</v>
      </c>
      <c r="F29" s="16">
        <f t="shared" si="5"/>
        <v>1.9892272696148456</v>
      </c>
      <c r="G29" s="16">
        <f t="shared" si="5"/>
        <v>1.9458478290599017</v>
      </c>
      <c r="H29" s="16">
        <f t="shared" ref="H29" si="10">H10</f>
        <v>1.914344504846998</v>
      </c>
    </row>
    <row r="30" spans="1:8" x14ac:dyDescent="0.3">
      <c r="A30" s="243" t="s">
        <v>317</v>
      </c>
      <c r="B30" s="175" t="s">
        <v>303</v>
      </c>
      <c r="C30" s="16">
        <f t="shared" si="9"/>
        <v>89.039664999999999</v>
      </c>
      <c r="D30" s="16">
        <f t="shared" si="5"/>
        <v>-1.3751757148969701</v>
      </c>
      <c r="E30" s="16">
        <f t="shared" si="5"/>
        <v>2.7727504149922089</v>
      </c>
      <c r="F30" s="16">
        <f t="shared" si="5"/>
        <v>3.1194367862004579</v>
      </c>
      <c r="G30" s="16">
        <f t="shared" si="5"/>
        <v>4.4577857628242734</v>
      </c>
      <c r="H30" s="16">
        <f t="shared" ref="H30" si="11">H11</f>
        <v>4.4996741192630862</v>
      </c>
    </row>
    <row r="31" spans="1:8" x14ac:dyDescent="0.3">
      <c r="A31" s="243" t="s">
        <v>318</v>
      </c>
      <c r="B31" s="175" t="s">
        <v>305</v>
      </c>
      <c r="C31" s="16">
        <f t="shared" si="9"/>
        <v>82.014977000000002</v>
      </c>
      <c r="D31" s="16">
        <f t="shared" si="5"/>
        <v>-7.5542539116712399</v>
      </c>
      <c r="E31" s="16">
        <f t="shared" si="5"/>
        <v>6.3456605153852319</v>
      </c>
      <c r="F31" s="16">
        <f t="shared" si="5"/>
        <v>4.7454230170216771</v>
      </c>
      <c r="G31" s="16">
        <f t="shared" si="5"/>
        <v>3.1321680625864268</v>
      </c>
      <c r="H31" s="16">
        <f t="shared" ref="H31" si="12">H12</f>
        <v>2.94372594245218</v>
      </c>
    </row>
    <row r="32" spans="1:8" x14ac:dyDescent="0.3">
      <c r="A32" s="317" t="s">
        <v>319</v>
      </c>
      <c r="B32" s="317"/>
      <c r="C32" s="317"/>
      <c r="D32" s="317"/>
      <c r="E32" s="317"/>
      <c r="F32" s="317"/>
      <c r="G32" s="317"/>
      <c r="H32" s="317"/>
    </row>
    <row r="33" spans="1:8" x14ac:dyDescent="0.3">
      <c r="A33" s="139" t="s">
        <v>320</v>
      </c>
      <c r="B33" s="120"/>
      <c r="C33" s="172">
        <f t="shared" ref="C33:C35" si="13">C14</f>
        <v>86.650341999999995</v>
      </c>
      <c r="D33" s="172">
        <f t="shared" ref="D33:G35" si="14">D14</f>
        <v>-0.55553379993783003</v>
      </c>
      <c r="E33" s="172">
        <f t="shared" si="14"/>
        <v>1.2452055197509893</v>
      </c>
      <c r="F33" s="172">
        <f t="shared" si="14"/>
        <v>3.7356331704547605</v>
      </c>
      <c r="G33" s="172">
        <f t="shared" si="14"/>
        <v>0.86427844688313227</v>
      </c>
      <c r="H33" s="172">
        <f t="shared" ref="H33" si="15">H14</f>
        <v>-5.172709838442419E-3</v>
      </c>
    </row>
    <row r="34" spans="1:8" ht="27" x14ac:dyDescent="0.3">
      <c r="A34" s="243" t="s">
        <v>321</v>
      </c>
      <c r="B34" s="171" t="s">
        <v>301</v>
      </c>
      <c r="C34" s="172">
        <f t="shared" si="13"/>
        <v>-2.3245740000000001</v>
      </c>
      <c r="D34" s="172">
        <f t="shared" si="14"/>
        <v>-5.02872042383368</v>
      </c>
      <c r="E34" s="172">
        <f t="shared" si="14"/>
        <v>3.9017379738102154</v>
      </c>
      <c r="F34" s="172">
        <f t="shared" si="14"/>
        <v>0.77748276930828752</v>
      </c>
      <c r="G34" s="172">
        <f t="shared" si="14"/>
        <v>5.5590792848521564E-3</v>
      </c>
      <c r="H34" s="172">
        <f t="shared" ref="H34" si="16">H15</f>
        <v>3.3982117410254165E-4</v>
      </c>
    </row>
    <row r="35" spans="1:8" ht="17.25" thickBot="1" x14ac:dyDescent="0.35">
      <c r="A35" s="306" t="s">
        <v>322</v>
      </c>
      <c r="B35" s="48" t="s">
        <v>307</v>
      </c>
      <c r="C35" s="307">
        <f t="shared" si="13"/>
        <v>7.0246880000000003</v>
      </c>
      <c r="D35" s="307">
        <f t="shared" si="14"/>
        <v>5.9019822723265101</v>
      </c>
      <c r="E35" s="307">
        <f t="shared" si="14"/>
        <v>-2.9344762711764258</v>
      </c>
      <c r="F35" s="172">
        <f t="shared" si="14"/>
        <v>-1.3538575465988645</v>
      </c>
      <c r="G35" s="172">
        <f t="shared" si="14"/>
        <v>1.3650550860140949</v>
      </c>
      <c r="H35" s="172">
        <f t="shared" ref="H35" si="17">H16</f>
        <v>1.6508159207659605</v>
      </c>
    </row>
    <row r="36" spans="1:8" x14ac:dyDescent="0.3">
      <c r="A36" s="319" t="s">
        <v>561</v>
      </c>
      <c r="B36" s="319"/>
      <c r="C36" s="319"/>
      <c r="D36" s="319"/>
      <c r="E36" s="319"/>
      <c r="F36" s="308"/>
      <c r="G36" s="309" t="s">
        <v>574</v>
      </c>
      <c r="H36" s="308"/>
    </row>
  </sheetData>
  <mergeCells count="13">
    <mergeCell ref="A25:H25"/>
    <mergeCell ref="A36:E36"/>
    <mergeCell ref="A20:G20"/>
    <mergeCell ref="A21:A22"/>
    <mergeCell ref="B21:B22"/>
    <mergeCell ref="A32:H32"/>
    <mergeCell ref="A1:G1"/>
    <mergeCell ref="A2:A3"/>
    <mergeCell ref="B2:B3"/>
    <mergeCell ref="G17:H17"/>
    <mergeCell ref="A6:H6"/>
    <mergeCell ref="A13:H13"/>
    <mergeCell ref="A17:E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7"/>
  <dimension ref="A1:G43"/>
  <sheetViews>
    <sheetView showGridLines="0" topLeftCell="A13" workbookViewId="0">
      <selection activeCell="A24" sqref="A24:A26"/>
    </sheetView>
  </sheetViews>
  <sheetFormatPr defaultColWidth="9.140625" defaultRowHeight="16.5" x14ac:dyDescent="0.3"/>
  <cols>
    <col min="1" max="1" width="35.85546875" style="12" customWidth="1"/>
    <col min="2" max="7" width="9.140625" style="12"/>
    <col min="8" max="8" width="10.42578125" style="12" bestFit="1" customWidth="1"/>
    <col min="9" max="9" width="10.7109375" style="12" bestFit="1" customWidth="1"/>
    <col min="10" max="12" width="10.42578125" style="12" bestFit="1" customWidth="1"/>
    <col min="13" max="16384" width="9.140625" style="12"/>
  </cols>
  <sheetData>
    <row r="1" spans="1:7" ht="17.25" thickBot="1" x14ac:dyDescent="0.35">
      <c r="A1" s="347" t="s">
        <v>532</v>
      </c>
      <c r="B1" s="347"/>
      <c r="C1" s="347"/>
      <c r="D1" s="347"/>
      <c r="E1" s="347"/>
      <c r="F1" s="347"/>
      <c r="G1" s="347"/>
    </row>
    <row r="2" spans="1:7" x14ac:dyDescent="0.3">
      <c r="A2" s="39" t="s">
        <v>230</v>
      </c>
      <c r="B2" s="39" t="s">
        <v>4</v>
      </c>
      <c r="C2" s="38">
        <v>2023</v>
      </c>
      <c r="D2" s="38">
        <v>2024</v>
      </c>
      <c r="E2" s="38">
        <v>2025</v>
      </c>
      <c r="F2" s="38">
        <v>2026</v>
      </c>
      <c r="G2" s="38">
        <v>2027</v>
      </c>
    </row>
    <row r="3" spans="1:7" x14ac:dyDescent="0.3">
      <c r="A3" s="121" t="s">
        <v>87</v>
      </c>
      <c r="B3" s="121"/>
      <c r="C3" s="122">
        <v>1.6687034022652592</v>
      </c>
      <c r="D3" s="122">
        <v>1.2652163061491528</v>
      </c>
      <c r="E3" s="122">
        <v>1.7566807559391773</v>
      </c>
      <c r="F3" s="122">
        <v>2.6541471020296026</v>
      </c>
      <c r="G3" s="122">
        <v>1.9079963540707956</v>
      </c>
    </row>
    <row r="4" spans="1:7" x14ac:dyDescent="0.3">
      <c r="A4" s="63" t="s">
        <v>567</v>
      </c>
      <c r="B4" s="271" t="s">
        <v>287</v>
      </c>
      <c r="C4" s="122">
        <f>'Tab 2a'!D5</f>
        <v>-4.8934746579132904</v>
      </c>
      <c r="D4" s="122">
        <f>'Tab 2a'!E5</f>
        <v>-5.9318185971826987</v>
      </c>
      <c r="E4" s="122">
        <f>'Tab 2a'!F5</f>
        <v>-5.4155726039670666</v>
      </c>
      <c r="F4" s="122">
        <f>'Tab 2a'!G5</f>
        <v>-5.1745871567630104</v>
      </c>
      <c r="G4" s="122">
        <f>'Tab 2a'!H5</f>
        <v>-5.5285015649327995</v>
      </c>
    </row>
    <row r="5" spans="1:7" x14ac:dyDescent="0.3">
      <c r="A5" s="63" t="s">
        <v>88</v>
      </c>
      <c r="B5" s="271" t="s">
        <v>67</v>
      </c>
      <c r="C5" s="218">
        <f>'Tab 2a'!D14</f>
        <v>1.1568257199911458</v>
      </c>
      <c r="D5" s="218">
        <f>'Tab 2a'!E14</f>
        <v>1.4316301378970493</v>
      </c>
      <c r="E5" s="218">
        <f>'Tab 2a'!F14</f>
        <v>1.5524892194334035</v>
      </c>
      <c r="F5" s="218">
        <f>'Tab 2a'!G14</f>
        <v>1.6478977858399604</v>
      </c>
      <c r="G5" s="218">
        <f>'Tab 2a'!H14</f>
        <v>1.9055486687868395</v>
      </c>
    </row>
    <row r="6" spans="1:7" x14ac:dyDescent="0.3">
      <c r="A6" s="63" t="s">
        <v>89</v>
      </c>
      <c r="B6" s="147"/>
      <c r="C6" s="218">
        <f>'Tab 2a'!D16</f>
        <v>0</v>
      </c>
      <c r="D6" s="218">
        <f>'Tab 2a'!E16</f>
        <v>0</v>
      </c>
      <c r="E6" s="218">
        <f>'Tab 2a'!F16</f>
        <v>0</v>
      </c>
      <c r="F6" s="218">
        <f>'Tab 2a'!G16</f>
        <v>0</v>
      </c>
      <c r="G6" s="218">
        <f>'Tab 2a'!H16</f>
        <v>0</v>
      </c>
    </row>
    <row r="7" spans="1:7" ht="14.25" customHeight="1" x14ac:dyDescent="0.3">
      <c r="A7" s="148" t="s">
        <v>404</v>
      </c>
      <c r="B7" s="147"/>
      <c r="C7" s="218"/>
      <c r="D7" s="218"/>
      <c r="E7" s="218"/>
      <c r="F7" s="218"/>
      <c r="G7" s="218"/>
    </row>
    <row r="8" spans="1:7" ht="15" customHeight="1" x14ac:dyDescent="0.3">
      <c r="A8" s="148" t="s">
        <v>405</v>
      </c>
      <c r="B8" s="147"/>
      <c r="C8" s="218">
        <v>0</v>
      </c>
      <c r="D8" s="218">
        <v>0</v>
      </c>
      <c r="E8" s="218">
        <v>0</v>
      </c>
      <c r="F8" s="218">
        <v>0</v>
      </c>
      <c r="G8" s="218">
        <v>0</v>
      </c>
    </row>
    <row r="9" spans="1:7" x14ac:dyDescent="0.3">
      <c r="A9" s="148" t="s">
        <v>406</v>
      </c>
      <c r="B9" s="147"/>
      <c r="C9" s="218">
        <f>C6-C8</f>
        <v>0</v>
      </c>
      <c r="D9" s="218">
        <f t="shared" ref="D9:G9" si="0">D6-D8</f>
        <v>0</v>
      </c>
      <c r="E9" s="218">
        <f t="shared" si="0"/>
        <v>0</v>
      </c>
      <c r="F9" s="218">
        <f t="shared" si="0"/>
        <v>0</v>
      </c>
      <c r="G9" s="218">
        <f t="shared" si="0"/>
        <v>0</v>
      </c>
    </row>
    <row r="10" spans="1:7" x14ac:dyDescent="0.3">
      <c r="A10" s="63" t="s">
        <v>90</v>
      </c>
      <c r="B10" s="63"/>
      <c r="C10" s="218">
        <v>1.9569151037401422</v>
      </c>
      <c r="D10" s="218">
        <v>1.9810412250453657</v>
      </c>
      <c r="E10" s="218">
        <v>1.9618598368467799</v>
      </c>
      <c r="F10" s="218">
        <v>1.9881159772290768</v>
      </c>
      <c r="G10" s="218">
        <v>1.8265225137324537</v>
      </c>
    </row>
    <row r="11" spans="1:7" x14ac:dyDescent="0.3">
      <c r="A11" s="219" t="s">
        <v>91</v>
      </c>
      <c r="B11" s="63"/>
      <c r="C11" s="218"/>
      <c r="D11" s="218"/>
      <c r="E11" s="218"/>
      <c r="F11" s="218"/>
      <c r="G11" s="218"/>
    </row>
    <row r="12" spans="1:7" x14ac:dyDescent="0.3">
      <c r="A12" s="220" t="s">
        <v>92</v>
      </c>
      <c r="B12" s="63"/>
      <c r="C12" s="218">
        <v>-1.3462094115324064E-2</v>
      </c>
      <c r="D12" s="218">
        <v>2.7391427324108264E-3</v>
      </c>
      <c r="E12" s="218">
        <v>-6.9358072268088655E-2</v>
      </c>
      <c r="F12" s="218">
        <v>-0.33334004820465557</v>
      </c>
      <c r="G12" s="218">
        <v>-0.31179954420842426</v>
      </c>
    </row>
    <row r="13" spans="1:7" x14ac:dyDescent="0.3">
      <c r="A13" s="220" t="s">
        <v>93</v>
      </c>
      <c r="B13" s="63"/>
      <c r="C13" s="218">
        <v>0.84826203493890917</v>
      </c>
      <c r="D13" s="218">
        <v>0.95624314094092244</v>
      </c>
      <c r="E13" s="218">
        <v>0.98346236345399296</v>
      </c>
      <c r="F13" s="218">
        <v>1.1275937445512922</v>
      </c>
      <c r="G13" s="218">
        <v>0.956415132789176</v>
      </c>
    </row>
    <row r="14" spans="1:7" x14ac:dyDescent="0.3">
      <c r="A14" s="220" t="s">
        <v>94</v>
      </c>
      <c r="B14" s="63"/>
      <c r="C14" s="218">
        <v>1.1081031152202714</v>
      </c>
      <c r="D14" s="218">
        <v>1.0174264546245926</v>
      </c>
      <c r="E14" s="218">
        <v>1.0033726032874668</v>
      </c>
      <c r="F14" s="218">
        <v>1.0037493341003456</v>
      </c>
      <c r="G14" s="218">
        <v>1.0037533548809208</v>
      </c>
    </row>
    <row r="15" spans="1:7" x14ac:dyDescent="0.3">
      <c r="A15" s="63" t="s">
        <v>95</v>
      </c>
      <c r="B15" s="63"/>
      <c r="C15" s="168">
        <v>-0.32340280545686273</v>
      </c>
      <c r="D15" s="182">
        <v>-0.328104278196162</v>
      </c>
      <c r="E15" s="182">
        <v>0.73599545046849624</v>
      </c>
      <c r="F15" s="182">
        <v>0.97425154639403377</v>
      </c>
      <c r="G15" s="182">
        <v>0.79488612879268228</v>
      </c>
    </row>
    <row r="16" spans="1:7" x14ac:dyDescent="0.3">
      <c r="A16" s="63" t="s">
        <v>96</v>
      </c>
      <c r="B16" s="63"/>
      <c r="C16" s="182">
        <f>[47]SS_EK!N5</f>
        <v>-0.12321646887906471</v>
      </c>
      <c r="D16" s="182">
        <f>[47]SS_EK!O5</f>
        <v>-0.13133667452777256</v>
      </c>
      <c r="E16" s="182">
        <f>[47]SS_EK!P5</f>
        <v>0.28041426662849706</v>
      </c>
      <c r="F16" s="182">
        <f>[47]SS_EK!Q5</f>
        <v>0.37118983917612686</v>
      </c>
      <c r="G16" s="182">
        <f>[47]SS_EK!R5</f>
        <v>0.30285161507001196</v>
      </c>
    </row>
    <row r="17" spans="1:7" x14ac:dyDescent="0.3">
      <c r="A17" s="63" t="s">
        <v>97</v>
      </c>
      <c r="B17" s="63"/>
      <c r="C17" s="182">
        <f>C4-C16</f>
        <v>-4.7702581890342257</v>
      </c>
      <c r="D17" s="182">
        <f t="shared" ref="D17:G17" si="1">D4-D16</f>
        <v>-5.8004819226549262</v>
      </c>
      <c r="E17" s="182">
        <f t="shared" si="1"/>
        <v>-5.6959868705955641</v>
      </c>
      <c r="F17" s="182">
        <f t="shared" si="1"/>
        <v>-5.5457769959391374</v>
      </c>
      <c r="G17" s="182">
        <f t="shared" si="1"/>
        <v>-5.8313531800028118</v>
      </c>
    </row>
    <row r="18" spans="1:7" x14ac:dyDescent="0.3">
      <c r="A18" s="63" t="s">
        <v>98</v>
      </c>
      <c r="B18" s="63"/>
      <c r="C18" s="182">
        <f>C17+C5</f>
        <v>-3.6134324690430799</v>
      </c>
      <c r="D18" s="182">
        <f t="shared" ref="D18:G18" si="2">D17+D5</f>
        <v>-4.3688517847578767</v>
      </c>
      <c r="E18" s="182">
        <f t="shared" si="2"/>
        <v>-4.1434976511621606</v>
      </c>
      <c r="F18" s="182">
        <f t="shared" si="2"/>
        <v>-3.8978792100991768</v>
      </c>
      <c r="G18" s="182">
        <f t="shared" si="2"/>
        <v>-3.9258045112159721</v>
      </c>
    </row>
    <row r="19" spans="1:7" x14ac:dyDescent="0.3">
      <c r="A19" s="272" t="s">
        <v>99</v>
      </c>
      <c r="B19" s="272"/>
      <c r="C19" s="185">
        <f>C17-C6</f>
        <v>-4.7702581890342257</v>
      </c>
      <c r="D19" s="185">
        <f t="shared" ref="D19:G19" si="3">D17-D6</f>
        <v>-5.8004819226549262</v>
      </c>
      <c r="E19" s="185">
        <f t="shared" si="3"/>
        <v>-5.6959868705955641</v>
      </c>
      <c r="F19" s="185">
        <f t="shared" si="3"/>
        <v>-5.5457769959391374</v>
      </c>
      <c r="G19" s="185">
        <f t="shared" si="3"/>
        <v>-5.8313531800028118</v>
      </c>
    </row>
    <row r="20" spans="1:7" x14ac:dyDescent="0.3">
      <c r="A20" s="354" t="s">
        <v>568</v>
      </c>
      <c r="B20" s="354"/>
      <c r="C20" s="355"/>
      <c r="D20" s="355"/>
      <c r="E20" s="355"/>
      <c r="F20" s="356" t="s">
        <v>275</v>
      </c>
      <c r="G20" s="356"/>
    </row>
    <row r="21" spans="1:7" x14ac:dyDescent="0.3">
      <c r="A21" s="63"/>
    </row>
    <row r="23" spans="1:7" ht="17.25" thickBot="1" x14ac:dyDescent="0.35">
      <c r="A23" s="347" t="s">
        <v>533</v>
      </c>
      <c r="B23" s="347"/>
      <c r="C23" s="347"/>
      <c r="D23" s="347"/>
      <c r="E23" s="347"/>
      <c r="F23" s="347"/>
      <c r="G23" s="347"/>
    </row>
    <row r="24" spans="1:7" x14ac:dyDescent="0.3">
      <c r="A24" s="39" t="s">
        <v>231</v>
      </c>
      <c r="B24" s="39" t="s">
        <v>155</v>
      </c>
      <c r="C24" s="40">
        <f t="shared" ref="C24:G33" si="4">C2</f>
        <v>2023</v>
      </c>
      <c r="D24" s="40">
        <f t="shared" si="4"/>
        <v>2024</v>
      </c>
      <c r="E24" s="40">
        <f t="shared" si="4"/>
        <v>2025</v>
      </c>
      <c r="F24" s="40">
        <f t="shared" si="4"/>
        <v>2026</v>
      </c>
      <c r="G24" s="40">
        <f t="shared" si="4"/>
        <v>2027</v>
      </c>
    </row>
    <row r="25" spans="1:7" x14ac:dyDescent="0.3">
      <c r="A25" s="121" t="s">
        <v>170</v>
      </c>
      <c r="B25" s="121"/>
      <c r="C25" s="122">
        <f t="shared" si="4"/>
        <v>1.6687034022652592</v>
      </c>
      <c r="D25" s="122">
        <f t="shared" si="4"/>
        <v>1.2652163061491528</v>
      </c>
      <c r="E25" s="122">
        <f t="shared" si="4"/>
        <v>1.7566807559391773</v>
      </c>
      <c r="F25" s="122">
        <f t="shared" si="4"/>
        <v>2.6541471020296026</v>
      </c>
      <c r="G25" s="122">
        <f t="shared" si="4"/>
        <v>1.9079963540707956</v>
      </c>
    </row>
    <row r="26" spans="1:7" x14ac:dyDescent="0.3">
      <c r="A26" s="63" t="s">
        <v>394</v>
      </c>
      <c r="B26" s="271" t="s">
        <v>287</v>
      </c>
      <c r="C26" s="122">
        <f t="shared" si="4"/>
        <v>-4.8934746579132904</v>
      </c>
      <c r="D26" s="122">
        <f t="shared" si="4"/>
        <v>-5.9318185971826987</v>
      </c>
      <c r="E26" s="122">
        <f t="shared" si="4"/>
        <v>-5.4155726039670666</v>
      </c>
      <c r="F26" s="122">
        <f t="shared" si="4"/>
        <v>-5.1745871567630104</v>
      </c>
      <c r="G26" s="122">
        <f t="shared" si="4"/>
        <v>-5.5285015649327995</v>
      </c>
    </row>
    <row r="27" spans="1:7" x14ac:dyDescent="0.3">
      <c r="A27" s="63" t="s">
        <v>171</v>
      </c>
      <c r="B27" s="271" t="s">
        <v>67</v>
      </c>
      <c r="C27" s="122">
        <f t="shared" si="4"/>
        <v>1.1568257199911458</v>
      </c>
      <c r="D27" s="122">
        <f t="shared" si="4"/>
        <v>1.4316301378970493</v>
      </c>
      <c r="E27" s="122">
        <f t="shared" si="4"/>
        <v>1.5524892194334035</v>
      </c>
      <c r="F27" s="122">
        <f t="shared" si="4"/>
        <v>1.6478977858399604</v>
      </c>
      <c r="G27" s="122">
        <f t="shared" si="4"/>
        <v>1.9055486687868395</v>
      </c>
    </row>
    <row r="28" spans="1:7" x14ac:dyDescent="0.3">
      <c r="A28" s="63" t="s">
        <v>172</v>
      </c>
      <c r="B28" s="147"/>
      <c r="C28" s="122">
        <f t="shared" si="4"/>
        <v>0</v>
      </c>
      <c r="D28" s="122">
        <f t="shared" si="4"/>
        <v>0</v>
      </c>
      <c r="E28" s="122">
        <f t="shared" si="4"/>
        <v>0</v>
      </c>
      <c r="F28" s="122">
        <f t="shared" si="4"/>
        <v>0</v>
      </c>
      <c r="G28" s="122">
        <f t="shared" si="4"/>
        <v>0</v>
      </c>
    </row>
    <row r="29" spans="1:7" x14ac:dyDescent="0.3">
      <c r="A29" s="148" t="s">
        <v>403</v>
      </c>
      <c r="B29" s="147"/>
      <c r="C29" s="122">
        <f t="shared" si="4"/>
        <v>0</v>
      </c>
      <c r="D29" s="122">
        <f t="shared" si="4"/>
        <v>0</v>
      </c>
      <c r="E29" s="122">
        <f t="shared" si="4"/>
        <v>0</v>
      </c>
      <c r="F29" s="122">
        <f t="shared" si="4"/>
        <v>0</v>
      </c>
      <c r="G29" s="122">
        <f t="shared" si="4"/>
        <v>0</v>
      </c>
    </row>
    <row r="30" spans="1:7" x14ac:dyDescent="0.3">
      <c r="A30" s="148" t="s">
        <v>402</v>
      </c>
      <c r="B30" s="147"/>
      <c r="C30" s="122">
        <f t="shared" si="4"/>
        <v>0</v>
      </c>
      <c r="D30" s="122">
        <f t="shared" si="4"/>
        <v>0</v>
      </c>
      <c r="E30" s="122">
        <f t="shared" si="4"/>
        <v>0</v>
      </c>
      <c r="F30" s="122">
        <f t="shared" si="4"/>
        <v>0</v>
      </c>
      <c r="G30" s="122">
        <f t="shared" si="4"/>
        <v>0</v>
      </c>
    </row>
    <row r="31" spans="1:7" x14ac:dyDescent="0.3">
      <c r="A31" s="148" t="s">
        <v>401</v>
      </c>
      <c r="B31" s="147"/>
      <c r="C31" s="122">
        <f t="shared" si="4"/>
        <v>0</v>
      </c>
      <c r="D31" s="122">
        <f t="shared" si="4"/>
        <v>0</v>
      </c>
      <c r="E31" s="122">
        <f t="shared" si="4"/>
        <v>0</v>
      </c>
      <c r="F31" s="122">
        <f t="shared" si="4"/>
        <v>0</v>
      </c>
      <c r="G31" s="122">
        <f t="shared" si="4"/>
        <v>0</v>
      </c>
    </row>
    <row r="32" spans="1:7" x14ac:dyDescent="0.3">
      <c r="A32" s="63" t="s">
        <v>173</v>
      </c>
      <c r="B32" s="63"/>
      <c r="C32" s="122">
        <f t="shared" si="4"/>
        <v>1.9569151037401422</v>
      </c>
      <c r="D32" s="122">
        <f t="shared" si="4"/>
        <v>1.9810412250453657</v>
      </c>
      <c r="E32" s="122">
        <f t="shared" si="4"/>
        <v>1.9618598368467799</v>
      </c>
      <c r="F32" s="122">
        <f t="shared" si="4"/>
        <v>1.9881159772290768</v>
      </c>
      <c r="G32" s="122">
        <f t="shared" si="4"/>
        <v>1.8265225137324537</v>
      </c>
    </row>
    <row r="33" spans="1:7" x14ac:dyDescent="0.3">
      <c r="A33" s="219" t="s">
        <v>174</v>
      </c>
      <c r="B33" s="63"/>
      <c r="C33" s="122">
        <f t="shared" si="4"/>
        <v>0</v>
      </c>
      <c r="D33" s="122">
        <f t="shared" si="4"/>
        <v>0</v>
      </c>
      <c r="E33" s="122">
        <f t="shared" si="4"/>
        <v>0</v>
      </c>
      <c r="F33" s="122">
        <f t="shared" si="4"/>
        <v>0</v>
      </c>
      <c r="G33" s="122">
        <f t="shared" si="4"/>
        <v>0</v>
      </c>
    </row>
    <row r="34" spans="1:7" x14ac:dyDescent="0.3">
      <c r="A34" s="220" t="s">
        <v>175</v>
      </c>
      <c r="B34" s="63"/>
      <c r="C34" s="122">
        <f t="shared" ref="C34:G41" si="5">C12</f>
        <v>-1.3462094115324064E-2</v>
      </c>
      <c r="D34" s="122">
        <f t="shared" si="5"/>
        <v>2.7391427324108264E-3</v>
      </c>
      <c r="E34" s="122">
        <f t="shared" si="5"/>
        <v>-6.9358072268088655E-2</v>
      </c>
      <c r="F34" s="122">
        <f t="shared" si="5"/>
        <v>-0.33334004820465557</v>
      </c>
      <c r="G34" s="122">
        <f t="shared" si="5"/>
        <v>-0.31179954420842426</v>
      </c>
    </row>
    <row r="35" spans="1:7" x14ac:dyDescent="0.3">
      <c r="A35" s="220" t="s">
        <v>176</v>
      </c>
      <c r="B35" s="63"/>
      <c r="C35" s="122">
        <f t="shared" si="5"/>
        <v>0.84826203493890917</v>
      </c>
      <c r="D35" s="122">
        <f t="shared" si="5"/>
        <v>0.95624314094092244</v>
      </c>
      <c r="E35" s="122">
        <f t="shared" si="5"/>
        <v>0.98346236345399296</v>
      </c>
      <c r="F35" s="122">
        <f t="shared" si="5"/>
        <v>1.1275937445512922</v>
      </c>
      <c r="G35" s="122">
        <f t="shared" si="5"/>
        <v>0.956415132789176</v>
      </c>
    </row>
    <row r="36" spans="1:7" x14ac:dyDescent="0.3">
      <c r="A36" s="220" t="s">
        <v>177</v>
      </c>
      <c r="B36" s="63"/>
      <c r="C36" s="122">
        <f t="shared" si="5"/>
        <v>1.1081031152202714</v>
      </c>
      <c r="D36" s="122">
        <f t="shared" si="5"/>
        <v>1.0174264546245926</v>
      </c>
      <c r="E36" s="122">
        <f t="shared" si="5"/>
        <v>1.0033726032874668</v>
      </c>
      <c r="F36" s="122">
        <f t="shared" si="5"/>
        <v>1.0037493341003456</v>
      </c>
      <c r="G36" s="122">
        <f t="shared" si="5"/>
        <v>1.0037533548809208</v>
      </c>
    </row>
    <row r="37" spans="1:7" x14ac:dyDescent="0.3">
      <c r="A37" s="63" t="s">
        <v>178</v>
      </c>
      <c r="B37" s="63"/>
      <c r="C37" s="122">
        <f t="shared" si="5"/>
        <v>-0.32340280545686273</v>
      </c>
      <c r="D37" s="122">
        <f t="shared" si="5"/>
        <v>-0.328104278196162</v>
      </c>
      <c r="E37" s="122">
        <f t="shared" si="5"/>
        <v>0.73599545046849624</v>
      </c>
      <c r="F37" s="122">
        <f t="shared" si="5"/>
        <v>0.97425154639403377</v>
      </c>
      <c r="G37" s="122">
        <f t="shared" si="5"/>
        <v>0.79488612879268228</v>
      </c>
    </row>
    <row r="38" spans="1:7" x14ac:dyDescent="0.3">
      <c r="A38" s="63" t="s">
        <v>179</v>
      </c>
      <c r="B38" s="63"/>
      <c r="C38" s="122">
        <f t="shared" si="5"/>
        <v>-0.12321646887906471</v>
      </c>
      <c r="D38" s="122">
        <f t="shared" si="5"/>
        <v>-0.13133667452777256</v>
      </c>
      <c r="E38" s="122">
        <f t="shared" si="5"/>
        <v>0.28041426662849706</v>
      </c>
      <c r="F38" s="122">
        <f t="shared" si="5"/>
        <v>0.37118983917612686</v>
      </c>
      <c r="G38" s="122">
        <f t="shared" si="5"/>
        <v>0.30285161507001196</v>
      </c>
    </row>
    <row r="39" spans="1:7" x14ac:dyDescent="0.3">
      <c r="A39" s="63" t="s">
        <v>180</v>
      </c>
      <c r="B39" s="63"/>
      <c r="C39" s="122">
        <f t="shared" si="5"/>
        <v>-4.7702581890342257</v>
      </c>
      <c r="D39" s="122">
        <f t="shared" si="5"/>
        <v>-5.8004819226549262</v>
      </c>
      <c r="E39" s="122">
        <f t="shared" si="5"/>
        <v>-5.6959868705955641</v>
      </c>
      <c r="F39" s="122">
        <f t="shared" si="5"/>
        <v>-5.5457769959391374</v>
      </c>
      <c r="G39" s="122">
        <f t="shared" si="5"/>
        <v>-5.8313531800028118</v>
      </c>
    </row>
    <row r="40" spans="1:7" x14ac:dyDescent="0.3">
      <c r="A40" s="63" t="s">
        <v>181</v>
      </c>
      <c r="B40" s="63"/>
      <c r="C40" s="122">
        <f t="shared" si="5"/>
        <v>-3.6134324690430799</v>
      </c>
      <c r="D40" s="122">
        <f t="shared" si="5"/>
        <v>-4.3688517847578767</v>
      </c>
      <c r="E40" s="122">
        <f t="shared" si="5"/>
        <v>-4.1434976511621606</v>
      </c>
      <c r="F40" s="122">
        <f t="shared" si="5"/>
        <v>-3.8978792100991768</v>
      </c>
      <c r="G40" s="122">
        <f t="shared" si="5"/>
        <v>-3.9258045112159721</v>
      </c>
    </row>
    <row r="41" spans="1:7" x14ac:dyDescent="0.3">
      <c r="A41" s="272" t="s">
        <v>182</v>
      </c>
      <c r="B41" s="272"/>
      <c r="C41" s="185">
        <f t="shared" si="5"/>
        <v>-4.7702581890342257</v>
      </c>
      <c r="D41" s="185">
        <f t="shared" si="5"/>
        <v>-5.8004819226549262</v>
      </c>
      <c r="E41" s="185">
        <f t="shared" si="5"/>
        <v>-5.6959868705955641</v>
      </c>
      <c r="F41" s="185">
        <f t="shared" si="5"/>
        <v>-5.5457769959391374</v>
      </c>
      <c r="G41" s="185">
        <f t="shared" si="5"/>
        <v>-5.8313531800028118</v>
      </c>
    </row>
    <row r="42" spans="1:7" x14ac:dyDescent="0.3">
      <c r="A42" s="354" t="s">
        <v>569</v>
      </c>
      <c r="B42" s="354"/>
      <c r="C42" s="355"/>
      <c r="D42" s="355"/>
      <c r="E42" s="355"/>
      <c r="F42" s="356" t="s">
        <v>288</v>
      </c>
      <c r="G42" s="356"/>
    </row>
    <row r="43" spans="1:7" x14ac:dyDescent="0.3">
      <c r="A43" s="63"/>
    </row>
  </sheetData>
  <mergeCells count="8">
    <mergeCell ref="A42:E42"/>
    <mergeCell ref="F42:G42"/>
    <mergeCell ref="A1:D1"/>
    <mergeCell ref="E1:G1"/>
    <mergeCell ref="A23:D23"/>
    <mergeCell ref="E23:G23"/>
    <mergeCell ref="A20:E20"/>
    <mergeCell ref="F20:G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8"/>
  <dimension ref="A1:G34"/>
  <sheetViews>
    <sheetView showGridLines="0" workbookViewId="0">
      <selection activeCell="A24" sqref="A24:A26"/>
    </sheetView>
  </sheetViews>
  <sheetFormatPr defaultColWidth="9.140625" defaultRowHeight="16.5" x14ac:dyDescent="0.3"/>
  <cols>
    <col min="1" max="1" width="32.140625" style="12" bestFit="1" customWidth="1"/>
    <col min="2" max="2" width="9.140625" style="12"/>
    <col min="3" max="7" width="10" style="12" bestFit="1" customWidth="1"/>
    <col min="8" max="16384" width="9.140625" style="12"/>
  </cols>
  <sheetData>
    <row r="1" spans="1:7" ht="17.25" thickBot="1" x14ac:dyDescent="0.35">
      <c r="A1" s="347" t="s">
        <v>534</v>
      </c>
      <c r="B1" s="347"/>
      <c r="C1" s="347"/>
      <c r="D1" s="347"/>
      <c r="E1" s="347"/>
      <c r="F1" s="347"/>
      <c r="G1" s="26"/>
    </row>
    <row r="2" spans="1:7" x14ac:dyDescent="0.3">
      <c r="A2" s="41"/>
      <c r="B2" s="41" t="s">
        <v>232</v>
      </c>
      <c r="C2" s="38">
        <v>2023</v>
      </c>
      <c r="D2" s="38">
        <v>2024</v>
      </c>
      <c r="E2" s="38">
        <v>2025</v>
      </c>
      <c r="F2" s="38">
        <v>2026</v>
      </c>
      <c r="G2" s="38">
        <v>2027</v>
      </c>
    </row>
    <row r="3" spans="1:7" x14ac:dyDescent="0.3">
      <c r="A3" s="270" t="s">
        <v>233</v>
      </c>
      <c r="B3" s="64"/>
      <c r="C3" s="64"/>
      <c r="D3" s="64"/>
      <c r="E3" s="65"/>
      <c r="F3" s="65"/>
      <c r="G3" s="65"/>
    </row>
    <row r="4" spans="1:7" x14ac:dyDescent="0.3">
      <c r="A4" s="193" t="s">
        <v>234</v>
      </c>
      <c r="B4" s="41"/>
      <c r="C4" s="202">
        <v>1.2652163061491528</v>
      </c>
      <c r="D4" s="202">
        <v>1.7566807559391773</v>
      </c>
      <c r="E4" s="202">
        <v>2.6541471020295999</v>
      </c>
      <c r="F4" s="202">
        <v>1.9079963540707956</v>
      </c>
      <c r="G4" s="182" t="s">
        <v>3</v>
      </c>
    </row>
    <row r="5" spans="1:7" x14ac:dyDescent="0.3">
      <c r="A5" s="193" t="s">
        <v>235</v>
      </c>
      <c r="B5" s="216"/>
      <c r="C5" s="182">
        <v>1.5964549711514</v>
      </c>
      <c r="D5" s="182">
        <v>1.9592356125100574</v>
      </c>
      <c r="E5" s="182">
        <v>3.0675846128280337</v>
      </c>
      <c r="F5" s="182">
        <v>2.2293335304470308</v>
      </c>
      <c r="G5" s="182">
        <v>1.645643166236832</v>
      </c>
    </row>
    <row r="6" spans="1:7" x14ac:dyDescent="0.3">
      <c r="A6" s="196" t="s">
        <v>184</v>
      </c>
      <c r="B6" s="217"/>
      <c r="C6" s="122">
        <f>C5-C4</f>
        <v>0.33123866500224719</v>
      </c>
      <c r="D6" s="122">
        <f t="shared" ref="D6:F6" si="0">D5-D4</f>
        <v>0.20255485657088013</v>
      </c>
      <c r="E6" s="122">
        <f t="shared" si="0"/>
        <v>0.41343751079843383</v>
      </c>
      <c r="F6" s="122">
        <f t="shared" si="0"/>
        <v>0.32133717637623516</v>
      </c>
      <c r="G6" s="122" t="s">
        <v>3</v>
      </c>
    </row>
    <row r="7" spans="1:7" x14ac:dyDescent="0.3">
      <c r="A7" s="82" t="s">
        <v>236</v>
      </c>
      <c r="B7" s="83" t="s">
        <v>20</v>
      </c>
      <c r="C7" s="102"/>
      <c r="D7" s="102"/>
      <c r="E7" s="103"/>
      <c r="F7" s="103"/>
      <c r="G7" s="103"/>
    </row>
    <row r="8" spans="1:7" x14ac:dyDescent="0.3">
      <c r="A8" s="193" t="s">
        <v>234</v>
      </c>
      <c r="B8" s="72"/>
      <c r="C8" s="202">
        <v>-6.2971197561965244</v>
      </c>
      <c r="D8" s="202">
        <v>-4.74</v>
      </c>
      <c r="E8" s="202">
        <v>-5.15</v>
      </c>
      <c r="F8" s="202">
        <v>-4.93</v>
      </c>
      <c r="G8" s="182" t="s">
        <v>3</v>
      </c>
    </row>
    <row r="9" spans="1:7" x14ac:dyDescent="0.3">
      <c r="A9" s="193" t="s">
        <v>570</v>
      </c>
      <c r="B9" s="72"/>
      <c r="C9" s="202">
        <f>'Tab 2a'!D5</f>
        <v>-4.8934746579132904</v>
      </c>
      <c r="D9" s="202">
        <f>'Tab 2a'!E5</f>
        <v>-5.9318185971826987</v>
      </c>
      <c r="E9" s="202">
        <f>'Tab 2a'!F5</f>
        <v>-5.4155726039670666</v>
      </c>
      <c r="F9" s="202">
        <f>'Tab 2a'!G5</f>
        <v>-5.1745871567630104</v>
      </c>
      <c r="G9" s="202">
        <f>'Tab 2a'!H5</f>
        <v>-5.5285015649327995</v>
      </c>
    </row>
    <row r="10" spans="1:7" x14ac:dyDescent="0.3">
      <c r="A10" s="196" t="s">
        <v>184</v>
      </c>
      <c r="B10" s="37"/>
      <c r="C10" s="122">
        <f>C9-C8</f>
        <v>1.403645098283234</v>
      </c>
      <c r="D10" s="122">
        <f t="shared" ref="D10:F10" si="1">D9-D8</f>
        <v>-1.1918185971826984</v>
      </c>
      <c r="E10" s="122">
        <f t="shared" si="1"/>
        <v>-0.26557260396706628</v>
      </c>
      <c r="F10" s="122">
        <f t="shared" si="1"/>
        <v>-0.24458715676301068</v>
      </c>
      <c r="G10" s="182" t="s">
        <v>3</v>
      </c>
    </row>
    <row r="11" spans="1:7" x14ac:dyDescent="0.3">
      <c r="A11" s="84" t="s">
        <v>237</v>
      </c>
      <c r="B11" s="83"/>
      <c r="C11" s="102"/>
      <c r="D11" s="102"/>
      <c r="E11" s="104"/>
      <c r="F11" s="104"/>
      <c r="G11" s="104"/>
    </row>
    <row r="12" spans="1:7" x14ac:dyDescent="0.3">
      <c r="A12" s="193" t="s">
        <v>234</v>
      </c>
      <c r="B12" s="194"/>
      <c r="C12" s="195">
        <v>58.682087539426611</v>
      </c>
      <c r="D12" s="195">
        <v>59.31500116360494</v>
      </c>
      <c r="E12" s="195">
        <v>59.812545075740609</v>
      </c>
      <c r="F12" s="195">
        <v>63.067725986771684</v>
      </c>
      <c r="G12" s="182" t="s">
        <v>3</v>
      </c>
    </row>
    <row r="13" spans="1:7" x14ac:dyDescent="0.3">
      <c r="A13" s="193" t="s">
        <v>570</v>
      </c>
      <c r="B13" s="194"/>
      <c r="C13" s="195">
        <f>'Tab4'!C3</f>
        <v>56.044684106407651</v>
      </c>
      <c r="D13" s="195">
        <f>'Tab4'!D3</f>
        <v>58.62345712963095</v>
      </c>
      <c r="E13" s="195">
        <f>'Tab4'!E3</f>
        <v>59.826082434399538</v>
      </c>
      <c r="F13" s="195">
        <f>'Tab4'!F3</f>
        <v>63.591907584712345</v>
      </c>
      <c r="G13" s="195">
        <f>'Tab4'!G3</f>
        <v>67.826648508936699</v>
      </c>
    </row>
    <row r="14" spans="1:7" x14ac:dyDescent="0.3">
      <c r="A14" s="196" t="s">
        <v>184</v>
      </c>
      <c r="B14" s="37"/>
      <c r="C14" s="185">
        <f>C13-C12</f>
        <v>-2.6374034330189602</v>
      </c>
      <c r="D14" s="185">
        <f t="shared" ref="D14:F14" si="2">D13-D12</f>
        <v>-0.69154403397399022</v>
      </c>
      <c r="E14" s="185">
        <f t="shared" si="2"/>
        <v>1.3537358658929577E-2</v>
      </c>
      <c r="F14" s="185">
        <f t="shared" si="2"/>
        <v>0.52418159794066099</v>
      </c>
      <c r="G14" s="182" t="s">
        <v>3</v>
      </c>
    </row>
    <row r="15" spans="1:7" x14ac:dyDescent="0.3">
      <c r="A15" s="145" t="s">
        <v>556</v>
      </c>
      <c r="B15" s="146"/>
      <c r="C15" s="139"/>
      <c r="D15" s="139"/>
      <c r="E15" s="359" t="s">
        <v>0</v>
      </c>
      <c r="F15" s="359"/>
      <c r="G15" s="359"/>
    </row>
    <row r="16" spans="1:7" ht="27" customHeight="1" x14ac:dyDescent="0.3">
      <c r="A16" s="357" t="s">
        <v>572</v>
      </c>
      <c r="B16" s="357"/>
      <c r="C16" s="141"/>
      <c r="D16" s="141"/>
      <c r="E16" s="141"/>
      <c r="F16" s="141"/>
    </row>
    <row r="19" spans="1:7" ht="17.25" thickBot="1" x14ac:dyDescent="0.35">
      <c r="A19" s="347" t="s">
        <v>535</v>
      </c>
      <c r="B19" s="347"/>
      <c r="C19" s="347"/>
      <c r="D19" s="347"/>
      <c r="E19" s="347"/>
      <c r="F19" s="347"/>
      <c r="G19" s="76"/>
    </row>
    <row r="20" spans="1:7" x14ac:dyDescent="0.3">
      <c r="A20" s="41"/>
      <c r="B20" s="41" t="s">
        <v>155</v>
      </c>
      <c r="C20" s="42">
        <f>C2</f>
        <v>2023</v>
      </c>
      <c r="D20" s="42">
        <f>D2</f>
        <v>2024</v>
      </c>
      <c r="E20" s="42">
        <f>E2</f>
        <v>2025</v>
      </c>
      <c r="F20" s="42">
        <f>F2</f>
        <v>2026</v>
      </c>
      <c r="G20" s="42">
        <f>G2</f>
        <v>2027</v>
      </c>
    </row>
    <row r="21" spans="1:7" x14ac:dyDescent="0.3">
      <c r="A21" s="270" t="s">
        <v>277</v>
      </c>
      <c r="B21" s="64"/>
      <c r="C21" s="64"/>
      <c r="D21" s="64"/>
      <c r="E21" s="64"/>
      <c r="F21" s="65"/>
      <c r="G21" s="65"/>
    </row>
    <row r="22" spans="1:7" x14ac:dyDescent="0.3">
      <c r="A22" s="193" t="s">
        <v>278</v>
      </c>
      <c r="B22" s="41"/>
      <c r="C22" s="202">
        <f t="shared" ref="C22:G24" si="3">C4</f>
        <v>1.2652163061491528</v>
      </c>
      <c r="D22" s="202">
        <f t="shared" si="3"/>
        <v>1.7566807559391773</v>
      </c>
      <c r="E22" s="202">
        <f t="shared" si="3"/>
        <v>2.6541471020295999</v>
      </c>
      <c r="F22" s="202">
        <f t="shared" si="3"/>
        <v>1.9079963540707956</v>
      </c>
      <c r="G22" s="182" t="str">
        <f t="shared" si="3"/>
        <v>-</v>
      </c>
    </row>
    <row r="23" spans="1:7" x14ac:dyDescent="0.3">
      <c r="A23" s="193" t="s">
        <v>279</v>
      </c>
      <c r="B23" s="216"/>
      <c r="C23" s="182">
        <f t="shared" si="3"/>
        <v>1.5964549711514</v>
      </c>
      <c r="D23" s="182">
        <f t="shared" si="3"/>
        <v>1.9592356125100574</v>
      </c>
      <c r="E23" s="182">
        <f t="shared" si="3"/>
        <v>3.0675846128280337</v>
      </c>
      <c r="F23" s="182">
        <f t="shared" si="3"/>
        <v>2.2293335304470308</v>
      </c>
      <c r="G23" s="182">
        <f t="shared" si="3"/>
        <v>1.645643166236832</v>
      </c>
    </row>
    <row r="24" spans="1:7" x14ac:dyDescent="0.3">
      <c r="A24" s="196" t="s">
        <v>280</v>
      </c>
      <c r="B24" s="217"/>
      <c r="C24" s="182">
        <f t="shared" si="3"/>
        <v>0.33123866500224719</v>
      </c>
      <c r="D24" s="182">
        <f t="shared" si="3"/>
        <v>0.20255485657088013</v>
      </c>
      <c r="E24" s="182">
        <f t="shared" si="3"/>
        <v>0.41343751079843383</v>
      </c>
      <c r="F24" s="182">
        <f t="shared" si="3"/>
        <v>0.32133717637623516</v>
      </c>
      <c r="G24" s="182" t="str">
        <f t="shared" si="3"/>
        <v>-</v>
      </c>
    </row>
    <row r="25" spans="1:7" x14ac:dyDescent="0.3">
      <c r="A25" s="82" t="s">
        <v>281</v>
      </c>
      <c r="B25" s="83" t="s">
        <v>20</v>
      </c>
      <c r="C25" s="102"/>
      <c r="D25" s="102"/>
      <c r="E25" s="103"/>
      <c r="F25" s="103"/>
      <c r="G25" s="103"/>
    </row>
    <row r="26" spans="1:7" x14ac:dyDescent="0.3">
      <c r="A26" s="193" t="s">
        <v>278</v>
      </c>
      <c r="B26" s="72"/>
      <c r="C26" s="202">
        <f t="shared" ref="C26:G28" si="4">C8</f>
        <v>-6.2971197561965244</v>
      </c>
      <c r="D26" s="202">
        <f t="shared" si="4"/>
        <v>-4.74</v>
      </c>
      <c r="E26" s="202">
        <f t="shared" si="4"/>
        <v>-5.15</v>
      </c>
      <c r="F26" s="202">
        <f t="shared" si="4"/>
        <v>-4.93</v>
      </c>
      <c r="G26" s="182" t="str">
        <f t="shared" si="4"/>
        <v>-</v>
      </c>
    </row>
    <row r="27" spans="1:7" x14ac:dyDescent="0.3">
      <c r="A27" s="193" t="s">
        <v>571</v>
      </c>
      <c r="B27" s="72"/>
      <c r="C27" s="202">
        <f t="shared" si="4"/>
        <v>-4.8934746579132904</v>
      </c>
      <c r="D27" s="202">
        <f t="shared" si="4"/>
        <v>-5.9318185971826987</v>
      </c>
      <c r="E27" s="202">
        <f t="shared" si="4"/>
        <v>-5.4155726039670666</v>
      </c>
      <c r="F27" s="202">
        <f t="shared" si="4"/>
        <v>-5.1745871567630104</v>
      </c>
      <c r="G27" s="202">
        <f t="shared" si="4"/>
        <v>-5.5285015649327995</v>
      </c>
    </row>
    <row r="28" spans="1:7" x14ac:dyDescent="0.3">
      <c r="A28" s="196" t="s">
        <v>280</v>
      </c>
      <c r="B28" s="37"/>
      <c r="C28" s="122">
        <f t="shared" si="4"/>
        <v>1.403645098283234</v>
      </c>
      <c r="D28" s="122">
        <f t="shared" si="4"/>
        <v>-1.1918185971826984</v>
      </c>
      <c r="E28" s="122">
        <f t="shared" si="4"/>
        <v>-0.26557260396706628</v>
      </c>
      <c r="F28" s="122">
        <f t="shared" si="4"/>
        <v>-0.24458715676301068</v>
      </c>
      <c r="G28" s="182" t="str">
        <f t="shared" si="4"/>
        <v>-</v>
      </c>
    </row>
    <row r="29" spans="1:7" x14ac:dyDescent="0.3">
      <c r="A29" s="84" t="s">
        <v>282</v>
      </c>
      <c r="B29" s="83"/>
      <c r="C29" s="102"/>
      <c r="D29" s="102"/>
      <c r="E29" s="104"/>
      <c r="F29" s="104"/>
      <c r="G29" s="104"/>
    </row>
    <row r="30" spans="1:7" x14ac:dyDescent="0.3">
      <c r="A30" s="193" t="s">
        <v>278</v>
      </c>
      <c r="B30" s="194"/>
      <c r="C30" s="195">
        <f t="shared" ref="C30:G32" si="5">C12</f>
        <v>58.682087539426611</v>
      </c>
      <c r="D30" s="195">
        <f t="shared" si="5"/>
        <v>59.31500116360494</v>
      </c>
      <c r="E30" s="195">
        <f t="shared" si="5"/>
        <v>59.812545075740609</v>
      </c>
      <c r="F30" s="195">
        <f t="shared" si="5"/>
        <v>63.067725986771684</v>
      </c>
      <c r="G30" s="182" t="str">
        <f t="shared" si="5"/>
        <v>-</v>
      </c>
    </row>
    <row r="31" spans="1:7" x14ac:dyDescent="0.3">
      <c r="A31" s="193" t="s">
        <v>571</v>
      </c>
      <c r="B31" s="194"/>
      <c r="C31" s="195">
        <f t="shared" si="5"/>
        <v>56.044684106407651</v>
      </c>
      <c r="D31" s="195">
        <f t="shared" si="5"/>
        <v>58.62345712963095</v>
      </c>
      <c r="E31" s="195">
        <f t="shared" si="5"/>
        <v>59.826082434399538</v>
      </c>
      <c r="F31" s="195">
        <f t="shared" si="5"/>
        <v>63.591907584712345</v>
      </c>
      <c r="G31" s="195">
        <f t="shared" si="5"/>
        <v>67.826648508936699</v>
      </c>
    </row>
    <row r="32" spans="1:7" x14ac:dyDescent="0.3">
      <c r="A32" s="196" t="s">
        <v>280</v>
      </c>
      <c r="B32" s="37"/>
      <c r="C32" s="185">
        <f t="shared" si="5"/>
        <v>-2.6374034330189602</v>
      </c>
      <c r="D32" s="185">
        <f t="shared" si="5"/>
        <v>-0.69154403397399022</v>
      </c>
      <c r="E32" s="185">
        <f t="shared" si="5"/>
        <v>1.3537358658929577E-2</v>
      </c>
      <c r="F32" s="185">
        <f t="shared" si="5"/>
        <v>0.52418159794066099</v>
      </c>
      <c r="G32" s="182" t="str">
        <f t="shared" si="5"/>
        <v>-</v>
      </c>
    </row>
    <row r="33" spans="1:7" x14ac:dyDescent="0.3">
      <c r="A33" s="358" t="s">
        <v>557</v>
      </c>
      <c r="B33" s="358"/>
      <c r="D33" s="139"/>
      <c r="F33" s="145"/>
      <c r="G33" s="145" t="s">
        <v>288</v>
      </c>
    </row>
    <row r="34" spans="1:7" ht="27" customHeight="1" x14ac:dyDescent="0.3">
      <c r="A34" s="357" t="s">
        <v>573</v>
      </c>
      <c r="B34" s="357"/>
    </row>
  </sheetData>
  <mergeCells count="8">
    <mergeCell ref="A34:B34"/>
    <mergeCell ref="A33:B33"/>
    <mergeCell ref="A1:C1"/>
    <mergeCell ref="D1:F1"/>
    <mergeCell ref="A19:C19"/>
    <mergeCell ref="D19:F19"/>
    <mergeCell ref="E15:G15"/>
    <mergeCell ref="A16:B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9"/>
  <dimension ref="A1:P61"/>
  <sheetViews>
    <sheetView showGridLines="0" topLeftCell="A36" zoomScaleNormal="100" workbookViewId="0">
      <selection activeCell="A24" sqref="A24:A26"/>
    </sheetView>
  </sheetViews>
  <sheetFormatPr defaultColWidth="9.140625" defaultRowHeight="16.5" x14ac:dyDescent="0.3"/>
  <cols>
    <col min="1" max="1" width="57.140625" style="12" customWidth="1"/>
    <col min="2" max="16384" width="9.140625" style="12"/>
  </cols>
  <sheetData>
    <row r="1" spans="1:16" ht="17.25" thickBot="1" x14ac:dyDescent="0.35">
      <c r="A1" s="347" t="s">
        <v>536</v>
      </c>
      <c r="B1" s="347"/>
      <c r="C1" s="347"/>
      <c r="D1" s="347"/>
      <c r="E1" s="347"/>
      <c r="F1" s="347"/>
    </row>
    <row r="2" spans="1:16" x14ac:dyDescent="0.3">
      <c r="A2" s="47"/>
      <c r="B2" s="44">
        <v>2024</v>
      </c>
      <c r="C2" s="44">
        <v>2030</v>
      </c>
      <c r="D2" s="44">
        <v>2040</v>
      </c>
      <c r="E2" s="44">
        <v>2050</v>
      </c>
      <c r="F2" s="44">
        <v>2060</v>
      </c>
      <c r="G2" s="44">
        <v>2070</v>
      </c>
    </row>
    <row r="3" spans="1:16" x14ac:dyDescent="0.3">
      <c r="A3" s="231" t="s">
        <v>252</v>
      </c>
      <c r="B3" s="88">
        <f>'Tab 2a'!E12</f>
        <v>46.930667876304057</v>
      </c>
      <c r="C3" s="88"/>
      <c r="D3" s="88"/>
      <c r="E3" s="88"/>
      <c r="F3" s="88"/>
      <c r="G3" s="88"/>
    </row>
    <row r="4" spans="1:16" x14ac:dyDescent="0.3">
      <c r="A4" s="89" t="s">
        <v>253</v>
      </c>
      <c r="B4" s="88">
        <v>20.335594513763706</v>
      </c>
      <c r="C4" s="88">
        <v>21.863309582059415</v>
      </c>
      <c r="D4" s="88">
        <v>23.127656433729957</v>
      </c>
      <c r="E4" s="88">
        <v>24.483923091482019</v>
      </c>
      <c r="F4" s="88">
        <v>25.852510537733934</v>
      </c>
      <c r="G4" s="88">
        <v>25.036654894306313</v>
      </c>
    </row>
    <row r="5" spans="1:16" x14ac:dyDescent="0.3">
      <c r="A5" s="228" t="s">
        <v>427</v>
      </c>
      <c r="B5" s="16">
        <v>9.3627055378415527</v>
      </c>
      <c r="C5" s="16">
        <v>10.217972418546609</v>
      </c>
      <c r="D5" s="16">
        <v>10.780849223528174</v>
      </c>
      <c r="E5" s="16">
        <v>11.547282112563879</v>
      </c>
      <c r="F5" s="16">
        <v>12.114559419527222</v>
      </c>
      <c r="G5" s="16">
        <v>11.31671521140901</v>
      </c>
    </row>
    <row r="6" spans="1:16" x14ac:dyDescent="0.3">
      <c r="A6" s="229" t="s">
        <v>254</v>
      </c>
      <c r="B6" s="16">
        <v>7.1488878802103999</v>
      </c>
      <c r="C6" s="16">
        <v>7.6967822258926804</v>
      </c>
      <c r="D6" s="16">
        <v>8.0647698251509521</v>
      </c>
      <c r="E6" s="16">
        <v>8.87974272991978</v>
      </c>
      <c r="F6" s="16">
        <v>9.4894963475222252</v>
      </c>
      <c r="G6" s="16">
        <v>8.7539144241629376</v>
      </c>
    </row>
    <row r="7" spans="1:16" x14ac:dyDescent="0.3">
      <c r="A7" s="229" t="s">
        <v>255</v>
      </c>
      <c r="B7" s="16">
        <v>2.2138176576311519</v>
      </c>
      <c r="C7" s="16">
        <v>2.5211901926539277</v>
      </c>
      <c r="D7" s="16">
        <v>2.7160793983772233</v>
      </c>
      <c r="E7" s="16">
        <v>2.6675393826440983</v>
      </c>
      <c r="F7" s="16">
        <v>2.6250630720049952</v>
      </c>
      <c r="G7" s="16">
        <v>2.5628007872460712</v>
      </c>
      <c r="N7" s="261"/>
      <c r="O7" s="261"/>
    </row>
    <row r="8" spans="1:16" x14ac:dyDescent="0.3">
      <c r="A8" s="228" t="s">
        <v>256</v>
      </c>
      <c r="B8" s="16">
        <v>6.1445206117306599</v>
      </c>
      <c r="C8" s="16">
        <v>6.433933392147674</v>
      </c>
      <c r="D8" s="16">
        <v>6.8749512413729201</v>
      </c>
      <c r="E8" s="16">
        <v>7.1997615640214914</v>
      </c>
      <c r="F8" s="16">
        <v>7.4038721265083458</v>
      </c>
      <c r="G8" s="16">
        <v>7.3023986194205177</v>
      </c>
    </row>
    <row r="9" spans="1:16" x14ac:dyDescent="0.3">
      <c r="A9" s="228" t="s">
        <v>257</v>
      </c>
      <c r="B9" s="16">
        <v>1.0597672303992878</v>
      </c>
      <c r="C9" s="16">
        <v>1.2505602013923258</v>
      </c>
      <c r="D9" s="16">
        <v>1.5800820165158491</v>
      </c>
      <c r="E9" s="16">
        <v>1.8462764218884857</v>
      </c>
      <c r="F9" s="16">
        <v>2.1545271867871132</v>
      </c>
      <c r="G9" s="16">
        <v>2.3913422043837227</v>
      </c>
    </row>
    <row r="10" spans="1:16" x14ac:dyDescent="0.3">
      <c r="A10" s="228" t="s">
        <v>258</v>
      </c>
      <c r="B10" s="16">
        <v>3.7686011337922052</v>
      </c>
      <c r="C10" s="16">
        <v>3.9608435699728091</v>
      </c>
      <c r="D10" s="16">
        <v>3.8917739523130117</v>
      </c>
      <c r="E10" s="16">
        <v>3.8906029930081623</v>
      </c>
      <c r="F10" s="16">
        <v>4.1795518049112523</v>
      </c>
      <c r="G10" s="16">
        <v>4.0261988590930633</v>
      </c>
    </row>
    <row r="11" spans="1:16" x14ac:dyDescent="0.3">
      <c r="A11" s="228" t="s">
        <v>259</v>
      </c>
      <c r="B11" s="16"/>
      <c r="C11" s="16"/>
      <c r="D11" s="16"/>
      <c r="E11" s="16"/>
      <c r="F11" s="16"/>
      <c r="G11" s="16"/>
    </row>
    <row r="12" spans="1:16" x14ac:dyDescent="0.3">
      <c r="A12" s="230" t="s">
        <v>411</v>
      </c>
      <c r="B12" s="227">
        <v>3.4812367000000002</v>
      </c>
      <c r="C12" s="227">
        <v>3.9086568000000002</v>
      </c>
      <c r="D12" s="227">
        <v>4.0306787000000002</v>
      </c>
      <c r="E12" s="227">
        <v>4.0051131</v>
      </c>
      <c r="F12" s="227">
        <v>4</v>
      </c>
      <c r="G12" s="227">
        <v>4</v>
      </c>
      <c r="N12" s="72"/>
      <c r="O12" s="72"/>
      <c r="P12" s="72"/>
    </row>
    <row r="13" spans="1:16" x14ac:dyDescent="0.3">
      <c r="A13" s="232" t="s">
        <v>260</v>
      </c>
      <c r="B13" s="88">
        <f>'Tab 2a'!E11</f>
        <v>40.998849279121352</v>
      </c>
      <c r="C13" s="88"/>
      <c r="D13" s="88"/>
      <c r="E13" s="88"/>
      <c r="F13" s="88"/>
      <c r="G13" s="88"/>
      <c r="N13" s="72"/>
      <c r="O13" s="72"/>
      <c r="P13" s="72"/>
    </row>
    <row r="14" spans="1:16" x14ac:dyDescent="0.3">
      <c r="A14" s="89" t="s">
        <v>261</v>
      </c>
      <c r="B14" s="16">
        <v>0.66171380000000002</v>
      </c>
      <c r="C14" s="16">
        <v>0.64649389999999995</v>
      </c>
      <c r="D14" s="16">
        <v>0.62112719999999999</v>
      </c>
      <c r="E14" s="16">
        <v>0.59576030000000002</v>
      </c>
      <c r="F14" s="16">
        <v>0.55580499999999999</v>
      </c>
      <c r="G14" s="16">
        <v>0.51873179999999997</v>
      </c>
      <c r="N14" s="72"/>
      <c r="O14" s="72"/>
      <c r="P14" s="72"/>
    </row>
    <row r="15" spans="1:16" x14ac:dyDescent="0.3">
      <c r="A15" s="89" t="s">
        <v>262</v>
      </c>
      <c r="B15" s="16">
        <v>7.1509761217260062</v>
      </c>
      <c r="C15" s="16">
        <v>6.9727608457758592</v>
      </c>
      <c r="D15" s="16">
        <v>6.8545649846804277</v>
      </c>
      <c r="E15" s="16">
        <v>6.679481554957106</v>
      </c>
      <c r="F15" s="16">
        <v>6.4989191578634875</v>
      </c>
      <c r="G15" s="16">
        <v>6.3591010818106568</v>
      </c>
      <c r="N15" s="73"/>
      <c r="O15" s="73"/>
      <c r="P15" s="72"/>
    </row>
    <row r="16" spans="1:16" x14ac:dyDescent="0.3">
      <c r="A16" s="90" t="s">
        <v>263</v>
      </c>
      <c r="B16" s="16"/>
      <c r="C16" s="16"/>
      <c r="D16" s="16"/>
      <c r="E16" s="16"/>
      <c r="F16" s="16"/>
      <c r="G16" s="16"/>
      <c r="N16" s="74"/>
      <c r="O16" s="74"/>
      <c r="P16" s="72"/>
    </row>
    <row r="17" spans="1:16" x14ac:dyDescent="0.3">
      <c r="A17" s="89" t="s">
        <v>264</v>
      </c>
      <c r="B17" s="16"/>
      <c r="C17" s="16"/>
      <c r="D17" s="16"/>
      <c r="E17" s="16"/>
      <c r="F17" s="16"/>
      <c r="G17" s="16"/>
      <c r="I17" s="72"/>
      <c r="J17" s="72"/>
      <c r="K17" s="72"/>
      <c r="L17" s="72"/>
      <c r="M17" s="72"/>
      <c r="N17" s="72"/>
      <c r="O17" s="72"/>
      <c r="P17" s="72"/>
    </row>
    <row r="18" spans="1:16" x14ac:dyDescent="0.3">
      <c r="A18" s="360" t="s">
        <v>265</v>
      </c>
      <c r="B18" s="360"/>
      <c r="C18" s="360"/>
      <c r="D18" s="360"/>
      <c r="E18" s="360"/>
      <c r="F18" s="360"/>
      <c r="G18" s="360"/>
      <c r="I18" s="72"/>
      <c r="J18" s="72"/>
      <c r="K18" s="72"/>
      <c r="L18" s="72"/>
      <c r="M18" s="72"/>
      <c r="N18" s="72"/>
      <c r="O18" s="72"/>
      <c r="P18" s="72"/>
    </row>
    <row r="19" spans="1:16" x14ac:dyDescent="0.3">
      <c r="A19" s="18" t="s">
        <v>266</v>
      </c>
      <c r="B19" s="16">
        <v>0.99769014385209698</v>
      </c>
      <c r="C19" s="16">
        <v>1.2188715047153935</v>
      </c>
      <c r="D19" s="16">
        <v>1.4021974201816521</v>
      </c>
      <c r="E19" s="16">
        <v>1.5970935795332084</v>
      </c>
      <c r="F19" s="16">
        <v>1.7988158604908995</v>
      </c>
      <c r="G19" s="16">
        <v>1.9353431760973931</v>
      </c>
      <c r="I19" s="72"/>
      <c r="J19" s="72"/>
      <c r="K19" s="72"/>
      <c r="L19" s="72"/>
      <c r="M19" s="72"/>
      <c r="N19" s="72"/>
      <c r="O19" s="72"/>
      <c r="P19" s="72"/>
    </row>
    <row r="20" spans="1:16" x14ac:dyDescent="0.3">
      <c r="A20" s="138" t="s">
        <v>267</v>
      </c>
      <c r="B20" s="33" t="s">
        <v>3</v>
      </c>
      <c r="C20" s="33" t="s">
        <v>3</v>
      </c>
      <c r="D20" s="33" t="s">
        <v>3</v>
      </c>
      <c r="E20" s="33" t="s">
        <v>3</v>
      </c>
      <c r="F20" s="33" t="s">
        <v>3</v>
      </c>
      <c r="G20" s="33" t="s">
        <v>3</v>
      </c>
    </row>
    <row r="21" spans="1:16" ht="23.25" customHeight="1" x14ac:dyDescent="0.3">
      <c r="A21" s="364" t="s">
        <v>132</v>
      </c>
      <c r="B21" s="364"/>
      <c r="C21" s="364"/>
      <c r="D21" s="364"/>
      <c r="E21" s="364"/>
      <c r="F21" s="364"/>
      <c r="G21" s="91"/>
    </row>
    <row r="22" spans="1:16" x14ac:dyDescent="0.3">
      <c r="A22" s="27" t="s">
        <v>268</v>
      </c>
      <c r="B22" s="16">
        <v>2.0597804720806101</v>
      </c>
      <c r="C22" s="16">
        <v>2.4998852585517439</v>
      </c>
      <c r="D22" s="16">
        <v>2.1786223625931433</v>
      </c>
      <c r="E22" s="16">
        <v>2.011002852302628</v>
      </c>
      <c r="F22" s="16">
        <v>1.6204244212896406</v>
      </c>
      <c r="G22" s="16">
        <v>1.2304403111625999</v>
      </c>
    </row>
    <row r="23" spans="1:16" x14ac:dyDescent="0.3">
      <c r="A23" s="27" t="s">
        <v>269</v>
      </c>
      <c r="B23" s="16">
        <v>2.118811446371871</v>
      </c>
      <c r="C23" s="16">
        <v>1.6267758756983719</v>
      </c>
      <c r="D23" s="16">
        <v>1.5050825051027306</v>
      </c>
      <c r="E23" s="16">
        <v>1.2528192553493067</v>
      </c>
      <c r="F23" s="16">
        <v>1.2300147638495467</v>
      </c>
      <c r="G23" s="16">
        <v>1.3068549958701152</v>
      </c>
    </row>
    <row r="24" spans="1:16" x14ac:dyDescent="0.3">
      <c r="A24" s="27" t="s">
        <v>516</v>
      </c>
      <c r="B24" s="16">
        <v>85.693000408849258</v>
      </c>
      <c r="C24" s="16">
        <v>84.700716208618999</v>
      </c>
      <c r="D24" s="16">
        <v>83.22582136972278</v>
      </c>
      <c r="E24" s="16">
        <v>84.106992369548692</v>
      </c>
      <c r="F24" s="16">
        <v>85.503960267285535</v>
      </c>
      <c r="G24" s="16">
        <v>86.011584329558644</v>
      </c>
    </row>
    <row r="25" spans="1:16" x14ac:dyDescent="0.3">
      <c r="A25" s="27" t="s">
        <v>517</v>
      </c>
      <c r="B25" s="16">
        <v>78.173720428165339</v>
      </c>
      <c r="C25" s="16">
        <v>78.996032894614117</v>
      </c>
      <c r="D25" s="16">
        <v>78.401326457177376</v>
      </c>
      <c r="E25" s="16">
        <v>80.866674422319988</v>
      </c>
      <c r="F25" s="16">
        <v>83.02537880829027</v>
      </c>
      <c r="G25" s="16">
        <v>83.554604288920132</v>
      </c>
    </row>
    <row r="26" spans="1:16" x14ac:dyDescent="0.3">
      <c r="A26" s="27" t="s">
        <v>518</v>
      </c>
      <c r="B26" s="16">
        <v>81.945929259930296</v>
      </c>
      <c r="C26" s="16">
        <v>81.881930870787031</v>
      </c>
      <c r="D26" s="16">
        <v>80.856113285504861</v>
      </c>
      <c r="E26" s="16">
        <v>82.520981042592794</v>
      </c>
      <c r="F26" s="16">
        <v>84.297712829067024</v>
      </c>
      <c r="G26" s="16">
        <v>84.817234769507891</v>
      </c>
    </row>
    <row r="27" spans="1:16" x14ac:dyDescent="0.3">
      <c r="A27" s="27" t="s">
        <v>519</v>
      </c>
      <c r="B27" s="16">
        <v>5.1638980991116998</v>
      </c>
      <c r="C27" s="16">
        <v>5.5888382792357367</v>
      </c>
      <c r="D27" s="16">
        <v>6.0239266483263876</v>
      </c>
      <c r="E27" s="16">
        <v>6.0512420587701694</v>
      </c>
      <c r="F27" s="16">
        <v>6.0206644444687898</v>
      </c>
      <c r="G27" s="16">
        <v>6.0203895001930476</v>
      </c>
    </row>
    <row r="28" spans="1:16" x14ac:dyDescent="0.3">
      <c r="A28" s="18" t="s">
        <v>520</v>
      </c>
      <c r="B28" s="16">
        <v>18.238943708838683</v>
      </c>
      <c r="C28" s="16">
        <v>20.551161953355756</v>
      </c>
      <c r="D28" s="16">
        <v>23.899538658610584</v>
      </c>
      <c r="E28" s="16">
        <v>28.625270132872512</v>
      </c>
      <c r="F28" s="16">
        <v>31.303895028716628</v>
      </c>
      <c r="G28" s="227">
        <v>30.171439224405173</v>
      </c>
    </row>
    <row r="29" spans="1:16" ht="23.25" customHeight="1" x14ac:dyDescent="0.3">
      <c r="A29" s="362" t="s">
        <v>558</v>
      </c>
      <c r="B29" s="362"/>
      <c r="C29" s="362"/>
      <c r="D29" s="362"/>
      <c r="E29" s="365" t="s">
        <v>275</v>
      </c>
      <c r="F29" s="365"/>
      <c r="G29" s="365"/>
    </row>
    <row r="30" spans="1:16" ht="15.75" customHeight="1" x14ac:dyDescent="0.3">
      <c r="A30" s="361"/>
      <c r="B30" s="361"/>
      <c r="C30" s="361"/>
      <c r="D30" s="361"/>
      <c r="E30" s="361"/>
      <c r="F30" s="361"/>
    </row>
    <row r="32" spans="1:16" ht="17.25" thickBot="1" x14ac:dyDescent="0.35">
      <c r="A32" s="347" t="s">
        <v>537</v>
      </c>
      <c r="B32" s="347"/>
      <c r="C32" s="347"/>
      <c r="D32" s="347"/>
      <c r="E32" s="347"/>
      <c r="F32" s="347"/>
    </row>
    <row r="33" spans="1:7" x14ac:dyDescent="0.3">
      <c r="A33" s="262"/>
      <c r="B33" s="263">
        <f t="shared" ref="B33:G33" si="0">B2</f>
        <v>2024</v>
      </c>
      <c r="C33" s="263">
        <f t="shared" si="0"/>
        <v>2030</v>
      </c>
      <c r="D33" s="263">
        <f t="shared" si="0"/>
        <v>2040</v>
      </c>
      <c r="E33" s="263">
        <f t="shared" si="0"/>
        <v>2050</v>
      </c>
      <c r="F33" s="263">
        <f t="shared" si="0"/>
        <v>2060</v>
      </c>
      <c r="G33" s="263">
        <f t="shared" si="0"/>
        <v>2070</v>
      </c>
    </row>
    <row r="34" spans="1:7" x14ac:dyDescent="0.3">
      <c r="A34" s="231" t="s">
        <v>70</v>
      </c>
      <c r="B34" s="264">
        <f>B3</f>
        <v>46.930667876304057</v>
      </c>
      <c r="C34" s="264"/>
      <c r="D34" s="264"/>
      <c r="E34" s="264"/>
      <c r="F34" s="264"/>
      <c r="G34" s="264"/>
    </row>
    <row r="35" spans="1:7" x14ac:dyDescent="0.3">
      <c r="A35" s="265" t="s">
        <v>270</v>
      </c>
      <c r="B35" s="264">
        <f>B4</f>
        <v>20.335594513763706</v>
      </c>
      <c r="C35" s="264">
        <f t="shared" ref="C35:G36" si="1">C4</f>
        <v>21.863309582059415</v>
      </c>
      <c r="D35" s="264">
        <f t="shared" si="1"/>
        <v>23.127656433729957</v>
      </c>
      <c r="E35" s="264">
        <f t="shared" si="1"/>
        <v>24.483923091482019</v>
      </c>
      <c r="F35" s="264">
        <f t="shared" si="1"/>
        <v>25.852510537733934</v>
      </c>
      <c r="G35" s="264">
        <f t="shared" si="1"/>
        <v>25.036654894306313</v>
      </c>
    </row>
    <row r="36" spans="1:7" x14ac:dyDescent="0.3">
      <c r="A36" s="266" t="s">
        <v>416</v>
      </c>
      <c r="B36" s="168">
        <f>B5</f>
        <v>9.3627055378415527</v>
      </c>
      <c r="C36" s="168">
        <f t="shared" si="1"/>
        <v>10.217972418546609</v>
      </c>
      <c r="D36" s="168">
        <f t="shared" si="1"/>
        <v>10.780849223528174</v>
      </c>
      <c r="E36" s="168">
        <f t="shared" si="1"/>
        <v>11.547282112563879</v>
      </c>
      <c r="F36" s="168">
        <f t="shared" si="1"/>
        <v>12.114559419527222</v>
      </c>
      <c r="G36" s="168">
        <f t="shared" si="1"/>
        <v>11.31671521140901</v>
      </c>
    </row>
    <row r="37" spans="1:7" x14ac:dyDescent="0.3">
      <c r="A37" s="267" t="s">
        <v>238</v>
      </c>
      <c r="B37" s="168">
        <f t="shared" ref="B37:G37" si="2">B6</f>
        <v>7.1488878802103999</v>
      </c>
      <c r="C37" s="168">
        <f t="shared" si="2"/>
        <v>7.6967822258926804</v>
      </c>
      <c r="D37" s="168">
        <f t="shared" si="2"/>
        <v>8.0647698251509521</v>
      </c>
      <c r="E37" s="168">
        <f t="shared" si="2"/>
        <v>8.87974272991978</v>
      </c>
      <c r="F37" s="168">
        <f t="shared" si="2"/>
        <v>9.4894963475222252</v>
      </c>
      <c r="G37" s="168">
        <f t="shared" si="2"/>
        <v>8.7539144241629376</v>
      </c>
    </row>
    <row r="38" spans="1:7" x14ac:dyDescent="0.3">
      <c r="A38" s="267" t="s">
        <v>239</v>
      </c>
      <c r="B38" s="168">
        <f t="shared" ref="B38:G38" si="3">B7</f>
        <v>2.2138176576311519</v>
      </c>
      <c r="C38" s="168">
        <f t="shared" si="3"/>
        <v>2.5211901926539277</v>
      </c>
      <c r="D38" s="168">
        <f t="shared" si="3"/>
        <v>2.7160793983772233</v>
      </c>
      <c r="E38" s="168">
        <f t="shared" si="3"/>
        <v>2.6675393826440983</v>
      </c>
      <c r="F38" s="168">
        <f t="shared" si="3"/>
        <v>2.6250630720049952</v>
      </c>
      <c r="G38" s="168">
        <f t="shared" si="3"/>
        <v>2.5628007872460712</v>
      </c>
    </row>
    <row r="39" spans="1:7" x14ac:dyDescent="0.3">
      <c r="A39" s="266" t="s">
        <v>240</v>
      </c>
      <c r="B39" s="168">
        <f t="shared" ref="B39:G39" si="4">B8</f>
        <v>6.1445206117306599</v>
      </c>
      <c r="C39" s="168">
        <f t="shared" si="4"/>
        <v>6.433933392147674</v>
      </c>
      <c r="D39" s="168">
        <f t="shared" si="4"/>
        <v>6.8749512413729201</v>
      </c>
      <c r="E39" s="168">
        <f t="shared" si="4"/>
        <v>7.1997615640214914</v>
      </c>
      <c r="F39" s="168">
        <f t="shared" si="4"/>
        <v>7.4038721265083458</v>
      </c>
      <c r="G39" s="168">
        <f t="shared" si="4"/>
        <v>7.3023986194205177</v>
      </c>
    </row>
    <row r="40" spans="1:7" x14ac:dyDescent="0.3">
      <c r="A40" s="266" t="s">
        <v>241</v>
      </c>
      <c r="B40" s="168">
        <f t="shared" ref="B40:G40" si="5">B9</f>
        <v>1.0597672303992878</v>
      </c>
      <c r="C40" s="168">
        <f t="shared" si="5"/>
        <v>1.2505602013923258</v>
      </c>
      <c r="D40" s="168">
        <f t="shared" si="5"/>
        <v>1.5800820165158491</v>
      </c>
      <c r="E40" s="168">
        <f t="shared" si="5"/>
        <v>1.8462764218884857</v>
      </c>
      <c r="F40" s="168">
        <f t="shared" si="5"/>
        <v>2.1545271867871132</v>
      </c>
      <c r="G40" s="168">
        <f t="shared" si="5"/>
        <v>2.3913422043837227</v>
      </c>
    </row>
    <row r="41" spans="1:7" x14ac:dyDescent="0.3">
      <c r="A41" s="266" t="s">
        <v>242</v>
      </c>
      <c r="B41" s="168">
        <f t="shared" ref="B41:G41" si="6">B10</f>
        <v>3.7686011337922052</v>
      </c>
      <c r="C41" s="168">
        <f t="shared" si="6"/>
        <v>3.9608435699728091</v>
      </c>
      <c r="D41" s="168">
        <f t="shared" si="6"/>
        <v>3.8917739523130117</v>
      </c>
      <c r="E41" s="168">
        <f t="shared" si="6"/>
        <v>3.8906029930081623</v>
      </c>
      <c r="F41" s="168">
        <f t="shared" si="6"/>
        <v>4.1795518049112523</v>
      </c>
      <c r="G41" s="168">
        <f t="shared" si="6"/>
        <v>4.0261988590930633</v>
      </c>
    </row>
    <row r="42" spans="1:7" x14ac:dyDescent="0.3">
      <c r="A42" s="266" t="s">
        <v>243</v>
      </c>
      <c r="B42" s="168"/>
      <c r="C42" s="168"/>
      <c r="D42" s="168"/>
      <c r="E42" s="168"/>
      <c r="F42" s="168"/>
      <c r="G42" s="168"/>
    </row>
    <row r="43" spans="1:7" x14ac:dyDescent="0.3">
      <c r="A43" s="268" t="s">
        <v>410</v>
      </c>
      <c r="B43" s="269">
        <f t="shared" ref="B43:G43" si="7">B12</f>
        <v>3.4812367000000002</v>
      </c>
      <c r="C43" s="269">
        <f t="shared" si="7"/>
        <v>3.9086568000000002</v>
      </c>
      <c r="D43" s="269">
        <f t="shared" si="7"/>
        <v>4.0306787000000002</v>
      </c>
      <c r="E43" s="269">
        <f t="shared" si="7"/>
        <v>4.0051131</v>
      </c>
      <c r="F43" s="269">
        <f t="shared" si="7"/>
        <v>4</v>
      </c>
      <c r="G43" s="269">
        <f t="shared" si="7"/>
        <v>4</v>
      </c>
    </row>
    <row r="44" spans="1:7" x14ac:dyDescent="0.3">
      <c r="A44" s="232" t="s">
        <v>69</v>
      </c>
      <c r="B44" s="264">
        <f t="shared" ref="B44" si="8">B13</f>
        <v>40.998849279121352</v>
      </c>
      <c r="C44" s="264"/>
      <c r="D44" s="264"/>
      <c r="E44" s="264"/>
      <c r="F44" s="264"/>
      <c r="G44" s="264"/>
    </row>
    <row r="45" spans="1:7" x14ac:dyDescent="0.3">
      <c r="A45" s="265" t="s">
        <v>271</v>
      </c>
      <c r="B45" s="168">
        <f t="shared" ref="B45:G45" si="9">B14</f>
        <v>0.66171380000000002</v>
      </c>
      <c r="C45" s="168">
        <f t="shared" si="9"/>
        <v>0.64649389999999995</v>
      </c>
      <c r="D45" s="168">
        <f t="shared" si="9"/>
        <v>0.62112719999999999</v>
      </c>
      <c r="E45" s="168">
        <f t="shared" si="9"/>
        <v>0.59576030000000002</v>
      </c>
      <c r="F45" s="168">
        <f t="shared" si="9"/>
        <v>0.55580499999999999</v>
      </c>
      <c r="G45" s="168">
        <f t="shared" si="9"/>
        <v>0.51873179999999997</v>
      </c>
    </row>
    <row r="46" spans="1:7" x14ac:dyDescent="0.3">
      <c r="A46" s="265" t="s">
        <v>272</v>
      </c>
      <c r="B46" s="168">
        <f t="shared" ref="B46:G46" si="10">B15</f>
        <v>7.1509761217260062</v>
      </c>
      <c r="C46" s="168">
        <f t="shared" si="10"/>
        <v>6.9727608457758592</v>
      </c>
      <c r="D46" s="168">
        <f t="shared" si="10"/>
        <v>6.8545649846804277</v>
      </c>
      <c r="E46" s="168">
        <f t="shared" si="10"/>
        <v>6.679481554957106</v>
      </c>
      <c r="F46" s="168">
        <f t="shared" si="10"/>
        <v>6.4989191578634875</v>
      </c>
      <c r="G46" s="168">
        <f t="shared" si="10"/>
        <v>6.3591010818106568</v>
      </c>
    </row>
    <row r="47" spans="1:7" x14ac:dyDescent="0.3">
      <c r="A47" s="90" t="s">
        <v>244</v>
      </c>
      <c r="B47" s="264"/>
      <c r="C47" s="264"/>
      <c r="D47" s="264"/>
      <c r="E47" s="264"/>
      <c r="F47" s="264"/>
      <c r="G47" s="264"/>
    </row>
    <row r="48" spans="1:7" x14ac:dyDescent="0.3">
      <c r="A48" s="89" t="s">
        <v>273</v>
      </c>
      <c r="B48" s="264"/>
      <c r="C48" s="264"/>
      <c r="D48" s="264"/>
      <c r="E48" s="264"/>
      <c r="F48" s="264"/>
      <c r="G48" s="264"/>
    </row>
    <row r="49" spans="1:7" x14ac:dyDescent="0.3">
      <c r="A49" s="366" t="s">
        <v>245</v>
      </c>
      <c r="B49" s="366"/>
      <c r="C49" s="366"/>
      <c r="D49" s="366"/>
      <c r="E49" s="366"/>
      <c r="F49" s="366"/>
      <c r="G49" s="366"/>
    </row>
    <row r="50" spans="1:7" x14ac:dyDescent="0.3">
      <c r="A50" s="139" t="s">
        <v>246</v>
      </c>
      <c r="B50" s="168">
        <f>B19</f>
        <v>0.99769014385209698</v>
      </c>
      <c r="C50" s="168">
        <f t="shared" ref="C50:G50" si="11">C19</f>
        <v>1.2188715047153935</v>
      </c>
      <c r="D50" s="168">
        <f t="shared" si="11"/>
        <v>1.4021974201816521</v>
      </c>
      <c r="E50" s="168">
        <f t="shared" si="11"/>
        <v>1.5970935795332084</v>
      </c>
      <c r="F50" s="168">
        <f t="shared" si="11"/>
        <v>1.7988158604908995</v>
      </c>
      <c r="G50" s="168">
        <f t="shared" si="11"/>
        <v>1.9353431760973931</v>
      </c>
    </row>
    <row r="51" spans="1:7" x14ac:dyDescent="0.3">
      <c r="A51" s="90" t="s">
        <v>247</v>
      </c>
      <c r="B51" s="168"/>
      <c r="C51" s="168"/>
      <c r="D51" s="168"/>
      <c r="E51" s="168"/>
      <c r="F51" s="168"/>
      <c r="G51" s="168"/>
    </row>
    <row r="52" spans="1:7" x14ac:dyDescent="0.3">
      <c r="A52" s="367" t="s">
        <v>248</v>
      </c>
      <c r="B52" s="367"/>
      <c r="C52" s="367"/>
      <c r="D52" s="367"/>
      <c r="E52" s="367"/>
      <c r="F52" s="367"/>
      <c r="G52" s="367"/>
    </row>
    <row r="53" spans="1:7" x14ac:dyDescent="0.3">
      <c r="A53" s="243" t="s">
        <v>249</v>
      </c>
      <c r="B53" s="168">
        <f t="shared" ref="B53:F59" si="12">B22</f>
        <v>2.0597804720806101</v>
      </c>
      <c r="C53" s="168">
        <f t="shared" si="12"/>
        <v>2.4998852585517439</v>
      </c>
      <c r="D53" s="168">
        <f t="shared" si="12"/>
        <v>2.1786223625931433</v>
      </c>
      <c r="E53" s="168">
        <f t="shared" si="12"/>
        <v>2.011002852302628</v>
      </c>
      <c r="F53" s="168">
        <f t="shared" si="12"/>
        <v>1.6204244212896406</v>
      </c>
      <c r="G53" s="168">
        <f t="shared" ref="G53:G59" si="13">G22</f>
        <v>1.2304403111625999</v>
      </c>
    </row>
    <row r="54" spans="1:7" x14ac:dyDescent="0.3">
      <c r="A54" s="243" t="s">
        <v>250</v>
      </c>
      <c r="B54" s="168">
        <f t="shared" si="12"/>
        <v>2.118811446371871</v>
      </c>
      <c r="C54" s="168">
        <f t="shared" si="12"/>
        <v>1.6267758756983719</v>
      </c>
      <c r="D54" s="168">
        <f t="shared" si="12"/>
        <v>1.5050825051027306</v>
      </c>
      <c r="E54" s="168">
        <f t="shared" si="12"/>
        <v>1.2528192553493067</v>
      </c>
      <c r="F54" s="168">
        <f t="shared" si="12"/>
        <v>1.2300147638495467</v>
      </c>
      <c r="G54" s="168">
        <f t="shared" si="13"/>
        <v>1.3068549958701152</v>
      </c>
    </row>
    <row r="55" spans="1:7" x14ac:dyDescent="0.3">
      <c r="A55" s="243" t="s">
        <v>521</v>
      </c>
      <c r="B55" s="168">
        <f t="shared" si="12"/>
        <v>85.693000408849258</v>
      </c>
      <c r="C55" s="168">
        <f t="shared" si="12"/>
        <v>84.700716208618999</v>
      </c>
      <c r="D55" s="168">
        <f t="shared" si="12"/>
        <v>83.22582136972278</v>
      </c>
      <c r="E55" s="168">
        <f t="shared" si="12"/>
        <v>84.106992369548692</v>
      </c>
      <c r="F55" s="168">
        <f t="shared" si="12"/>
        <v>85.503960267285535</v>
      </c>
      <c r="G55" s="168">
        <f t="shared" si="13"/>
        <v>86.011584329558644</v>
      </c>
    </row>
    <row r="56" spans="1:7" x14ac:dyDescent="0.3">
      <c r="A56" s="243" t="s">
        <v>522</v>
      </c>
      <c r="B56" s="168">
        <f t="shared" si="12"/>
        <v>78.173720428165339</v>
      </c>
      <c r="C56" s="168">
        <f t="shared" si="12"/>
        <v>78.996032894614117</v>
      </c>
      <c r="D56" s="168">
        <f t="shared" si="12"/>
        <v>78.401326457177376</v>
      </c>
      <c r="E56" s="168">
        <f t="shared" si="12"/>
        <v>80.866674422319988</v>
      </c>
      <c r="F56" s="168">
        <f t="shared" si="12"/>
        <v>83.02537880829027</v>
      </c>
      <c r="G56" s="168">
        <f t="shared" si="13"/>
        <v>83.554604288920132</v>
      </c>
    </row>
    <row r="57" spans="1:7" x14ac:dyDescent="0.3">
      <c r="A57" s="243" t="s">
        <v>523</v>
      </c>
      <c r="B57" s="168">
        <f t="shared" si="12"/>
        <v>81.945929259930296</v>
      </c>
      <c r="C57" s="168">
        <f t="shared" si="12"/>
        <v>81.881930870787031</v>
      </c>
      <c r="D57" s="168">
        <f t="shared" si="12"/>
        <v>80.856113285504861</v>
      </c>
      <c r="E57" s="168">
        <f t="shared" si="12"/>
        <v>82.520981042592794</v>
      </c>
      <c r="F57" s="168">
        <f t="shared" si="12"/>
        <v>84.297712829067024</v>
      </c>
      <c r="G57" s="168">
        <f t="shared" si="13"/>
        <v>84.817234769507891</v>
      </c>
    </row>
    <row r="58" spans="1:7" x14ac:dyDescent="0.3">
      <c r="A58" s="27" t="s">
        <v>524</v>
      </c>
      <c r="B58" s="168">
        <f t="shared" si="12"/>
        <v>5.1638980991116998</v>
      </c>
      <c r="C58" s="168">
        <f t="shared" si="12"/>
        <v>5.5888382792357367</v>
      </c>
      <c r="D58" s="168">
        <f t="shared" si="12"/>
        <v>6.0239266483263876</v>
      </c>
      <c r="E58" s="168">
        <f t="shared" si="12"/>
        <v>6.0512420587701694</v>
      </c>
      <c r="F58" s="168">
        <f t="shared" si="12"/>
        <v>6.0206644444687898</v>
      </c>
      <c r="G58" s="168">
        <f t="shared" si="13"/>
        <v>6.0203895001930476</v>
      </c>
    </row>
    <row r="59" spans="1:7" x14ac:dyDescent="0.3">
      <c r="A59" s="216" t="s">
        <v>251</v>
      </c>
      <c r="B59" s="168">
        <f t="shared" si="12"/>
        <v>18.238943708838683</v>
      </c>
      <c r="C59" s="168">
        <f t="shared" si="12"/>
        <v>20.551161953355756</v>
      </c>
      <c r="D59" s="269">
        <f t="shared" si="12"/>
        <v>23.899538658610584</v>
      </c>
      <c r="E59" s="269">
        <f t="shared" si="12"/>
        <v>28.625270132872512</v>
      </c>
      <c r="F59" s="269">
        <f t="shared" si="12"/>
        <v>31.303895028716628</v>
      </c>
      <c r="G59" s="269">
        <f t="shared" si="13"/>
        <v>30.171439224405173</v>
      </c>
    </row>
    <row r="60" spans="1:7" ht="23.25" customHeight="1" x14ac:dyDescent="0.3">
      <c r="A60" s="362" t="s">
        <v>525</v>
      </c>
      <c r="B60" s="362"/>
      <c r="C60" s="362"/>
      <c r="D60" s="363"/>
      <c r="E60" s="368" t="s">
        <v>288</v>
      </c>
      <c r="F60" s="368"/>
      <c r="G60" s="368"/>
    </row>
    <row r="61" spans="1:7" x14ac:dyDescent="0.3">
      <c r="A61" s="361" t="s">
        <v>415</v>
      </c>
      <c r="B61" s="361"/>
      <c r="C61" s="361"/>
      <c r="D61" s="361"/>
      <c r="E61" s="361"/>
      <c r="F61" s="361"/>
    </row>
  </sheetData>
  <mergeCells count="14">
    <mergeCell ref="A1:C1"/>
    <mergeCell ref="D1:F1"/>
    <mergeCell ref="A18:G18"/>
    <mergeCell ref="A61:F61"/>
    <mergeCell ref="A60:D60"/>
    <mergeCell ref="A32:C32"/>
    <mergeCell ref="D32:F32"/>
    <mergeCell ref="A21:F21"/>
    <mergeCell ref="A30:F30"/>
    <mergeCell ref="A29:D29"/>
    <mergeCell ref="E29:G29"/>
    <mergeCell ref="A49:G49"/>
    <mergeCell ref="A52:G52"/>
    <mergeCell ref="E60:G6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4"/>
  <sheetViews>
    <sheetView showGridLines="0" zoomScaleNormal="100" workbookViewId="0">
      <selection activeCell="A24" sqref="A24:A26"/>
    </sheetView>
  </sheetViews>
  <sheetFormatPr defaultColWidth="9.140625" defaultRowHeight="16.5" x14ac:dyDescent="0.3"/>
  <cols>
    <col min="1" max="1" width="43.140625" style="12" customWidth="1"/>
    <col min="2" max="3" width="12.5703125" style="12" bestFit="1" customWidth="1"/>
    <col min="4" max="4" width="9" style="12" bestFit="1" customWidth="1"/>
    <col min="5" max="5" width="24.140625" style="12" customWidth="1"/>
    <col min="6" max="7" width="14" style="12" bestFit="1" customWidth="1"/>
    <col min="8" max="8" width="9.140625" style="12" bestFit="1" customWidth="1"/>
    <col min="9" max="16384" width="9.140625" style="12"/>
  </cols>
  <sheetData>
    <row r="1" spans="1:9" ht="17.25" thickBot="1" x14ac:dyDescent="0.35">
      <c r="A1" s="347" t="s">
        <v>542</v>
      </c>
      <c r="B1" s="347"/>
    </row>
    <row r="2" spans="1:9" x14ac:dyDescent="0.3">
      <c r="A2" s="27"/>
      <c r="B2" s="28">
        <v>2023</v>
      </c>
      <c r="C2" s="31">
        <v>2024</v>
      </c>
      <c r="D2" s="353"/>
      <c r="E2" s="353"/>
      <c r="F2" s="353"/>
      <c r="G2" s="353"/>
      <c r="H2" s="353"/>
      <c r="I2" s="353"/>
    </row>
    <row r="3" spans="1:9" x14ac:dyDescent="0.3">
      <c r="A3" s="32"/>
      <c r="B3" s="33" t="s">
        <v>2</v>
      </c>
      <c r="C3" s="33" t="s">
        <v>2</v>
      </c>
    </row>
    <row r="4" spans="1:9" x14ac:dyDescent="0.3">
      <c r="A4" s="27" t="s">
        <v>389</v>
      </c>
      <c r="B4" s="182">
        <v>10.808380952570944</v>
      </c>
      <c r="C4" s="182"/>
    </row>
    <row r="5" spans="1:9" x14ac:dyDescent="0.3">
      <c r="A5" s="183" t="s">
        <v>408</v>
      </c>
      <c r="B5" s="182">
        <v>6.8908935750546183</v>
      </c>
      <c r="C5" s="182">
        <v>6.4391453002178336</v>
      </c>
    </row>
    <row r="6" spans="1:9" x14ac:dyDescent="0.3">
      <c r="A6" s="183" t="s">
        <v>432</v>
      </c>
      <c r="B6" s="182">
        <v>1.1483673179166716</v>
      </c>
      <c r="C6" s="182"/>
    </row>
    <row r="7" spans="1:9" x14ac:dyDescent="0.3">
      <c r="A7" s="183" t="s">
        <v>433</v>
      </c>
      <c r="B7" s="168">
        <v>2.4841953495969213</v>
      </c>
      <c r="C7" s="168">
        <v>2.321338246767688</v>
      </c>
    </row>
    <row r="8" spans="1:9" ht="27" x14ac:dyDescent="0.3">
      <c r="A8" s="184" t="s">
        <v>553</v>
      </c>
      <c r="B8" s="185">
        <v>0.28492471000273223</v>
      </c>
      <c r="C8" s="182"/>
    </row>
    <row r="9" spans="1:9" x14ac:dyDescent="0.3">
      <c r="C9" s="75" t="s">
        <v>275</v>
      </c>
    </row>
    <row r="10" spans="1:9" ht="39" customHeight="1" x14ac:dyDescent="0.3">
      <c r="A10" s="370"/>
      <c r="B10" s="370"/>
      <c r="C10" s="370"/>
      <c r="G10" s="141"/>
    </row>
    <row r="12" spans="1:9" ht="17.25" thickBot="1" x14ac:dyDescent="0.35">
      <c r="A12" s="347" t="s">
        <v>543</v>
      </c>
      <c r="B12" s="347"/>
      <c r="C12" s="76"/>
    </row>
    <row r="13" spans="1:9" x14ac:dyDescent="0.3">
      <c r="A13" s="27"/>
      <c r="B13" s="28">
        <f>B2</f>
        <v>2023</v>
      </c>
      <c r="C13" s="28">
        <f>C2</f>
        <v>2024</v>
      </c>
    </row>
    <row r="14" spans="1:9" x14ac:dyDescent="0.3">
      <c r="A14" s="32"/>
      <c r="B14" s="33" t="s">
        <v>71</v>
      </c>
      <c r="C14" s="33" t="s">
        <v>71</v>
      </c>
    </row>
    <row r="15" spans="1:9" x14ac:dyDescent="0.3">
      <c r="A15" s="27" t="s">
        <v>390</v>
      </c>
      <c r="B15" s="182">
        <f>B4</f>
        <v>10.808380952570944</v>
      </c>
      <c r="C15" s="182"/>
    </row>
    <row r="16" spans="1:9" x14ac:dyDescent="0.3">
      <c r="A16" s="183" t="s">
        <v>431</v>
      </c>
      <c r="B16" s="182">
        <f t="shared" ref="B16:B18" si="0">B5</f>
        <v>6.8908935750546183</v>
      </c>
      <c r="C16" s="182">
        <f>C5</f>
        <v>6.4391453002178336</v>
      </c>
    </row>
    <row r="17" spans="1:6" x14ac:dyDescent="0.3">
      <c r="A17" s="183" t="s">
        <v>430</v>
      </c>
      <c r="B17" s="182">
        <f t="shared" si="0"/>
        <v>1.1483673179166716</v>
      </c>
      <c r="C17" s="182"/>
    </row>
    <row r="18" spans="1:6" x14ac:dyDescent="0.3">
      <c r="A18" s="183" t="s">
        <v>429</v>
      </c>
      <c r="B18" s="182">
        <f t="shared" si="0"/>
        <v>2.4841953495969213</v>
      </c>
      <c r="C18" s="182">
        <f>C7</f>
        <v>2.321338246767688</v>
      </c>
    </row>
    <row r="19" spans="1:6" ht="27" x14ac:dyDescent="0.3">
      <c r="A19" s="184" t="s">
        <v>428</v>
      </c>
      <c r="B19" s="182">
        <f>B8</f>
        <v>0.28492471000273223</v>
      </c>
      <c r="C19" s="182"/>
    </row>
    <row r="20" spans="1:6" x14ac:dyDescent="0.3">
      <c r="A20" s="244"/>
      <c r="B20" s="371" t="s">
        <v>288</v>
      </c>
      <c r="C20" s="371"/>
    </row>
    <row r="21" spans="1:6" x14ac:dyDescent="0.3">
      <c r="A21" s="369"/>
      <c r="B21" s="369"/>
      <c r="C21" s="369"/>
      <c r="D21" s="72"/>
    </row>
    <row r="22" spans="1:6" x14ac:dyDescent="0.3">
      <c r="A22" s="72"/>
      <c r="B22" s="86"/>
      <c r="C22" s="86"/>
      <c r="D22" s="72"/>
      <c r="E22" s="72"/>
      <c r="F22" s="72"/>
    </row>
    <row r="23" spans="1:6" x14ac:dyDescent="0.3">
      <c r="A23" s="72"/>
      <c r="B23" s="87"/>
      <c r="C23" s="87"/>
      <c r="D23" s="72"/>
      <c r="E23" s="72"/>
      <c r="F23" s="72"/>
    </row>
    <row r="24" spans="1:6" x14ac:dyDescent="0.3">
      <c r="A24" s="72"/>
      <c r="B24" s="87"/>
      <c r="C24" s="87"/>
      <c r="D24" s="72"/>
      <c r="E24" s="72"/>
      <c r="F24" s="72"/>
    </row>
    <row r="25" spans="1:6" x14ac:dyDescent="0.3">
      <c r="A25" s="72"/>
      <c r="B25" s="72"/>
      <c r="C25" s="72"/>
      <c r="D25" s="72"/>
      <c r="E25" s="72"/>
      <c r="F25" s="72"/>
    </row>
    <row r="26" spans="1:6" x14ac:dyDescent="0.3">
      <c r="A26" s="72"/>
      <c r="B26" s="77"/>
      <c r="C26" s="72"/>
      <c r="D26" s="72"/>
      <c r="E26" s="72"/>
      <c r="F26" s="72"/>
    </row>
    <row r="27" spans="1:6" x14ac:dyDescent="0.3">
      <c r="A27" s="72"/>
      <c r="B27" s="77"/>
      <c r="C27" s="72"/>
      <c r="D27" s="72"/>
      <c r="E27" s="72"/>
      <c r="F27" s="72"/>
    </row>
    <row r="28" spans="1:6" x14ac:dyDescent="0.3">
      <c r="A28" s="72"/>
      <c r="B28" s="78"/>
      <c r="C28" s="78"/>
      <c r="D28" s="72"/>
      <c r="E28" s="72"/>
      <c r="F28" s="72"/>
    </row>
    <row r="29" spans="1:6" x14ac:dyDescent="0.3">
      <c r="A29" s="72"/>
      <c r="B29" s="85"/>
      <c r="C29" s="85"/>
      <c r="D29" s="72"/>
      <c r="E29" s="72"/>
      <c r="F29" s="72"/>
    </row>
    <row r="30" spans="1:6" x14ac:dyDescent="0.3">
      <c r="A30" s="72"/>
      <c r="B30" s="72"/>
      <c r="C30" s="72"/>
      <c r="D30" s="72"/>
      <c r="E30" s="72"/>
      <c r="F30" s="72"/>
    </row>
    <row r="31" spans="1:6" x14ac:dyDescent="0.3">
      <c r="A31" s="72"/>
      <c r="B31" s="77"/>
      <c r="C31" s="72"/>
      <c r="D31" s="72"/>
      <c r="E31" s="72"/>
      <c r="F31" s="72"/>
    </row>
    <row r="32" spans="1:6" x14ac:dyDescent="0.3">
      <c r="A32" s="72"/>
      <c r="B32" s="77"/>
      <c r="C32" s="72"/>
      <c r="D32" s="79"/>
      <c r="E32" s="79"/>
      <c r="F32" s="72"/>
    </row>
    <row r="33" spans="1:6" x14ac:dyDescent="0.3">
      <c r="A33" s="72"/>
      <c r="B33" s="80"/>
      <c r="C33" s="72"/>
      <c r="D33" s="78"/>
      <c r="E33" s="78"/>
      <c r="F33" s="72"/>
    </row>
    <row r="34" spans="1:6" x14ac:dyDescent="0.3">
      <c r="A34" s="72"/>
      <c r="B34" s="80"/>
      <c r="C34" s="72"/>
      <c r="D34" s="72"/>
      <c r="E34" s="72"/>
      <c r="F34" s="72"/>
    </row>
    <row r="35" spans="1:6" x14ac:dyDescent="0.3">
      <c r="A35" s="72"/>
      <c r="B35" s="80"/>
      <c r="C35" s="72"/>
      <c r="D35" s="72"/>
      <c r="E35" s="72"/>
      <c r="F35" s="72"/>
    </row>
    <row r="36" spans="1:6" x14ac:dyDescent="0.3">
      <c r="A36" s="72"/>
      <c r="B36" s="80"/>
      <c r="C36" s="72"/>
      <c r="D36" s="72"/>
      <c r="E36" s="72"/>
      <c r="F36" s="72"/>
    </row>
    <row r="37" spans="1:6" x14ac:dyDescent="0.3">
      <c r="A37" s="72"/>
      <c r="B37" s="80"/>
      <c r="C37" s="72"/>
      <c r="D37" s="72"/>
      <c r="E37" s="72"/>
      <c r="F37" s="72"/>
    </row>
    <row r="38" spans="1:6" x14ac:dyDescent="0.3">
      <c r="A38" s="72"/>
      <c r="B38" s="80"/>
      <c r="C38" s="72"/>
      <c r="D38" s="72"/>
      <c r="E38" s="72"/>
      <c r="F38" s="72"/>
    </row>
    <row r="39" spans="1:6" x14ac:dyDescent="0.3">
      <c r="A39" s="72"/>
      <c r="B39" s="80"/>
      <c r="C39" s="72"/>
      <c r="D39" s="72"/>
      <c r="E39" s="72"/>
      <c r="F39" s="72"/>
    </row>
    <row r="40" spans="1:6" x14ac:dyDescent="0.3">
      <c r="A40" s="72"/>
      <c r="B40" s="80"/>
      <c r="C40" s="72"/>
      <c r="D40" s="72"/>
      <c r="E40" s="72"/>
      <c r="F40" s="72"/>
    </row>
    <row r="41" spans="1:6" x14ac:dyDescent="0.3">
      <c r="A41" s="72"/>
      <c r="B41" s="80"/>
      <c r="C41" s="72"/>
      <c r="D41" s="72"/>
      <c r="E41" s="72"/>
      <c r="F41" s="72"/>
    </row>
    <row r="42" spans="1:6" x14ac:dyDescent="0.3">
      <c r="A42" s="72"/>
      <c r="B42" s="80"/>
      <c r="C42" s="72"/>
      <c r="D42" s="72"/>
      <c r="E42" s="72"/>
      <c r="F42" s="72"/>
    </row>
    <row r="43" spans="1:6" x14ac:dyDescent="0.3">
      <c r="A43" s="72"/>
      <c r="B43" s="80"/>
      <c r="C43" s="72"/>
      <c r="D43" s="72"/>
      <c r="E43" s="72"/>
      <c r="F43" s="72"/>
    </row>
    <row r="44" spans="1:6" x14ac:dyDescent="0.3">
      <c r="A44" s="72"/>
      <c r="B44" s="80"/>
      <c r="C44" s="72"/>
      <c r="D44" s="72"/>
      <c r="E44" s="72"/>
      <c r="F44" s="72"/>
    </row>
    <row r="45" spans="1:6" x14ac:dyDescent="0.3">
      <c r="A45" s="72"/>
      <c r="B45" s="80"/>
      <c r="C45" s="72"/>
      <c r="D45" s="72"/>
      <c r="E45" s="72"/>
      <c r="F45" s="72"/>
    </row>
    <row r="46" spans="1:6" x14ac:dyDescent="0.3">
      <c r="A46" s="72"/>
      <c r="B46" s="77"/>
      <c r="C46" s="72"/>
      <c r="D46" s="72"/>
      <c r="E46" s="72"/>
      <c r="F46" s="72"/>
    </row>
    <row r="47" spans="1:6" x14ac:dyDescent="0.3">
      <c r="A47" s="72"/>
      <c r="B47" s="80"/>
      <c r="C47" s="72"/>
      <c r="D47" s="72"/>
      <c r="E47" s="72"/>
      <c r="F47" s="72"/>
    </row>
    <row r="48" spans="1:6" x14ac:dyDescent="0.3">
      <c r="A48" s="72"/>
      <c r="B48" s="80"/>
      <c r="C48" s="72"/>
      <c r="D48" s="72"/>
      <c r="E48" s="72"/>
      <c r="F48" s="72"/>
    </row>
    <row r="49" spans="1:6" x14ac:dyDescent="0.3">
      <c r="A49" s="72"/>
      <c r="B49" s="80"/>
      <c r="C49" s="72"/>
      <c r="D49" s="72"/>
      <c r="E49" s="72"/>
      <c r="F49" s="72"/>
    </row>
    <row r="50" spans="1:6" x14ac:dyDescent="0.3">
      <c r="A50" s="72"/>
      <c r="B50" s="80"/>
      <c r="C50" s="72"/>
      <c r="D50" s="72"/>
      <c r="E50" s="72"/>
      <c r="F50" s="72"/>
    </row>
    <row r="51" spans="1:6" x14ac:dyDescent="0.3">
      <c r="A51" s="72"/>
      <c r="B51" s="72"/>
      <c r="C51" s="72"/>
      <c r="D51" s="72"/>
      <c r="E51" s="72"/>
      <c r="F51" s="72"/>
    </row>
    <row r="52" spans="1:6" x14ac:dyDescent="0.3">
      <c r="A52" s="72"/>
      <c r="B52" s="79"/>
      <c r="C52" s="72"/>
      <c r="D52" s="72"/>
      <c r="E52" s="72"/>
      <c r="F52" s="72"/>
    </row>
    <row r="53" spans="1:6" x14ac:dyDescent="0.3">
      <c r="A53" s="72"/>
      <c r="B53" s="78"/>
      <c r="C53" s="72"/>
      <c r="D53" s="72"/>
      <c r="E53" s="72"/>
      <c r="F53" s="72"/>
    </row>
    <row r="54" spans="1:6" x14ac:dyDescent="0.3">
      <c r="A54" s="72"/>
      <c r="B54" s="72"/>
      <c r="C54" s="72"/>
      <c r="D54" s="72"/>
      <c r="E54" s="72"/>
      <c r="F54" s="72"/>
    </row>
    <row r="55" spans="1:6" x14ac:dyDescent="0.3">
      <c r="A55" s="72"/>
      <c r="B55" s="72"/>
      <c r="C55" s="72"/>
      <c r="D55" s="72"/>
      <c r="E55" s="72"/>
      <c r="F55" s="72"/>
    </row>
    <row r="56" spans="1:6" x14ac:dyDescent="0.3">
      <c r="A56" s="72"/>
      <c r="B56" s="72"/>
      <c r="C56" s="72"/>
      <c r="D56" s="72"/>
      <c r="E56" s="72"/>
      <c r="F56" s="72"/>
    </row>
    <row r="57" spans="1:6" x14ac:dyDescent="0.3">
      <c r="A57" s="72"/>
      <c r="B57" s="72"/>
      <c r="C57" s="72"/>
      <c r="D57" s="72"/>
      <c r="E57" s="72"/>
      <c r="F57" s="72"/>
    </row>
    <row r="58" spans="1:6" x14ac:dyDescent="0.3">
      <c r="A58" s="72"/>
      <c r="B58" s="72"/>
      <c r="C58" s="72"/>
      <c r="D58" s="72"/>
      <c r="E58" s="72"/>
      <c r="F58" s="72"/>
    </row>
    <row r="59" spans="1:6" x14ac:dyDescent="0.3">
      <c r="A59" s="72"/>
      <c r="B59" s="72"/>
      <c r="C59" s="72"/>
      <c r="D59" s="72"/>
      <c r="E59" s="72"/>
      <c r="F59" s="72"/>
    </row>
    <row r="60" spans="1:6" x14ac:dyDescent="0.3">
      <c r="A60" s="72"/>
      <c r="B60" s="72"/>
      <c r="C60" s="72"/>
      <c r="D60" s="72"/>
      <c r="E60" s="72"/>
      <c r="F60" s="72"/>
    </row>
    <row r="61" spans="1:6" x14ac:dyDescent="0.3">
      <c r="A61" s="72"/>
      <c r="B61" s="72"/>
      <c r="C61" s="72"/>
      <c r="D61" s="72"/>
      <c r="E61" s="72"/>
      <c r="F61" s="72"/>
    </row>
    <row r="62" spans="1:6" x14ac:dyDescent="0.3">
      <c r="A62" s="72"/>
      <c r="B62" s="72"/>
      <c r="C62" s="72"/>
      <c r="D62" s="72"/>
      <c r="E62" s="72"/>
      <c r="F62" s="72"/>
    </row>
    <row r="63" spans="1:6" x14ac:dyDescent="0.3">
      <c r="A63" s="72"/>
      <c r="B63" s="72"/>
      <c r="C63" s="72"/>
      <c r="D63" s="72"/>
      <c r="E63" s="72"/>
      <c r="F63" s="72"/>
    </row>
    <row r="64" spans="1:6" x14ac:dyDescent="0.3">
      <c r="A64" s="72"/>
      <c r="B64" s="72"/>
      <c r="C64" s="72"/>
      <c r="D64" s="72"/>
      <c r="E64" s="72"/>
      <c r="F64" s="72"/>
    </row>
    <row r="65" spans="1:6" x14ac:dyDescent="0.3">
      <c r="A65" s="72"/>
      <c r="B65" s="72"/>
      <c r="C65" s="72"/>
      <c r="D65" s="72"/>
      <c r="E65" s="72"/>
      <c r="F65" s="72"/>
    </row>
    <row r="66" spans="1:6" x14ac:dyDescent="0.3">
      <c r="A66" s="72"/>
      <c r="B66" s="72"/>
      <c r="C66" s="72"/>
      <c r="D66" s="72"/>
      <c r="E66" s="72"/>
      <c r="F66" s="72"/>
    </row>
    <row r="67" spans="1:6" x14ac:dyDescent="0.3">
      <c r="A67" s="72"/>
      <c r="B67" s="72"/>
      <c r="C67" s="72"/>
      <c r="D67" s="72"/>
      <c r="E67" s="72"/>
      <c r="F67" s="72"/>
    </row>
    <row r="68" spans="1:6" x14ac:dyDescent="0.3">
      <c r="A68" s="72"/>
      <c r="B68" s="72"/>
      <c r="C68" s="72"/>
      <c r="D68" s="72"/>
      <c r="E68" s="72"/>
      <c r="F68" s="72"/>
    </row>
    <row r="69" spans="1:6" x14ac:dyDescent="0.3">
      <c r="A69" s="72"/>
      <c r="B69" s="72"/>
      <c r="C69" s="72"/>
      <c r="D69" s="72"/>
      <c r="E69" s="72"/>
      <c r="F69" s="72"/>
    </row>
    <row r="70" spans="1:6" x14ac:dyDescent="0.3">
      <c r="A70" s="72"/>
      <c r="B70" s="72"/>
      <c r="C70" s="72"/>
      <c r="D70" s="72"/>
      <c r="E70" s="72"/>
      <c r="F70" s="72"/>
    </row>
    <row r="71" spans="1:6" x14ac:dyDescent="0.3">
      <c r="A71" s="72"/>
      <c r="B71" s="72"/>
      <c r="C71" s="72"/>
      <c r="D71" s="72"/>
      <c r="E71" s="72"/>
      <c r="F71" s="72"/>
    </row>
    <row r="72" spans="1:6" x14ac:dyDescent="0.3">
      <c r="A72" s="72"/>
      <c r="B72" s="72"/>
      <c r="C72" s="72"/>
      <c r="D72" s="72"/>
      <c r="E72" s="72"/>
      <c r="F72" s="72"/>
    </row>
    <row r="73" spans="1:6" x14ac:dyDescent="0.3">
      <c r="A73" s="72"/>
      <c r="B73" s="72"/>
      <c r="C73" s="72"/>
      <c r="D73" s="72"/>
      <c r="E73" s="72"/>
      <c r="F73" s="72"/>
    </row>
    <row r="74" spans="1:6" x14ac:dyDescent="0.3">
      <c r="A74" s="72"/>
      <c r="B74" s="72"/>
      <c r="C74" s="72"/>
      <c r="D74" s="72"/>
      <c r="E74" s="72"/>
      <c r="F74" s="72"/>
    </row>
  </sheetData>
  <mergeCells count="6">
    <mergeCell ref="D2:I2"/>
    <mergeCell ref="A21:C21"/>
    <mergeCell ref="A10:C10"/>
    <mergeCell ref="A1:B1"/>
    <mergeCell ref="A12:B12"/>
    <mergeCell ref="B20:C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5"/>
  <sheetViews>
    <sheetView showGridLines="0" zoomScaleNormal="100" workbookViewId="0">
      <selection activeCell="A24" sqref="A24:A26"/>
    </sheetView>
  </sheetViews>
  <sheetFormatPr defaultColWidth="9.140625" defaultRowHeight="16.5" x14ac:dyDescent="0.3"/>
  <cols>
    <col min="1" max="1" width="49.42578125" style="12" customWidth="1"/>
    <col min="2" max="5" width="7.85546875" style="12" customWidth="1"/>
    <col min="6" max="6" width="9.140625" style="12"/>
    <col min="7" max="7" width="10.140625" style="12" customWidth="1"/>
    <col min="8" max="16384" width="9.140625" style="12"/>
  </cols>
  <sheetData>
    <row r="1" spans="1:9" ht="17.25" thickBot="1" x14ac:dyDescent="0.35">
      <c r="A1" s="320" t="s">
        <v>375</v>
      </c>
      <c r="B1" s="320"/>
      <c r="C1" s="320"/>
      <c r="D1" s="320"/>
      <c r="E1" s="259"/>
      <c r="F1" s="259"/>
      <c r="G1" s="260"/>
      <c r="H1" s="260"/>
      <c r="I1" s="260"/>
    </row>
    <row r="2" spans="1:9" ht="17.25" thickBot="1" x14ac:dyDescent="0.35">
      <c r="A2" s="237"/>
      <c r="B2" s="38">
        <v>2023</v>
      </c>
      <c r="C2" s="38">
        <v>2024</v>
      </c>
      <c r="D2" s="38">
        <v>2025</v>
      </c>
      <c r="E2" s="38">
        <v>2026</v>
      </c>
      <c r="F2" s="38">
        <v>2027</v>
      </c>
    </row>
    <row r="3" spans="1:9" x14ac:dyDescent="0.3">
      <c r="A3" s="211" t="s">
        <v>509</v>
      </c>
      <c r="B3" s="212">
        <v>3.4324285968406962</v>
      </c>
      <c r="C3" s="212">
        <v>3.855687153501334</v>
      </c>
      <c r="D3" s="212">
        <v>3.3985889932348194</v>
      </c>
      <c r="E3" s="212">
        <v>2.9645135836193348</v>
      </c>
      <c r="F3" s="212">
        <v>2.7307611276430617</v>
      </c>
    </row>
    <row r="4" spans="1:9" x14ac:dyDescent="0.3">
      <c r="A4" s="170" t="s">
        <v>399</v>
      </c>
      <c r="B4" s="51">
        <v>3.6984686147186152</v>
      </c>
      <c r="C4" s="51">
        <v>3.7203527408300423</v>
      </c>
      <c r="D4" s="51">
        <v>3.6911989767567324</v>
      </c>
      <c r="E4" s="51">
        <v>3.6228067278579865</v>
      </c>
      <c r="F4" s="51">
        <v>3.5858075060661618</v>
      </c>
    </row>
    <row r="5" spans="1:9" x14ac:dyDescent="0.3">
      <c r="A5" s="170" t="s">
        <v>376</v>
      </c>
      <c r="B5" s="51">
        <v>1.0816933450969322</v>
      </c>
      <c r="C5" s="51">
        <v>1.0960322322604932</v>
      </c>
      <c r="D5" s="51">
        <v>1.1241666666666668</v>
      </c>
      <c r="E5" s="51">
        <v>1.1500000000000001</v>
      </c>
      <c r="F5" s="51">
        <v>1.16625</v>
      </c>
    </row>
    <row r="6" spans="1:9" x14ac:dyDescent="0.3">
      <c r="A6" s="170" t="s">
        <v>434</v>
      </c>
      <c r="B6" s="51">
        <v>1.0521174465871752</v>
      </c>
      <c r="C6" s="51">
        <v>-0.99422917180868042</v>
      </c>
      <c r="D6" s="51">
        <v>0.14916674812648356</v>
      </c>
      <c r="E6" s="51">
        <v>0.25789167535417157</v>
      </c>
      <c r="F6" s="51">
        <v>5.7937842145316942E-2</v>
      </c>
    </row>
    <row r="7" spans="1:9" x14ac:dyDescent="0.3">
      <c r="A7" s="213" t="s">
        <v>377</v>
      </c>
      <c r="B7" s="214"/>
      <c r="C7" s="214"/>
      <c r="D7" s="214"/>
      <c r="E7" s="214"/>
      <c r="F7" s="214"/>
    </row>
    <row r="8" spans="1:9" x14ac:dyDescent="0.3">
      <c r="A8" s="213" t="s">
        <v>378</v>
      </c>
      <c r="B8" s="214"/>
      <c r="C8" s="214"/>
      <c r="D8" s="214"/>
      <c r="E8" s="214"/>
      <c r="F8" s="214"/>
    </row>
    <row r="9" spans="1:9" x14ac:dyDescent="0.3">
      <c r="A9" s="213" t="s">
        <v>379</v>
      </c>
      <c r="B9" s="214">
        <v>-8.4446143078120706E-3</v>
      </c>
      <c r="C9" s="214">
        <v>1.0407644516060799</v>
      </c>
      <c r="D9" s="214">
        <v>2.1405025098018449</v>
      </c>
      <c r="E9" s="214">
        <v>2.1101753437211768</v>
      </c>
      <c r="F9" s="214">
        <v>2.1250555452049902</v>
      </c>
    </row>
    <row r="10" spans="1:9" x14ac:dyDescent="0.3">
      <c r="A10" s="213" t="s">
        <v>380</v>
      </c>
      <c r="B10" s="214"/>
      <c r="C10" s="214"/>
      <c r="D10" s="214"/>
      <c r="E10" s="214"/>
      <c r="F10" s="214"/>
    </row>
    <row r="11" spans="1:9" ht="17.25" thickBot="1" x14ac:dyDescent="0.35">
      <c r="A11" s="238" t="s">
        <v>381</v>
      </c>
      <c r="B11" s="215">
        <v>82.224510977295012</v>
      </c>
      <c r="C11" s="215">
        <v>81.303493867243873</v>
      </c>
      <c r="D11" s="215">
        <v>76.347499999999997</v>
      </c>
      <c r="E11" s="215">
        <v>73.043333333333337</v>
      </c>
      <c r="F11" s="215">
        <v>70.96916666666668</v>
      </c>
    </row>
    <row r="12" spans="1:9" x14ac:dyDescent="0.3">
      <c r="A12" s="321" t="s">
        <v>382</v>
      </c>
      <c r="B12" s="321"/>
      <c r="C12" s="321"/>
      <c r="D12" s="321"/>
      <c r="E12" s="321"/>
      <c r="F12" s="321"/>
    </row>
    <row r="14" spans="1:9" ht="17.25" thickBot="1" x14ac:dyDescent="0.35">
      <c r="A14" s="320" t="s">
        <v>544</v>
      </c>
      <c r="B14" s="320"/>
      <c r="C14" s="320"/>
      <c r="D14" s="320"/>
      <c r="E14" s="259"/>
      <c r="F14" s="259"/>
    </row>
    <row r="15" spans="1:9" ht="17.25" thickBot="1" x14ac:dyDescent="0.35">
      <c r="A15" s="237"/>
      <c r="B15" s="28">
        <f t="shared" ref="B15:F18" si="0">B2</f>
        <v>2023</v>
      </c>
      <c r="C15" s="28">
        <f t="shared" si="0"/>
        <v>2024</v>
      </c>
      <c r="D15" s="28">
        <f t="shared" si="0"/>
        <v>2025</v>
      </c>
      <c r="E15" s="28">
        <f t="shared" si="0"/>
        <v>2026</v>
      </c>
      <c r="F15" s="28">
        <f t="shared" si="0"/>
        <v>2027</v>
      </c>
    </row>
    <row r="16" spans="1:9" x14ac:dyDescent="0.3">
      <c r="A16" s="211" t="s">
        <v>510</v>
      </c>
      <c r="B16" s="212">
        <f t="shared" si="0"/>
        <v>3.4324285968406962</v>
      </c>
      <c r="C16" s="212">
        <f t="shared" si="0"/>
        <v>3.855687153501334</v>
      </c>
      <c r="D16" s="212">
        <f t="shared" si="0"/>
        <v>3.3985889932348194</v>
      </c>
      <c r="E16" s="212">
        <f t="shared" si="0"/>
        <v>2.9645135836193348</v>
      </c>
      <c r="F16" s="212">
        <f t="shared" si="0"/>
        <v>2.7307611276430617</v>
      </c>
    </row>
    <row r="17" spans="1:6" x14ac:dyDescent="0.3">
      <c r="A17" s="170" t="s">
        <v>400</v>
      </c>
      <c r="B17" s="51">
        <f t="shared" si="0"/>
        <v>3.6984686147186152</v>
      </c>
      <c r="C17" s="51">
        <f t="shared" si="0"/>
        <v>3.7203527408300423</v>
      </c>
      <c r="D17" s="51">
        <f t="shared" si="0"/>
        <v>3.6911989767567324</v>
      </c>
      <c r="E17" s="51">
        <f t="shared" si="0"/>
        <v>3.6228067278579865</v>
      </c>
      <c r="F17" s="51">
        <f t="shared" si="0"/>
        <v>3.5858075060661618</v>
      </c>
    </row>
    <row r="18" spans="1:6" x14ac:dyDescent="0.3">
      <c r="A18" s="170" t="s">
        <v>383</v>
      </c>
      <c r="B18" s="51">
        <f t="shared" si="0"/>
        <v>1.0816933450969322</v>
      </c>
      <c r="C18" s="51">
        <f t="shared" si="0"/>
        <v>1.0960322322604932</v>
      </c>
      <c r="D18" s="51">
        <f t="shared" si="0"/>
        <v>1.1241666666666668</v>
      </c>
      <c r="E18" s="51">
        <f t="shared" si="0"/>
        <v>1.1500000000000001</v>
      </c>
      <c r="F18" s="51">
        <f t="shared" si="0"/>
        <v>1.16625</v>
      </c>
    </row>
    <row r="19" spans="1:6" x14ac:dyDescent="0.3">
      <c r="A19" s="170" t="s">
        <v>435</v>
      </c>
      <c r="B19" s="51">
        <f t="shared" ref="B19:F19" si="1">B6</f>
        <v>1.0521174465871752</v>
      </c>
      <c r="C19" s="51">
        <f t="shared" si="1"/>
        <v>-0.99422917180868042</v>
      </c>
      <c r="D19" s="51">
        <f t="shared" si="1"/>
        <v>0.14916674812648356</v>
      </c>
      <c r="E19" s="51">
        <f t="shared" si="1"/>
        <v>0.25789167535417157</v>
      </c>
      <c r="F19" s="51">
        <f t="shared" si="1"/>
        <v>5.7937842145316942E-2</v>
      </c>
    </row>
    <row r="20" spans="1:6" x14ac:dyDescent="0.3">
      <c r="A20" s="170" t="s">
        <v>384</v>
      </c>
      <c r="B20" s="214"/>
      <c r="C20" s="214"/>
      <c r="D20" s="214"/>
      <c r="E20" s="214"/>
      <c r="F20" s="214"/>
    </row>
    <row r="21" spans="1:6" x14ac:dyDescent="0.3">
      <c r="A21" s="170" t="s">
        <v>385</v>
      </c>
      <c r="B21" s="214">
        <f t="shared" ref="B21:D21" si="2">B8</f>
        <v>0</v>
      </c>
      <c r="C21" s="214">
        <f t="shared" si="2"/>
        <v>0</v>
      </c>
      <c r="D21" s="214">
        <f t="shared" si="2"/>
        <v>0</v>
      </c>
      <c r="E21" s="214"/>
      <c r="F21" s="214"/>
    </row>
    <row r="22" spans="1:6" x14ac:dyDescent="0.3">
      <c r="A22" s="170" t="s">
        <v>386</v>
      </c>
      <c r="B22" s="214">
        <f t="shared" ref="B22:F22" si="3">B9</f>
        <v>-8.4446143078120706E-3</v>
      </c>
      <c r="C22" s="214">
        <f t="shared" si="3"/>
        <v>1.0407644516060799</v>
      </c>
      <c r="D22" s="214">
        <f t="shared" si="3"/>
        <v>2.1405025098018449</v>
      </c>
      <c r="E22" s="214">
        <f t="shared" si="3"/>
        <v>2.1101753437211768</v>
      </c>
      <c r="F22" s="214">
        <f t="shared" si="3"/>
        <v>2.1250555452049902</v>
      </c>
    </row>
    <row r="23" spans="1:6" x14ac:dyDescent="0.3">
      <c r="A23" s="170" t="s">
        <v>387</v>
      </c>
      <c r="B23" s="214"/>
      <c r="C23" s="214"/>
      <c r="D23" s="214"/>
      <c r="E23" s="214"/>
      <c r="F23" s="214"/>
    </row>
    <row r="24" spans="1:6" ht="17.25" thickBot="1" x14ac:dyDescent="0.35">
      <c r="A24" s="238" t="s">
        <v>388</v>
      </c>
      <c r="B24" s="215">
        <f t="shared" ref="B24:F24" si="4">B11</f>
        <v>82.224510977295012</v>
      </c>
      <c r="C24" s="215">
        <f t="shared" si="4"/>
        <v>81.303493867243873</v>
      </c>
      <c r="D24" s="215">
        <f t="shared" si="4"/>
        <v>76.347499999999997</v>
      </c>
      <c r="E24" s="215">
        <f t="shared" si="4"/>
        <v>73.043333333333337</v>
      </c>
      <c r="F24" s="215">
        <f t="shared" si="4"/>
        <v>70.96916666666668</v>
      </c>
    </row>
    <row r="25" spans="1:6" x14ac:dyDescent="0.3">
      <c r="A25" s="321" t="s">
        <v>578</v>
      </c>
      <c r="B25" s="321"/>
      <c r="C25" s="321"/>
      <c r="D25" s="321"/>
      <c r="E25" s="321"/>
      <c r="F25" s="321"/>
    </row>
  </sheetData>
  <mergeCells count="4">
    <mergeCell ref="A1:D1"/>
    <mergeCell ref="A14:D14"/>
    <mergeCell ref="A12:F12"/>
    <mergeCell ref="A25:F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8"/>
  <sheetViews>
    <sheetView showGridLines="0" topLeftCell="A6" workbookViewId="0">
      <selection activeCell="A24" sqref="A24:A26"/>
    </sheetView>
  </sheetViews>
  <sheetFormatPr defaultColWidth="9.140625" defaultRowHeight="13.5" x14ac:dyDescent="0.25"/>
  <cols>
    <col min="1" max="1" width="50.7109375" style="119" customWidth="1"/>
    <col min="2" max="2" width="10.42578125" style="153" bestFit="1" customWidth="1"/>
    <col min="3" max="7" width="10.5703125" style="153" customWidth="1"/>
    <col min="8" max="9" width="10.5703125" style="119" customWidth="1"/>
    <col min="10" max="16384" width="9.140625" style="119"/>
  </cols>
  <sheetData>
    <row r="1" spans="1:9" ht="17.25" customHeight="1" thickBot="1" x14ac:dyDescent="0.3">
      <c r="A1" s="372" t="s">
        <v>545</v>
      </c>
      <c r="B1" s="372"/>
      <c r="C1" s="372"/>
      <c r="D1" s="372"/>
      <c r="E1" s="372"/>
      <c r="F1" s="372"/>
      <c r="G1" s="372"/>
    </row>
    <row r="2" spans="1:9" x14ac:dyDescent="0.25">
      <c r="B2" s="150" t="s">
        <v>4</v>
      </c>
      <c r="C2" s="150">
        <v>2020</v>
      </c>
      <c r="D2" s="150">
        <v>2021</v>
      </c>
      <c r="E2" s="150">
        <v>2022</v>
      </c>
      <c r="F2" s="150">
        <v>2023</v>
      </c>
      <c r="G2" s="150">
        <v>2024</v>
      </c>
      <c r="H2" s="255">
        <v>2025</v>
      </c>
      <c r="I2" s="255">
        <v>2026</v>
      </c>
    </row>
    <row r="3" spans="1:9" x14ac:dyDescent="0.25">
      <c r="A3" s="186"/>
      <c r="B3" s="256"/>
      <c r="C3" s="256" t="s">
        <v>2</v>
      </c>
      <c r="D3" s="256" t="s">
        <v>2</v>
      </c>
      <c r="E3" s="256" t="s">
        <v>2</v>
      </c>
      <c r="F3" s="256" t="s">
        <v>2</v>
      </c>
      <c r="G3" s="256" t="s">
        <v>2</v>
      </c>
      <c r="H3" s="256" t="s">
        <v>2</v>
      </c>
      <c r="I3" s="256" t="s">
        <v>2</v>
      </c>
    </row>
    <row r="4" spans="1:9" s="149" customFormat="1" x14ac:dyDescent="0.25">
      <c r="A4" s="149" t="s">
        <v>436</v>
      </c>
      <c r="B4" s="150"/>
      <c r="C4" s="150"/>
      <c r="D4" s="150"/>
      <c r="E4" s="150"/>
      <c r="F4" s="150"/>
      <c r="G4" s="150"/>
    </row>
    <row r="5" spans="1:9" s="149" customFormat="1" x14ac:dyDescent="0.25">
      <c r="A5" s="149" t="s">
        <v>437</v>
      </c>
      <c r="B5" s="150"/>
      <c r="C5" s="151"/>
      <c r="D5" s="152">
        <v>6.0611168106730028E-3</v>
      </c>
      <c r="E5" s="152">
        <v>4.2506723983518589E-2</v>
      </c>
      <c r="F5" s="152">
        <v>0.33540153532048511</v>
      </c>
      <c r="G5" s="152">
        <v>0.89713893826298152</v>
      </c>
      <c r="H5" s="203">
        <v>0.83294624546632712</v>
      </c>
      <c r="I5" s="203">
        <v>0.36512542329256947</v>
      </c>
    </row>
    <row r="6" spans="1:9" s="149" customFormat="1" x14ac:dyDescent="0.25">
      <c r="A6" s="149" t="s">
        <v>438</v>
      </c>
      <c r="B6" s="150"/>
      <c r="C6" s="152"/>
      <c r="D6" s="152">
        <v>0.90105616019193535</v>
      </c>
      <c r="E6" s="152">
        <v>0.36324130811807781</v>
      </c>
      <c r="F6" s="152">
        <v>1.1163331963904901</v>
      </c>
      <c r="G6" s="152">
        <v>1.6615825743182928</v>
      </c>
      <c r="H6" s="203">
        <v>0.76590539828569337</v>
      </c>
      <c r="I6" s="203">
        <v>0.32356365481927463</v>
      </c>
    </row>
    <row r="7" spans="1:9" s="149" customFormat="1" x14ac:dyDescent="0.25">
      <c r="A7" s="149" t="s">
        <v>439</v>
      </c>
      <c r="B7" s="150"/>
      <c r="C7" s="151"/>
      <c r="D7" s="152"/>
      <c r="E7" s="152"/>
      <c r="F7" s="152"/>
      <c r="G7" s="152"/>
      <c r="H7" s="203"/>
      <c r="I7" s="203"/>
    </row>
    <row r="8" spans="1:9" s="149" customFormat="1" x14ac:dyDescent="0.25">
      <c r="A8" s="149" t="s">
        <v>440</v>
      </c>
      <c r="B8" s="150"/>
      <c r="C8" s="150"/>
      <c r="D8" s="152">
        <v>6.0611168106730028E-3</v>
      </c>
      <c r="E8" s="152">
        <v>4.2506723983518589E-2</v>
      </c>
      <c r="F8" s="152">
        <v>0.12360112804207413</v>
      </c>
      <c r="G8" s="152">
        <v>0.26779114156250333</v>
      </c>
      <c r="H8" s="203">
        <v>0.19346885219469445</v>
      </c>
      <c r="I8" s="203">
        <v>0.11254095095603656</v>
      </c>
    </row>
    <row r="9" spans="1:9" x14ac:dyDescent="0.25">
      <c r="A9" s="119" t="s">
        <v>404</v>
      </c>
      <c r="D9" s="204"/>
      <c r="E9" s="204"/>
      <c r="F9" s="204"/>
      <c r="G9" s="204"/>
      <c r="H9" s="205"/>
      <c r="I9" s="205"/>
    </row>
    <row r="10" spans="1:9" x14ac:dyDescent="0.25">
      <c r="A10" s="119" t="s">
        <v>441</v>
      </c>
      <c r="B10" s="153" t="s">
        <v>46</v>
      </c>
      <c r="C10" s="154"/>
      <c r="D10" s="204">
        <v>6.7178078025530912E-4</v>
      </c>
      <c r="E10" s="204">
        <v>7.0220880596419052E-3</v>
      </c>
      <c r="F10" s="204">
        <v>2.6845737042300845E-2</v>
      </c>
      <c r="G10" s="204">
        <v>3.4459691725833623E-2</v>
      </c>
      <c r="H10" s="204">
        <v>3.409357755846628E-2</v>
      </c>
      <c r="I10" s="204">
        <v>2.4475838275908497E-2</v>
      </c>
    </row>
    <row r="11" spans="1:9" x14ac:dyDescent="0.25">
      <c r="A11" s="119" t="s">
        <v>442</v>
      </c>
      <c r="B11" s="153" t="s">
        <v>48</v>
      </c>
      <c r="C11" s="154"/>
      <c r="D11" s="204">
        <v>1.7370832151099449E-4</v>
      </c>
      <c r="E11" s="204">
        <v>8.9452228365553554E-3</v>
      </c>
      <c r="F11" s="204">
        <v>4.0146468452248812E-2</v>
      </c>
      <c r="G11" s="204">
        <v>3.6355012814132399E-2</v>
      </c>
      <c r="H11" s="204">
        <v>3.9370583701514236E-2</v>
      </c>
      <c r="I11" s="204">
        <v>1.3229024213126224E-2</v>
      </c>
    </row>
    <row r="12" spans="1:9" x14ac:dyDescent="0.25">
      <c r="A12" s="119" t="s">
        <v>443</v>
      </c>
      <c r="B12" s="153" t="s">
        <v>444</v>
      </c>
      <c r="C12" s="154"/>
      <c r="D12" s="204" t="s">
        <v>554</v>
      </c>
      <c r="E12" s="204" t="s">
        <v>554</v>
      </c>
      <c r="F12" s="204">
        <v>1.4855129711851279E-2</v>
      </c>
      <c r="G12" s="204">
        <v>2.5323194083002751E-2</v>
      </c>
      <c r="H12" s="204">
        <v>1.9586975818930385E-2</v>
      </c>
      <c r="I12" s="204">
        <v>7.2014177895949189E-3</v>
      </c>
    </row>
    <row r="13" spans="1:9" x14ac:dyDescent="0.25">
      <c r="A13" s="119" t="s">
        <v>445</v>
      </c>
      <c r="B13" s="153" t="s">
        <v>67</v>
      </c>
      <c r="C13" s="154"/>
      <c r="D13" s="204"/>
      <c r="E13" s="204"/>
      <c r="F13" s="204"/>
      <c r="G13" s="204"/>
      <c r="H13" s="204"/>
      <c r="I13" s="204"/>
    </row>
    <row r="14" spans="1:9" x14ac:dyDescent="0.25">
      <c r="A14" s="119" t="s">
        <v>446</v>
      </c>
      <c r="B14" s="153" t="s">
        <v>58</v>
      </c>
      <c r="C14" s="154"/>
      <c r="D14" s="204"/>
      <c r="E14" s="204"/>
      <c r="F14" s="204">
        <v>3.19559537750118E-2</v>
      </c>
      <c r="G14" s="204">
        <v>0.12964117982772994</v>
      </c>
      <c r="H14" s="204">
        <v>8.6636372219723132E-2</v>
      </c>
      <c r="I14" s="204">
        <v>5.9196838248891652E-2</v>
      </c>
    </row>
    <row r="15" spans="1:9" x14ac:dyDescent="0.25">
      <c r="A15" s="119" t="s">
        <v>447</v>
      </c>
      <c r="B15" s="153" t="s">
        <v>448</v>
      </c>
      <c r="C15" s="154"/>
      <c r="D15" s="204">
        <v>5.2156277089066994E-3</v>
      </c>
      <c r="E15" s="204">
        <v>2.6539413087321329E-2</v>
      </c>
      <c r="F15" s="204">
        <v>9.79783906066139E-3</v>
      </c>
      <c r="G15" s="204">
        <v>4.2012063111804589E-2</v>
      </c>
      <c r="H15" s="204">
        <v>1.3781342896060433E-2</v>
      </c>
      <c r="I15" s="204">
        <v>8.437832428515259E-3</v>
      </c>
    </row>
    <row r="16" spans="1:9" s="149" customFormat="1" x14ac:dyDescent="0.25">
      <c r="A16" s="149" t="s">
        <v>449</v>
      </c>
      <c r="B16" s="150"/>
      <c r="C16" s="151"/>
      <c r="D16" s="152">
        <v>0</v>
      </c>
      <c r="E16" s="152">
        <v>0</v>
      </c>
      <c r="F16" s="152">
        <v>0.21180040727841098</v>
      </c>
      <c r="G16" s="152">
        <v>0.62934779670047813</v>
      </c>
      <c r="H16" s="152">
        <v>0.63947739327163267</v>
      </c>
      <c r="I16" s="152">
        <v>0.25258447233653292</v>
      </c>
    </row>
    <row r="17" spans="1:9" x14ac:dyDescent="0.25">
      <c r="A17" s="119" t="s">
        <v>77</v>
      </c>
      <c r="D17" s="204"/>
      <c r="E17" s="204"/>
      <c r="F17" s="204"/>
      <c r="G17" s="204"/>
      <c r="H17" s="204"/>
      <c r="I17" s="204"/>
    </row>
    <row r="18" spans="1:9" x14ac:dyDescent="0.25">
      <c r="A18" s="119" t="s">
        <v>450</v>
      </c>
      <c r="B18" s="153" t="s">
        <v>289</v>
      </c>
      <c r="C18" s="154"/>
      <c r="D18" s="204"/>
      <c r="E18" s="204"/>
      <c r="F18" s="204">
        <v>0.20450230776035996</v>
      </c>
      <c r="G18" s="204">
        <v>0.28894554229231895</v>
      </c>
      <c r="H18" s="204">
        <v>0.40686023709955399</v>
      </c>
      <c r="I18" s="204">
        <v>0.25066418498868853</v>
      </c>
    </row>
    <row r="19" spans="1:9" x14ac:dyDescent="0.25">
      <c r="A19" s="119" t="s">
        <v>451</v>
      </c>
      <c r="B19" s="153" t="s">
        <v>136</v>
      </c>
      <c r="D19" s="204"/>
      <c r="E19" s="204"/>
      <c r="F19" s="204">
        <v>7.2980995180510298E-3</v>
      </c>
      <c r="G19" s="204">
        <v>0.34040225440815919</v>
      </c>
      <c r="H19" s="204">
        <v>0.23261715617207868</v>
      </c>
      <c r="I19" s="204">
        <v>1.9202873478443617E-3</v>
      </c>
    </row>
    <row r="20" spans="1:9" x14ac:dyDescent="0.25">
      <c r="A20" s="119" t="s">
        <v>452</v>
      </c>
      <c r="D20" s="204"/>
      <c r="E20" s="204"/>
      <c r="F20" s="204"/>
      <c r="G20" s="204"/>
      <c r="H20" s="204"/>
      <c r="I20" s="204"/>
    </row>
    <row r="21" spans="1:9" s="149" customFormat="1" x14ac:dyDescent="0.25">
      <c r="A21" s="149" t="s">
        <v>453</v>
      </c>
      <c r="B21" s="150"/>
      <c r="C21" s="152"/>
      <c r="D21" s="152"/>
      <c r="E21" s="152">
        <v>0</v>
      </c>
      <c r="F21" s="152">
        <v>0</v>
      </c>
      <c r="G21" s="152">
        <v>0</v>
      </c>
      <c r="H21" s="152">
        <v>0</v>
      </c>
      <c r="I21" s="152">
        <v>0</v>
      </c>
    </row>
    <row r="22" spans="1:9" s="149" customFormat="1" x14ac:dyDescent="0.25">
      <c r="A22" s="149" t="s">
        <v>454</v>
      </c>
      <c r="B22" s="150"/>
      <c r="C22" s="152"/>
      <c r="D22" s="152"/>
      <c r="E22" s="152">
        <v>0</v>
      </c>
      <c r="F22" s="152">
        <v>0</v>
      </c>
      <c r="G22" s="152">
        <v>0</v>
      </c>
      <c r="H22" s="152">
        <v>0</v>
      </c>
      <c r="I22" s="152">
        <v>0</v>
      </c>
    </row>
    <row r="23" spans="1:9" s="149" customFormat="1" ht="14.25" thickBot="1" x14ac:dyDescent="0.3">
      <c r="A23" s="155" t="s">
        <v>455</v>
      </c>
      <c r="B23" s="156"/>
      <c r="C23" s="157"/>
      <c r="D23" s="157"/>
      <c r="E23" s="157">
        <v>0</v>
      </c>
      <c r="F23" s="157">
        <v>0</v>
      </c>
      <c r="G23" s="157">
        <v>0</v>
      </c>
      <c r="H23" s="157">
        <v>0</v>
      </c>
      <c r="I23" s="157">
        <v>0</v>
      </c>
    </row>
    <row r="26" spans="1:9" ht="17.25" customHeight="1" thickBot="1" x14ac:dyDescent="0.3">
      <c r="A26" s="372" t="s">
        <v>546</v>
      </c>
      <c r="B26" s="372"/>
      <c r="C26" s="372"/>
      <c r="D26" s="372"/>
      <c r="E26" s="372"/>
      <c r="F26" s="372"/>
      <c r="G26" s="372"/>
    </row>
    <row r="27" spans="1:9" x14ac:dyDescent="0.25">
      <c r="A27" s="211"/>
      <c r="B27" s="255" t="s">
        <v>456</v>
      </c>
      <c r="C27" s="255">
        <f>C2</f>
        <v>2020</v>
      </c>
      <c r="D27" s="255">
        <f>D2</f>
        <v>2021</v>
      </c>
      <c r="E27" s="255">
        <f t="shared" ref="E27:G27" si="0">E2</f>
        <v>2022</v>
      </c>
      <c r="F27" s="255">
        <f t="shared" si="0"/>
        <v>2023</v>
      </c>
      <c r="G27" s="255">
        <f t="shared" si="0"/>
        <v>2024</v>
      </c>
      <c r="H27" s="255">
        <f t="shared" ref="H27:I27" si="1">H2</f>
        <v>2025</v>
      </c>
      <c r="I27" s="255">
        <f t="shared" si="1"/>
        <v>2026</v>
      </c>
    </row>
    <row r="28" spans="1:9" x14ac:dyDescent="0.25">
      <c r="A28" s="186"/>
      <c r="B28" s="257"/>
      <c r="C28" s="256" t="s">
        <v>142</v>
      </c>
      <c r="D28" s="256" t="s">
        <v>142</v>
      </c>
      <c r="E28" s="256" t="s">
        <v>142</v>
      </c>
      <c r="F28" s="256" t="s">
        <v>142</v>
      </c>
      <c r="G28" s="256" t="s">
        <v>142</v>
      </c>
      <c r="H28" s="256" t="s">
        <v>142</v>
      </c>
      <c r="I28" s="256" t="s">
        <v>142</v>
      </c>
    </row>
    <row r="29" spans="1:9" s="149" customFormat="1" x14ac:dyDescent="0.25">
      <c r="A29" s="149" t="s">
        <v>457</v>
      </c>
      <c r="B29" s="150"/>
      <c r="C29" s="150"/>
      <c r="D29" s="150"/>
      <c r="E29" s="150"/>
      <c r="F29" s="150"/>
      <c r="G29" s="150"/>
      <c r="H29" s="150"/>
      <c r="I29" s="150"/>
    </row>
    <row r="30" spans="1:9" s="149" customFormat="1" x14ac:dyDescent="0.25">
      <c r="A30" s="149" t="s">
        <v>458</v>
      </c>
      <c r="B30" s="150"/>
      <c r="C30" s="151"/>
      <c r="D30" s="152">
        <v>6.0611168106730028E-3</v>
      </c>
      <c r="E30" s="152">
        <f t="shared" ref="E30:H30" si="2">E5</f>
        <v>4.2506723983518589E-2</v>
      </c>
      <c r="F30" s="152">
        <f t="shared" si="2"/>
        <v>0.33540153532048511</v>
      </c>
      <c r="G30" s="152">
        <f t="shared" si="2"/>
        <v>0.89713893826298152</v>
      </c>
      <c r="H30" s="152">
        <f t="shared" si="2"/>
        <v>0.83294624546632712</v>
      </c>
      <c r="I30" s="152">
        <f t="shared" ref="I30" si="3">I5</f>
        <v>0.36512542329256947</v>
      </c>
    </row>
    <row r="31" spans="1:9" s="149" customFormat="1" x14ac:dyDescent="0.25">
      <c r="A31" s="149" t="s">
        <v>459</v>
      </c>
      <c r="B31" s="150"/>
      <c r="C31" s="151"/>
      <c r="D31" s="152">
        <v>0.90105616019193535</v>
      </c>
      <c r="E31" s="152">
        <f t="shared" ref="E31:H31" si="4">E6</f>
        <v>0.36324130811807781</v>
      </c>
      <c r="F31" s="152">
        <f t="shared" si="4"/>
        <v>1.1163331963904901</v>
      </c>
      <c r="G31" s="152">
        <f t="shared" si="4"/>
        <v>1.6615825743182928</v>
      </c>
      <c r="H31" s="203">
        <f t="shared" si="4"/>
        <v>0.76590539828569337</v>
      </c>
      <c r="I31" s="203">
        <f t="shared" ref="I31" si="5">I6</f>
        <v>0.32356365481927463</v>
      </c>
    </row>
    <row r="32" spans="1:9" s="149" customFormat="1" x14ac:dyDescent="0.25">
      <c r="A32" s="149" t="s">
        <v>460</v>
      </c>
      <c r="B32" s="150"/>
      <c r="C32" s="151"/>
      <c r="D32" s="152"/>
      <c r="E32" s="152"/>
      <c r="F32" s="152"/>
      <c r="G32" s="152"/>
      <c r="H32" s="203"/>
      <c r="I32" s="203"/>
    </row>
    <row r="33" spans="1:9" s="149" customFormat="1" x14ac:dyDescent="0.25">
      <c r="A33" s="149" t="s">
        <v>461</v>
      </c>
      <c r="B33" s="150"/>
      <c r="C33" s="151"/>
      <c r="D33" s="152">
        <v>6.0611168106730028E-3</v>
      </c>
      <c r="E33" s="152">
        <f t="shared" ref="E33:H33" si="6">E8</f>
        <v>4.2506723983518589E-2</v>
      </c>
      <c r="F33" s="152">
        <f t="shared" si="6"/>
        <v>0.12360112804207413</v>
      </c>
      <c r="G33" s="152">
        <f t="shared" si="6"/>
        <v>0.26779114156250333</v>
      </c>
      <c r="H33" s="203">
        <f t="shared" si="6"/>
        <v>0.19346885219469445</v>
      </c>
      <c r="I33" s="203">
        <f t="shared" ref="I33" si="7">I8</f>
        <v>0.11254095095603656</v>
      </c>
    </row>
    <row r="34" spans="1:9" x14ac:dyDescent="0.25">
      <c r="A34" s="119" t="s">
        <v>462</v>
      </c>
      <c r="C34" s="154"/>
      <c r="D34" s="204"/>
      <c r="E34" s="204"/>
      <c r="F34" s="204"/>
      <c r="G34" s="204"/>
      <c r="H34" s="205"/>
      <c r="I34" s="205"/>
    </row>
    <row r="35" spans="1:9" x14ac:dyDescent="0.25">
      <c r="A35" s="119" t="s">
        <v>463</v>
      </c>
      <c r="B35" s="153" t="s">
        <v>46</v>
      </c>
      <c r="C35" s="154"/>
      <c r="D35" s="204">
        <v>6.7178078025530912E-4</v>
      </c>
      <c r="E35" s="204">
        <f t="shared" ref="E35:H35" si="8">E10</f>
        <v>7.0220880596419052E-3</v>
      </c>
      <c r="F35" s="204">
        <f t="shared" si="8"/>
        <v>2.6845737042300845E-2</v>
      </c>
      <c r="G35" s="204">
        <f t="shared" si="8"/>
        <v>3.4459691725833623E-2</v>
      </c>
      <c r="H35" s="205">
        <f t="shared" si="8"/>
        <v>3.409357755846628E-2</v>
      </c>
      <c r="I35" s="205">
        <f t="shared" ref="I35" si="9">I10</f>
        <v>2.4475838275908497E-2</v>
      </c>
    </row>
    <row r="36" spans="1:9" x14ac:dyDescent="0.25">
      <c r="A36" s="119" t="s">
        <v>464</v>
      </c>
      <c r="B36" s="153" t="s">
        <v>48</v>
      </c>
      <c r="C36" s="154"/>
      <c r="D36" s="204">
        <v>1.7370832151099449E-4</v>
      </c>
      <c r="E36" s="204">
        <f t="shared" ref="E36:H36" si="10">E11</f>
        <v>8.9452228365553554E-3</v>
      </c>
      <c r="F36" s="204">
        <f t="shared" si="10"/>
        <v>4.0146468452248812E-2</v>
      </c>
      <c r="G36" s="204">
        <f t="shared" si="10"/>
        <v>3.6355012814132399E-2</v>
      </c>
      <c r="H36" s="205">
        <f t="shared" si="10"/>
        <v>3.9370583701514236E-2</v>
      </c>
      <c r="I36" s="205">
        <f t="shared" ref="I36" si="11">I11</f>
        <v>1.3229024213126224E-2</v>
      </c>
    </row>
    <row r="37" spans="1:9" x14ac:dyDescent="0.25">
      <c r="A37" s="119" t="s">
        <v>465</v>
      </c>
      <c r="B37" s="153" t="s">
        <v>444</v>
      </c>
      <c r="C37" s="154"/>
      <c r="D37" s="204" t="s">
        <v>554</v>
      </c>
      <c r="E37" s="204" t="str">
        <f t="shared" ref="E37:H37" si="12">E12</f>
        <v/>
      </c>
      <c r="F37" s="204">
        <f t="shared" si="12"/>
        <v>1.4855129711851279E-2</v>
      </c>
      <c r="G37" s="204">
        <f t="shared" si="12"/>
        <v>2.5323194083002751E-2</v>
      </c>
      <c r="H37" s="205">
        <f t="shared" si="12"/>
        <v>1.9586975818930385E-2</v>
      </c>
      <c r="I37" s="205">
        <f t="shared" ref="I37" si="13">I12</f>
        <v>7.2014177895949189E-3</v>
      </c>
    </row>
    <row r="38" spans="1:9" x14ac:dyDescent="0.25">
      <c r="A38" s="119" t="s">
        <v>466</v>
      </c>
      <c r="B38" s="153" t="s">
        <v>67</v>
      </c>
      <c r="C38" s="154"/>
      <c r="D38" s="204"/>
      <c r="E38" s="204">
        <f t="shared" ref="E38:H38" si="14">E13</f>
        <v>0</v>
      </c>
      <c r="F38" s="204">
        <f t="shared" si="14"/>
        <v>0</v>
      </c>
      <c r="G38" s="204">
        <f t="shared" si="14"/>
        <v>0</v>
      </c>
      <c r="H38" s="205">
        <f t="shared" si="14"/>
        <v>0</v>
      </c>
      <c r="I38" s="205">
        <f t="shared" ref="I38" si="15">I13</f>
        <v>0</v>
      </c>
    </row>
    <row r="39" spans="1:9" x14ac:dyDescent="0.25">
      <c r="A39" s="119" t="s">
        <v>467</v>
      </c>
      <c r="B39" s="153" t="s">
        <v>58</v>
      </c>
      <c r="C39" s="154"/>
      <c r="D39" s="204"/>
      <c r="E39" s="204">
        <f t="shared" ref="E39:H39" si="16">E14</f>
        <v>0</v>
      </c>
      <c r="F39" s="204">
        <f t="shared" si="16"/>
        <v>3.19559537750118E-2</v>
      </c>
      <c r="G39" s="204">
        <f t="shared" si="16"/>
        <v>0.12964117982772994</v>
      </c>
      <c r="H39" s="205">
        <f t="shared" si="16"/>
        <v>8.6636372219723132E-2</v>
      </c>
      <c r="I39" s="205">
        <f t="shared" ref="I39" si="17">I14</f>
        <v>5.9196838248891652E-2</v>
      </c>
    </row>
    <row r="40" spans="1:9" x14ac:dyDescent="0.25">
      <c r="A40" s="119" t="s">
        <v>468</v>
      </c>
      <c r="B40" s="153" t="s">
        <v>448</v>
      </c>
      <c r="C40" s="154"/>
      <c r="D40" s="204">
        <v>5.2156277089066994E-3</v>
      </c>
      <c r="E40" s="204">
        <f t="shared" ref="E40:H40" si="18">E15</f>
        <v>2.6539413087321329E-2</v>
      </c>
      <c r="F40" s="204">
        <f t="shared" si="18"/>
        <v>9.79783906066139E-3</v>
      </c>
      <c r="G40" s="204">
        <f t="shared" si="18"/>
        <v>4.2012063111804589E-2</v>
      </c>
      <c r="H40" s="205">
        <f t="shared" si="18"/>
        <v>1.3781342896060433E-2</v>
      </c>
      <c r="I40" s="205">
        <f t="shared" ref="I40" si="19">I15</f>
        <v>8.437832428515259E-3</v>
      </c>
    </row>
    <row r="41" spans="1:9" s="149" customFormat="1" x14ac:dyDescent="0.25">
      <c r="A41" s="149" t="s">
        <v>469</v>
      </c>
      <c r="B41" s="150"/>
      <c r="C41" s="151"/>
      <c r="D41" s="152">
        <v>0</v>
      </c>
      <c r="E41" s="152">
        <f t="shared" ref="E41:H41" si="20">E16</f>
        <v>0</v>
      </c>
      <c r="F41" s="152">
        <f t="shared" si="20"/>
        <v>0.21180040727841098</v>
      </c>
      <c r="G41" s="152">
        <f t="shared" si="20"/>
        <v>0.62934779670047813</v>
      </c>
      <c r="H41" s="203">
        <f t="shared" si="20"/>
        <v>0.63947739327163267</v>
      </c>
      <c r="I41" s="203">
        <f t="shared" ref="I41" si="21">I16</f>
        <v>0.25258447233653292</v>
      </c>
    </row>
    <row r="42" spans="1:9" x14ac:dyDescent="0.25">
      <c r="A42" s="119" t="s">
        <v>462</v>
      </c>
      <c r="C42" s="154"/>
      <c r="D42" s="154"/>
      <c r="E42" s="204"/>
      <c r="F42" s="204"/>
      <c r="G42" s="204"/>
      <c r="H42" s="205"/>
      <c r="I42" s="205"/>
    </row>
    <row r="43" spans="1:9" x14ac:dyDescent="0.25">
      <c r="A43" s="119" t="s">
        <v>470</v>
      </c>
      <c r="B43" s="153" t="s">
        <v>289</v>
      </c>
      <c r="C43" s="154"/>
      <c r="D43" s="154"/>
      <c r="E43" s="204">
        <f t="shared" ref="E43:H43" si="22">E18</f>
        <v>0</v>
      </c>
      <c r="F43" s="204">
        <f t="shared" si="22"/>
        <v>0.20450230776035996</v>
      </c>
      <c r="G43" s="204">
        <f t="shared" si="22"/>
        <v>0.28894554229231895</v>
      </c>
      <c r="H43" s="205">
        <f t="shared" si="22"/>
        <v>0.40686023709955399</v>
      </c>
      <c r="I43" s="205">
        <f t="shared" ref="I43" si="23">I18</f>
        <v>0.25066418498868853</v>
      </c>
    </row>
    <row r="44" spans="1:9" x14ac:dyDescent="0.25">
      <c r="A44" s="119" t="s">
        <v>471</v>
      </c>
      <c r="B44" s="153" t="s">
        <v>136</v>
      </c>
      <c r="C44" s="154"/>
      <c r="D44" s="154"/>
      <c r="E44" s="204">
        <f t="shared" ref="E44:H44" si="24">E19</f>
        <v>0</v>
      </c>
      <c r="F44" s="204">
        <f t="shared" si="24"/>
        <v>7.2980995180510298E-3</v>
      </c>
      <c r="G44" s="204">
        <f t="shared" si="24"/>
        <v>0.34040225440815919</v>
      </c>
      <c r="H44" s="205">
        <f t="shared" si="24"/>
        <v>0.23261715617207868</v>
      </c>
      <c r="I44" s="205">
        <f t="shared" ref="I44" si="25">I19</f>
        <v>1.9202873478443617E-3</v>
      </c>
    </row>
    <row r="45" spans="1:9" x14ac:dyDescent="0.25">
      <c r="A45" s="119" t="s">
        <v>472</v>
      </c>
      <c r="C45" s="154"/>
      <c r="D45" s="154"/>
      <c r="E45" s="204"/>
      <c r="F45" s="204"/>
      <c r="G45" s="204"/>
      <c r="H45" s="205"/>
      <c r="I45" s="205"/>
    </row>
    <row r="46" spans="1:9" s="149" customFormat="1" x14ac:dyDescent="0.25">
      <c r="A46" s="149" t="s">
        <v>473</v>
      </c>
      <c r="B46" s="150"/>
      <c r="C46" s="151"/>
      <c r="D46" s="151"/>
      <c r="E46" s="152">
        <f t="shared" ref="E46:H46" si="26">E21</f>
        <v>0</v>
      </c>
      <c r="F46" s="152">
        <f t="shared" si="26"/>
        <v>0</v>
      </c>
      <c r="G46" s="152">
        <f t="shared" si="26"/>
        <v>0</v>
      </c>
      <c r="H46" s="203">
        <f t="shared" si="26"/>
        <v>0</v>
      </c>
      <c r="I46" s="203">
        <f t="shared" ref="I46" si="27">I21</f>
        <v>0</v>
      </c>
    </row>
    <row r="47" spans="1:9" s="149" customFormat="1" x14ac:dyDescent="0.25">
      <c r="A47" s="149" t="s">
        <v>474</v>
      </c>
      <c r="B47" s="150"/>
      <c r="C47" s="151"/>
      <c r="D47" s="151"/>
      <c r="E47" s="152">
        <f t="shared" ref="E47:H47" si="28">E22</f>
        <v>0</v>
      </c>
      <c r="F47" s="152">
        <f t="shared" si="28"/>
        <v>0</v>
      </c>
      <c r="G47" s="152">
        <f t="shared" si="28"/>
        <v>0</v>
      </c>
      <c r="H47" s="203">
        <f t="shared" si="28"/>
        <v>0</v>
      </c>
      <c r="I47" s="203">
        <f t="shared" ref="I47" si="29">I22</f>
        <v>0</v>
      </c>
    </row>
    <row r="48" spans="1:9" s="149" customFormat="1" ht="14.25" thickBot="1" x14ac:dyDescent="0.3">
      <c r="A48" s="155" t="s">
        <v>475</v>
      </c>
      <c r="B48" s="156"/>
      <c r="C48" s="258"/>
      <c r="D48" s="258"/>
      <c r="E48" s="157">
        <f t="shared" ref="E48:H48" si="30">E23</f>
        <v>0</v>
      </c>
      <c r="F48" s="157">
        <f t="shared" si="30"/>
        <v>0</v>
      </c>
      <c r="G48" s="157">
        <f t="shared" si="30"/>
        <v>0</v>
      </c>
      <c r="H48" s="157">
        <f t="shared" si="30"/>
        <v>0</v>
      </c>
      <c r="I48" s="157">
        <f t="shared" ref="I48" si="31">I23</f>
        <v>0</v>
      </c>
    </row>
  </sheetData>
  <mergeCells count="2">
    <mergeCell ref="A26:G26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48"/>
  <sheetViews>
    <sheetView showGridLines="0" workbookViewId="0">
      <selection activeCell="A24" sqref="A24:A26"/>
    </sheetView>
  </sheetViews>
  <sheetFormatPr defaultColWidth="9.140625" defaultRowHeight="13.5" x14ac:dyDescent="0.25"/>
  <cols>
    <col min="1" max="1" width="50.7109375" style="98" customWidth="1"/>
    <col min="2" max="2" width="10.42578125" style="106" bestFit="1" customWidth="1"/>
    <col min="3" max="6" width="14.42578125" style="106" bestFit="1" customWidth="1"/>
    <col min="7" max="16384" width="9.140625" style="98"/>
  </cols>
  <sheetData>
    <row r="1" spans="1:6" ht="17.25" customHeight="1" thickBot="1" x14ac:dyDescent="0.3">
      <c r="A1" s="373" t="s">
        <v>547</v>
      </c>
      <c r="B1" s="373"/>
      <c r="C1" s="373"/>
      <c r="D1" s="373"/>
      <c r="E1" s="373"/>
      <c r="F1" s="373"/>
    </row>
    <row r="2" spans="1:6" x14ac:dyDescent="0.25">
      <c r="A2" s="54"/>
      <c r="B2" s="111" t="s">
        <v>4</v>
      </c>
      <c r="C2" s="111">
        <v>2021</v>
      </c>
      <c r="D2" s="111">
        <v>2022</v>
      </c>
      <c r="E2" s="111">
        <v>2023</v>
      </c>
      <c r="F2" s="111">
        <v>2024</v>
      </c>
    </row>
    <row r="3" spans="1:6" x14ac:dyDescent="0.25">
      <c r="A3" s="108"/>
      <c r="B3" s="110"/>
      <c r="C3" s="110" t="s">
        <v>2</v>
      </c>
      <c r="D3" s="110" t="s">
        <v>2</v>
      </c>
      <c r="E3" s="110" t="s">
        <v>2</v>
      </c>
      <c r="F3" s="110" t="s">
        <v>2</v>
      </c>
    </row>
    <row r="4" spans="1:6" s="105" customFormat="1" x14ac:dyDescent="0.25">
      <c r="A4" s="105" t="s">
        <v>481</v>
      </c>
      <c r="B4" s="107"/>
      <c r="C4" s="107"/>
      <c r="D4" s="107"/>
      <c r="E4" s="107"/>
      <c r="F4" s="107"/>
    </row>
    <row r="5" spans="1:6" s="105" customFormat="1" x14ac:dyDescent="0.25">
      <c r="A5" s="105" t="s">
        <v>482</v>
      </c>
      <c r="B5" s="107"/>
      <c r="C5" s="107"/>
      <c r="D5" s="107"/>
      <c r="E5" s="107"/>
      <c r="F5" s="107"/>
    </row>
    <row r="6" spans="1:6" s="105" customFormat="1" x14ac:dyDescent="0.25">
      <c r="A6" s="105" t="s">
        <v>483</v>
      </c>
      <c r="B6" s="107"/>
      <c r="C6" s="107"/>
      <c r="D6" s="107"/>
      <c r="E6" s="107"/>
      <c r="F6" s="107"/>
    </row>
    <row r="7" spans="1:6" x14ac:dyDescent="0.25">
      <c r="A7" s="98" t="s">
        <v>484</v>
      </c>
    </row>
    <row r="8" spans="1:6" s="105" customFormat="1" x14ac:dyDescent="0.25">
      <c r="A8" s="105" t="s">
        <v>440</v>
      </c>
      <c r="B8" s="107"/>
      <c r="C8" s="107"/>
      <c r="D8" s="107"/>
      <c r="E8" s="107"/>
      <c r="F8" s="107"/>
    </row>
    <row r="9" spans="1:6" x14ac:dyDescent="0.25">
      <c r="A9" s="98" t="s">
        <v>404</v>
      </c>
    </row>
    <row r="10" spans="1:6" x14ac:dyDescent="0.25">
      <c r="A10" s="98" t="s">
        <v>441</v>
      </c>
      <c r="B10" s="106" t="s">
        <v>46</v>
      </c>
    </row>
    <row r="11" spans="1:6" x14ac:dyDescent="0.25">
      <c r="A11" s="98" t="s">
        <v>442</v>
      </c>
      <c r="B11" s="106" t="s">
        <v>48</v>
      </c>
    </row>
    <row r="12" spans="1:6" x14ac:dyDescent="0.25">
      <c r="A12" s="98" t="s">
        <v>443</v>
      </c>
      <c r="B12" s="106" t="s">
        <v>444</v>
      </c>
    </row>
    <row r="13" spans="1:6" x14ac:dyDescent="0.25">
      <c r="A13" s="98" t="s">
        <v>445</v>
      </c>
      <c r="B13" s="106" t="s">
        <v>67</v>
      </c>
    </row>
    <row r="14" spans="1:6" x14ac:dyDescent="0.25">
      <c r="A14" s="98" t="s">
        <v>446</v>
      </c>
      <c r="B14" s="106" t="s">
        <v>58</v>
      </c>
    </row>
    <row r="15" spans="1:6" ht="14.25" customHeight="1" x14ac:dyDescent="0.25">
      <c r="A15" s="98" t="s">
        <v>447</v>
      </c>
      <c r="B15" s="106" t="s">
        <v>448</v>
      </c>
    </row>
    <row r="16" spans="1:6" s="105" customFormat="1" x14ac:dyDescent="0.25">
      <c r="A16" s="105" t="s">
        <v>449</v>
      </c>
      <c r="B16" s="107"/>
      <c r="C16" s="107"/>
      <c r="D16" s="107"/>
      <c r="E16" s="107"/>
      <c r="F16" s="107"/>
    </row>
    <row r="17" spans="1:6" x14ac:dyDescent="0.25">
      <c r="A17" s="98" t="s">
        <v>77</v>
      </c>
    </row>
    <row r="18" spans="1:6" x14ac:dyDescent="0.25">
      <c r="A18" s="98" t="s">
        <v>450</v>
      </c>
    </row>
    <row r="19" spans="1:6" x14ac:dyDescent="0.25">
      <c r="A19" s="98" t="s">
        <v>451</v>
      </c>
    </row>
    <row r="20" spans="1:6" x14ac:dyDescent="0.25">
      <c r="A20" s="98" t="s">
        <v>485</v>
      </c>
    </row>
    <row r="21" spans="1:6" s="105" customFormat="1" x14ac:dyDescent="0.25">
      <c r="A21" s="105" t="s">
        <v>453</v>
      </c>
      <c r="B21" s="107"/>
      <c r="C21" s="107"/>
      <c r="D21" s="107"/>
      <c r="E21" s="107"/>
      <c r="F21" s="107"/>
    </row>
    <row r="22" spans="1:6" s="105" customFormat="1" x14ac:dyDescent="0.25">
      <c r="A22" s="105" t="s">
        <v>454</v>
      </c>
      <c r="B22" s="107"/>
      <c r="C22" s="107"/>
      <c r="D22" s="107"/>
      <c r="E22" s="107"/>
      <c r="F22" s="107"/>
    </row>
    <row r="23" spans="1:6" s="105" customFormat="1" ht="14.25" thickBot="1" x14ac:dyDescent="0.3">
      <c r="A23" s="113" t="s">
        <v>455</v>
      </c>
      <c r="B23" s="114"/>
      <c r="C23" s="114"/>
      <c r="D23" s="114"/>
      <c r="E23" s="114"/>
      <c r="F23" s="114"/>
    </row>
    <row r="26" spans="1:6" ht="17.25" customHeight="1" thickBot="1" x14ac:dyDescent="0.3">
      <c r="A26" s="373" t="s">
        <v>548</v>
      </c>
      <c r="B26" s="373"/>
      <c r="C26" s="373"/>
      <c r="D26" s="373"/>
      <c r="E26" s="373"/>
      <c r="F26" s="373"/>
    </row>
    <row r="27" spans="1:6" x14ac:dyDescent="0.25">
      <c r="A27" s="54"/>
      <c r="B27" s="111" t="s">
        <v>456</v>
      </c>
      <c r="C27" s="111">
        <f>C2</f>
        <v>2021</v>
      </c>
      <c r="D27" s="111">
        <f t="shared" ref="D27:F27" si="0">D2</f>
        <v>2022</v>
      </c>
      <c r="E27" s="111">
        <f t="shared" si="0"/>
        <v>2023</v>
      </c>
      <c r="F27" s="111">
        <f t="shared" si="0"/>
        <v>2024</v>
      </c>
    </row>
    <row r="28" spans="1:6" x14ac:dyDescent="0.25">
      <c r="A28" s="108"/>
      <c r="B28" s="112"/>
      <c r="C28" s="110" t="s">
        <v>142</v>
      </c>
      <c r="D28" s="110" t="s">
        <v>142</v>
      </c>
      <c r="E28" s="110" t="s">
        <v>142</v>
      </c>
      <c r="F28" s="110" t="s">
        <v>142</v>
      </c>
    </row>
    <row r="29" spans="1:6" s="105" customFormat="1" x14ac:dyDescent="0.25">
      <c r="A29" s="105" t="s">
        <v>476</v>
      </c>
      <c r="B29" s="107"/>
      <c r="C29" s="107"/>
      <c r="D29" s="107"/>
      <c r="E29" s="107"/>
      <c r="F29" s="107"/>
    </row>
    <row r="30" spans="1:6" s="105" customFormat="1" x14ac:dyDescent="0.25">
      <c r="A30" s="105" t="s">
        <v>477</v>
      </c>
      <c r="B30" s="107"/>
      <c r="C30" s="107"/>
      <c r="D30" s="107"/>
      <c r="E30" s="107"/>
      <c r="F30" s="107"/>
    </row>
    <row r="31" spans="1:6" s="105" customFormat="1" x14ac:dyDescent="0.25">
      <c r="A31" s="105" t="s">
        <v>478</v>
      </c>
      <c r="B31" s="107"/>
      <c r="C31" s="107"/>
      <c r="D31" s="107"/>
      <c r="E31" s="107"/>
      <c r="F31" s="107"/>
    </row>
    <row r="32" spans="1:6" x14ac:dyDescent="0.25">
      <c r="A32" s="98" t="s">
        <v>479</v>
      </c>
    </row>
    <row r="33" spans="1:6" s="107" customFormat="1" x14ac:dyDescent="0.25">
      <c r="A33" s="105" t="s">
        <v>461</v>
      </c>
    </row>
    <row r="34" spans="1:6" x14ac:dyDescent="0.25">
      <c r="A34" s="98" t="s">
        <v>462</v>
      </c>
    </row>
    <row r="35" spans="1:6" x14ac:dyDescent="0.25">
      <c r="A35" s="98" t="s">
        <v>463</v>
      </c>
      <c r="B35" s="106" t="s">
        <v>46</v>
      </c>
    </row>
    <row r="36" spans="1:6" x14ac:dyDescent="0.25">
      <c r="A36" s="98" t="s">
        <v>464</v>
      </c>
      <c r="B36" s="106" t="s">
        <v>48</v>
      </c>
    </row>
    <row r="37" spans="1:6" x14ac:dyDescent="0.25">
      <c r="A37" s="98" t="s">
        <v>465</v>
      </c>
      <c r="B37" s="106" t="s">
        <v>444</v>
      </c>
    </row>
    <row r="38" spans="1:6" x14ac:dyDescent="0.25">
      <c r="A38" s="98" t="s">
        <v>466</v>
      </c>
      <c r="B38" s="106" t="s">
        <v>67</v>
      </c>
    </row>
    <row r="39" spans="1:6" x14ac:dyDescent="0.25">
      <c r="A39" s="98" t="s">
        <v>467</v>
      </c>
      <c r="B39" s="106" t="s">
        <v>58</v>
      </c>
    </row>
    <row r="40" spans="1:6" x14ac:dyDescent="0.25">
      <c r="A40" s="98" t="s">
        <v>468</v>
      </c>
      <c r="B40" s="106" t="s">
        <v>448</v>
      </c>
    </row>
    <row r="41" spans="1:6" s="107" customFormat="1" x14ac:dyDescent="0.25">
      <c r="A41" s="105" t="s">
        <v>469</v>
      </c>
    </row>
    <row r="42" spans="1:6" x14ac:dyDescent="0.25">
      <c r="A42" s="98" t="s">
        <v>462</v>
      </c>
    </row>
    <row r="43" spans="1:6" x14ac:dyDescent="0.25">
      <c r="A43" s="98" t="s">
        <v>470</v>
      </c>
      <c r="B43" s="106" t="s">
        <v>289</v>
      </c>
    </row>
    <row r="44" spans="1:6" x14ac:dyDescent="0.25">
      <c r="A44" s="98" t="s">
        <v>471</v>
      </c>
      <c r="B44" s="106" t="s">
        <v>136</v>
      </c>
    </row>
    <row r="45" spans="1:6" x14ac:dyDescent="0.25">
      <c r="A45" s="98" t="s">
        <v>480</v>
      </c>
    </row>
    <row r="46" spans="1:6" s="107" customFormat="1" x14ac:dyDescent="0.25">
      <c r="A46" s="105" t="s">
        <v>473</v>
      </c>
    </row>
    <row r="47" spans="1:6" s="107" customFormat="1" x14ac:dyDescent="0.25">
      <c r="A47" s="105" t="s">
        <v>474</v>
      </c>
    </row>
    <row r="48" spans="1:6" s="105" customFormat="1" ht="14.25" thickBot="1" x14ac:dyDescent="0.3">
      <c r="A48" s="113" t="s">
        <v>475</v>
      </c>
      <c r="B48" s="114"/>
      <c r="C48" s="114"/>
      <c r="D48" s="114"/>
      <c r="E48" s="114"/>
      <c r="F48" s="114"/>
    </row>
  </sheetData>
  <mergeCells count="2">
    <mergeCell ref="A1:F1"/>
    <mergeCell ref="A26:F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9"/>
  <sheetViews>
    <sheetView showGridLines="0" workbookViewId="0">
      <selection activeCell="A24" sqref="A24:A26"/>
    </sheetView>
  </sheetViews>
  <sheetFormatPr defaultColWidth="9.140625" defaultRowHeight="13.5" x14ac:dyDescent="0.25"/>
  <cols>
    <col min="1" max="1" width="35" style="119" customWidth="1"/>
    <col min="2" max="2" width="36.42578125" style="119" customWidth="1"/>
    <col min="3" max="3" width="12.85546875" style="119" bestFit="1" customWidth="1"/>
    <col min="4" max="4" width="29" style="119" bestFit="1" customWidth="1"/>
    <col min="5" max="5" width="18.85546875" style="119" bestFit="1" customWidth="1"/>
    <col min="6" max="16384" width="9.140625" style="119"/>
  </cols>
  <sheetData>
    <row r="1" spans="1:5" ht="14.25" thickBot="1" x14ac:dyDescent="0.3">
      <c r="A1" s="245" t="s">
        <v>549</v>
      </c>
      <c r="B1" s="245"/>
      <c r="C1" s="245"/>
      <c r="D1" s="245"/>
      <c r="E1" s="245"/>
    </row>
    <row r="2" spans="1:5" x14ac:dyDescent="0.25">
      <c r="A2" s="374" t="s">
        <v>489</v>
      </c>
      <c r="B2" s="374"/>
      <c r="C2" s="246" t="s">
        <v>486</v>
      </c>
      <c r="D2" s="246" t="s">
        <v>487</v>
      </c>
      <c r="E2" s="246" t="s">
        <v>488</v>
      </c>
    </row>
    <row r="3" spans="1:5" x14ac:dyDescent="0.25">
      <c r="A3" s="188"/>
      <c r="B3" s="188"/>
      <c r="C3" s="188"/>
      <c r="D3" s="188" t="s">
        <v>2</v>
      </c>
      <c r="E3" s="188" t="s">
        <v>2</v>
      </c>
    </row>
    <row r="4" spans="1:5" x14ac:dyDescent="0.25">
      <c r="A4" s="186" t="s">
        <v>490</v>
      </c>
      <c r="B4" s="187" t="s">
        <v>513</v>
      </c>
      <c r="C4" s="188">
        <v>2020</v>
      </c>
      <c r="D4" s="189">
        <v>2.4841953495969213</v>
      </c>
      <c r="E4" s="189">
        <v>0.38272926204472424</v>
      </c>
    </row>
    <row r="5" spans="1:5" x14ac:dyDescent="0.25">
      <c r="A5" s="247"/>
      <c r="B5" s="248"/>
      <c r="C5" s="190"/>
      <c r="D5" s="190"/>
      <c r="E5" s="191"/>
    </row>
    <row r="6" spans="1:5" x14ac:dyDescent="0.25">
      <c r="A6" s="186"/>
      <c r="B6" s="187" t="s">
        <v>495</v>
      </c>
      <c r="C6" s="188"/>
      <c r="D6" s="189">
        <f>D4</f>
        <v>2.4841953495969213</v>
      </c>
      <c r="E6" s="189">
        <f>E4</f>
        <v>0.38272926204472424</v>
      </c>
    </row>
    <row r="7" spans="1:5" x14ac:dyDescent="0.25">
      <c r="B7" s="143"/>
      <c r="C7" s="120"/>
      <c r="D7" s="120"/>
      <c r="E7" s="144"/>
    </row>
    <row r="8" spans="1:5" x14ac:dyDescent="0.25">
      <c r="A8" s="375" t="s">
        <v>491</v>
      </c>
      <c r="B8" s="97" t="s">
        <v>492</v>
      </c>
      <c r="C8" s="190"/>
      <c r="D8" s="191">
        <v>6.8908935750546183</v>
      </c>
      <c r="E8" s="190"/>
    </row>
    <row r="9" spans="1:5" x14ac:dyDescent="0.25">
      <c r="A9" s="375"/>
      <c r="B9" s="97" t="s">
        <v>493</v>
      </c>
      <c r="C9" s="190"/>
      <c r="D9" s="191">
        <v>1.1483673179166716</v>
      </c>
      <c r="E9" s="190"/>
    </row>
    <row r="10" spans="1:5" x14ac:dyDescent="0.25">
      <c r="A10" s="376"/>
      <c r="B10" s="192" t="s">
        <v>494</v>
      </c>
      <c r="C10" s="188"/>
      <c r="D10" s="189"/>
      <c r="E10" s="189">
        <v>0.28492471000273223</v>
      </c>
    </row>
    <row r="11" spans="1:5" x14ac:dyDescent="0.25">
      <c r="A11" s="186"/>
      <c r="B11" s="187" t="s">
        <v>495</v>
      </c>
      <c r="C11" s="188"/>
      <c r="D11" s="189">
        <f>SUM(D8:D10)</f>
        <v>8.0392608929712903</v>
      </c>
      <c r="E11" s="189">
        <f>SUM(E8:E10)</f>
        <v>0.28492471000273223</v>
      </c>
    </row>
    <row r="12" spans="1:5" x14ac:dyDescent="0.25">
      <c r="A12" s="249"/>
      <c r="B12" s="250" t="s">
        <v>496</v>
      </c>
      <c r="C12" s="251"/>
      <c r="D12" s="252">
        <f>D11+D6</f>
        <v>10.523456242568212</v>
      </c>
      <c r="E12" s="252">
        <f>E11+E6</f>
        <v>0.66765397204745647</v>
      </c>
    </row>
    <row r="13" spans="1:5" x14ac:dyDescent="0.25">
      <c r="E13" s="119" t="s">
        <v>0</v>
      </c>
    </row>
    <row r="17" spans="1:5" ht="14.25" thickBot="1" x14ac:dyDescent="0.3">
      <c r="A17" s="245" t="s">
        <v>550</v>
      </c>
      <c r="B17" s="245"/>
      <c r="C17" s="245"/>
      <c r="D17" s="245"/>
      <c r="E17" s="245"/>
    </row>
    <row r="18" spans="1:5" ht="34.5" customHeight="1" x14ac:dyDescent="0.25">
      <c r="A18" s="374" t="s">
        <v>499</v>
      </c>
      <c r="B18" s="374"/>
      <c r="C18" s="246" t="s">
        <v>500</v>
      </c>
      <c r="D18" s="253" t="s">
        <v>501</v>
      </c>
      <c r="E18" s="253" t="s">
        <v>502</v>
      </c>
    </row>
    <row r="19" spans="1:5" ht="34.5" customHeight="1" x14ac:dyDescent="0.25">
      <c r="A19" s="254"/>
      <c r="B19" s="254"/>
      <c r="C19" s="254"/>
      <c r="D19" s="188" t="s">
        <v>142</v>
      </c>
      <c r="E19" s="188" t="s">
        <v>142</v>
      </c>
    </row>
    <row r="20" spans="1:5" x14ac:dyDescent="0.25">
      <c r="A20" s="186" t="s">
        <v>497</v>
      </c>
      <c r="B20" s="187" t="s">
        <v>498</v>
      </c>
      <c r="C20" s="188">
        <v>2020</v>
      </c>
      <c r="D20" s="189">
        <f>D4</f>
        <v>2.4841953495969213</v>
      </c>
      <c r="E20" s="189">
        <f>E4</f>
        <v>0.38272926204472424</v>
      </c>
    </row>
    <row r="21" spans="1:5" x14ac:dyDescent="0.25">
      <c r="A21" s="247"/>
      <c r="B21" s="248"/>
      <c r="C21" s="190"/>
      <c r="D21" s="190"/>
      <c r="E21" s="191"/>
    </row>
    <row r="22" spans="1:5" x14ac:dyDescent="0.25">
      <c r="A22" s="186"/>
      <c r="B22" s="187" t="s">
        <v>507</v>
      </c>
      <c r="C22" s="188"/>
      <c r="D22" s="189">
        <f>D20</f>
        <v>2.4841953495969213</v>
      </c>
      <c r="E22" s="189">
        <f>E20</f>
        <v>0.38272926204472424</v>
      </c>
    </row>
    <row r="23" spans="1:5" x14ac:dyDescent="0.25">
      <c r="B23" s="143"/>
      <c r="C23" s="120"/>
      <c r="D23" s="120"/>
      <c r="E23" s="144"/>
    </row>
    <row r="24" spans="1:5" x14ac:dyDescent="0.25">
      <c r="A24" s="375" t="s">
        <v>503</v>
      </c>
      <c r="B24" s="97" t="s">
        <v>504</v>
      </c>
      <c r="C24" s="190"/>
      <c r="D24" s="191">
        <f>D8</f>
        <v>6.8908935750546183</v>
      </c>
      <c r="E24" s="190"/>
    </row>
    <row r="25" spans="1:5" x14ac:dyDescent="0.25">
      <c r="A25" s="375"/>
      <c r="B25" s="97" t="s">
        <v>505</v>
      </c>
      <c r="C25" s="190"/>
      <c r="D25" s="191">
        <f t="shared" ref="D25:E27" si="0">D9</f>
        <v>1.1483673179166716</v>
      </c>
      <c r="E25" s="190"/>
    </row>
    <row r="26" spans="1:5" x14ac:dyDescent="0.25">
      <c r="A26" s="376"/>
      <c r="B26" s="192" t="s">
        <v>506</v>
      </c>
      <c r="C26" s="188"/>
      <c r="D26" s="189"/>
      <c r="E26" s="189">
        <f t="shared" si="0"/>
        <v>0.28492471000273223</v>
      </c>
    </row>
    <row r="27" spans="1:5" x14ac:dyDescent="0.25">
      <c r="A27" s="186"/>
      <c r="B27" s="187" t="s">
        <v>507</v>
      </c>
      <c r="C27" s="188"/>
      <c r="D27" s="189">
        <f t="shared" si="0"/>
        <v>8.0392608929712903</v>
      </c>
      <c r="E27" s="189">
        <f>SUM(E24:E26)</f>
        <v>0.28492471000273223</v>
      </c>
    </row>
    <row r="28" spans="1:5" x14ac:dyDescent="0.25">
      <c r="A28" s="249"/>
      <c r="B28" s="250" t="s">
        <v>508</v>
      </c>
      <c r="C28" s="251"/>
      <c r="D28" s="252">
        <f>D27+D22</f>
        <v>10.523456242568212</v>
      </c>
      <c r="E28" s="252">
        <f>E27+E22</f>
        <v>0.66765397204745647</v>
      </c>
    </row>
    <row r="29" spans="1:5" x14ac:dyDescent="0.25">
      <c r="E29" s="119" t="s">
        <v>288</v>
      </c>
    </row>
  </sheetData>
  <mergeCells count="4">
    <mergeCell ref="A2:B2"/>
    <mergeCell ref="A8:A10"/>
    <mergeCell ref="A18:B18"/>
    <mergeCell ref="A24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showGridLines="0" workbookViewId="0">
      <selection activeCell="A24" sqref="A24:A26"/>
    </sheetView>
  </sheetViews>
  <sheetFormatPr defaultColWidth="9.140625" defaultRowHeight="16.5" x14ac:dyDescent="0.3"/>
  <cols>
    <col min="1" max="1" width="24.7109375" style="8" customWidth="1"/>
    <col min="2" max="16384" width="9.140625" style="8"/>
  </cols>
  <sheetData>
    <row r="1" spans="1:14" ht="17.25" thickBot="1" x14ac:dyDescent="0.35">
      <c r="A1" s="311" t="s">
        <v>323</v>
      </c>
      <c r="B1" s="311"/>
      <c r="C1" s="311"/>
      <c r="D1" s="311"/>
      <c r="E1" s="311"/>
      <c r="F1" s="311"/>
      <c r="G1" s="311"/>
      <c r="H1" s="311"/>
    </row>
    <row r="2" spans="1:14" x14ac:dyDescent="0.3">
      <c r="A2" s="312"/>
      <c r="B2" s="314" t="s">
        <v>4</v>
      </c>
      <c r="C2" s="28">
        <v>2023</v>
      </c>
      <c r="D2" s="28">
        <v>2023</v>
      </c>
      <c r="E2" s="28">
        <v>2024</v>
      </c>
      <c r="F2" s="28">
        <v>2025</v>
      </c>
      <c r="G2" s="28">
        <v>2026</v>
      </c>
      <c r="H2" s="28">
        <v>2027</v>
      </c>
      <c r="I2"/>
      <c r="J2"/>
      <c r="K2"/>
      <c r="L2"/>
      <c r="M2"/>
      <c r="N2"/>
    </row>
    <row r="3" spans="1:14" ht="17.25" thickBot="1" x14ac:dyDescent="0.35">
      <c r="A3" s="313"/>
      <c r="B3" s="315"/>
      <c r="C3" s="48" t="s">
        <v>100</v>
      </c>
      <c r="D3" s="49" t="s">
        <v>296</v>
      </c>
      <c r="E3" s="49" t="s">
        <v>296</v>
      </c>
      <c r="F3" s="49" t="s">
        <v>296</v>
      </c>
      <c r="G3" s="49" t="s">
        <v>296</v>
      </c>
      <c r="H3" s="49" t="s">
        <v>296</v>
      </c>
    </row>
    <row r="4" spans="1:14" x14ac:dyDescent="0.3">
      <c r="A4" s="170" t="s">
        <v>324</v>
      </c>
      <c r="B4" s="171"/>
      <c r="C4" s="16">
        <v>1.30659397469938</v>
      </c>
      <c r="D4" s="172">
        <v>10.1318609923708</v>
      </c>
      <c r="E4" s="172">
        <v>4.9592567274240551</v>
      </c>
      <c r="F4" s="172">
        <v>3.619552816149274</v>
      </c>
      <c r="G4" s="172">
        <v>2.4142796208723505</v>
      </c>
      <c r="H4" s="172">
        <v>2.2111228626750856</v>
      </c>
    </row>
    <row r="5" spans="1:14" x14ac:dyDescent="0.3">
      <c r="A5" s="170" t="s">
        <v>325</v>
      </c>
      <c r="B5" s="171"/>
      <c r="C5" s="16">
        <v>1.3863721833801756</v>
      </c>
      <c r="D5" s="172">
        <v>10.2570439667681</v>
      </c>
      <c r="E5" s="172">
        <v>3.7137763712699945</v>
      </c>
      <c r="F5" s="172">
        <v>3.937357055576407</v>
      </c>
      <c r="G5" s="172">
        <v>2.1637986055156766</v>
      </c>
      <c r="H5" s="172">
        <v>2.2304964640678326</v>
      </c>
    </row>
    <row r="6" spans="1:14" x14ac:dyDescent="0.3">
      <c r="A6" s="119" t="s">
        <v>326</v>
      </c>
      <c r="B6" s="171"/>
      <c r="C6" s="16">
        <v>1.3880695900962963</v>
      </c>
      <c r="D6" s="16">
        <v>10.985964538485327</v>
      </c>
      <c r="E6" s="16">
        <v>3.2295068853954279</v>
      </c>
      <c r="F6" s="16">
        <v>4.4066826092004519</v>
      </c>
      <c r="G6" s="16">
        <v>2.4335588824360377</v>
      </c>
      <c r="H6" s="16">
        <v>2.3694617217125513</v>
      </c>
    </row>
    <row r="7" spans="1:14" x14ac:dyDescent="0.3">
      <c r="A7" s="170" t="s">
        <v>327</v>
      </c>
      <c r="B7" s="171"/>
      <c r="C7" s="16">
        <v>1.5634594035773814</v>
      </c>
      <c r="D7" s="172">
        <v>10.2165224551321</v>
      </c>
      <c r="E7" s="172">
        <v>5.6624590485126136</v>
      </c>
      <c r="F7" s="172">
        <v>3.5473156529891137</v>
      </c>
      <c r="G7" s="172">
        <v>2.7824835349501642</v>
      </c>
      <c r="H7" s="172">
        <v>2.8729543139391245</v>
      </c>
    </row>
    <row r="8" spans="1:14" x14ac:dyDescent="0.3">
      <c r="A8" s="170" t="s">
        <v>328</v>
      </c>
      <c r="B8" s="171"/>
      <c r="C8" s="16">
        <v>1.2865639304484731</v>
      </c>
      <c r="D8" s="172">
        <v>9.1001666508670098</v>
      </c>
      <c r="E8" s="172">
        <v>4.4640826742642803</v>
      </c>
      <c r="F8" s="172">
        <v>3.7903807898698627</v>
      </c>
      <c r="G8" s="172">
        <v>4.035203921390651</v>
      </c>
      <c r="H8" s="172">
        <v>3.8447877631314187</v>
      </c>
    </row>
    <row r="9" spans="1:14" x14ac:dyDescent="0.3">
      <c r="A9" s="170" t="s">
        <v>329</v>
      </c>
      <c r="B9" s="171"/>
      <c r="C9" s="16">
        <v>1.2611102141949881</v>
      </c>
      <c r="D9" s="172">
        <v>4.4624824677260699</v>
      </c>
      <c r="E9" s="172">
        <v>-1.0660930452731754</v>
      </c>
      <c r="F9" s="172">
        <v>3.4928294187099196</v>
      </c>
      <c r="G9" s="172">
        <v>2.7094585586501907</v>
      </c>
      <c r="H9" s="172">
        <v>2.7010837270389221</v>
      </c>
    </row>
    <row r="10" spans="1:14" ht="17.25" thickBot="1" x14ac:dyDescent="0.35">
      <c r="A10" s="166" t="s">
        <v>330</v>
      </c>
      <c r="B10" s="167"/>
      <c r="C10" s="173">
        <v>1.3491479123380108</v>
      </c>
      <c r="D10" s="174">
        <v>4.2009103587517602</v>
      </c>
      <c r="E10" s="174">
        <v>-1.6808064174835158</v>
      </c>
      <c r="F10" s="174">
        <v>3.7038095197059251</v>
      </c>
      <c r="G10" s="174">
        <v>2.7852930639607809</v>
      </c>
      <c r="H10" s="174">
        <v>2.9083144268916783</v>
      </c>
    </row>
    <row r="11" spans="1:14" x14ac:dyDescent="0.3">
      <c r="A11" s="322" t="s">
        <v>0</v>
      </c>
      <c r="B11" s="322"/>
      <c r="C11" s="322"/>
      <c r="D11" s="322"/>
      <c r="E11" s="322"/>
      <c r="F11" s="322"/>
      <c r="G11" s="322"/>
      <c r="H11" s="322"/>
    </row>
    <row r="13" spans="1:14" ht="17.25" thickBot="1" x14ac:dyDescent="0.35">
      <c r="A13" s="320" t="s">
        <v>331</v>
      </c>
      <c r="B13" s="320"/>
      <c r="C13" s="320"/>
      <c r="D13" s="320"/>
      <c r="E13" s="320"/>
      <c r="F13" s="320"/>
      <c r="G13" s="320"/>
      <c r="H13" s="320"/>
    </row>
    <row r="14" spans="1:14" x14ac:dyDescent="0.3">
      <c r="A14" s="312"/>
      <c r="B14" s="314" t="s">
        <v>155</v>
      </c>
      <c r="C14" s="28">
        <f t="shared" ref="C14:H14" si="0">C2</f>
        <v>2023</v>
      </c>
      <c r="D14" s="28">
        <f t="shared" si="0"/>
        <v>2023</v>
      </c>
      <c r="E14" s="28">
        <f t="shared" si="0"/>
        <v>2024</v>
      </c>
      <c r="F14" s="28">
        <f t="shared" si="0"/>
        <v>2025</v>
      </c>
      <c r="G14" s="28">
        <f t="shared" si="0"/>
        <v>2026</v>
      </c>
      <c r="H14" s="28">
        <f t="shared" si="0"/>
        <v>2027</v>
      </c>
    </row>
    <row r="15" spans="1:14" ht="28.5" thickBot="1" x14ac:dyDescent="0.35">
      <c r="A15" s="313"/>
      <c r="B15" s="315"/>
      <c r="C15" s="48" t="s">
        <v>310</v>
      </c>
      <c r="D15" s="240" t="s">
        <v>183</v>
      </c>
      <c r="E15" s="240" t="s">
        <v>183</v>
      </c>
      <c r="F15" s="240" t="s">
        <v>183</v>
      </c>
      <c r="G15" s="240" t="s">
        <v>183</v>
      </c>
      <c r="H15" s="240" t="s">
        <v>183</v>
      </c>
    </row>
    <row r="16" spans="1:14" x14ac:dyDescent="0.3">
      <c r="A16" s="170" t="s">
        <v>332</v>
      </c>
      <c r="B16" s="171"/>
      <c r="C16" s="16">
        <f t="shared" ref="C16:H16" si="1">C4</f>
        <v>1.30659397469938</v>
      </c>
      <c r="D16" s="172">
        <f t="shared" si="1"/>
        <v>10.1318609923708</v>
      </c>
      <c r="E16" s="172">
        <f t="shared" si="1"/>
        <v>4.9592567274240551</v>
      </c>
      <c r="F16" s="172">
        <f t="shared" si="1"/>
        <v>3.619552816149274</v>
      </c>
      <c r="G16" s="172">
        <f t="shared" si="1"/>
        <v>2.4142796208723505</v>
      </c>
      <c r="H16" s="172">
        <f t="shared" si="1"/>
        <v>2.2111228626750856</v>
      </c>
    </row>
    <row r="17" spans="1:8" x14ac:dyDescent="0.3">
      <c r="A17" s="170" t="s">
        <v>333</v>
      </c>
      <c r="B17" s="171"/>
      <c r="C17" s="16">
        <f t="shared" ref="C17:H22" si="2">C5</f>
        <v>1.3863721833801756</v>
      </c>
      <c r="D17" s="172">
        <f t="shared" si="2"/>
        <v>10.2570439667681</v>
      </c>
      <c r="E17" s="172">
        <f t="shared" si="2"/>
        <v>3.7137763712699945</v>
      </c>
      <c r="F17" s="172">
        <f t="shared" si="2"/>
        <v>3.937357055576407</v>
      </c>
      <c r="G17" s="172">
        <f t="shared" si="2"/>
        <v>2.1637986055156766</v>
      </c>
      <c r="H17" s="172">
        <f t="shared" si="2"/>
        <v>2.2304964640678326</v>
      </c>
    </row>
    <row r="18" spans="1:8" x14ac:dyDescent="0.3">
      <c r="A18" s="119" t="s">
        <v>326</v>
      </c>
      <c r="B18" s="171"/>
      <c r="C18" s="16">
        <f t="shared" si="2"/>
        <v>1.3880695900962963</v>
      </c>
      <c r="D18" s="16">
        <f t="shared" si="2"/>
        <v>10.985964538485327</v>
      </c>
      <c r="E18" s="16">
        <f t="shared" si="2"/>
        <v>3.2295068853954279</v>
      </c>
      <c r="F18" s="16">
        <f t="shared" si="2"/>
        <v>4.4066826092004519</v>
      </c>
      <c r="G18" s="16">
        <f t="shared" si="2"/>
        <v>2.4335588824360377</v>
      </c>
      <c r="H18" s="16">
        <f t="shared" si="2"/>
        <v>2.3694617217125513</v>
      </c>
    </row>
    <row r="19" spans="1:8" x14ac:dyDescent="0.3">
      <c r="A19" s="170" t="s">
        <v>334</v>
      </c>
      <c r="B19" s="171"/>
      <c r="C19" s="16">
        <f t="shared" si="2"/>
        <v>1.5634594035773814</v>
      </c>
      <c r="D19" s="172">
        <f t="shared" si="2"/>
        <v>10.2165224551321</v>
      </c>
      <c r="E19" s="172">
        <f t="shared" si="2"/>
        <v>5.6624590485126136</v>
      </c>
      <c r="F19" s="172">
        <f t="shared" si="2"/>
        <v>3.5473156529891137</v>
      </c>
      <c r="G19" s="172">
        <f t="shared" si="2"/>
        <v>2.7824835349501642</v>
      </c>
      <c r="H19" s="172">
        <f t="shared" si="2"/>
        <v>2.8729543139391245</v>
      </c>
    </row>
    <row r="20" spans="1:8" x14ac:dyDescent="0.3">
      <c r="A20" s="170" t="s">
        <v>335</v>
      </c>
      <c r="B20" s="171"/>
      <c r="C20" s="16">
        <f t="shared" si="2"/>
        <v>1.2865639304484731</v>
      </c>
      <c r="D20" s="172">
        <f t="shared" si="2"/>
        <v>9.1001666508670098</v>
      </c>
      <c r="E20" s="172">
        <f t="shared" si="2"/>
        <v>4.4640826742642803</v>
      </c>
      <c r="F20" s="172">
        <f t="shared" si="2"/>
        <v>3.7903807898698627</v>
      </c>
      <c r="G20" s="172">
        <f t="shared" si="2"/>
        <v>4.035203921390651</v>
      </c>
      <c r="H20" s="172">
        <f t="shared" si="2"/>
        <v>3.8447877631314187</v>
      </c>
    </row>
    <row r="21" spans="1:8" ht="27.75" x14ac:dyDescent="0.3">
      <c r="A21" s="170" t="s">
        <v>336</v>
      </c>
      <c r="B21" s="171"/>
      <c r="C21" s="16">
        <f t="shared" si="2"/>
        <v>1.2611102141949881</v>
      </c>
      <c r="D21" s="172">
        <f>D9</f>
        <v>4.4624824677260699</v>
      </c>
      <c r="E21" s="172">
        <f t="shared" si="2"/>
        <v>-1.0660930452731754</v>
      </c>
      <c r="F21" s="172">
        <f t="shared" si="2"/>
        <v>3.4928294187099196</v>
      </c>
      <c r="G21" s="172">
        <f t="shared" si="2"/>
        <v>2.7094585586501907</v>
      </c>
      <c r="H21" s="172">
        <f t="shared" si="2"/>
        <v>2.7010837270389221</v>
      </c>
    </row>
    <row r="22" spans="1:8" ht="28.5" thickBot="1" x14ac:dyDescent="0.35">
      <c r="A22" s="238" t="s">
        <v>337</v>
      </c>
      <c r="B22" s="240"/>
      <c r="C22" s="173">
        <f>C10</f>
        <v>1.3491479123380108</v>
      </c>
      <c r="D22" s="174">
        <f>D10</f>
        <v>4.2009103587517602</v>
      </c>
      <c r="E22" s="174">
        <f t="shared" si="2"/>
        <v>-1.6808064174835158</v>
      </c>
      <c r="F22" s="174">
        <f t="shared" si="2"/>
        <v>3.7038095197059251</v>
      </c>
      <c r="G22" s="174">
        <f t="shared" si="2"/>
        <v>2.7852930639607809</v>
      </c>
      <c r="H22" s="174">
        <f t="shared" si="2"/>
        <v>2.9083144268916783</v>
      </c>
    </row>
    <row r="23" spans="1:8" x14ac:dyDescent="0.3">
      <c r="A23" s="321" t="s">
        <v>288</v>
      </c>
      <c r="B23" s="321"/>
      <c r="C23" s="321"/>
      <c r="D23" s="321"/>
      <c r="E23" s="321"/>
      <c r="F23" s="321"/>
      <c r="G23" s="321"/>
      <c r="H23" s="321"/>
    </row>
  </sheetData>
  <mergeCells count="8">
    <mergeCell ref="A23:H23"/>
    <mergeCell ref="A1:H1"/>
    <mergeCell ref="A2:A3"/>
    <mergeCell ref="B2:B3"/>
    <mergeCell ref="A11:H11"/>
    <mergeCell ref="A13:H13"/>
    <mergeCell ref="A14:A15"/>
    <mergeCell ref="B14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showGridLines="0" zoomScaleNormal="100" workbookViewId="0">
      <selection activeCell="A24" sqref="A24:A26"/>
    </sheetView>
  </sheetViews>
  <sheetFormatPr defaultColWidth="9.140625" defaultRowHeight="16.5" x14ac:dyDescent="0.3"/>
  <cols>
    <col min="1" max="1" width="26.5703125" style="8" customWidth="1"/>
    <col min="2" max="2" width="6.5703125" style="8" bestFit="1" customWidth="1"/>
    <col min="3" max="3" width="9.140625" style="8"/>
    <col min="4" max="8" width="7.5703125" style="8" bestFit="1" customWidth="1"/>
    <col min="9" max="16384" width="9.140625" style="8"/>
  </cols>
  <sheetData>
    <row r="1" spans="1:14" ht="17.25" thickBot="1" x14ac:dyDescent="0.35">
      <c r="A1" s="311" t="s">
        <v>338</v>
      </c>
      <c r="B1" s="311"/>
      <c r="C1" s="311"/>
      <c r="D1" s="311"/>
      <c r="E1" s="311"/>
      <c r="F1" s="311"/>
      <c r="G1" s="311"/>
      <c r="H1" s="311"/>
    </row>
    <row r="2" spans="1:14" x14ac:dyDescent="0.3">
      <c r="A2" s="312"/>
      <c r="B2" s="314" t="s">
        <v>4</v>
      </c>
      <c r="C2" s="28">
        <v>2023</v>
      </c>
      <c r="D2" s="28">
        <v>2023</v>
      </c>
      <c r="E2" s="28">
        <v>2024</v>
      </c>
      <c r="F2" s="28">
        <v>2025</v>
      </c>
      <c r="G2" s="28">
        <v>2026</v>
      </c>
      <c r="H2" s="28">
        <v>2027</v>
      </c>
      <c r="I2"/>
      <c r="J2"/>
      <c r="K2"/>
      <c r="L2"/>
      <c r="M2"/>
      <c r="N2"/>
    </row>
    <row r="3" spans="1:14" ht="17.25" thickBot="1" x14ac:dyDescent="0.35">
      <c r="A3" s="313"/>
      <c r="B3" s="315"/>
      <c r="C3" s="48" t="s">
        <v>100</v>
      </c>
      <c r="D3" s="49" t="s">
        <v>296</v>
      </c>
      <c r="E3" s="49" t="s">
        <v>296</v>
      </c>
      <c r="F3" s="49" t="s">
        <v>296</v>
      </c>
      <c r="G3" s="49" t="s">
        <v>296</v>
      </c>
      <c r="H3" s="49" t="s">
        <v>296</v>
      </c>
    </row>
    <row r="4" spans="1:14" x14ac:dyDescent="0.3">
      <c r="A4" s="119" t="s">
        <v>339</v>
      </c>
      <c r="B4" s="171"/>
      <c r="C4" s="176">
        <v>2434.0580000000004</v>
      </c>
      <c r="D4" s="51">
        <v>0.27854028575819978</v>
      </c>
      <c r="E4" s="16">
        <v>0.15913084186538473</v>
      </c>
      <c r="F4" s="16">
        <v>0.70805494608694453</v>
      </c>
      <c r="G4" s="16">
        <v>0.53064066381913744</v>
      </c>
      <c r="H4" s="16">
        <v>7.7396310356170339E-2</v>
      </c>
    </row>
    <row r="5" spans="1:14" s="12" customFormat="1" x14ac:dyDescent="0.3">
      <c r="A5" s="119" t="s">
        <v>340</v>
      </c>
      <c r="B5" s="171"/>
      <c r="C5" s="176">
        <v>3946.1819999999998</v>
      </c>
      <c r="D5" s="51">
        <v>0.9742310089690509</v>
      </c>
      <c r="E5" s="51">
        <v>0.13036042116461033</v>
      </c>
      <c r="F5" s="51">
        <v>0.21726042297136594</v>
      </c>
      <c r="G5" s="51">
        <v>-0.32156974173132014</v>
      </c>
      <c r="H5" s="51">
        <v>-0.82915302093948817</v>
      </c>
      <c r="I5" s="8"/>
    </row>
    <row r="6" spans="1:14" x14ac:dyDescent="0.3">
      <c r="A6" s="119" t="s">
        <v>341</v>
      </c>
      <c r="B6" s="171"/>
      <c r="C6" s="16">
        <v>5.8407987633573457</v>
      </c>
      <c r="D6" s="16">
        <v>5.8407987633573457</v>
      </c>
      <c r="E6" s="16">
        <v>5.5314170368251752</v>
      </c>
      <c r="F6" s="16">
        <v>5.2388811419198751</v>
      </c>
      <c r="G6" s="16">
        <v>5.0618558289974684</v>
      </c>
      <c r="H6" s="16">
        <v>4.9679591397263678</v>
      </c>
    </row>
    <row r="7" spans="1:14" x14ac:dyDescent="0.3">
      <c r="A7" s="119" t="s">
        <v>342</v>
      </c>
      <c r="B7" s="171"/>
      <c r="C7" s="177">
        <v>38616.422862561194</v>
      </c>
      <c r="D7" s="16">
        <v>1.3142539586611379</v>
      </c>
      <c r="E7" s="16">
        <v>1.2418765136692933</v>
      </c>
      <c r="F7" s="16">
        <v>2.1064538152269163</v>
      </c>
      <c r="G7" s="16">
        <v>1.4349741906635627</v>
      </c>
      <c r="H7" s="16">
        <v>1.7807636233674096</v>
      </c>
    </row>
    <row r="8" spans="1:14" s="12" customFormat="1" x14ac:dyDescent="0.3">
      <c r="A8" s="119" t="s">
        <v>343</v>
      </c>
      <c r="B8" s="120"/>
      <c r="C8" s="177">
        <f>'1a'!C4/'1c'!C5*1000</f>
        <v>23.81912770368929</v>
      </c>
      <c r="D8" s="16">
        <f>(('1a'!D4/100+1)/(1+'1c'!D5/100)-1)*100</f>
        <v>0.61622055049577185</v>
      </c>
      <c r="E8" s="16">
        <f>(('1a'!E4/100+1)/(1+'1c'!E5/100)-1)*100</f>
        <v>1.8264941658582945</v>
      </c>
      <c r="F8" s="16">
        <f>(('1a'!F4/100+1)/(1+'1c'!F5/100)-1)*100</f>
        <v>2.8441449884248904</v>
      </c>
      <c r="G8" s="16">
        <f>(('1a'!G4/100+1)/(1+'1c'!G5/100)-1)*100</f>
        <v>2.559132668490971</v>
      </c>
      <c r="H8" s="16">
        <f>(('1a'!H4/100+1)/(1+'1c'!H5/100)-1)*100</f>
        <v>2.4954875979821489</v>
      </c>
    </row>
    <row r="9" spans="1:14" x14ac:dyDescent="0.3">
      <c r="A9" s="119" t="s">
        <v>344</v>
      </c>
      <c r="B9" s="120" t="s">
        <v>46</v>
      </c>
      <c r="C9" s="177">
        <v>51354.394999999997</v>
      </c>
      <c r="D9" s="16">
        <v>10.499832639894199</v>
      </c>
      <c r="E9" s="16">
        <v>5.7607302672309624</v>
      </c>
      <c r="F9" s="16">
        <v>6.5684290040280313</v>
      </c>
      <c r="G9" s="16">
        <v>5.1872590012709718</v>
      </c>
      <c r="H9" s="16">
        <v>4.4666451361627946</v>
      </c>
    </row>
    <row r="10" spans="1:14" ht="17.25" thickBot="1" x14ac:dyDescent="0.35">
      <c r="A10" s="178" t="s">
        <v>345</v>
      </c>
      <c r="B10" s="48"/>
      <c r="C10" s="179">
        <v>24598.103306066183</v>
      </c>
      <c r="D10" s="16">
        <v>10.3746049513499</v>
      </c>
      <c r="E10" s="16">
        <v>5.766345974466546</v>
      </c>
      <c r="F10" s="16">
        <v>5.8648033217434232</v>
      </c>
      <c r="G10" s="16">
        <v>4.6916264940316097</v>
      </c>
      <c r="H10" s="16">
        <v>4.4086917313560008</v>
      </c>
    </row>
    <row r="11" spans="1:14" x14ac:dyDescent="0.3">
      <c r="A11" s="323" t="s">
        <v>103</v>
      </c>
      <c r="B11" s="323"/>
      <c r="C11" s="323"/>
      <c r="D11" s="323"/>
      <c r="E11" s="323"/>
      <c r="F11" s="323"/>
      <c r="G11" s="322" t="s">
        <v>308</v>
      </c>
      <c r="H11" s="322"/>
    </row>
    <row r="12" spans="1:14" x14ac:dyDescent="0.3">
      <c r="A12" s="326" t="s">
        <v>104</v>
      </c>
      <c r="B12" s="326"/>
      <c r="C12" s="326"/>
      <c r="D12" s="326"/>
      <c r="E12" s="326"/>
      <c r="F12" s="326"/>
      <c r="G12" s="327"/>
      <c r="H12" s="327"/>
    </row>
    <row r="13" spans="1:14" x14ac:dyDescent="0.3">
      <c r="A13" s="326" t="s">
        <v>346</v>
      </c>
      <c r="B13" s="326"/>
      <c r="C13" s="326"/>
      <c r="D13" s="326"/>
      <c r="E13" s="326"/>
      <c r="F13" s="326"/>
      <c r="G13" s="327"/>
      <c r="H13" s="327"/>
    </row>
    <row r="14" spans="1:14" x14ac:dyDescent="0.3">
      <c r="A14" s="326" t="s">
        <v>347</v>
      </c>
      <c r="B14" s="326"/>
      <c r="C14" s="326"/>
      <c r="D14" s="326"/>
      <c r="E14" s="326"/>
      <c r="F14" s="326"/>
      <c r="G14" s="327"/>
      <c r="H14" s="327"/>
    </row>
    <row r="15" spans="1:14" x14ac:dyDescent="0.3">
      <c r="A15" s="326" t="s">
        <v>348</v>
      </c>
      <c r="B15" s="326"/>
      <c r="C15" s="326"/>
      <c r="D15" s="326"/>
      <c r="E15" s="326"/>
      <c r="F15" s="326"/>
      <c r="G15" s="327"/>
      <c r="H15" s="327"/>
    </row>
    <row r="17" spans="1:8" x14ac:dyDescent="0.3">
      <c r="A17" s="12"/>
      <c r="B17" s="12"/>
      <c r="C17" s="12">
        <v>93994.612999999998</v>
      </c>
      <c r="D17" s="12"/>
      <c r="E17" s="12"/>
      <c r="F17" s="12"/>
      <c r="G17" s="12"/>
      <c r="H17" s="12"/>
    </row>
    <row r="18" spans="1:8" ht="17.25" thickBot="1" x14ac:dyDescent="0.35">
      <c r="A18" s="320" t="s">
        <v>349</v>
      </c>
      <c r="B18" s="320"/>
      <c r="C18" s="320"/>
      <c r="D18" s="320"/>
      <c r="E18" s="320"/>
      <c r="F18" s="320"/>
      <c r="G18" s="320"/>
      <c r="H18" s="320"/>
    </row>
    <row r="19" spans="1:8" ht="16.5" customHeight="1" x14ac:dyDescent="0.3">
      <c r="A19" s="312"/>
      <c r="B19" s="314" t="s">
        <v>155</v>
      </c>
      <c r="C19" s="28">
        <f t="shared" ref="C19:H19" si="0">C2</f>
        <v>2023</v>
      </c>
      <c r="D19" s="28">
        <f t="shared" si="0"/>
        <v>2023</v>
      </c>
      <c r="E19" s="28">
        <f t="shared" si="0"/>
        <v>2024</v>
      </c>
      <c r="F19" s="28">
        <f t="shared" si="0"/>
        <v>2025</v>
      </c>
      <c r="G19" s="28">
        <f t="shared" si="0"/>
        <v>2026</v>
      </c>
      <c r="H19" s="28">
        <f t="shared" si="0"/>
        <v>2027</v>
      </c>
    </row>
    <row r="20" spans="1:8" ht="28.5" thickBot="1" x14ac:dyDescent="0.35">
      <c r="A20" s="313"/>
      <c r="B20" s="315"/>
      <c r="C20" s="48" t="s">
        <v>310</v>
      </c>
      <c r="D20" s="240" t="s">
        <v>183</v>
      </c>
      <c r="E20" s="240" t="s">
        <v>183</v>
      </c>
      <c r="F20" s="240" t="s">
        <v>183</v>
      </c>
      <c r="G20" s="240" t="s">
        <v>183</v>
      </c>
      <c r="H20" s="240" t="s">
        <v>183</v>
      </c>
    </row>
    <row r="21" spans="1:8" x14ac:dyDescent="0.3">
      <c r="A21" s="119" t="s">
        <v>350</v>
      </c>
      <c r="B21" s="171"/>
      <c r="C21" s="176">
        <f>C4</f>
        <v>2434.0580000000004</v>
      </c>
      <c r="D21" s="302">
        <f>D4</f>
        <v>0.27854028575819978</v>
      </c>
      <c r="E21" s="302">
        <f t="shared" ref="D21:H27" si="1">E4</f>
        <v>0.15913084186538473</v>
      </c>
      <c r="F21" s="302">
        <f t="shared" si="1"/>
        <v>0.70805494608694453</v>
      </c>
      <c r="G21" s="302">
        <f t="shared" si="1"/>
        <v>0.53064066381913744</v>
      </c>
      <c r="H21" s="302">
        <f t="shared" si="1"/>
        <v>7.7396310356170339E-2</v>
      </c>
    </row>
    <row r="22" spans="1:8" x14ac:dyDescent="0.3">
      <c r="A22" s="119" t="s">
        <v>351</v>
      </c>
      <c r="B22" s="171"/>
      <c r="C22" s="176">
        <f t="shared" ref="C22:C27" si="2">C5</f>
        <v>3946.1819999999998</v>
      </c>
      <c r="D22" s="303">
        <f>E5</f>
        <v>0.13036042116461033</v>
      </c>
      <c r="E22" s="303">
        <f>F5</f>
        <v>0.21726042297136594</v>
      </c>
      <c r="F22" s="303">
        <f>G5</f>
        <v>-0.32156974173132014</v>
      </c>
      <c r="G22" s="303">
        <f>H5</f>
        <v>-0.82915302093948817</v>
      </c>
      <c r="H22" s="303">
        <f>I5</f>
        <v>0</v>
      </c>
    </row>
    <row r="23" spans="1:8" x14ac:dyDescent="0.3">
      <c r="A23" s="119" t="s">
        <v>352</v>
      </c>
      <c r="B23" s="171"/>
      <c r="C23" s="302">
        <f t="shared" si="2"/>
        <v>5.8407987633573457</v>
      </c>
      <c r="D23" s="303">
        <f t="shared" si="1"/>
        <v>5.8407987633573457</v>
      </c>
      <c r="E23" s="303">
        <f t="shared" si="1"/>
        <v>5.5314170368251752</v>
      </c>
      <c r="F23" s="303">
        <f t="shared" si="1"/>
        <v>5.2388811419198751</v>
      </c>
      <c r="G23" s="303">
        <f t="shared" si="1"/>
        <v>5.0618558289974684</v>
      </c>
      <c r="H23" s="303">
        <f t="shared" si="1"/>
        <v>4.9679591397263678</v>
      </c>
    </row>
    <row r="24" spans="1:8" x14ac:dyDescent="0.3">
      <c r="A24" s="119" t="s">
        <v>353</v>
      </c>
      <c r="B24" s="171"/>
      <c r="C24" s="176">
        <f t="shared" si="2"/>
        <v>38616.422862561194</v>
      </c>
      <c r="D24" s="303">
        <f t="shared" si="1"/>
        <v>1.3142539586611379</v>
      </c>
      <c r="E24" s="303">
        <f t="shared" si="1"/>
        <v>1.2418765136692933</v>
      </c>
      <c r="F24" s="303">
        <f t="shared" si="1"/>
        <v>2.1064538152269163</v>
      </c>
      <c r="G24" s="303">
        <f t="shared" si="1"/>
        <v>1.4349741906635627</v>
      </c>
      <c r="H24" s="303">
        <f t="shared" si="1"/>
        <v>1.7807636233674096</v>
      </c>
    </row>
    <row r="25" spans="1:8" x14ac:dyDescent="0.3">
      <c r="A25" s="119" t="s">
        <v>354</v>
      </c>
      <c r="B25" s="120"/>
      <c r="C25" s="176">
        <f t="shared" si="2"/>
        <v>23.81912770368929</v>
      </c>
      <c r="D25" s="303">
        <f t="shared" si="1"/>
        <v>0.61622055049577185</v>
      </c>
      <c r="E25" s="303">
        <f t="shared" si="1"/>
        <v>1.8264941658582945</v>
      </c>
      <c r="F25" s="303">
        <f t="shared" si="1"/>
        <v>2.8441449884248904</v>
      </c>
      <c r="G25" s="303">
        <f t="shared" si="1"/>
        <v>2.559132668490971</v>
      </c>
      <c r="H25" s="303">
        <f t="shared" si="1"/>
        <v>2.4954875979821489</v>
      </c>
    </row>
    <row r="26" spans="1:8" x14ac:dyDescent="0.3">
      <c r="A26" s="119" t="s">
        <v>355</v>
      </c>
      <c r="B26" s="120" t="s">
        <v>46</v>
      </c>
      <c r="C26" s="176">
        <f t="shared" si="2"/>
        <v>51354.394999999997</v>
      </c>
      <c r="D26" s="303">
        <f>D9</f>
        <v>10.499832639894199</v>
      </c>
      <c r="E26" s="303">
        <f t="shared" si="1"/>
        <v>5.7607302672309624</v>
      </c>
      <c r="F26" s="303">
        <f t="shared" si="1"/>
        <v>6.5684290040280313</v>
      </c>
      <c r="G26" s="303">
        <f t="shared" si="1"/>
        <v>5.1872590012709718</v>
      </c>
      <c r="H26" s="303">
        <f t="shared" si="1"/>
        <v>4.4666451361627946</v>
      </c>
    </row>
    <row r="27" spans="1:8" ht="17.25" thickBot="1" x14ac:dyDescent="0.35">
      <c r="A27" s="178" t="s">
        <v>356</v>
      </c>
      <c r="B27" s="48"/>
      <c r="C27" s="304">
        <f t="shared" si="2"/>
        <v>24598.103306066183</v>
      </c>
      <c r="D27" s="305">
        <f>D10</f>
        <v>10.3746049513499</v>
      </c>
      <c r="E27" s="305">
        <f t="shared" si="1"/>
        <v>5.766345974466546</v>
      </c>
      <c r="F27" s="305">
        <f t="shared" si="1"/>
        <v>5.8648033217434232</v>
      </c>
      <c r="G27" s="305">
        <f t="shared" si="1"/>
        <v>4.6916264940316097</v>
      </c>
      <c r="H27" s="305">
        <f t="shared" si="1"/>
        <v>4.4086917313560008</v>
      </c>
    </row>
    <row r="28" spans="1:8" x14ac:dyDescent="0.3">
      <c r="A28" s="328" t="s">
        <v>357</v>
      </c>
      <c r="B28" s="328"/>
      <c r="C28" s="328"/>
      <c r="D28" s="328"/>
      <c r="E28" s="328"/>
      <c r="F28" s="328"/>
      <c r="G28" s="321" t="s">
        <v>575</v>
      </c>
      <c r="H28" s="321"/>
    </row>
    <row r="29" spans="1:8" x14ac:dyDescent="0.3">
      <c r="A29" s="324" t="s">
        <v>358</v>
      </c>
      <c r="B29" s="324"/>
      <c r="C29" s="324"/>
      <c r="D29" s="324"/>
      <c r="E29" s="324"/>
      <c r="F29" s="324"/>
      <c r="G29" s="325"/>
      <c r="H29" s="325"/>
    </row>
    <row r="30" spans="1:8" x14ac:dyDescent="0.3">
      <c r="A30" s="324" t="s">
        <v>359</v>
      </c>
      <c r="B30" s="324"/>
      <c r="C30" s="324"/>
      <c r="D30" s="324"/>
      <c r="E30" s="324"/>
      <c r="F30" s="324"/>
      <c r="G30" s="325"/>
      <c r="H30" s="325"/>
    </row>
    <row r="31" spans="1:8" x14ac:dyDescent="0.3">
      <c r="A31" s="324" t="s">
        <v>360</v>
      </c>
      <c r="B31" s="324"/>
      <c r="C31" s="324"/>
      <c r="D31" s="324"/>
      <c r="E31" s="324"/>
      <c r="F31" s="324"/>
      <c r="G31" s="325"/>
      <c r="H31" s="325"/>
    </row>
    <row r="32" spans="1:8" x14ac:dyDescent="0.3">
      <c r="A32" s="324" t="s">
        <v>361</v>
      </c>
      <c r="B32" s="324"/>
      <c r="C32" s="324"/>
      <c r="D32" s="324"/>
      <c r="E32" s="324"/>
      <c r="F32" s="324"/>
      <c r="G32" s="325"/>
      <c r="H32" s="325"/>
    </row>
  </sheetData>
  <mergeCells count="26">
    <mergeCell ref="G30:H30"/>
    <mergeCell ref="A31:F31"/>
    <mergeCell ref="G31:H31"/>
    <mergeCell ref="A12:F12"/>
    <mergeCell ref="G12:H12"/>
    <mergeCell ref="A32:F32"/>
    <mergeCell ref="G32:H32"/>
    <mergeCell ref="A29:F29"/>
    <mergeCell ref="G29:H29"/>
    <mergeCell ref="A13:F13"/>
    <mergeCell ref="G13:H13"/>
    <mergeCell ref="A14:F14"/>
    <mergeCell ref="G14:H14"/>
    <mergeCell ref="A15:F15"/>
    <mergeCell ref="G15:H15"/>
    <mergeCell ref="A18:H18"/>
    <mergeCell ref="A19:A20"/>
    <mergeCell ref="B19:B20"/>
    <mergeCell ref="A28:F28"/>
    <mergeCell ref="G28:H28"/>
    <mergeCell ref="A30:F30"/>
    <mergeCell ref="A1:H1"/>
    <mergeCell ref="A2:A3"/>
    <mergeCell ref="B2:B3"/>
    <mergeCell ref="A11:F11"/>
    <mergeCell ref="G11:H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zoomScaleNormal="100" workbookViewId="0">
      <selection activeCell="A24" sqref="A24"/>
    </sheetView>
  </sheetViews>
  <sheetFormatPr defaultColWidth="9.140625" defaultRowHeight="16.5" x14ac:dyDescent="0.3"/>
  <cols>
    <col min="1" max="1" width="43.7109375" style="12" customWidth="1"/>
    <col min="2" max="8" width="8" style="12" customWidth="1"/>
    <col min="9" max="16384" width="9.140625" style="12"/>
  </cols>
  <sheetData>
    <row r="1" spans="1:8" ht="17.25" thickBot="1" x14ac:dyDescent="0.35">
      <c r="A1" s="320" t="s">
        <v>362</v>
      </c>
      <c r="B1" s="320"/>
      <c r="C1" s="320"/>
      <c r="D1" s="320"/>
      <c r="E1" s="320"/>
      <c r="F1" s="320"/>
      <c r="G1" s="259"/>
      <c r="H1" s="260"/>
    </row>
    <row r="2" spans="1:8" ht="17.25" thickBot="1" x14ac:dyDescent="0.35">
      <c r="A2" s="69"/>
      <c r="B2" s="70" t="s">
        <v>4</v>
      </c>
      <c r="C2" s="81">
        <v>2023</v>
      </c>
      <c r="D2" s="81">
        <v>2024</v>
      </c>
      <c r="E2" s="81">
        <v>2025</v>
      </c>
      <c r="F2" s="81">
        <v>2026</v>
      </c>
      <c r="G2" s="81">
        <v>2027</v>
      </c>
    </row>
    <row r="3" spans="1:8" x14ac:dyDescent="0.3">
      <c r="A3" s="298" t="s">
        <v>363</v>
      </c>
      <c r="B3" s="299" t="s">
        <v>287</v>
      </c>
      <c r="C3" s="212">
        <f>SUM(C5:C7)</f>
        <v>-1.5814534899062318</v>
      </c>
      <c r="D3" s="212">
        <f t="shared" ref="D3:G3" si="0">SUM(D5:D7)</f>
        <v>-3.1819277072321297</v>
      </c>
      <c r="E3" s="212">
        <f t="shared" si="0"/>
        <v>-3.8728427772387493</v>
      </c>
      <c r="F3" s="212">
        <f t="shared" si="0"/>
        <v>-3.1862900721507654</v>
      </c>
      <c r="G3" s="212">
        <f t="shared" si="0"/>
        <v>-2.4539563274879082</v>
      </c>
      <c r="H3" s="67"/>
    </row>
    <row r="4" spans="1:8" x14ac:dyDescent="0.3">
      <c r="A4" s="180" t="s">
        <v>364</v>
      </c>
      <c r="B4" s="52"/>
      <c r="C4" s="52"/>
      <c r="D4" s="52"/>
      <c r="E4" s="52"/>
      <c r="F4" s="52"/>
      <c r="G4" s="52"/>
      <c r="H4" s="52"/>
    </row>
    <row r="5" spans="1:8" x14ac:dyDescent="0.3">
      <c r="A5" s="180" t="s">
        <v>396</v>
      </c>
      <c r="B5" s="52"/>
      <c r="C5" s="53">
        <v>1.7756012741161538</v>
      </c>
      <c r="D5" s="53">
        <v>-0.83398642894606922</v>
      </c>
      <c r="E5" s="53">
        <v>-2.4053698651623003</v>
      </c>
      <c r="F5" s="53">
        <v>-1.3651018426094352</v>
      </c>
      <c r="G5" s="53">
        <v>-0.19952062645465224</v>
      </c>
      <c r="H5" s="53"/>
    </row>
    <row r="6" spans="1:8" x14ac:dyDescent="0.3">
      <c r="A6" s="181" t="s">
        <v>397</v>
      </c>
      <c r="B6" s="52"/>
      <c r="C6" s="53">
        <v>-2.5697256094827461</v>
      </c>
      <c r="D6" s="53">
        <v>-1.94291606300551</v>
      </c>
      <c r="E6" s="53">
        <v>-1.4131233852478786</v>
      </c>
      <c r="F6" s="53">
        <v>-1.5828078198853159</v>
      </c>
      <c r="G6" s="53">
        <v>-1.8021025976695901</v>
      </c>
      <c r="H6" s="53"/>
    </row>
    <row r="7" spans="1:8" x14ac:dyDescent="0.3">
      <c r="A7" s="180" t="s">
        <v>398</v>
      </c>
      <c r="B7" s="52"/>
      <c r="C7" s="53">
        <v>-0.78732915453963936</v>
      </c>
      <c r="D7" s="53">
        <v>-0.40502521528055035</v>
      </c>
      <c r="E7" s="53">
        <v>-5.4349526828570187E-2</v>
      </c>
      <c r="F7" s="53">
        <v>-0.23838040965601442</v>
      </c>
      <c r="G7" s="53">
        <v>-0.45233310336366589</v>
      </c>
      <c r="H7" s="53"/>
    </row>
    <row r="8" spans="1:8" x14ac:dyDescent="0.3">
      <c r="A8" s="181" t="s">
        <v>365</v>
      </c>
      <c r="B8" s="52" t="s">
        <v>287</v>
      </c>
      <c r="C8" s="310"/>
      <c r="D8" s="310"/>
      <c r="E8" s="310"/>
      <c r="F8" s="310"/>
      <c r="G8" s="310"/>
      <c r="H8" s="51"/>
    </row>
    <row r="9" spans="1:8" ht="27.75" x14ac:dyDescent="0.3">
      <c r="A9" s="180" t="s">
        <v>560</v>
      </c>
      <c r="B9" s="52" t="s">
        <v>20</v>
      </c>
      <c r="C9" s="310">
        <v>-4.8934746579132904</v>
      </c>
      <c r="D9" s="310">
        <v>-5.93</v>
      </c>
      <c r="E9" s="310">
        <v>-4.97</v>
      </c>
      <c r="F9" s="310">
        <v>-3.97</v>
      </c>
      <c r="G9" s="310">
        <v>-2.97</v>
      </c>
      <c r="H9" s="51"/>
    </row>
    <row r="10" spans="1:8" ht="17.25" thickBot="1" x14ac:dyDescent="0.35">
      <c r="A10" s="208" t="s">
        <v>366</v>
      </c>
      <c r="B10" s="209"/>
      <c r="C10" s="210"/>
      <c r="D10" s="210"/>
      <c r="E10" s="210"/>
      <c r="F10" s="210"/>
      <c r="G10" s="210"/>
      <c r="H10" s="68"/>
    </row>
    <row r="11" spans="1:8" x14ac:dyDescent="0.3">
      <c r="A11" s="329"/>
      <c r="B11" s="329"/>
      <c r="C11" s="329"/>
      <c r="D11" s="329"/>
      <c r="F11" s="300" t="s">
        <v>0</v>
      </c>
      <c r="G11" s="300"/>
    </row>
    <row r="12" spans="1:8" x14ac:dyDescent="0.3">
      <c r="A12" s="66"/>
    </row>
    <row r="13" spans="1:8" ht="17.25" thickBot="1" x14ac:dyDescent="0.35">
      <c r="A13" s="320" t="s">
        <v>367</v>
      </c>
      <c r="B13" s="320"/>
      <c r="C13" s="320"/>
      <c r="D13" s="320"/>
      <c r="E13" s="320"/>
      <c r="F13" s="320"/>
      <c r="G13" s="260"/>
      <c r="H13" s="260"/>
    </row>
    <row r="14" spans="1:8" ht="17.25" thickBot="1" x14ac:dyDescent="0.35">
      <c r="A14" s="237"/>
      <c r="B14" s="239" t="s">
        <v>155</v>
      </c>
      <c r="C14" s="28">
        <f>C2</f>
        <v>2023</v>
      </c>
      <c r="D14" s="28">
        <f>D2</f>
        <v>2024</v>
      </c>
      <c r="E14" s="28">
        <f>E2</f>
        <v>2025</v>
      </c>
      <c r="F14" s="28">
        <f>F2</f>
        <v>2026</v>
      </c>
      <c r="G14" s="71">
        <f>G2</f>
        <v>2027</v>
      </c>
      <c r="H14" s="28"/>
    </row>
    <row r="15" spans="1:8" x14ac:dyDescent="0.3">
      <c r="A15" s="298" t="s">
        <v>368</v>
      </c>
      <c r="B15" s="299" t="s">
        <v>287</v>
      </c>
      <c r="C15" s="212">
        <f>C19+C18+C17</f>
        <v>-1.5814534899062318</v>
      </c>
      <c r="D15" s="212">
        <f>D19+D18+D17</f>
        <v>-3.1819277072321297</v>
      </c>
      <c r="E15" s="212">
        <f>E19+E18+E17</f>
        <v>-3.8728427772387493</v>
      </c>
      <c r="F15" s="212">
        <f>F19+F18+F17</f>
        <v>-3.1862900721507659</v>
      </c>
      <c r="G15" s="212">
        <f>G19+G18+G17</f>
        <v>-2.4539563274879082</v>
      </c>
      <c r="H15" s="67"/>
    </row>
    <row r="16" spans="1:8" x14ac:dyDescent="0.3">
      <c r="A16" s="180" t="s">
        <v>369</v>
      </c>
      <c r="B16" s="52"/>
      <c r="C16" s="52"/>
      <c r="D16" s="52"/>
      <c r="E16" s="52"/>
      <c r="F16" s="52"/>
      <c r="G16" s="52"/>
      <c r="H16" s="52"/>
    </row>
    <row r="17" spans="1:8" x14ac:dyDescent="0.3">
      <c r="A17" s="180" t="s">
        <v>370</v>
      </c>
      <c r="B17" s="52"/>
      <c r="C17" s="53">
        <f>C5</f>
        <v>1.7756012741161538</v>
      </c>
      <c r="D17" s="53">
        <f>D5</f>
        <v>-0.83398642894606922</v>
      </c>
      <c r="E17" s="53">
        <f>E5</f>
        <v>-2.4053698651623003</v>
      </c>
      <c r="F17" s="53">
        <f>F5</f>
        <v>-1.3651018426094352</v>
      </c>
      <c r="G17" s="53">
        <f>G5</f>
        <v>-0.19952062645465224</v>
      </c>
      <c r="H17" s="53"/>
    </row>
    <row r="18" spans="1:8" x14ac:dyDescent="0.3">
      <c r="A18" s="181" t="s">
        <v>371</v>
      </c>
      <c r="B18" s="52"/>
      <c r="C18" s="53">
        <f t="shared" ref="C18:F19" si="1">C6</f>
        <v>-2.5697256094827461</v>
      </c>
      <c r="D18" s="53">
        <f t="shared" si="1"/>
        <v>-1.94291606300551</v>
      </c>
      <c r="E18" s="53">
        <f t="shared" si="1"/>
        <v>-1.4131233852478786</v>
      </c>
      <c r="F18" s="53">
        <f t="shared" si="1"/>
        <v>-1.5828078198853159</v>
      </c>
      <c r="G18" s="53">
        <f>G6</f>
        <v>-1.8021025976695901</v>
      </c>
      <c r="H18" s="53"/>
    </row>
    <row r="19" spans="1:8" x14ac:dyDescent="0.3">
      <c r="A19" s="180" t="s">
        <v>372</v>
      </c>
      <c r="B19" s="52"/>
      <c r="C19" s="53">
        <f t="shared" si="1"/>
        <v>-0.78732915453963936</v>
      </c>
      <c r="D19" s="53">
        <f t="shared" si="1"/>
        <v>-0.40502521528055035</v>
      </c>
      <c r="E19" s="53">
        <f t="shared" si="1"/>
        <v>-5.4349526828570187E-2</v>
      </c>
      <c r="F19" s="53">
        <f t="shared" si="1"/>
        <v>-0.23838040965601442</v>
      </c>
      <c r="G19" s="53">
        <f>G7</f>
        <v>-0.45233310336366589</v>
      </c>
      <c r="H19" s="53"/>
    </row>
    <row r="20" spans="1:8" x14ac:dyDescent="0.3">
      <c r="A20" s="181" t="s">
        <v>373</v>
      </c>
      <c r="B20" s="52" t="s">
        <v>287</v>
      </c>
      <c r="C20" s="51">
        <f>C8</f>
        <v>0</v>
      </c>
      <c r="D20" s="51">
        <f t="shared" ref="D20:G20" si="2">D8</f>
        <v>0</v>
      </c>
      <c r="E20" s="51">
        <f t="shared" si="2"/>
        <v>0</v>
      </c>
      <c r="F20" s="51">
        <f t="shared" si="2"/>
        <v>0</v>
      </c>
      <c r="G20" s="51">
        <f t="shared" si="2"/>
        <v>0</v>
      </c>
      <c r="H20" s="51"/>
    </row>
    <row r="21" spans="1:8" ht="27.75" x14ac:dyDescent="0.3">
      <c r="A21" s="180" t="s">
        <v>562</v>
      </c>
      <c r="B21" s="52" t="s">
        <v>20</v>
      </c>
      <c r="C21" s="53">
        <f>C9</f>
        <v>-4.8934746579132904</v>
      </c>
      <c r="D21" s="53">
        <f>D9</f>
        <v>-5.93</v>
      </c>
      <c r="E21" s="53">
        <f>E9</f>
        <v>-4.97</v>
      </c>
      <c r="F21" s="53">
        <f>F9</f>
        <v>-3.97</v>
      </c>
      <c r="G21" s="53">
        <f>G9</f>
        <v>-2.97</v>
      </c>
      <c r="H21" s="53"/>
    </row>
    <row r="22" spans="1:8" ht="17.25" thickBot="1" x14ac:dyDescent="0.35">
      <c r="A22" s="208" t="s">
        <v>374</v>
      </c>
      <c r="B22" s="209"/>
      <c r="C22" s="209"/>
      <c r="D22" s="209"/>
      <c r="E22" s="209"/>
      <c r="F22" s="209"/>
      <c r="G22" s="301"/>
      <c r="H22" s="301"/>
    </row>
    <row r="23" spans="1:8" x14ac:dyDescent="0.3">
      <c r="A23" s="329"/>
      <c r="B23" s="329"/>
      <c r="C23" s="329"/>
      <c r="D23" s="329"/>
      <c r="F23" s="300" t="s">
        <v>288</v>
      </c>
      <c r="G23" s="300"/>
    </row>
  </sheetData>
  <mergeCells count="4">
    <mergeCell ref="A1:F1"/>
    <mergeCell ref="A11:D11"/>
    <mergeCell ref="A13:F13"/>
    <mergeCell ref="A23:D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2"/>
  <dimension ref="A1:M100"/>
  <sheetViews>
    <sheetView showGridLines="0" zoomScaleNormal="100" workbookViewId="0">
      <selection activeCell="A24" sqref="A24:A26"/>
    </sheetView>
  </sheetViews>
  <sheetFormatPr defaultRowHeight="16.5" x14ac:dyDescent="0.3"/>
  <cols>
    <col min="1" max="1" width="36.5703125" customWidth="1"/>
    <col min="2" max="2" width="12.140625" customWidth="1"/>
    <col min="3" max="3" width="7.7109375" style="12" customWidth="1"/>
    <col min="4" max="8" width="7.7109375" customWidth="1"/>
    <col min="9" max="9" width="4.42578125" style="116" customWidth="1"/>
    <col min="10" max="10" width="14.140625" customWidth="1"/>
    <col min="11" max="11" width="11.7109375" bestFit="1" customWidth="1"/>
  </cols>
  <sheetData>
    <row r="1" spans="1:11" ht="17.25" thickBot="1" x14ac:dyDescent="0.35">
      <c r="A1" s="330" t="s">
        <v>529</v>
      </c>
      <c r="B1" s="330"/>
      <c r="C1" s="330"/>
      <c r="D1" s="330"/>
      <c r="E1" s="330"/>
      <c r="F1" s="330"/>
      <c r="G1" s="330"/>
      <c r="H1" s="330"/>
      <c r="I1" s="117"/>
      <c r="J1" s="12"/>
    </row>
    <row r="2" spans="1:11" x14ac:dyDescent="0.3">
      <c r="A2" s="22"/>
      <c r="B2" s="25" t="s">
        <v>4</v>
      </c>
      <c r="C2" s="28">
        <v>2023</v>
      </c>
      <c r="D2" s="28">
        <v>2023</v>
      </c>
      <c r="E2" s="28">
        <v>2024</v>
      </c>
      <c r="F2" s="28">
        <v>2025</v>
      </c>
      <c r="G2" s="28">
        <v>2026</v>
      </c>
      <c r="H2" s="28">
        <v>2027</v>
      </c>
      <c r="I2" s="12"/>
      <c r="J2" s="12"/>
    </row>
    <row r="3" spans="1:11" ht="15" customHeight="1" x14ac:dyDescent="0.3">
      <c r="A3" s="19"/>
      <c r="B3" s="20"/>
      <c r="C3" s="21" t="s">
        <v>131</v>
      </c>
      <c r="D3" s="21" t="s">
        <v>2</v>
      </c>
      <c r="E3" s="21" t="s">
        <v>2</v>
      </c>
      <c r="F3" s="21" t="s">
        <v>2</v>
      </c>
      <c r="G3" s="21" t="s">
        <v>2</v>
      </c>
      <c r="H3" s="21" t="s">
        <v>2</v>
      </c>
      <c r="I3" s="117"/>
      <c r="J3" s="12"/>
    </row>
    <row r="4" spans="1:11" ht="15" customHeight="1" x14ac:dyDescent="0.3">
      <c r="A4" s="331" t="s">
        <v>291</v>
      </c>
      <c r="B4" s="331"/>
      <c r="C4" s="331"/>
      <c r="D4" s="331"/>
      <c r="E4" s="331"/>
      <c r="F4" s="331"/>
      <c r="G4" s="331"/>
      <c r="H4" s="332"/>
      <c r="I4" s="117"/>
      <c r="J4" s="12"/>
    </row>
    <row r="5" spans="1:11" ht="15" customHeight="1" x14ac:dyDescent="0.3">
      <c r="A5" s="123" t="s">
        <v>5</v>
      </c>
      <c r="B5" s="124" t="s">
        <v>6</v>
      </c>
      <c r="C5" s="125">
        <f>'[45]Hárok1 (2)'!$T$116</f>
        <v>-6009.8130000000001</v>
      </c>
      <c r="D5" s="221">
        <f>'[45]Hárok1 (2)'!$T$108</f>
        <v>-4.8934746579132904</v>
      </c>
      <c r="E5" s="221">
        <f>'[45]Hárok1 (2)'!W108</f>
        <v>-5.9318185971826987</v>
      </c>
      <c r="F5" s="221">
        <f>'[45]Hárok1 (2)'!X108</f>
        <v>-5.4155726039670666</v>
      </c>
      <c r="G5" s="221">
        <f>'[45]Hárok1 (2)'!Y108</f>
        <v>-5.1745871567630104</v>
      </c>
      <c r="H5" s="221">
        <f>'[45]Hárok1 (2)'!Z108</f>
        <v>-5.5285015649327995</v>
      </c>
      <c r="I5" s="117"/>
      <c r="J5" s="294"/>
    </row>
    <row r="6" spans="1:11" ht="15" customHeight="1" x14ac:dyDescent="0.3">
      <c r="A6" s="123" t="s">
        <v>7</v>
      </c>
      <c r="B6" s="125" t="s">
        <v>8</v>
      </c>
      <c r="C6" s="125">
        <f>'[45]Hárok1 (2)'!$T$117</f>
        <v>-6381.9360000000006</v>
      </c>
      <c r="D6" s="221">
        <f>'[45]Hárok1 (2)'!$T$109</f>
        <v>-5.1964748461265788</v>
      </c>
      <c r="E6" s="221">
        <f>'[45]Hárok1 (2)'!W109</f>
        <v>-5.8378773231626235</v>
      </c>
      <c r="F6" s="221">
        <f>'[45]Hárok1 (2)'!X109</f>
        <v>-5.415290479702441</v>
      </c>
      <c r="G6" s="221">
        <f>'[45]Hárok1 (2)'!Y109</f>
        <v>-5.5863948879854952</v>
      </c>
      <c r="H6" s="221">
        <f>'[45]Hárok1 (2)'!Z109</f>
        <v>-5.9047590091648896</v>
      </c>
      <c r="I6" s="117" t="s">
        <v>528</v>
      </c>
      <c r="J6" s="12"/>
    </row>
    <row r="7" spans="1:11" ht="15" customHeight="1" x14ac:dyDescent="0.3">
      <c r="A7" s="123" t="s">
        <v>9</v>
      </c>
      <c r="B7" s="125" t="s">
        <v>10</v>
      </c>
      <c r="C7" s="125"/>
      <c r="D7" s="222"/>
      <c r="E7" s="222"/>
      <c r="F7" s="222"/>
      <c r="G7" s="222"/>
      <c r="H7" s="222"/>
      <c r="I7" s="117"/>
      <c r="J7" s="12"/>
    </row>
    <row r="8" spans="1:11" ht="15" customHeight="1" x14ac:dyDescent="0.3">
      <c r="A8" s="123" t="s">
        <v>11</v>
      </c>
      <c r="B8" s="125" t="s">
        <v>12</v>
      </c>
      <c r="C8" s="125">
        <f>'[45]Hárok1 (2)'!$T$118</f>
        <v>97.706999999999994</v>
      </c>
      <c r="D8" s="221">
        <f>'[45]Hárok1 (2)'!$T$110</f>
        <v>7.9557671495058796E-2</v>
      </c>
      <c r="E8" s="221">
        <f>'[45]Hárok1 (2)'!W110</f>
        <v>-0.23277145140919442</v>
      </c>
      <c r="F8" s="221">
        <f>'[45]Hárok1 (2)'!X110</f>
        <v>-0.21548523093723396</v>
      </c>
      <c r="G8" s="221">
        <f>'[45]Hárok1 (2)'!Y110</f>
        <v>-1.8979679202184976E-2</v>
      </c>
      <c r="H8" s="221">
        <f>'[45]Hárok1 (2)'!Z110</f>
        <v>4.9443129957031727E-2</v>
      </c>
      <c r="I8" s="117"/>
      <c r="J8" s="12"/>
    </row>
    <row r="9" spans="1:11" ht="15" customHeight="1" x14ac:dyDescent="0.3">
      <c r="A9" s="123" t="s">
        <v>13</v>
      </c>
      <c r="B9" s="125" t="s">
        <v>14</v>
      </c>
      <c r="C9" s="125">
        <f>'[45]Hárok1 (2)'!$T$119</f>
        <v>274.416</v>
      </c>
      <c r="D9" s="221">
        <f>'[45]Hárok1 (2)'!$T$111</f>
        <v>0.22344251671822957</v>
      </c>
      <c r="E9" s="221">
        <f>'[45]Hárok1 (2)'!W111</f>
        <v>0.13883017738911918</v>
      </c>
      <c r="F9" s="221">
        <f>'[45]Hárok1 (2)'!X111</f>
        <v>0.21520310667260933</v>
      </c>
      <c r="G9" s="221">
        <f>'[45]Hárok1 (2)'!Y111</f>
        <v>0.43078741042466839</v>
      </c>
      <c r="H9" s="221">
        <f>'[45]Hárok1 (2)'!Z111</f>
        <v>0.32681431427505869</v>
      </c>
      <c r="I9" s="117"/>
      <c r="J9" s="12"/>
    </row>
    <row r="10" spans="1:11" ht="15" customHeight="1" x14ac:dyDescent="0.3">
      <c r="A10" s="331" t="s">
        <v>15</v>
      </c>
      <c r="B10" s="331"/>
      <c r="C10" s="331"/>
      <c r="D10" s="331"/>
      <c r="E10" s="331"/>
      <c r="F10" s="331"/>
      <c r="G10" s="331"/>
      <c r="H10" s="332"/>
      <c r="I10" s="117"/>
      <c r="J10" s="12"/>
    </row>
    <row r="11" spans="1:11" ht="15" customHeight="1" x14ac:dyDescent="0.3">
      <c r="A11" s="126" t="s">
        <v>16</v>
      </c>
      <c r="B11" s="125" t="s">
        <v>17</v>
      </c>
      <c r="C11" s="125">
        <f>C25</f>
        <v>52842.828999999998</v>
      </c>
      <c r="D11" s="222">
        <f t="shared" ref="D11:H11" si="0">D25</f>
        <v>43.027136545504078</v>
      </c>
      <c r="E11" s="222">
        <f t="shared" si="0"/>
        <v>40.998849279121352</v>
      </c>
      <c r="F11" s="222">
        <f t="shared" si="0"/>
        <v>40.528026195950403</v>
      </c>
      <c r="G11" s="222">
        <f t="shared" si="0"/>
        <v>39.716687391638914</v>
      </c>
      <c r="H11" s="222">
        <f t="shared" si="0"/>
        <v>38.992564117156533</v>
      </c>
      <c r="I11" s="117" t="s">
        <v>526</v>
      </c>
      <c r="J11" s="12"/>
    </row>
    <row r="12" spans="1:11" ht="15" customHeight="1" x14ac:dyDescent="0.3">
      <c r="A12" s="126" t="s">
        <v>18</v>
      </c>
      <c r="B12" s="125" t="s">
        <v>185</v>
      </c>
      <c r="C12" s="125">
        <f>C40</f>
        <v>58852.641999999993</v>
      </c>
      <c r="D12" s="222">
        <f t="shared" ref="D12:H12" si="1">D40</f>
        <v>47.920611203417359</v>
      </c>
      <c r="E12" s="222">
        <f t="shared" si="1"/>
        <v>46.930667876304057</v>
      </c>
      <c r="F12" s="222">
        <f t="shared" si="1"/>
        <v>45.943598799917481</v>
      </c>
      <c r="G12" s="222">
        <f t="shared" si="1"/>
        <v>44.891274548401931</v>
      </c>
      <c r="H12" s="222">
        <f t="shared" si="1"/>
        <v>44.521065682089336</v>
      </c>
      <c r="I12" s="117" t="s">
        <v>526</v>
      </c>
      <c r="J12" s="12"/>
      <c r="K12" s="12"/>
    </row>
    <row r="13" spans="1:11" ht="15" customHeight="1" x14ac:dyDescent="0.3">
      <c r="A13" s="126" t="s">
        <v>392</v>
      </c>
      <c r="B13" s="125" t="s">
        <v>287</v>
      </c>
      <c r="C13" s="125">
        <f>C11-C12</f>
        <v>-6009.8129999999946</v>
      </c>
      <c r="D13" s="222">
        <f t="shared" ref="D13:H13" si="2">D11-D12</f>
        <v>-4.8934746579132806</v>
      </c>
      <c r="E13" s="222">
        <f t="shared" si="2"/>
        <v>-5.9318185971827049</v>
      </c>
      <c r="F13" s="222">
        <f t="shared" si="2"/>
        <v>-5.4155726039670782</v>
      </c>
      <c r="G13" s="222">
        <f t="shared" si="2"/>
        <v>-5.1745871567630175</v>
      </c>
      <c r="H13" s="222">
        <f t="shared" si="2"/>
        <v>-5.5285015649328031</v>
      </c>
      <c r="I13" s="117"/>
      <c r="J13" s="12"/>
    </row>
    <row r="14" spans="1:11" ht="15" customHeight="1" x14ac:dyDescent="0.3">
      <c r="A14" s="126" t="s">
        <v>21</v>
      </c>
      <c r="B14" s="125" t="s">
        <v>67</v>
      </c>
      <c r="C14" s="125">
        <f>'[46]Hárok1 (3)'!$T$60</f>
        <v>1420.73</v>
      </c>
      <c r="D14" s="222">
        <f>'[46]Hárok1 (3)'!AB60</f>
        <v>1.1568257199911458</v>
      </c>
      <c r="E14" s="222">
        <f>'[46]Hárok1 (3)'!AC60</f>
        <v>1.4316301378970493</v>
      </c>
      <c r="F14" s="222">
        <f>'[46]Hárok1 (3)'!AD60</f>
        <v>1.5524892194334035</v>
      </c>
      <c r="G14" s="222">
        <f>'[46]Hárok1 (3)'!AE60</f>
        <v>1.6478977858399604</v>
      </c>
      <c r="H14" s="222">
        <f>'[46]Hárok1 (3)'!AF60</f>
        <v>1.9055486687868395</v>
      </c>
      <c r="I14" s="117"/>
      <c r="J14" s="12"/>
    </row>
    <row r="15" spans="1:11" ht="15" customHeight="1" x14ac:dyDescent="0.3">
      <c r="A15" s="126" t="s">
        <v>23</v>
      </c>
      <c r="B15" s="127" t="s">
        <v>24</v>
      </c>
      <c r="C15" s="125">
        <f>C13+C14</f>
        <v>-4589.0829999999951</v>
      </c>
      <c r="D15" s="221">
        <f t="shared" ref="D15" si="3">D13+D14</f>
        <v>-3.7366489379221348</v>
      </c>
      <c r="E15" s="221">
        <f t="shared" ref="E15:H15" si="4">E13+E14</f>
        <v>-4.5001884592856554</v>
      </c>
      <c r="F15" s="221">
        <f t="shared" si="4"/>
        <v>-3.8630833845336747</v>
      </c>
      <c r="G15" s="221">
        <f t="shared" si="4"/>
        <v>-3.5266893709230569</v>
      </c>
      <c r="H15" s="221">
        <f t="shared" si="4"/>
        <v>-3.6229528961459634</v>
      </c>
      <c r="I15" s="117"/>
      <c r="J15" s="12"/>
    </row>
    <row r="16" spans="1:11" ht="15" customHeight="1" x14ac:dyDescent="0.3">
      <c r="A16" s="126" t="s">
        <v>25</v>
      </c>
      <c r="B16" s="127" t="s">
        <v>26</v>
      </c>
      <c r="C16" s="125">
        <v>0</v>
      </c>
      <c r="D16" s="222">
        <v>0</v>
      </c>
      <c r="E16" s="222">
        <v>0</v>
      </c>
      <c r="F16" s="222">
        <f>[47]SS_EK!P6</f>
        <v>0</v>
      </c>
      <c r="G16" s="222">
        <f>[47]SS_EK!Q6</f>
        <v>0</v>
      </c>
      <c r="H16" s="222">
        <f>[47]SS_EK!R6</f>
        <v>0</v>
      </c>
      <c r="I16" s="12"/>
      <c r="J16" s="12"/>
    </row>
    <row r="17" spans="1:13" ht="15" customHeight="1" x14ac:dyDescent="0.3">
      <c r="A17" s="331" t="s">
        <v>27</v>
      </c>
      <c r="B17" s="331"/>
      <c r="C17" s="331"/>
      <c r="D17" s="331"/>
      <c r="E17" s="331"/>
      <c r="F17" s="331"/>
      <c r="G17" s="331"/>
      <c r="H17" s="332"/>
      <c r="I17" s="117"/>
      <c r="J17" s="12"/>
    </row>
    <row r="18" spans="1:13" ht="15" customHeight="1" x14ac:dyDescent="0.3">
      <c r="A18" s="128" t="s">
        <v>276</v>
      </c>
      <c r="B18" s="133"/>
      <c r="C18" s="223">
        <f>C19+C20</f>
        <v>24653.510000000002</v>
      </c>
      <c r="D18" s="222">
        <f t="shared" ref="D18:H18" si="5">D19+D20</f>
        <v>20.074056616006501</v>
      </c>
      <c r="E18" s="222">
        <f t="shared" si="5"/>
        <v>19.594126918095757</v>
      </c>
      <c r="F18" s="222">
        <f t="shared" si="5"/>
        <v>19.340511733519669</v>
      </c>
      <c r="G18" s="222">
        <f t="shared" si="5"/>
        <v>18.81794432722246</v>
      </c>
      <c r="H18" s="222">
        <f t="shared" si="5"/>
        <v>18.516356870581355</v>
      </c>
      <c r="I18" s="117" t="s">
        <v>526</v>
      </c>
      <c r="J18" s="12"/>
    </row>
    <row r="19" spans="1:13" ht="15" customHeight="1" x14ac:dyDescent="0.3">
      <c r="A19" s="126" t="s">
        <v>28</v>
      </c>
      <c r="B19" s="125" t="s">
        <v>29</v>
      </c>
      <c r="C19" s="223">
        <f>'[46]Hárok1 (3)'!$T$7</f>
        <v>15121.263000000001</v>
      </c>
      <c r="D19" s="222">
        <f>'[46]Hárok1 (3)'!AB7</f>
        <v>12.312449203684356</v>
      </c>
      <c r="E19" s="222">
        <f>'[46]Hárok1 (3)'!AC7</f>
        <v>11.599155065706315</v>
      </c>
      <c r="F19" s="222">
        <f>'[46]Hárok1 (3)'!AD7</f>
        <v>11.403869576517231</v>
      </c>
      <c r="G19" s="222">
        <f>'[46]Hárok1 (3)'!AE7</f>
        <v>10.950469562993021</v>
      </c>
      <c r="H19" s="222">
        <f>'[46]Hárok1 (3)'!AF7</f>
        <v>10.643585887807173</v>
      </c>
      <c r="I19" s="117" t="s">
        <v>526</v>
      </c>
      <c r="J19" s="141"/>
      <c r="K19" s="4"/>
      <c r="L19" s="4"/>
      <c r="M19" s="4"/>
    </row>
    <row r="20" spans="1:13" ht="15" customHeight="1" x14ac:dyDescent="0.3">
      <c r="A20" s="126" t="s">
        <v>30</v>
      </c>
      <c r="B20" s="125" t="s">
        <v>31</v>
      </c>
      <c r="C20" s="223">
        <f>'[46]Hárok1 (3)'!$T$16</f>
        <v>9532.2469999999994</v>
      </c>
      <c r="D20" s="222">
        <f>'[46]Hárok1 (3)'!AB16</f>
        <v>7.7616074123221441</v>
      </c>
      <c r="E20" s="222">
        <f>'[46]Hárok1 (3)'!AC16</f>
        <v>7.9949718523894413</v>
      </c>
      <c r="F20" s="222">
        <f>'[46]Hárok1 (3)'!AD16</f>
        <v>7.9366421570024395</v>
      </c>
      <c r="G20" s="222">
        <f>'[46]Hárok1 (3)'!AE16</f>
        <v>7.8674747642294385</v>
      </c>
      <c r="H20" s="222">
        <f>'[46]Hárok1 (3)'!AF16</f>
        <v>7.872770982774183</v>
      </c>
      <c r="I20" s="117"/>
      <c r="J20" s="12"/>
    </row>
    <row r="21" spans="1:13" ht="15" customHeight="1" x14ac:dyDescent="0.3">
      <c r="A21" s="126" t="s">
        <v>32</v>
      </c>
      <c r="B21" s="125" t="s">
        <v>33</v>
      </c>
      <c r="C21" s="223">
        <f>'[46]Hárok1 (3)'!$T$25</f>
        <v>0</v>
      </c>
      <c r="D21" s="222">
        <f>'[46]Hárok1 (3)'!AB25</f>
        <v>0</v>
      </c>
      <c r="E21" s="222">
        <f>'[46]Hárok1 (3)'!AC25</f>
        <v>0</v>
      </c>
      <c r="F21" s="222">
        <f>'[46]Hárok1 (3)'!AD25</f>
        <v>0</v>
      </c>
      <c r="G21" s="222">
        <f>'[46]Hárok1 (3)'!AE25</f>
        <v>0</v>
      </c>
      <c r="H21" s="222">
        <f>'[46]Hárok1 (3)'!AF25</f>
        <v>0</v>
      </c>
      <c r="I21" s="117"/>
      <c r="J21" s="12"/>
    </row>
    <row r="22" spans="1:13" ht="15" customHeight="1" x14ac:dyDescent="0.3">
      <c r="A22" s="126" t="s">
        <v>34</v>
      </c>
      <c r="B22" s="125" t="s">
        <v>35</v>
      </c>
      <c r="C22" s="223">
        <f>'[46]Hárok1 (3)'!$T$26</f>
        <v>18876.288</v>
      </c>
      <c r="D22" s="222">
        <f>'[46]Hárok1 (3)'!AB26</f>
        <v>15.369968576971155</v>
      </c>
      <c r="E22" s="222">
        <f>'[46]Hárok1 (3)'!AC26</f>
        <v>15.605580044416097</v>
      </c>
      <c r="F22" s="222">
        <f>'[46]Hárok1 (3)'!AD26</f>
        <v>15.532910650390471</v>
      </c>
      <c r="G22" s="222">
        <f>'[46]Hárok1 (3)'!AE26</f>
        <v>15.727135006877138</v>
      </c>
      <c r="H22" s="222">
        <f>'[46]Hárok1 (3)'!AF26</f>
        <v>15.756933881712873</v>
      </c>
      <c r="I22" s="117"/>
      <c r="J22" s="12"/>
    </row>
    <row r="23" spans="1:13" ht="15" customHeight="1" x14ac:dyDescent="0.3">
      <c r="A23" s="126" t="s">
        <v>563</v>
      </c>
      <c r="B23" s="125" t="s">
        <v>36</v>
      </c>
      <c r="C23" s="223">
        <f>'[46]Hárok1 (3)'!$T$35</f>
        <v>1197.82</v>
      </c>
      <c r="D23" s="222">
        <f>'[46]Hárok1 (3)'!AB35</f>
        <v>0.97532183027020913</v>
      </c>
      <c r="E23" s="222">
        <f>'[46]Hárok1 (3)'!AC35</f>
        <v>0.88100626378130875</v>
      </c>
      <c r="F23" s="222">
        <f>'[46]Hárok1 (3)'!AD35</f>
        <v>0.80182850720357279</v>
      </c>
      <c r="G23" s="222">
        <f>'[46]Hárok1 (3)'!AE35</f>
        <v>0.61646531537456839</v>
      </c>
      <c r="H23" s="222">
        <f>'[46]Hárok1 (3)'!AF35</f>
        <v>0.55535804167662417</v>
      </c>
      <c r="I23" s="117"/>
      <c r="J23" s="12"/>
    </row>
    <row r="24" spans="1:13" ht="15" customHeight="1" x14ac:dyDescent="0.3">
      <c r="A24" s="126" t="s">
        <v>37</v>
      </c>
      <c r="B24" s="127" t="s">
        <v>38</v>
      </c>
      <c r="C24" s="223">
        <f>C25-C22-C18</f>
        <v>9313.0309999999954</v>
      </c>
      <c r="D24" s="222">
        <f t="shared" ref="D24:H24" si="6">D25-D22-D18</f>
        <v>7.5831113525264229</v>
      </c>
      <c r="E24" s="222">
        <f t="shared" si="6"/>
        <v>5.7991423166094975</v>
      </c>
      <c r="F24" s="222">
        <f t="shared" si="6"/>
        <v>5.6546038120402642</v>
      </c>
      <c r="G24" s="222">
        <f t="shared" si="6"/>
        <v>5.1716080575393164</v>
      </c>
      <c r="H24" s="222">
        <f t="shared" si="6"/>
        <v>4.7192733648623033</v>
      </c>
      <c r="I24" s="117"/>
      <c r="J24" s="12"/>
    </row>
    <row r="25" spans="1:13" ht="15" customHeight="1" x14ac:dyDescent="0.3">
      <c r="A25" s="126" t="s">
        <v>39</v>
      </c>
      <c r="B25" s="125" t="s">
        <v>17</v>
      </c>
      <c r="C25" s="223">
        <f>'[46]Hárok1 (3)'!$T$4</f>
        <v>52842.828999999998</v>
      </c>
      <c r="D25" s="222">
        <f>'[46]Hárok1 (3)'!AB4</f>
        <v>43.027136545504078</v>
      </c>
      <c r="E25" s="222">
        <f>'[46]Hárok1 (3)'!AC4</f>
        <v>40.998849279121352</v>
      </c>
      <c r="F25" s="222">
        <f>'[46]Hárok1 (3)'!AD4</f>
        <v>40.528026195950403</v>
      </c>
      <c r="G25" s="222">
        <f>'[46]Hárok1 (3)'!AE4</f>
        <v>39.716687391638914</v>
      </c>
      <c r="H25" s="222">
        <f>'[46]Hárok1 (3)'!AF4</f>
        <v>38.992564117156533</v>
      </c>
      <c r="I25" s="117" t="s">
        <v>526</v>
      </c>
      <c r="J25" s="12"/>
    </row>
    <row r="26" spans="1:13" ht="15" customHeight="1" x14ac:dyDescent="0.3">
      <c r="A26" s="134" t="s">
        <v>40</v>
      </c>
      <c r="B26" s="127" t="s">
        <v>41</v>
      </c>
      <c r="C26" s="223">
        <f>C19+C20+C22</f>
        <v>43529.798000000003</v>
      </c>
      <c r="D26" s="295">
        <f t="shared" ref="D26:H26" si="7">D19+D20+D22</f>
        <v>35.444025192977655</v>
      </c>
      <c r="E26" s="295">
        <f t="shared" si="7"/>
        <v>35.199706962511854</v>
      </c>
      <c r="F26" s="295">
        <f t="shared" si="7"/>
        <v>34.873422383910139</v>
      </c>
      <c r="G26" s="295">
        <f t="shared" si="7"/>
        <v>34.545079334099597</v>
      </c>
      <c r="H26" s="295">
        <f t="shared" si="7"/>
        <v>34.27329075229423</v>
      </c>
      <c r="I26" s="117" t="s">
        <v>526</v>
      </c>
      <c r="J26" s="12"/>
    </row>
    <row r="27" spans="1:13" ht="15" customHeight="1" x14ac:dyDescent="0.3">
      <c r="A27" s="331" t="s">
        <v>42</v>
      </c>
      <c r="B27" s="331"/>
      <c r="C27" s="331"/>
      <c r="D27" s="331"/>
      <c r="E27" s="331"/>
      <c r="F27" s="331"/>
      <c r="G27" s="331"/>
      <c r="H27" s="332"/>
      <c r="I27" s="117"/>
      <c r="J27" s="12"/>
    </row>
    <row r="28" spans="1:13" ht="15" customHeight="1" x14ac:dyDescent="0.3">
      <c r="A28" s="126" t="s">
        <v>43</v>
      </c>
      <c r="B28" s="125" t="s">
        <v>44</v>
      </c>
      <c r="C28" s="223">
        <f>C29+C30</f>
        <v>20395.778999999999</v>
      </c>
      <c r="D28" s="222">
        <f t="shared" ref="D28:H28" si="8">D29+D30</f>
        <v>16.607210185225405</v>
      </c>
      <c r="E28" s="222">
        <f t="shared" si="8"/>
        <v>17.015535348164398</v>
      </c>
      <c r="F28" s="222">
        <f t="shared" si="8"/>
        <v>16.149300873274338</v>
      </c>
      <c r="G28" s="222">
        <f t="shared" si="8"/>
        <v>16.052658416340112</v>
      </c>
      <c r="H28" s="222">
        <f t="shared" si="8"/>
        <v>15.82881894897001</v>
      </c>
      <c r="I28" s="117" t="s">
        <v>526</v>
      </c>
      <c r="J28" s="12"/>
    </row>
    <row r="29" spans="1:13" ht="15" customHeight="1" x14ac:dyDescent="0.3">
      <c r="A29" s="126" t="s">
        <v>45</v>
      </c>
      <c r="B29" s="125" t="s">
        <v>46</v>
      </c>
      <c r="C29" s="223">
        <f>'[46]Hárok1 (3)'!$T$46</f>
        <v>13514.562</v>
      </c>
      <c r="D29" s="222">
        <f>'[46]Hárok1 (3)'!AB46</f>
        <v>11.00419707897699</v>
      </c>
      <c r="E29" s="222">
        <f>'[46]Hárok1 (3)'!AC46</f>
        <v>10.848144546088404</v>
      </c>
      <c r="F29" s="222">
        <f>'[46]Hárok1 (3)'!AD46</f>
        <v>10.482904836920776</v>
      </c>
      <c r="G29" s="222">
        <f>'[46]Hárok1 (3)'!AE46</f>
        <v>10.400862161386296</v>
      </c>
      <c r="H29" s="222">
        <f>'[46]Hárok1 (3)'!AF46</f>
        <v>10.310482538919819</v>
      </c>
      <c r="I29" s="117" t="s">
        <v>527</v>
      </c>
      <c r="J29" s="12"/>
    </row>
    <row r="30" spans="1:13" ht="15" customHeight="1" x14ac:dyDescent="0.3">
      <c r="A30" s="126" t="s">
        <v>47</v>
      </c>
      <c r="B30" s="125" t="s">
        <v>48</v>
      </c>
      <c r="C30" s="223">
        <f>'[46]Hárok1 (3)'!$T$49</f>
        <v>6881.2169999999996</v>
      </c>
      <c r="D30" s="222">
        <f>'[46]Hárok1 (3)'!AB49</f>
        <v>5.6030131062484161</v>
      </c>
      <c r="E30" s="222">
        <f>'[46]Hárok1 (3)'!AC49</f>
        <v>6.1673908020759933</v>
      </c>
      <c r="F30" s="222">
        <f>'[46]Hárok1 (3)'!AD49</f>
        <v>5.6663960363535635</v>
      </c>
      <c r="G30" s="222">
        <f>'[46]Hárok1 (3)'!AE49</f>
        <v>5.6517962549538145</v>
      </c>
      <c r="H30" s="222">
        <f>'[46]Hárok1 (3)'!AF49</f>
        <v>5.5183364100501917</v>
      </c>
      <c r="I30" s="117" t="s">
        <v>527</v>
      </c>
      <c r="J30" s="12"/>
    </row>
    <row r="31" spans="1:13" ht="15" customHeight="1" x14ac:dyDescent="0.3">
      <c r="A31" s="126" t="s">
        <v>49</v>
      </c>
      <c r="B31" s="125" t="s">
        <v>407</v>
      </c>
      <c r="C31" s="223">
        <f>'[46]Hárok1 (3)'!$T$62</f>
        <v>24185.499</v>
      </c>
      <c r="D31" s="222">
        <f>'[46]Hárok1 (3)'!AB62</f>
        <v>19.692979872333336</v>
      </c>
      <c r="E31" s="222">
        <f>'[46]Hárok1 (3)'!AC62</f>
        <v>20.342084837067596</v>
      </c>
      <c r="F31" s="222">
        <f>'[46]Hárok1 (3)'!AD62</f>
        <v>20.596952146025245</v>
      </c>
      <c r="G31" s="222">
        <f>'[46]Hárok1 (3)'!AE62</f>
        <v>20.642530324123747</v>
      </c>
      <c r="H31" s="222">
        <f>'[46]Hárok1 (3)'!AF62</f>
        <v>20.59468042380653</v>
      </c>
      <c r="I31" s="117"/>
      <c r="J31" s="12"/>
    </row>
    <row r="32" spans="1:13" ht="15" customHeight="1" x14ac:dyDescent="0.3">
      <c r="A32" s="128" t="s">
        <v>50</v>
      </c>
      <c r="B32" s="127" t="s">
        <v>51</v>
      </c>
      <c r="C32" s="223">
        <f>'[46]Hárok1 (3)'!$T$67</f>
        <v>267.49099999999999</v>
      </c>
      <c r="D32" s="222">
        <f>'[46]Hárok1 (3)'!AB67</f>
        <v>0.21780385341771596</v>
      </c>
      <c r="E32" s="222">
        <f>'[46]Hárok1 (3)'!AC67</f>
        <v>0.21036009746348208</v>
      </c>
      <c r="F32" s="222">
        <f>'[46]Hárok1 (3)'!AD67</f>
        <v>0.19699326777411363</v>
      </c>
      <c r="G32" s="222">
        <f>'[46]Hárok1 (3)'!AE67</f>
        <v>0.19045140450544731</v>
      </c>
      <c r="H32" s="222">
        <f>'[46]Hárok1 (3)'!AF67</f>
        <v>0.18671398406537307</v>
      </c>
      <c r="I32" s="117"/>
      <c r="J32" s="12"/>
    </row>
    <row r="33" spans="1:13" x14ac:dyDescent="0.3">
      <c r="A33" s="126" t="s">
        <v>52</v>
      </c>
      <c r="B33" s="129" t="s">
        <v>285</v>
      </c>
      <c r="C33" s="223">
        <f>'[46]Hárok1 (3)'!$T$78</f>
        <v>4177.9570000000003</v>
      </c>
      <c r="D33" s="222">
        <f>'[46]Hárok1 (3)'!AB78</f>
        <v>3.4018906580539925</v>
      </c>
      <c r="E33" s="222">
        <f>'[46]Hárok1 (3)'!AC78</f>
        <v>3.7679599553577701</v>
      </c>
      <c r="F33" s="222">
        <f>'[46]Hárok1 (3)'!AD78</f>
        <v>3.8124684391289825</v>
      </c>
      <c r="G33" s="222">
        <f>'[46]Hárok1 (3)'!AE78</f>
        <v>3.7846325473340459</v>
      </c>
      <c r="H33" s="222">
        <f>'[46]Hárok1 (3)'!AF78</f>
        <v>3.8824990359968377</v>
      </c>
      <c r="I33" s="117"/>
      <c r="J33" s="12"/>
    </row>
    <row r="34" spans="1:13" ht="15" customHeight="1" x14ac:dyDescent="0.3">
      <c r="A34" s="126" t="s">
        <v>53</v>
      </c>
      <c r="B34" s="125" t="s">
        <v>54</v>
      </c>
      <c r="C34" s="223">
        <f>C31-C33</f>
        <v>20007.542000000001</v>
      </c>
      <c r="D34" s="296">
        <f t="shared" ref="D34:H34" si="9">D31-D33</f>
        <v>16.291089214279342</v>
      </c>
      <c r="E34" s="296">
        <f t="shared" si="9"/>
        <v>16.574124881709825</v>
      </c>
      <c r="F34" s="296">
        <f t="shared" si="9"/>
        <v>16.784483706896264</v>
      </c>
      <c r="G34" s="296">
        <f t="shared" si="9"/>
        <v>16.857897776789702</v>
      </c>
      <c r="H34" s="296">
        <f t="shared" si="9"/>
        <v>16.712181387809693</v>
      </c>
      <c r="I34" s="117"/>
      <c r="J34" s="12"/>
    </row>
    <row r="35" spans="1:13" ht="15" customHeight="1" x14ac:dyDescent="0.3">
      <c r="A35" s="126" t="s">
        <v>55</v>
      </c>
      <c r="B35" s="125" t="s">
        <v>290</v>
      </c>
      <c r="C35" s="223">
        <f>'[46]Hárok1 (3)'!$T$60</f>
        <v>1420.73</v>
      </c>
      <c r="D35" s="222">
        <f>'[46]Hárok1 (3)'!AB60</f>
        <v>1.1568257199911458</v>
      </c>
      <c r="E35" s="222">
        <f>'[46]Hárok1 (3)'!AC60</f>
        <v>1.4316301378970493</v>
      </c>
      <c r="F35" s="222">
        <f>'[46]Hárok1 (3)'!AD60</f>
        <v>1.5524892194334035</v>
      </c>
      <c r="G35" s="222">
        <f>'[46]Hárok1 (3)'!AE60</f>
        <v>1.6478977858399604</v>
      </c>
      <c r="H35" s="222">
        <f>'[46]Hárok1 (3)'!AF60</f>
        <v>1.9055486687868395</v>
      </c>
      <c r="I35" s="117"/>
      <c r="J35" s="12"/>
    </row>
    <row r="36" spans="1:13" ht="15" customHeight="1" x14ac:dyDescent="0.3">
      <c r="A36" s="126" t="s">
        <v>57</v>
      </c>
      <c r="B36" s="125" t="s">
        <v>58</v>
      </c>
      <c r="C36" s="223">
        <f>'[46]Hárok1 (3)'!$T$53</f>
        <v>4078.3989999999999</v>
      </c>
      <c r="D36" s="222">
        <f>'[46]Hárok1 (3)'!AB53</f>
        <v>3.3208258146066947</v>
      </c>
      <c r="E36" s="222">
        <f>'[46]Hárok1 (3)'!AC53</f>
        <v>1.4579949596785082</v>
      </c>
      <c r="F36" s="222">
        <f>'[46]Hárok1 (3)'!AD53</f>
        <v>0.93793209183458282</v>
      </c>
      <c r="G36" s="222">
        <f>'[46]Hárok1 (3)'!AE53</f>
        <v>0.79572162156385495</v>
      </c>
      <c r="H36" s="222">
        <f>'[46]Hárok1 (3)'!AF53</f>
        <v>0.77209263618299584</v>
      </c>
      <c r="I36" s="117"/>
      <c r="J36" s="12"/>
    </row>
    <row r="37" spans="1:13" ht="15" customHeight="1" x14ac:dyDescent="0.3">
      <c r="A37" s="126" t="s">
        <v>59</v>
      </c>
      <c r="B37" s="125" t="s">
        <v>289</v>
      </c>
      <c r="C37" s="223">
        <f>'[46]Hárok1 (3)'!$T$85</f>
        <v>5765.5739999999996</v>
      </c>
      <c r="D37" s="222">
        <f>'[46]Hárok1 (3)'!AB85</f>
        <v>4.6946036852267712</v>
      </c>
      <c r="E37" s="222">
        <f>'[46]Hárok1 (3)'!AC85</f>
        <v>3.6755350903824673</v>
      </c>
      <c r="F37" s="222">
        <f>'[46]Hárok1 (3)'!AD85</f>
        <v>4.0299392264437639</v>
      </c>
      <c r="G37" s="222">
        <f>'[46]Hárok1 (3)'!AE85</f>
        <v>2.9251583384772921</v>
      </c>
      <c r="H37" s="222">
        <f>'[46]Hárok1 (3)'!AF85</f>
        <v>2.6492581228282259</v>
      </c>
      <c r="I37" s="117"/>
      <c r="J37" s="12"/>
    </row>
    <row r="38" spans="1:13" s="8" customFormat="1" ht="15" customHeight="1" x14ac:dyDescent="0.3">
      <c r="A38" s="128" t="s">
        <v>133</v>
      </c>
      <c r="B38" s="125" t="s">
        <v>136</v>
      </c>
      <c r="C38" s="223">
        <f>'[46]Hárok1 (3)'!$T$88</f>
        <v>743.80200000000002</v>
      </c>
      <c r="D38" s="222">
        <f>'[46]Hárok1 (3)'!AB88</f>
        <v>0.6056388505774174</v>
      </c>
      <c r="E38" s="222">
        <f>'[46]Hárok1 (3)'!AC88</f>
        <v>0.78591075367446894</v>
      </c>
      <c r="F38" s="222">
        <f>'[46]Hárok1 (3)'!AD88</f>
        <v>0.55128149960160633</v>
      </c>
      <c r="G38" s="222">
        <f>'[46]Hárok1 (3)'!AE88</f>
        <v>0.40632314014369336</v>
      </c>
      <c r="H38" s="222">
        <f>'[46]Hárok1 (3)'!AF88</f>
        <v>0.39776015265966724</v>
      </c>
      <c r="I38" s="117"/>
      <c r="J38" s="12"/>
    </row>
    <row r="39" spans="1:13" ht="15" customHeight="1" x14ac:dyDescent="0.3">
      <c r="A39" s="126" t="s">
        <v>134</v>
      </c>
      <c r="B39" s="127" t="s">
        <v>61</v>
      </c>
      <c r="C39" s="223">
        <f>C40-C38-C37-C36-C35-C31-C28</f>
        <v>2262.8589999999895</v>
      </c>
      <c r="D39" s="222">
        <f t="shared" ref="D39:H39" si="10">D40-D38-D37-D36-D35-D31-D28</f>
        <v>1.8425270754565837</v>
      </c>
      <c r="E39" s="222">
        <f t="shared" si="10"/>
        <v>2.2219767494395626</v>
      </c>
      <c r="F39" s="222">
        <f t="shared" si="10"/>
        <v>2.1257037433045376</v>
      </c>
      <c r="G39" s="222">
        <f t="shared" si="10"/>
        <v>2.4209849219132771</v>
      </c>
      <c r="H39" s="222">
        <f t="shared" si="10"/>
        <v>2.3729067288550638</v>
      </c>
      <c r="I39" s="297"/>
      <c r="J39" s="12"/>
    </row>
    <row r="40" spans="1:13" ht="15" customHeight="1" x14ac:dyDescent="0.3">
      <c r="A40" s="126" t="s">
        <v>135</v>
      </c>
      <c r="B40" s="125" t="s">
        <v>19</v>
      </c>
      <c r="C40" s="223">
        <f>'[46]Hárok1 (3)'!$T$43</f>
        <v>58852.641999999993</v>
      </c>
      <c r="D40" s="222">
        <f>'[46]Hárok1 (3)'!AB43</f>
        <v>47.920611203417359</v>
      </c>
      <c r="E40" s="222">
        <f>'[46]Hárok1 (3)'!AC43</f>
        <v>46.930667876304057</v>
      </c>
      <c r="F40" s="222">
        <f>'[46]Hárok1 (3)'!AD43</f>
        <v>45.943598799917481</v>
      </c>
      <c r="G40" s="222">
        <f>'[46]Hárok1 (3)'!AE43</f>
        <v>44.891274548401931</v>
      </c>
      <c r="H40" s="222">
        <f>'[46]Hárok1 (3)'!AF43</f>
        <v>44.521065682089336</v>
      </c>
      <c r="I40" s="117" t="s">
        <v>526</v>
      </c>
      <c r="J40" s="141"/>
      <c r="K40" s="4"/>
      <c r="L40" s="4"/>
    </row>
    <row r="41" spans="1:13" ht="15" customHeight="1" x14ac:dyDescent="0.3">
      <c r="A41" s="19" t="s">
        <v>62</v>
      </c>
      <c r="B41" s="137" t="s">
        <v>63</v>
      </c>
      <c r="C41" s="225">
        <f>'[48]2023'!$G$82</f>
        <v>24705.182000000001</v>
      </c>
      <c r="D41" s="226">
        <f>C41/'1a'!C5/10</f>
        <v>20.116130408073523</v>
      </c>
      <c r="E41" s="226">
        <f>E29+E30+E33+2.79+0.12-2.63</f>
        <v>21.063495303522171</v>
      </c>
      <c r="F41" s="226">
        <f>F29+F30+F33+2.73+0.11-2.42</f>
        <v>20.381769312403321</v>
      </c>
      <c r="G41" s="226">
        <f>G29+G30+G33+2.73+0.1-2.34</f>
        <v>20.327290963674159</v>
      </c>
      <c r="H41" s="226">
        <f>H29+H30+H33+2.75+0.1-2.38</f>
        <v>20.181317984966849</v>
      </c>
      <c r="I41" s="117"/>
      <c r="J41" s="12" t="s">
        <v>555</v>
      </c>
    </row>
    <row r="42" spans="1:13" ht="14.25" customHeight="1" x14ac:dyDescent="0.3">
      <c r="A42" s="55" t="s">
        <v>292</v>
      </c>
      <c r="B42" s="55"/>
      <c r="C42" s="165"/>
      <c r="D42" s="57"/>
      <c r="E42" s="57"/>
      <c r="F42" s="339" t="s">
        <v>275</v>
      </c>
      <c r="G42" s="339"/>
      <c r="H42" s="339"/>
      <c r="I42" s="117"/>
      <c r="J42" s="12"/>
    </row>
    <row r="43" spans="1:13" x14ac:dyDescent="0.3">
      <c r="A43" s="340" t="s">
        <v>293</v>
      </c>
      <c r="B43" s="340"/>
      <c r="C43" s="340"/>
      <c r="D43" s="340"/>
      <c r="E43" s="340"/>
      <c r="F43" s="340"/>
      <c r="G43" s="340"/>
      <c r="H43" s="58"/>
      <c r="I43" s="117"/>
      <c r="J43" s="12"/>
    </row>
    <row r="44" spans="1:13" x14ac:dyDescent="0.3">
      <c r="A44" s="340" t="s">
        <v>64</v>
      </c>
      <c r="B44" s="341"/>
      <c r="C44" s="341"/>
      <c r="D44" s="341"/>
      <c r="E44" s="341"/>
      <c r="F44" s="341"/>
      <c r="G44" s="341"/>
      <c r="H44" s="58"/>
      <c r="I44" s="117"/>
      <c r="J44" s="12"/>
    </row>
    <row r="45" spans="1:13" x14ac:dyDescent="0.3">
      <c r="A45" s="333" t="s">
        <v>137</v>
      </c>
      <c r="B45" s="342"/>
      <c r="C45" s="342"/>
      <c r="D45" s="342"/>
      <c r="E45" s="342"/>
      <c r="F45" s="342"/>
      <c r="G45" s="342"/>
      <c r="H45" s="58"/>
      <c r="I45" s="117"/>
      <c r="J45" s="141"/>
      <c r="K45" s="4"/>
      <c r="L45" s="4"/>
      <c r="M45" s="4"/>
    </row>
    <row r="46" spans="1:13" ht="10.5" customHeight="1" x14ac:dyDescent="0.3">
      <c r="A46" s="340" t="s">
        <v>65</v>
      </c>
      <c r="B46" s="343"/>
      <c r="C46" s="343"/>
      <c r="D46" s="343"/>
      <c r="E46" s="343"/>
      <c r="F46" s="343"/>
      <c r="G46" s="343"/>
      <c r="H46" s="58"/>
      <c r="I46" s="117"/>
      <c r="J46" s="12"/>
    </row>
    <row r="47" spans="1:13" ht="11.25" customHeight="1" x14ac:dyDescent="0.3">
      <c r="A47" s="333" t="s">
        <v>66</v>
      </c>
      <c r="B47" s="333"/>
      <c r="C47" s="333"/>
      <c r="D47" s="333"/>
      <c r="E47" s="333"/>
      <c r="F47" s="333"/>
      <c r="G47" s="333"/>
      <c r="H47" s="58"/>
      <c r="I47" s="117"/>
      <c r="J47" s="12"/>
    </row>
    <row r="48" spans="1:13" ht="12" customHeight="1" x14ac:dyDescent="0.3">
      <c r="A48" s="333" t="s">
        <v>138</v>
      </c>
      <c r="B48" s="333"/>
      <c r="C48" s="333"/>
      <c r="D48" s="333"/>
      <c r="E48" s="333"/>
      <c r="F48" s="333"/>
      <c r="G48" s="333"/>
      <c r="H48" s="333"/>
      <c r="I48" s="117"/>
      <c r="J48" s="12"/>
    </row>
    <row r="49" spans="1:9" s="8" customFormat="1" ht="23.25" customHeight="1" x14ac:dyDescent="0.3">
      <c r="A49" s="333"/>
      <c r="B49" s="333"/>
      <c r="C49" s="333"/>
      <c r="D49" s="333"/>
      <c r="E49" s="333"/>
      <c r="F49" s="333"/>
      <c r="G49" s="333"/>
      <c r="H49" s="333"/>
      <c r="I49" s="116"/>
    </row>
    <row r="50" spans="1:9" x14ac:dyDescent="0.3">
      <c r="A50" s="12"/>
      <c r="B50" s="12"/>
      <c r="D50" s="12"/>
      <c r="E50" s="12"/>
      <c r="F50" s="12"/>
      <c r="G50" s="12"/>
      <c r="H50" s="12"/>
    </row>
    <row r="51" spans="1:9" ht="17.25" thickBot="1" x14ac:dyDescent="0.35">
      <c r="A51" s="330" t="s">
        <v>538</v>
      </c>
      <c r="B51" s="330"/>
      <c r="C51" s="330"/>
      <c r="D51" s="330"/>
      <c r="E51" s="330"/>
      <c r="F51" s="330"/>
      <c r="G51" s="330"/>
      <c r="H51" s="330"/>
    </row>
    <row r="52" spans="1:9" x14ac:dyDescent="0.3">
      <c r="A52" s="22"/>
      <c r="B52" s="23" t="s">
        <v>155</v>
      </c>
      <c r="C52" s="24">
        <f t="shared" ref="C52:H52" si="11">C2</f>
        <v>2023</v>
      </c>
      <c r="D52" s="24">
        <f t="shared" si="11"/>
        <v>2023</v>
      </c>
      <c r="E52" s="24">
        <f t="shared" si="11"/>
        <v>2024</v>
      </c>
      <c r="F52" s="24">
        <f t="shared" si="11"/>
        <v>2025</v>
      </c>
      <c r="G52" s="24">
        <f t="shared" si="11"/>
        <v>2026</v>
      </c>
      <c r="H52" s="24">
        <f t="shared" si="11"/>
        <v>2027</v>
      </c>
    </row>
    <row r="53" spans="1:9" x14ac:dyDescent="0.3">
      <c r="A53" s="19"/>
      <c r="B53" s="20"/>
      <c r="C53" s="21" t="s">
        <v>131</v>
      </c>
      <c r="D53" s="21" t="s">
        <v>142</v>
      </c>
      <c r="E53" s="21" t="s">
        <v>142</v>
      </c>
      <c r="F53" s="21" t="s">
        <v>142</v>
      </c>
      <c r="G53" s="21" t="s">
        <v>142</v>
      </c>
      <c r="H53" s="21" t="s">
        <v>142</v>
      </c>
    </row>
    <row r="54" spans="1:9" ht="16.5" customHeight="1" x14ac:dyDescent="0.3">
      <c r="A54" s="331" t="s">
        <v>186</v>
      </c>
      <c r="B54" s="331"/>
      <c r="C54" s="331"/>
      <c r="D54" s="331"/>
      <c r="E54" s="331"/>
      <c r="F54" s="331"/>
      <c r="G54" s="331"/>
      <c r="H54" s="331"/>
    </row>
    <row r="55" spans="1:9" x14ac:dyDescent="0.3">
      <c r="A55" s="123" t="s">
        <v>190</v>
      </c>
      <c r="B55" s="125" t="s">
        <v>6</v>
      </c>
      <c r="C55" s="130">
        <f>C5</f>
        <v>-6009.8130000000001</v>
      </c>
      <c r="D55" s="130">
        <f t="shared" ref="C55:H59" si="12">D5</f>
        <v>-4.8934746579132904</v>
      </c>
      <c r="E55" s="130">
        <f t="shared" si="12"/>
        <v>-5.9318185971826987</v>
      </c>
      <c r="F55" s="130">
        <f t="shared" si="12"/>
        <v>-5.4155726039670666</v>
      </c>
      <c r="G55" s="130">
        <f t="shared" si="12"/>
        <v>-5.1745871567630104</v>
      </c>
      <c r="H55" s="130">
        <f t="shared" si="12"/>
        <v>-5.5285015649327995</v>
      </c>
    </row>
    <row r="56" spans="1:9" x14ac:dyDescent="0.3">
      <c r="A56" s="123" t="s">
        <v>191</v>
      </c>
      <c r="B56" s="125" t="s">
        <v>8</v>
      </c>
      <c r="C56" s="130">
        <f t="shared" si="12"/>
        <v>-6381.9360000000006</v>
      </c>
      <c r="D56" s="130">
        <f t="shared" si="12"/>
        <v>-5.1964748461265788</v>
      </c>
      <c r="E56" s="130">
        <f t="shared" si="12"/>
        <v>-5.8378773231626235</v>
      </c>
      <c r="F56" s="130">
        <f t="shared" si="12"/>
        <v>-5.415290479702441</v>
      </c>
      <c r="G56" s="130">
        <f t="shared" si="12"/>
        <v>-5.5863948879854952</v>
      </c>
      <c r="H56" s="130">
        <f t="shared" si="12"/>
        <v>-5.9047590091648896</v>
      </c>
    </row>
    <row r="57" spans="1:9" x14ac:dyDescent="0.3">
      <c r="A57" s="123" t="s">
        <v>192</v>
      </c>
      <c r="B57" s="125" t="s">
        <v>10</v>
      </c>
      <c r="C57" s="130"/>
      <c r="D57" s="130"/>
      <c r="E57" s="130"/>
      <c r="F57" s="130"/>
      <c r="G57" s="130"/>
      <c r="H57" s="130"/>
    </row>
    <row r="58" spans="1:9" x14ac:dyDescent="0.3">
      <c r="A58" s="123" t="s">
        <v>193</v>
      </c>
      <c r="B58" s="125" t="s">
        <v>12</v>
      </c>
      <c r="C58" s="130">
        <f t="shared" si="12"/>
        <v>97.706999999999994</v>
      </c>
      <c r="D58" s="130">
        <f t="shared" si="12"/>
        <v>7.9557671495058796E-2</v>
      </c>
      <c r="E58" s="130">
        <f t="shared" si="12"/>
        <v>-0.23277145140919442</v>
      </c>
      <c r="F58" s="130">
        <f t="shared" si="12"/>
        <v>-0.21548523093723396</v>
      </c>
      <c r="G58" s="130">
        <f t="shared" si="12"/>
        <v>-1.8979679202184976E-2</v>
      </c>
      <c r="H58" s="130">
        <f t="shared" si="12"/>
        <v>4.9443129957031727E-2</v>
      </c>
    </row>
    <row r="59" spans="1:9" x14ac:dyDescent="0.3">
      <c r="A59" s="123" t="s">
        <v>194</v>
      </c>
      <c r="B59" s="125" t="s">
        <v>14</v>
      </c>
      <c r="C59" s="130">
        <f t="shared" si="12"/>
        <v>274.416</v>
      </c>
      <c r="D59" s="130">
        <f t="shared" si="12"/>
        <v>0.22344251671822957</v>
      </c>
      <c r="E59" s="130">
        <f t="shared" si="12"/>
        <v>0.13883017738911918</v>
      </c>
      <c r="F59" s="130">
        <f t="shared" si="12"/>
        <v>0.21520310667260933</v>
      </c>
      <c r="G59" s="130">
        <f t="shared" si="12"/>
        <v>0.43078741042466839</v>
      </c>
      <c r="H59" s="130">
        <f t="shared" si="12"/>
        <v>0.32681431427505869</v>
      </c>
    </row>
    <row r="60" spans="1:9" ht="16.5" customHeight="1" x14ac:dyDescent="0.3">
      <c r="A60" s="331" t="s">
        <v>187</v>
      </c>
      <c r="B60" s="331"/>
      <c r="C60" s="331"/>
      <c r="D60" s="331"/>
      <c r="E60" s="331"/>
      <c r="F60" s="331"/>
      <c r="G60" s="331"/>
      <c r="H60" s="331"/>
    </row>
    <row r="61" spans="1:9" x14ac:dyDescent="0.3">
      <c r="A61" s="126" t="s">
        <v>195</v>
      </c>
      <c r="B61" s="125" t="s">
        <v>17</v>
      </c>
      <c r="C61" s="130">
        <f t="shared" ref="C61:H63" si="13">C11</f>
        <v>52842.828999999998</v>
      </c>
      <c r="D61" s="130">
        <f t="shared" si="13"/>
        <v>43.027136545504078</v>
      </c>
      <c r="E61" s="130">
        <f t="shared" si="13"/>
        <v>40.998849279121352</v>
      </c>
      <c r="F61" s="130">
        <f t="shared" si="13"/>
        <v>40.528026195950403</v>
      </c>
      <c r="G61" s="130">
        <f t="shared" si="13"/>
        <v>39.716687391638914</v>
      </c>
      <c r="H61" s="130">
        <f t="shared" si="13"/>
        <v>38.992564117156533</v>
      </c>
    </row>
    <row r="62" spans="1:9" x14ac:dyDescent="0.3">
      <c r="A62" s="126" t="s">
        <v>196</v>
      </c>
      <c r="B62" s="125" t="s">
        <v>185</v>
      </c>
      <c r="C62" s="130">
        <f t="shared" si="13"/>
        <v>58852.641999999993</v>
      </c>
      <c r="D62" s="130">
        <f t="shared" si="13"/>
        <v>47.920611203417359</v>
      </c>
      <c r="E62" s="130">
        <f t="shared" si="13"/>
        <v>46.930667876304057</v>
      </c>
      <c r="F62" s="130">
        <f>F12</f>
        <v>45.943598799917481</v>
      </c>
      <c r="G62" s="130">
        <f>G12</f>
        <v>44.891274548401931</v>
      </c>
      <c r="H62" s="130">
        <f>H12</f>
        <v>44.521065682089336</v>
      </c>
    </row>
    <row r="63" spans="1:9" x14ac:dyDescent="0.3">
      <c r="A63" s="126" t="s">
        <v>197</v>
      </c>
      <c r="B63" s="125" t="s">
        <v>20</v>
      </c>
      <c r="C63" s="130">
        <f t="shared" si="13"/>
        <v>-6009.8129999999946</v>
      </c>
      <c r="D63" s="130">
        <f t="shared" si="13"/>
        <v>-4.8934746579132806</v>
      </c>
      <c r="E63" s="130">
        <f t="shared" si="13"/>
        <v>-5.9318185971827049</v>
      </c>
      <c r="F63" s="130">
        <f t="shared" si="13"/>
        <v>-5.4155726039670782</v>
      </c>
      <c r="G63" s="130">
        <f t="shared" si="13"/>
        <v>-5.1745871567630175</v>
      </c>
      <c r="H63" s="130">
        <f t="shared" si="13"/>
        <v>-5.5285015649328031</v>
      </c>
    </row>
    <row r="64" spans="1:9" x14ac:dyDescent="0.3">
      <c r="A64" s="126" t="s">
        <v>198</v>
      </c>
      <c r="B64" s="125" t="s">
        <v>22</v>
      </c>
      <c r="C64" s="130">
        <f t="shared" ref="C64:H64" si="14">C14</f>
        <v>1420.73</v>
      </c>
      <c r="D64" s="130">
        <f t="shared" si="14"/>
        <v>1.1568257199911458</v>
      </c>
      <c r="E64" s="130">
        <f t="shared" si="14"/>
        <v>1.4316301378970493</v>
      </c>
      <c r="F64" s="130">
        <f t="shared" si="14"/>
        <v>1.5524892194334035</v>
      </c>
      <c r="G64" s="130">
        <f t="shared" si="14"/>
        <v>1.6478977858399604</v>
      </c>
      <c r="H64" s="130">
        <f t="shared" si="14"/>
        <v>1.9055486687868395</v>
      </c>
    </row>
    <row r="65" spans="1:8" x14ac:dyDescent="0.3">
      <c r="A65" s="126" t="s">
        <v>199</v>
      </c>
      <c r="B65" s="127" t="s">
        <v>24</v>
      </c>
      <c r="C65" s="130">
        <f t="shared" ref="C65:H65" si="15">C15</f>
        <v>-4589.0829999999951</v>
      </c>
      <c r="D65" s="130">
        <f t="shared" si="15"/>
        <v>-3.7366489379221348</v>
      </c>
      <c r="E65" s="130">
        <f t="shared" si="15"/>
        <v>-4.5001884592856554</v>
      </c>
      <c r="F65" s="130">
        <f t="shared" si="15"/>
        <v>-3.8630833845336747</v>
      </c>
      <c r="G65" s="130">
        <f t="shared" si="15"/>
        <v>-3.5266893709230569</v>
      </c>
      <c r="H65" s="130">
        <f t="shared" si="15"/>
        <v>-3.6229528961459634</v>
      </c>
    </row>
    <row r="66" spans="1:8" x14ac:dyDescent="0.3">
      <c r="A66" s="19" t="s">
        <v>200</v>
      </c>
      <c r="B66" s="131" t="s">
        <v>26</v>
      </c>
      <c r="C66" s="132">
        <f t="shared" ref="C66:H66" si="16">C16</f>
        <v>0</v>
      </c>
      <c r="D66" s="132">
        <f t="shared" si="16"/>
        <v>0</v>
      </c>
      <c r="E66" s="132">
        <f t="shared" si="16"/>
        <v>0</v>
      </c>
      <c r="F66" s="132">
        <f t="shared" si="16"/>
        <v>0</v>
      </c>
      <c r="G66" s="132">
        <f t="shared" si="16"/>
        <v>0</v>
      </c>
      <c r="H66" s="132">
        <f t="shared" si="16"/>
        <v>0</v>
      </c>
    </row>
    <row r="67" spans="1:8" ht="16.5" customHeight="1" x14ac:dyDescent="0.3">
      <c r="A67" s="338" t="s">
        <v>188</v>
      </c>
      <c r="B67" s="338"/>
      <c r="C67" s="338"/>
      <c r="D67" s="338"/>
      <c r="E67" s="338"/>
      <c r="F67" s="338"/>
      <c r="G67" s="338"/>
      <c r="H67" s="338"/>
    </row>
    <row r="68" spans="1:8" x14ac:dyDescent="0.3">
      <c r="A68" s="126" t="s">
        <v>201</v>
      </c>
      <c r="B68" s="133"/>
      <c r="C68" s="130">
        <f t="shared" ref="C68:H68" si="17">C18</f>
        <v>24653.510000000002</v>
      </c>
      <c r="D68" s="130">
        <f t="shared" si="17"/>
        <v>20.074056616006501</v>
      </c>
      <c r="E68" s="130">
        <f t="shared" si="17"/>
        <v>19.594126918095757</v>
      </c>
      <c r="F68" s="130">
        <f t="shared" si="17"/>
        <v>19.340511733519669</v>
      </c>
      <c r="G68" s="130">
        <f t="shared" si="17"/>
        <v>18.81794432722246</v>
      </c>
      <c r="H68" s="130">
        <f t="shared" si="17"/>
        <v>18.516356870581355</v>
      </c>
    </row>
    <row r="69" spans="1:8" x14ac:dyDescent="0.3">
      <c r="A69" s="126" t="s">
        <v>202</v>
      </c>
      <c r="B69" s="125" t="s">
        <v>29</v>
      </c>
      <c r="C69" s="130">
        <f t="shared" ref="C69:H69" si="18">C19</f>
        <v>15121.263000000001</v>
      </c>
      <c r="D69" s="130">
        <f t="shared" si="18"/>
        <v>12.312449203684356</v>
      </c>
      <c r="E69" s="130">
        <f t="shared" si="18"/>
        <v>11.599155065706315</v>
      </c>
      <c r="F69" s="130">
        <f t="shared" si="18"/>
        <v>11.403869576517231</v>
      </c>
      <c r="G69" s="130">
        <f t="shared" si="18"/>
        <v>10.950469562993021</v>
      </c>
      <c r="H69" s="130">
        <f t="shared" si="18"/>
        <v>10.643585887807173</v>
      </c>
    </row>
    <row r="70" spans="1:8" x14ac:dyDescent="0.3">
      <c r="A70" s="126" t="s">
        <v>203</v>
      </c>
      <c r="B70" s="125" t="s">
        <v>31</v>
      </c>
      <c r="C70" s="130">
        <f t="shared" ref="C70:H70" si="19">C20</f>
        <v>9532.2469999999994</v>
      </c>
      <c r="D70" s="130">
        <f t="shared" si="19"/>
        <v>7.7616074123221441</v>
      </c>
      <c r="E70" s="130">
        <f t="shared" si="19"/>
        <v>7.9949718523894413</v>
      </c>
      <c r="F70" s="130">
        <f t="shared" si="19"/>
        <v>7.9366421570024395</v>
      </c>
      <c r="G70" s="130">
        <f t="shared" si="19"/>
        <v>7.8674747642294385</v>
      </c>
      <c r="H70" s="130">
        <f t="shared" si="19"/>
        <v>7.872770982774183</v>
      </c>
    </row>
    <row r="71" spans="1:8" x14ac:dyDescent="0.3">
      <c r="A71" s="126" t="s">
        <v>204</v>
      </c>
      <c r="B71" s="125" t="s">
        <v>33</v>
      </c>
      <c r="C71" s="130">
        <f t="shared" ref="C71:H71" si="20">C21</f>
        <v>0</v>
      </c>
      <c r="D71" s="130">
        <f t="shared" si="20"/>
        <v>0</v>
      </c>
      <c r="E71" s="130">
        <f t="shared" si="20"/>
        <v>0</v>
      </c>
      <c r="F71" s="130">
        <f t="shared" si="20"/>
        <v>0</v>
      </c>
      <c r="G71" s="130">
        <f t="shared" si="20"/>
        <v>0</v>
      </c>
      <c r="H71" s="130">
        <f t="shared" si="20"/>
        <v>0</v>
      </c>
    </row>
    <row r="72" spans="1:8" x14ac:dyDescent="0.3">
      <c r="A72" s="126" t="s">
        <v>205</v>
      </c>
      <c r="B72" s="125" t="s">
        <v>35</v>
      </c>
      <c r="C72" s="130">
        <f t="shared" ref="C72:H72" si="21">C22</f>
        <v>18876.288</v>
      </c>
      <c r="D72" s="130">
        <f t="shared" si="21"/>
        <v>15.369968576971155</v>
      </c>
      <c r="E72" s="130">
        <f t="shared" si="21"/>
        <v>15.605580044416097</v>
      </c>
      <c r="F72" s="130">
        <f t="shared" si="21"/>
        <v>15.532910650390471</v>
      </c>
      <c r="G72" s="130">
        <f t="shared" si="21"/>
        <v>15.727135006877138</v>
      </c>
      <c r="H72" s="130">
        <f t="shared" si="21"/>
        <v>15.756933881712873</v>
      </c>
    </row>
    <row r="73" spans="1:8" x14ac:dyDescent="0.3">
      <c r="A73" s="126" t="s">
        <v>206</v>
      </c>
      <c r="B73" s="125" t="s">
        <v>36</v>
      </c>
      <c r="C73" s="130">
        <f t="shared" ref="C73:H73" si="22">C23</f>
        <v>1197.82</v>
      </c>
      <c r="D73" s="130">
        <f t="shared" si="22"/>
        <v>0.97532183027020913</v>
      </c>
      <c r="E73" s="130">
        <f t="shared" si="22"/>
        <v>0.88100626378130875</v>
      </c>
      <c r="F73" s="130">
        <f t="shared" si="22"/>
        <v>0.80182850720357279</v>
      </c>
      <c r="G73" s="130">
        <f t="shared" si="22"/>
        <v>0.61646531537456839</v>
      </c>
      <c r="H73" s="130">
        <f t="shared" si="22"/>
        <v>0.55535804167662417</v>
      </c>
    </row>
    <row r="74" spans="1:8" x14ac:dyDescent="0.3">
      <c r="A74" s="126" t="s">
        <v>207</v>
      </c>
      <c r="B74" s="127" t="s">
        <v>38</v>
      </c>
      <c r="C74" s="130">
        <f t="shared" ref="C74:H74" si="23">C24</f>
        <v>9313.0309999999954</v>
      </c>
      <c r="D74" s="130">
        <f t="shared" si="23"/>
        <v>7.5831113525264229</v>
      </c>
      <c r="E74" s="130">
        <f t="shared" si="23"/>
        <v>5.7991423166094975</v>
      </c>
      <c r="F74" s="130">
        <f t="shared" si="23"/>
        <v>5.6546038120402642</v>
      </c>
      <c r="G74" s="130">
        <f t="shared" si="23"/>
        <v>5.1716080575393164</v>
      </c>
      <c r="H74" s="130">
        <f t="shared" si="23"/>
        <v>4.7192733648623033</v>
      </c>
    </row>
    <row r="75" spans="1:8" x14ac:dyDescent="0.3">
      <c r="A75" s="126" t="s">
        <v>208</v>
      </c>
      <c r="B75" s="125" t="s">
        <v>17</v>
      </c>
      <c r="C75" s="130">
        <f t="shared" ref="C75:H75" si="24">C25</f>
        <v>52842.828999999998</v>
      </c>
      <c r="D75" s="130">
        <f t="shared" si="24"/>
        <v>43.027136545504078</v>
      </c>
      <c r="E75" s="130">
        <f t="shared" si="24"/>
        <v>40.998849279121352</v>
      </c>
      <c r="F75" s="130">
        <f t="shared" si="24"/>
        <v>40.528026195950403</v>
      </c>
      <c r="G75" s="130">
        <f t="shared" si="24"/>
        <v>39.716687391638914</v>
      </c>
      <c r="H75" s="130">
        <f t="shared" si="24"/>
        <v>38.992564117156533</v>
      </c>
    </row>
    <row r="76" spans="1:8" x14ac:dyDescent="0.3">
      <c r="A76" s="134" t="s">
        <v>209</v>
      </c>
      <c r="B76" s="127" t="s">
        <v>41</v>
      </c>
      <c r="C76" s="130">
        <f t="shared" ref="C76:H76" si="25">C26</f>
        <v>43529.798000000003</v>
      </c>
      <c r="D76" s="130">
        <f t="shared" si="25"/>
        <v>35.444025192977655</v>
      </c>
      <c r="E76" s="130">
        <f t="shared" si="25"/>
        <v>35.199706962511854</v>
      </c>
      <c r="F76" s="130">
        <f t="shared" si="25"/>
        <v>34.873422383910139</v>
      </c>
      <c r="G76" s="130">
        <f t="shared" si="25"/>
        <v>34.545079334099597</v>
      </c>
      <c r="H76" s="130">
        <f t="shared" si="25"/>
        <v>34.27329075229423</v>
      </c>
    </row>
    <row r="77" spans="1:8" ht="16.5" customHeight="1" x14ac:dyDescent="0.3">
      <c r="A77" s="331" t="s">
        <v>189</v>
      </c>
      <c r="B77" s="331"/>
      <c r="C77" s="331"/>
      <c r="D77" s="331"/>
      <c r="E77" s="331"/>
      <c r="F77" s="331"/>
      <c r="G77" s="331"/>
      <c r="H77" s="331"/>
    </row>
    <row r="78" spans="1:8" ht="27" x14ac:dyDescent="0.3">
      <c r="A78" s="126" t="s">
        <v>210</v>
      </c>
      <c r="B78" s="125" t="s">
        <v>44</v>
      </c>
      <c r="C78" s="130">
        <f>C28</f>
        <v>20395.778999999999</v>
      </c>
      <c r="D78" s="130">
        <f>D28</f>
        <v>16.607210185225405</v>
      </c>
      <c r="E78" s="130">
        <f t="shared" ref="E78:E88" si="26">F28</f>
        <v>16.149300873274338</v>
      </c>
      <c r="F78" s="130">
        <f>F28</f>
        <v>16.149300873274338</v>
      </c>
      <c r="G78" s="130">
        <f>G28</f>
        <v>16.052658416340112</v>
      </c>
      <c r="H78" s="130">
        <f>H28</f>
        <v>15.82881894897001</v>
      </c>
    </row>
    <row r="79" spans="1:8" x14ac:dyDescent="0.3">
      <c r="A79" s="126" t="s">
        <v>211</v>
      </c>
      <c r="B79" s="125" t="s">
        <v>46</v>
      </c>
      <c r="C79" s="130">
        <f t="shared" ref="C79:H79" si="27">C29</f>
        <v>13514.562</v>
      </c>
      <c r="D79" s="130">
        <f t="shared" si="27"/>
        <v>11.00419707897699</v>
      </c>
      <c r="E79" s="130">
        <f t="shared" si="26"/>
        <v>10.482904836920776</v>
      </c>
      <c r="F79" s="130">
        <f t="shared" ref="F79:F88" si="28">F29</f>
        <v>10.482904836920776</v>
      </c>
      <c r="G79" s="130">
        <f t="shared" si="27"/>
        <v>10.400862161386296</v>
      </c>
      <c r="H79" s="130">
        <f t="shared" si="27"/>
        <v>10.310482538919819</v>
      </c>
    </row>
    <row r="80" spans="1:8" x14ac:dyDescent="0.3">
      <c r="A80" s="126" t="s">
        <v>212</v>
      </c>
      <c r="B80" s="125" t="s">
        <v>48</v>
      </c>
      <c r="C80" s="130">
        <f t="shared" ref="C80:H80" si="29">C30</f>
        <v>6881.2169999999996</v>
      </c>
      <c r="D80" s="130">
        <f t="shared" si="29"/>
        <v>5.6030131062484161</v>
      </c>
      <c r="E80" s="130">
        <f t="shared" si="26"/>
        <v>5.6663960363535635</v>
      </c>
      <c r="F80" s="130">
        <f t="shared" si="28"/>
        <v>5.6663960363535635</v>
      </c>
      <c r="G80" s="130">
        <f t="shared" si="29"/>
        <v>5.6517962549538145</v>
      </c>
      <c r="H80" s="130">
        <f t="shared" si="29"/>
        <v>5.5183364100501917</v>
      </c>
    </row>
    <row r="81" spans="1:8" x14ac:dyDescent="0.3">
      <c r="A81" s="135" t="s">
        <v>213</v>
      </c>
      <c r="B81" s="136"/>
      <c r="C81" s="130">
        <f t="shared" ref="C81:H81" si="30">C31</f>
        <v>24185.499</v>
      </c>
      <c r="D81" s="130">
        <f t="shared" si="30"/>
        <v>19.692979872333336</v>
      </c>
      <c r="E81" s="130">
        <f t="shared" si="26"/>
        <v>20.596952146025245</v>
      </c>
      <c r="F81" s="130">
        <f t="shared" si="28"/>
        <v>20.596952146025245</v>
      </c>
      <c r="G81" s="130">
        <f t="shared" si="30"/>
        <v>20.642530324123747</v>
      </c>
      <c r="H81" s="130">
        <f t="shared" si="30"/>
        <v>20.59468042380653</v>
      </c>
    </row>
    <row r="82" spans="1:8" x14ac:dyDescent="0.3">
      <c r="A82" s="128" t="s">
        <v>214</v>
      </c>
      <c r="B82" s="127" t="s">
        <v>51</v>
      </c>
      <c r="C82" s="130">
        <f t="shared" ref="C82:H82" si="31">C32</f>
        <v>267.49099999999999</v>
      </c>
      <c r="D82" s="130">
        <f t="shared" si="31"/>
        <v>0.21780385341771596</v>
      </c>
      <c r="E82" s="130">
        <f t="shared" si="26"/>
        <v>0.19699326777411363</v>
      </c>
      <c r="F82" s="130">
        <f t="shared" si="28"/>
        <v>0.19699326777411363</v>
      </c>
      <c r="G82" s="130">
        <f t="shared" si="31"/>
        <v>0.19045140450544731</v>
      </c>
      <c r="H82" s="130">
        <f t="shared" si="31"/>
        <v>0.18671398406537307</v>
      </c>
    </row>
    <row r="83" spans="1:8" ht="16.5" customHeight="1" x14ac:dyDescent="0.3">
      <c r="A83" s="126" t="s">
        <v>286</v>
      </c>
      <c r="B83" s="129" t="s">
        <v>285</v>
      </c>
      <c r="C83" s="130">
        <f t="shared" ref="C83:H83" si="32">C33</f>
        <v>4177.9570000000003</v>
      </c>
      <c r="D83" s="130">
        <f t="shared" si="32"/>
        <v>3.4018906580539925</v>
      </c>
      <c r="E83" s="130">
        <f t="shared" si="26"/>
        <v>3.8124684391289825</v>
      </c>
      <c r="F83" s="130">
        <f t="shared" si="28"/>
        <v>3.8124684391289825</v>
      </c>
      <c r="G83" s="130">
        <f t="shared" si="32"/>
        <v>3.7846325473340459</v>
      </c>
      <c r="H83" s="130">
        <f t="shared" si="32"/>
        <v>3.8824990359968377</v>
      </c>
    </row>
    <row r="84" spans="1:8" x14ac:dyDescent="0.3">
      <c r="A84" s="126" t="s">
        <v>215</v>
      </c>
      <c r="B84" s="125" t="s">
        <v>54</v>
      </c>
      <c r="C84" s="130">
        <f t="shared" ref="C84:H84" si="33">C34</f>
        <v>20007.542000000001</v>
      </c>
      <c r="D84" s="130">
        <f t="shared" si="33"/>
        <v>16.291089214279342</v>
      </c>
      <c r="E84" s="130">
        <f t="shared" si="26"/>
        <v>16.784483706896264</v>
      </c>
      <c r="F84" s="130">
        <f t="shared" si="28"/>
        <v>16.784483706896264</v>
      </c>
      <c r="G84" s="130">
        <f t="shared" si="33"/>
        <v>16.857897776789702</v>
      </c>
      <c r="H84" s="130">
        <f t="shared" si="33"/>
        <v>16.712181387809693</v>
      </c>
    </row>
    <row r="85" spans="1:8" x14ac:dyDescent="0.3">
      <c r="A85" s="126" t="s">
        <v>216</v>
      </c>
      <c r="B85" s="125" t="s">
        <v>56</v>
      </c>
      <c r="C85" s="130">
        <f>C35</f>
        <v>1420.73</v>
      </c>
      <c r="D85" s="130">
        <f>D35</f>
        <v>1.1568257199911458</v>
      </c>
      <c r="E85" s="130">
        <f>E35</f>
        <v>1.4316301378970493</v>
      </c>
      <c r="F85" s="130">
        <f t="shared" si="28"/>
        <v>1.5524892194334035</v>
      </c>
      <c r="G85" s="130">
        <f>G35</f>
        <v>1.6478977858399604</v>
      </c>
      <c r="H85" s="130">
        <f>H35</f>
        <v>1.9055486687868395</v>
      </c>
    </row>
    <row r="86" spans="1:8" x14ac:dyDescent="0.3">
      <c r="A86" s="126" t="s">
        <v>217</v>
      </c>
      <c r="B86" s="125" t="s">
        <v>58</v>
      </c>
      <c r="C86" s="130">
        <f t="shared" ref="C86:H86" si="34">C36</f>
        <v>4078.3989999999999</v>
      </c>
      <c r="D86" s="130">
        <f t="shared" si="34"/>
        <v>3.3208258146066947</v>
      </c>
      <c r="E86" s="130">
        <f t="shared" si="26"/>
        <v>0.93793209183458282</v>
      </c>
      <c r="F86" s="130">
        <f t="shared" si="28"/>
        <v>0.93793209183458282</v>
      </c>
      <c r="G86" s="130">
        <f t="shared" si="34"/>
        <v>0.79572162156385495</v>
      </c>
      <c r="H86" s="130">
        <f t="shared" si="34"/>
        <v>0.77209263618299584</v>
      </c>
    </row>
    <row r="87" spans="1:8" x14ac:dyDescent="0.3">
      <c r="A87" s="126" t="s">
        <v>218</v>
      </c>
      <c r="B87" s="125" t="s">
        <v>60</v>
      </c>
      <c r="C87" s="130">
        <f t="shared" ref="C87:H87" si="35">C37</f>
        <v>5765.5739999999996</v>
      </c>
      <c r="D87" s="130">
        <f t="shared" si="35"/>
        <v>4.6946036852267712</v>
      </c>
      <c r="E87" s="130">
        <f t="shared" si="26"/>
        <v>4.0299392264437639</v>
      </c>
      <c r="F87" s="130">
        <f t="shared" si="28"/>
        <v>4.0299392264437639</v>
      </c>
      <c r="G87" s="130">
        <f t="shared" si="35"/>
        <v>2.9251583384772921</v>
      </c>
      <c r="H87" s="130">
        <f t="shared" si="35"/>
        <v>2.6492581228282259</v>
      </c>
    </row>
    <row r="88" spans="1:8" x14ac:dyDescent="0.3">
      <c r="A88" s="128" t="s">
        <v>219</v>
      </c>
      <c r="B88" s="125" t="s">
        <v>136</v>
      </c>
      <c r="C88" s="130">
        <f t="shared" ref="C88:H88" si="36">C38</f>
        <v>743.80200000000002</v>
      </c>
      <c r="D88" s="130">
        <f t="shared" si="36"/>
        <v>0.6056388505774174</v>
      </c>
      <c r="E88" s="130">
        <f t="shared" si="26"/>
        <v>0.55128149960160633</v>
      </c>
      <c r="F88" s="130">
        <f t="shared" si="28"/>
        <v>0.55128149960160633</v>
      </c>
      <c r="G88" s="130">
        <f t="shared" si="36"/>
        <v>0.40632314014369336</v>
      </c>
      <c r="H88" s="130">
        <f t="shared" si="36"/>
        <v>0.39776015265966724</v>
      </c>
    </row>
    <row r="89" spans="1:8" x14ac:dyDescent="0.3">
      <c r="A89" s="126" t="s">
        <v>220</v>
      </c>
      <c r="B89" s="127" t="s">
        <v>61</v>
      </c>
      <c r="C89" s="130">
        <f t="shared" ref="C89:H89" si="37">C39</f>
        <v>2262.8589999999895</v>
      </c>
      <c r="D89" s="130">
        <f t="shared" si="37"/>
        <v>1.8425270754565837</v>
      </c>
      <c r="E89" s="130">
        <f t="shared" si="37"/>
        <v>2.2219767494395626</v>
      </c>
      <c r="F89" s="130">
        <f t="shared" si="37"/>
        <v>2.1257037433045376</v>
      </c>
      <c r="G89" s="130">
        <f t="shared" si="37"/>
        <v>2.4209849219132771</v>
      </c>
      <c r="H89" s="130">
        <f t="shared" si="37"/>
        <v>2.3729067288550638</v>
      </c>
    </row>
    <row r="90" spans="1:8" x14ac:dyDescent="0.3">
      <c r="A90" s="126" t="s">
        <v>221</v>
      </c>
      <c r="B90" s="125" t="s">
        <v>19</v>
      </c>
      <c r="C90" s="130">
        <f t="shared" ref="C90:H90" si="38">C40</f>
        <v>58852.641999999993</v>
      </c>
      <c r="D90" s="130">
        <f t="shared" si="38"/>
        <v>47.920611203417359</v>
      </c>
      <c r="E90" s="130">
        <f t="shared" si="38"/>
        <v>46.930667876304057</v>
      </c>
      <c r="F90" s="130">
        <f t="shared" si="38"/>
        <v>45.943598799917481</v>
      </c>
      <c r="G90" s="130">
        <f t="shared" si="38"/>
        <v>44.891274548401931</v>
      </c>
      <c r="H90" s="130">
        <f t="shared" si="38"/>
        <v>44.521065682089336</v>
      </c>
    </row>
    <row r="91" spans="1:8" x14ac:dyDescent="0.3">
      <c r="A91" s="19" t="s">
        <v>222</v>
      </c>
      <c r="B91" s="137" t="s">
        <v>63</v>
      </c>
      <c r="C91" s="130">
        <f>C41</f>
        <v>24705.182000000001</v>
      </c>
      <c r="D91" s="130">
        <f t="shared" ref="D91:H91" si="39">D41</f>
        <v>20.116130408073523</v>
      </c>
      <c r="E91" s="130">
        <f t="shared" si="39"/>
        <v>21.063495303522171</v>
      </c>
      <c r="F91" s="130">
        <f t="shared" si="39"/>
        <v>20.381769312403321</v>
      </c>
      <c r="G91" s="130">
        <f t="shared" si="39"/>
        <v>20.327290963674159</v>
      </c>
      <c r="H91" s="130">
        <f t="shared" si="39"/>
        <v>20.181317984966849</v>
      </c>
    </row>
    <row r="92" spans="1:8" x14ac:dyDescent="0.3">
      <c r="A92" s="1" t="s">
        <v>223</v>
      </c>
      <c r="B92" s="1"/>
      <c r="C92" s="56"/>
      <c r="D92" s="3"/>
      <c r="E92" s="3"/>
      <c r="F92" s="3"/>
      <c r="G92" s="13"/>
      <c r="H92" s="109" t="s">
        <v>288</v>
      </c>
    </row>
    <row r="93" spans="1:8" x14ac:dyDescent="0.3">
      <c r="A93" s="334" t="s">
        <v>224</v>
      </c>
      <c r="B93" s="334"/>
      <c r="C93" s="334"/>
      <c r="D93" s="334"/>
      <c r="E93" s="334"/>
      <c r="F93" s="334"/>
      <c r="G93" s="334"/>
      <c r="H93" s="8"/>
    </row>
    <row r="94" spans="1:8" x14ac:dyDescent="0.3">
      <c r="A94" s="334" t="s">
        <v>225</v>
      </c>
      <c r="B94" s="335"/>
      <c r="C94" s="335"/>
      <c r="D94" s="335"/>
      <c r="E94" s="335"/>
      <c r="F94" s="335"/>
      <c r="G94" s="335"/>
      <c r="H94" s="8"/>
    </row>
    <row r="95" spans="1:8" x14ac:dyDescent="0.3">
      <c r="A95" s="336" t="s">
        <v>226</v>
      </c>
      <c r="B95" s="337"/>
      <c r="C95" s="337"/>
      <c r="D95" s="337"/>
      <c r="E95" s="337"/>
      <c r="F95" s="337"/>
      <c r="G95" s="337"/>
      <c r="H95" s="8"/>
    </row>
    <row r="96" spans="1:8" ht="16.5" customHeight="1" x14ac:dyDescent="0.3">
      <c r="A96" s="5" t="s">
        <v>227</v>
      </c>
      <c r="B96" s="5"/>
      <c r="C96" s="92"/>
      <c r="D96" s="5"/>
      <c r="E96" s="5"/>
      <c r="F96" s="5"/>
      <c r="G96" s="5"/>
      <c r="H96" s="8"/>
    </row>
    <row r="97" spans="1:9" x14ac:dyDescent="0.3">
      <c r="A97" s="336" t="s">
        <v>228</v>
      </c>
      <c r="B97" s="336"/>
      <c r="C97" s="336"/>
      <c r="D97" s="336"/>
      <c r="E97" s="336"/>
      <c r="F97" s="336"/>
      <c r="G97" s="336"/>
      <c r="H97" s="8"/>
    </row>
    <row r="98" spans="1:9" x14ac:dyDescent="0.3">
      <c r="A98" s="334" t="s">
        <v>229</v>
      </c>
      <c r="B98" s="334"/>
      <c r="C98" s="334"/>
      <c r="D98" s="334"/>
      <c r="E98" s="334"/>
      <c r="F98" s="334"/>
      <c r="G98" s="334"/>
      <c r="H98" s="8"/>
    </row>
    <row r="99" spans="1:9" s="12" customFormat="1" ht="35.25" customHeight="1" x14ac:dyDescent="0.3">
      <c r="A99" s="333"/>
      <c r="B99" s="333"/>
      <c r="C99" s="333"/>
      <c r="D99" s="333"/>
      <c r="E99" s="333"/>
      <c r="F99" s="333"/>
      <c r="G99" s="333"/>
      <c r="H99" s="333"/>
      <c r="I99" s="117"/>
    </row>
    <row r="100" spans="1:9" x14ac:dyDescent="0.3">
      <c r="A100" s="8"/>
      <c r="B100" s="8"/>
      <c r="D100" s="8"/>
      <c r="E100" s="8"/>
      <c r="F100" s="8"/>
      <c r="G100" s="8"/>
      <c r="H100" s="8"/>
    </row>
  </sheetData>
  <mergeCells count="24">
    <mergeCell ref="A49:H49"/>
    <mergeCell ref="F42:H42"/>
    <mergeCell ref="A48:H48"/>
    <mergeCell ref="A43:G43"/>
    <mergeCell ref="A51:H51"/>
    <mergeCell ref="A44:G44"/>
    <mergeCell ref="A45:G45"/>
    <mergeCell ref="A46:G46"/>
    <mergeCell ref="A47:G47"/>
    <mergeCell ref="A54:H54"/>
    <mergeCell ref="A60:H60"/>
    <mergeCell ref="A67:H67"/>
    <mergeCell ref="A77:H77"/>
    <mergeCell ref="A93:G93"/>
    <mergeCell ref="A99:H99"/>
    <mergeCell ref="A94:G94"/>
    <mergeCell ref="A95:G95"/>
    <mergeCell ref="A97:G97"/>
    <mergeCell ref="A98:G98"/>
    <mergeCell ref="A1:H1"/>
    <mergeCell ref="A4:H4"/>
    <mergeCell ref="A10:H10"/>
    <mergeCell ref="A17:H17"/>
    <mergeCell ref="A27:H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3"/>
  <dimension ref="A1:L15"/>
  <sheetViews>
    <sheetView showGridLines="0" workbookViewId="0">
      <selection activeCell="A24" sqref="A24:A26"/>
    </sheetView>
  </sheetViews>
  <sheetFormatPr defaultColWidth="9.140625" defaultRowHeight="16.5" x14ac:dyDescent="0.3"/>
  <cols>
    <col min="1" max="1" width="43.85546875" style="8" customWidth="1"/>
    <col min="2" max="3" width="9.140625" style="8"/>
    <col min="4" max="4" width="11.42578125" style="8" customWidth="1"/>
    <col min="5" max="5" width="9.140625" style="8"/>
    <col min="6" max="6" width="12.85546875" style="8" customWidth="1"/>
    <col min="7" max="16384" width="9.140625" style="8"/>
  </cols>
  <sheetData>
    <row r="1" spans="1:12" x14ac:dyDescent="0.3">
      <c r="A1" s="344" t="s">
        <v>539</v>
      </c>
      <c r="B1" s="344"/>
      <c r="C1" s="344"/>
      <c r="D1" s="344"/>
      <c r="E1" s="344"/>
      <c r="F1" s="344"/>
    </row>
    <row r="2" spans="1:12" x14ac:dyDescent="0.3">
      <c r="A2" s="27"/>
      <c r="B2" s="28">
        <v>2024</v>
      </c>
      <c r="C2" s="28">
        <v>2024</v>
      </c>
      <c r="D2" s="28">
        <v>2025</v>
      </c>
      <c r="E2" s="28">
        <v>2026</v>
      </c>
      <c r="F2" s="28">
        <v>2027</v>
      </c>
      <c r="G2"/>
      <c r="H2"/>
      <c r="I2"/>
      <c r="J2"/>
      <c r="K2"/>
      <c r="L2"/>
    </row>
    <row r="3" spans="1:12" x14ac:dyDescent="0.3">
      <c r="A3" s="11"/>
      <c r="B3" s="29" t="s">
        <v>1</v>
      </c>
      <c r="C3" s="29" t="s">
        <v>2</v>
      </c>
      <c r="D3" s="29" t="s">
        <v>2</v>
      </c>
      <c r="E3" s="29" t="s">
        <v>2</v>
      </c>
      <c r="F3" s="29" t="s">
        <v>2</v>
      </c>
      <c r="G3"/>
      <c r="H3"/>
      <c r="I3"/>
      <c r="J3"/>
      <c r="K3"/>
      <c r="L3"/>
    </row>
    <row r="4" spans="1:12" ht="15" customHeight="1" x14ac:dyDescent="0.3">
      <c r="A4" s="159" t="s">
        <v>128</v>
      </c>
      <c r="B4" s="160"/>
      <c r="C4" s="161"/>
      <c r="D4" s="161">
        <f>'Tab 2a'!F11</f>
        <v>40.528026195950403</v>
      </c>
      <c r="E4" s="161">
        <f>'Tab 2a'!G11</f>
        <v>39.716687391638914</v>
      </c>
      <c r="F4" s="161">
        <f>'Tab 2a'!H11</f>
        <v>38.992564117156533</v>
      </c>
      <c r="G4"/>
      <c r="H4"/>
      <c r="I4"/>
      <c r="J4"/>
      <c r="K4"/>
      <c r="L4"/>
    </row>
    <row r="5" spans="1:12" ht="15" customHeight="1" x14ac:dyDescent="0.3">
      <c r="A5" s="162" t="s">
        <v>127</v>
      </c>
      <c r="B5" s="163"/>
      <c r="C5" s="164"/>
      <c r="D5" s="164">
        <f>'Tab 2a'!F12</f>
        <v>45.943598799917481</v>
      </c>
      <c r="E5" s="164">
        <f>'Tab 2a'!G12</f>
        <v>44.891274548401931</v>
      </c>
      <c r="F5" s="164">
        <f>'Tab 2a'!H12</f>
        <v>44.521065682089336</v>
      </c>
      <c r="G5" s="4"/>
      <c r="H5" s="4"/>
      <c r="I5" s="4"/>
    </row>
    <row r="6" spans="1:12" ht="23.25" customHeight="1" x14ac:dyDescent="0.3">
      <c r="A6" s="345" t="s">
        <v>564</v>
      </c>
      <c r="B6" s="345"/>
      <c r="C6" s="345"/>
      <c r="D6" s="345"/>
      <c r="F6" s="30" t="s">
        <v>275</v>
      </c>
    </row>
    <row r="7" spans="1:12" x14ac:dyDescent="0.3">
      <c r="A7" s="345"/>
      <c r="B7" s="345"/>
      <c r="C7" s="345"/>
      <c r="D7" s="345"/>
    </row>
    <row r="8" spans="1:12" x14ac:dyDescent="0.3">
      <c r="A8" s="330" t="s">
        <v>540</v>
      </c>
      <c r="B8" s="330"/>
      <c r="C8" s="330"/>
      <c r="D8" s="330"/>
      <c r="E8" s="330"/>
      <c r="F8" s="330"/>
    </row>
    <row r="9" spans="1:12" x14ac:dyDescent="0.3">
      <c r="A9" s="27"/>
      <c r="B9" s="28">
        <f>B2</f>
        <v>2024</v>
      </c>
      <c r="C9" s="28">
        <f t="shared" ref="C9:F9" si="0">C2</f>
        <v>2024</v>
      </c>
      <c r="D9" s="28">
        <f t="shared" si="0"/>
        <v>2025</v>
      </c>
      <c r="E9" s="28">
        <f t="shared" si="0"/>
        <v>2026</v>
      </c>
      <c r="F9" s="28">
        <f t="shared" si="0"/>
        <v>2027</v>
      </c>
    </row>
    <row r="10" spans="1:12" x14ac:dyDescent="0.3">
      <c r="A10" s="11"/>
      <c r="B10" s="29" t="s">
        <v>131</v>
      </c>
      <c r="C10" s="29" t="s">
        <v>139</v>
      </c>
      <c r="D10" s="29" t="s">
        <v>139</v>
      </c>
      <c r="E10" s="29" t="s">
        <v>139</v>
      </c>
      <c r="F10" s="29" t="s">
        <v>139</v>
      </c>
    </row>
    <row r="11" spans="1:12" x14ac:dyDescent="0.3">
      <c r="A11" s="159" t="s">
        <v>140</v>
      </c>
      <c r="B11" s="160"/>
      <c r="C11" s="161"/>
      <c r="D11" s="161">
        <f t="shared" ref="D11:E12" si="1">D4</f>
        <v>40.528026195950403</v>
      </c>
      <c r="E11" s="161">
        <f t="shared" si="1"/>
        <v>39.716687391638914</v>
      </c>
      <c r="F11" s="161">
        <f>F4</f>
        <v>38.992564117156533</v>
      </c>
    </row>
    <row r="12" spans="1:12" x14ac:dyDescent="0.3">
      <c r="A12" s="162" t="s">
        <v>141</v>
      </c>
      <c r="B12" s="163"/>
      <c r="C12" s="164"/>
      <c r="D12" s="164">
        <f t="shared" si="1"/>
        <v>45.943598799917481</v>
      </c>
      <c r="E12" s="164">
        <f t="shared" si="1"/>
        <v>44.891274548401931</v>
      </c>
      <c r="F12" s="164">
        <f>F5</f>
        <v>44.521065682089336</v>
      </c>
    </row>
    <row r="13" spans="1:12" ht="16.5" customHeight="1" x14ac:dyDescent="0.3">
      <c r="A13" s="346" t="s">
        <v>565</v>
      </c>
      <c r="B13" s="346"/>
      <c r="C13" s="346"/>
      <c r="D13" s="346"/>
      <c r="E13" s="293"/>
      <c r="F13" s="293" t="s">
        <v>288</v>
      </c>
    </row>
    <row r="14" spans="1:12" x14ac:dyDescent="0.3">
      <c r="A14" s="345"/>
      <c r="B14" s="345"/>
      <c r="C14" s="345"/>
      <c r="D14" s="345"/>
    </row>
    <row r="15" spans="1:12" x14ac:dyDescent="0.3">
      <c r="C15" s="2"/>
      <c r="D15" s="2"/>
      <c r="E15" s="2"/>
      <c r="F15" s="2"/>
    </row>
  </sheetData>
  <mergeCells count="6">
    <mergeCell ref="A1:F1"/>
    <mergeCell ref="A8:F8"/>
    <mergeCell ref="A14:D14"/>
    <mergeCell ref="A6:D6"/>
    <mergeCell ref="A7:D7"/>
    <mergeCell ref="A13:D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4"/>
  <dimension ref="A1:M21"/>
  <sheetViews>
    <sheetView showGridLines="0" zoomScaleNormal="100" workbookViewId="0">
      <selection activeCell="A24" sqref="A24:A26"/>
    </sheetView>
  </sheetViews>
  <sheetFormatPr defaultRowHeight="16.5" x14ac:dyDescent="0.3"/>
  <cols>
    <col min="1" max="1" width="60.5703125" customWidth="1"/>
    <col min="2" max="2" width="7.7109375" customWidth="1"/>
    <col min="3" max="3" width="10.140625" customWidth="1"/>
    <col min="4" max="7" width="7.7109375" customWidth="1"/>
  </cols>
  <sheetData>
    <row r="1" spans="1:13" ht="15" customHeight="1" thickBot="1" x14ac:dyDescent="0.35">
      <c r="A1" s="347" t="s">
        <v>294</v>
      </c>
      <c r="B1" s="347"/>
      <c r="C1" s="347"/>
      <c r="D1" s="347"/>
      <c r="E1" s="347"/>
      <c r="F1" s="347"/>
      <c r="G1" s="347"/>
    </row>
    <row r="2" spans="1:13" ht="15" customHeight="1" x14ac:dyDescent="0.3">
      <c r="A2" s="14"/>
      <c r="B2" s="28">
        <v>2023</v>
      </c>
      <c r="C2" s="28">
        <v>2023</v>
      </c>
      <c r="D2" s="28">
        <v>2024</v>
      </c>
      <c r="E2" s="28">
        <v>2025</v>
      </c>
      <c r="F2" s="28">
        <v>2026</v>
      </c>
      <c r="G2" s="28">
        <v>2027</v>
      </c>
    </row>
    <row r="3" spans="1:13" ht="15" customHeight="1" x14ac:dyDescent="0.3">
      <c r="A3" s="32"/>
      <c r="B3" s="33" t="s">
        <v>1</v>
      </c>
      <c r="C3" s="33" t="s">
        <v>2</v>
      </c>
      <c r="D3" s="33" t="s">
        <v>2</v>
      </c>
      <c r="E3" s="33" t="s">
        <v>2</v>
      </c>
      <c r="F3" s="33" t="s">
        <v>2</v>
      </c>
      <c r="G3" s="33" t="s">
        <v>2</v>
      </c>
    </row>
    <row r="4" spans="1:13" ht="15" customHeight="1" x14ac:dyDescent="0.3">
      <c r="A4" s="27" t="s">
        <v>126</v>
      </c>
      <c r="B4" s="234">
        <f>'[47]Výdavky financované z EU'!$P$5</f>
        <v>3080.5790000000002</v>
      </c>
      <c r="C4" s="16">
        <f>'[47]Výdavky financované z EU'!P6/'[47]Inputy EB_EK_FK'!N12*100</f>
        <v>1.7916537116511355</v>
      </c>
      <c r="D4" s="16">
        <f>'[47]Výdavky financované z EU'!Q6/'[47]Inputy EB_EK_FK'!O12*100</f>
        <v>0.9605580105285505</v>
      </c>
      <c r="E4" s="16">
        <f>'[47]Výdavky financované z EU'!R6/'[47]Inputy EB_EK_FK'!P12*100</f>
        <v>0.71291733018114078</v>
      </c>
      <c r="F4" s="16">
        <f>'[47]Výdavky financované z EU'!S6/'[47]Inputy EB_EK_FK'!Q12*100</f>
        <v>0.39837660731266245</v>
      </c>
      <c r="G4" s="16">
        <f>'[47]Výdavky financované z EU'!T6/'[47]Inputy EB_EK_FK'!R12*100</f>
        <v>0.14885795172613794</v>
      </c>
    </row>
    <row r="5" spans="1:13" s="8" customFormat="1" ht="15" customHeight="1" x14ac:dyDescent="0.3">
      <c r="A5" s="27" t="s">
        <v>566</v>
      </c>
      <c r="B5" s="234">
        <f>'[47]Výdavky financované z EU'!$P$6</f>
        <v>2200.38</v>
      </c>
      <c r="C5" s="16">
        <f>'[47]Výdavky financované z EU'!P7/'[47]Inputy EB_EK_FK'!N12*100</f>
        <v>0.71669975428863097</v>
      </c>
      <c r="D5" s="16">
        <f>'[47]Výdavky financované z EU'!Q7/'[47]Inputy EB_EK_FK'!O12*100</f>
        <v>0.94149903904709908</v>
      </c>
      <c r="E5" s="16">
        <f>'[47]Výdavky financované z EU'!R7/'[47]Inputy EB_EK_FK'!P12*100</f>
        <v>0.94325540624184256</v>
      </c>
      <c r="F5" s="16">
        <f>'[47]Výdavky financované z EU'!S7/'[47]Inputy EB_EK_FK'!Q12*100</f>
        <v>1.1516872333955415</v>
      </c>
      <c r="G5" s="16">
        <f>'[47]Výdavky financované z EU'!T7/'[47]Inputy EB_EK_FK'!R12*100</f>
        <v>0.94069797319976567</v>
      </c>
      <c r="H5"/>
      <c r="I5"/>
      <c r="J5"/>
      <c r="K5"/>
      <c r="L5"/>
      <c r="M5"/>
    </row>
    <row r="6" spans="1:13" s="8" customFormat="1" x14ac:dyDescent="0.3">
      <c r="A6" s="27" t="s">
        <v>130</v>
      </c>
      <c r="B6" s="233">
        <f>'[47]Inputy EB_EK_FK'!$N$10</f>
        <v>6.1186916684900616</v>
      </c>
      <c r="C6" s="168">
        <f>'[47]Inputy EB_EK_FK'!N13</f>
        <v>4.9821288315196003E-3</v>
      </c>
      <c r="D6" s="168">
        <f>'[47]Inputy EB_EK_FK'!O13</f>
        <v>5.3104608419811987E-3</v>
      </c>
      <c r="E6" s="168">
        <f>'[47]Inputy EB_EK_FK'!P13</f>
        <v>-1.1338257070598058E-2</v>
      </c>
      <c r="F6" s="168">
        <f>'[47]Inputy EB_EK_FK'!Q13</f>
        <v>-1.5008672271136064E-2</v>
      </c>
      <c r="G6" s="168">
        <f>'[47]Inputy EB_EK_FK'!R13</f>
        <v>-1.2245487766883213E-2</v>
      </c>
    </row>
    <row r="7" spans="1:13" ht="15" customHeight="1" x14ac:dyDescent="0.3">
      <c r="A7" s="27" t="s">
        <v>129</v>
      </c>
      <c r="B7" s="234">
        <v>35.684545574519731</v>
      </c>
      <c r="C7" s="16">
        <v>2.905604874029594E-2</v>
      </c>
      <c r="D7" s="16">
        <v>0.92484286108367386</v>
      </c>
      <c r="E7" s="16">
        <v>-2.7347925622024059E-2</v>
      </c>
      <c r="F7" s="16">
        <v>-5.2676101764695726E-2</v>
      </c>
      <c r="G7" s="16">
        <v>-4.3078046624801469E-2</v>
      </c>
    </row>
    <row r="8" spans="1:13" ht="15" customHeight="1" x14ac:dyDescent="0.3">
      <c r="A8" s="32" t="s">
        <v>274</v>
      </c>
      <c r="B8" s="235">
        <v>0</v>
      </c>
      <c r="C8" s="227">
        <v>0</v>
      </c>
      <c r="D8" s="227">
        <v>0</v>
      </c>
      <c r="E8" s="227">
        <v>0</v>
      </c>
      <c r="F8" s="227">
        <v>0</v>
      </c>
      <c r="G8" s="227">
        <v>0</v>
      </c>
    </row>
    <row r="9" spans="1:13" x14ac:dyDescent="0.3">
      <c r="A9" s="43"/>
      <c r="B9" s="43"/>
      <c r="C9" s="43"/>
      <c r="D9" s="43"/>
      <c r="E9" s="43"/>
      <c r="F9" s="348" t="s">
        <v>275</v>
      </c>
      <c r="G9" s="348"/>
    </row>
    <row r="10" spans="1:13" x14ac:dyDescent="0.3">
      <c r="A10" s="11"/>
    </row>
    <row r="11" spans="1:13" x14ac:dyDescent="0.3">
      <c r="C11" s="7"/>
      <c r="D11" s="7"/>
      <c r="E11" s="7"/>
      <c r="F11" s="7"/>
      <c r="G11" s="7"/>
    </row>
    <row r="12" spans="1:13" ht="17.25" thickBot="1" x14ac:dyDescent="0.35">
      <c r="A12" s="347" t="s">
        <v>541</v>
      </c>
      <c r="B12" s="347"/>
      <c r="C12" s="347"/>
      <c r="D12" s="347"/>
      <c r="E12" s="347"/>
      <c r="F12" s="347"/>
      <c r="G12" s="241"/>
    </row>
    <row r="13" spans="1:13" x14ac:dyDescent="0.3">
      <c r="A13" s="14"/>
      <c r="B13" s="31">
        <f t="shared" ref="B13:G13" si="0">B2</f>
        <v>2023</v>
      </c>
      <c r="C13" s="31">
        <f t="shared" si="0"/>
        <v>2023</v>
      </c>
      <c r="D13" s="31">
        <f t="shared" si="0"/>
        <v>2024</v>
      </c>
      <c r="E13" s="31">
        <f t="shared" si="0"/>
        <v>2025</v>
      </c>
      <c r="F13" s="31">
        <f t="shared" si="0"/>
        <v>2026</v>
      </c>
      <c r="G13" s="31">
        <f t="shared" si="0"/>
        <v>2027</v>
      </c>
    </row>
    <row r="14" spans="1:13" x14ac:dyDescent="0.3">
      <c r="A14" s="32"/>
      <c r="B14" s="33" t="s">
        <v>131</v>
      </c>
      <c r="C14" s="33" t="s">
        <v>142</v>
      </c>
      <c r="D14" s="33" t="s">
        <v>142</v>
      </c>
      <c r="E14" s="33" t="s">
        <v>142</v>
      </c>
      <c r="F14" s="33" t="s">
        <v>142</v>
      </c>
      <c r="G14" s="33" t="s">
        <v>142</v>
      </c>
    </row>
    <row r="15" spans="1:13" ht="18" customHeight="1" x14ac:dyDescent="0.3">
      <c r="A15" s="27" t="s">
        <v>145</v>
      </c>
      <c r="B15" s="234">
        <f>B4</f>
        <v>3080.5790000000002</v>
      </c>
      <c r="C15" s="16">
        <f t="shared" ref="C15:G16" si="1">C4</f>
        <v>1.7916537116511355</v>
      </c>
      <c r="D15" s="16">
        <f t="shared" si="1"/>
        <v>0.9605580105285505</v>
      </c>
      <c r="E15" s="16">
        <f t="shared" si="1"/>
        <v>0.71291733018114078</v>
      </c>
      <c r="F15" s="16">
        <f t="shared" si="1"/>
        <v>0.39837660731266245</v>
      </c>
      <c r="G15" s="16">
        <f t="shared" si="1"/>
        <v>0.14885795172613794</v>
      </c>
      <c r="H15" s="12"/>
    </row>
    <row r="16" spans="1:13" s="8" customFormat="1" ht="18" customHeight="1" x14ac:dyDescent="0.3">
      <c r="A16" s="27" t="s">
        <v>393</v>
      </c>
      <c r="B16" s="234">
        <f>B5</f>
        <v>2200.38</v>
      </c>
      <c r="C16" s="16">
        <f>C5</f>
        <v>0.71669975428863097</v>
      </c>
      <c r="D16" s="16">
        <f t="shared" si="1"/>
        <v>0.94149903904709908</v>
      </c>
      <c r="E16" s="16">
        <f t="shared" si="1"/>
        <v>0.94325540624184256</v>
      </c>
      <c r="F16" s="16">
        <f t="shared" si="1"/>
        <v>1.1516872333955415</v>
      </c>
      <c r="G16" s="16">
        <f t="shared" si="1"/>
        <v>0.94069797319976567</v>
      </c>
      <c r="H16" s="12"/>
    </row>
    <row r="17" spans="1:7" x14ac:dyDescent="0.3">
      <c r="A17" s="27" t="s">
        <v>143</v>
      </c>
      <c r="B17" s="234">
        <f t="shared" ref="B17:G17" si="2">B6</f>
        <v>6.1186916684900616</v>
      </c>
      <c r="C17" s="16">
        <f t="shared" si="2"/>
        <v>4.9821288315196003E-3</v>
      </c>
      <c r="D17" s="16">
        <f t="shared" si="2"/>
        <v>5.3104608419811987E-3</v>
      </c>
      <c r="E17" s="16">
        <f t="shared" si="2"/>
        <v>-1.1338257070598058E-2</v>
      </c>
      <c r="F17" s="16">
        <f t="shared" si="2"/>
        <v>-1.5008672271136064E-2</v>
      </c>
      <c r="G17" s="16">
        <f t="shared" si="2"/>
        <v>-1.2245487766883213E-2</v>
      </c>
    </row>
    <row r="18" spans="1:7" x14ac:dyDescent="0.3">
      <c r="A18" s="27" t="s">
        <v>395</v>
      </c>
      <c r="B18" s="234">
        <f t="shared" ref="B18:G18" si="3">B7</f>
        <v>35.684545574519731</v>
      </c>
      <c r="C18" s="16">
        <f t="shared" si="3"/>
        <v>2.905604874029594E-2</v>
      </c>
      <c r="D18" s="16">
        <f t="shared" si="3"/>
        <v>0.92484286108367386</v>
      </c>
      <c r="E18" s="16">
        <f t="shared" si="3"/>
        <v>-2.7347925622024059E-2</v>
      </c>
      <c r="F18" s="16">
        <f t="shared" si="3"/>
        <v>-5.2676101764695726E-2</v>
      </c>
      <c r="G18" s="16">
        <f t="shared" si="3"/>
        <v>-4.3078046624801469E-2</v>
      </c>
    </row>
    <row r="19" spans="1:7" x14ac:dyDescent="0.3">
      <c r="A19" s="32" t="s">
        <v>144</v>
      </c>
      <c r="B19" s="227">
        <f t="shared" ref="B19:G19" si="4">B8</f>
        <v>0</v>
      </c>
      <c r="C19" s="227">
        <f t="shared" si="4"/>
        <v>0</v>
      </c>
      <c r="D19" s="227">
        <f t="shared" si="4"/>
        <v>0</v>
      </c>
      <c r="E19" s="227">
        <f t="shared" si="4"/>
        <v>0</v>
      </c>
      <c r="F19" s="227">
        <f t="shared" si="4"/>
        <v>0</v>
      </c>
      <c r="G19" s="227">
        <f t="shared" si="4"/>
        <v>0</v>
      </c>
    </row>
    <row r="20" spans="1:7" s="8" customFormat="1" x14ac:dyDescent="0.3">
      <c r="A20" s="11"/>
      <c r="B20" s="15"/>
      <c r="C20" s="15"/>
      <c r="D20" s="15"/>
      <c r="E20" s="15"/>
      <c r="F20" s="348" t="s">
        <v>288</v>
      </c>
      <c r="G20" s="348"/>
    </row>
    <row r="21" spans="1:7" x14ac:dyDescent="0.3">
      <c r="A21" s="18"/>
      <c r="B21" s="18"/>
      <c r="C21" s="18"/>
      <c r="D21" s="18"/>
      <c r="E21" s="18"/>
      <c r="F21" s="17"/>
      <c r="G21" s="17"/>
    </row>
  </sheetData>
  <mergeCells count="5">
    <mergeCell ref="A1:G1"/>
    <mergeCell ref="F9:G9"/>
    <mergeCell ref="A12:C12"/>
    <mergeCell ref="F20:G20"/>
    <mergeCell ref="D12:F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5"/>
  <dimension ref="A1:K33"/>
  <sheetViews>
    <sheetView showGridLines="0" workbookViewId="0">
      <selection activeCell="A24" sqref="A24:A26"/>
    </sheetView>
  </sheetViews>
  <sheetFormatPr defaultRowHeight="16.5" x14ac:dyDescent="0.3"/>
  <cols>
    <col min="1" max="1" width="35.5703125" customWidth="1"/>
    <col min="2" max="2" width="9.140625" customWidth="1"/>
    <col min="3" max="3" width="14" bestFit="1" customWidth="1"/>
    <col min="4" max="4" width="14.5703125" customWidth="1"/>
    <col min="5" max="5" width="10" customWidth="1"/>
    <col min="6" max="6" width="42.5703125" customWidth="1"/>
    <col min="10" max="10" width="10" bestFit="1" customWidth="1"/>
  </cols>
  <sheetData>
    <row r="1" spans="1:11" ht="17.25" thickBot="1" x14ac:dyDescent="0.35">
      <c r="A1" s="26" t="s">
        <v>514</v>
      </c>
      <c r="B1" s="26"/>
      <c r="C1" s="26"/>
      <c r="D1" s="26"/>
      <c r="E1" s="8"/>
      <c r="F1" s="8"/>
    </row>
    <row r="2" spans="1:11" x14ac:dyDescent="0.3">
      <c r="A2" s="94"/>
      <c r="B2" s="100"/>
      <c r="C2" s="96">
        <v>2022</v>
      </c>
      <c r="D2" s="96">
        <v>2027</v>
      </c>
    </row>
    <row r="3" spans="1:11" s="8" customFormat="1" x14ac:dyDescent="0.3">
      <c r="A3" s="95"/>
      <c r="B3" s="34"/>
      <c r="C3" s="33" t="s">
        <v>2</v>
      </c>
      <c r="D3" s="33" t="s">
        <v>2</v>
      </c>
      <c r="F3" s="6"/>
    </row>
    <row r="4" spans="1:11" ht="15" customHeight="1" x14ac:dyDescent="0.3">
      <c r="A4" s="63" t="s">
        <v>105</v>
      </c>
      <c r="B4" s="158" t="s">
        <v>106</v>
      </c>
      <c r="C4" s="236">
        <v>4.7</v>
      </c>
      <c r="D4" s="236">
        <v>6.4651360960648008</v>
      </c>
      <c r="E4" s="12"/>
      <c r="F4" s="59"/>
      <c r="G4" s="12"/>
      <c r="H4" s="12"/>
      <c r="I4" s="12"/>
      <c r="J4" s="12"/>
      <c r="K4" s="12"/>
    </row>
    <row r="5" spans="1:11" ht="15" customHeight="1" x14ac:dyDescent="0.3">
      <c r="A5" s="63" t="s">
        <v>107</v>
      </c>
      <c r="B5" s="158" t="s">
        <v>108</v>
      </c>
      <c r="C5" s="236">
        <v>1.5</v>
      </c>
      <c r="D5" s="236">
        <v>1.7830277687993945</v>
      </c>
      <c r="E5" s="12"/>
      <c r="F5" s="12"/>
      <c r="G5" s="12"/>
      <c r="H5" s="12"/>
      <c r="I5" s="12"/>
      <c r="J5" s="12"/>
      <c r="K5" s="12"/>
    </row>
    <row r="6" spans="1:11" ht="15" customHeight="1" x14ac:dyDescent="0.3">
      <c r="A6" s="63" t="s">
        <v>109</v>
      </c>
      <c r="B6" s="158" t="s">
        <v>110</v>
      </c>
      <c r="C6" s="236">
        <v>2.2999999999999998</v>
      </c>
      <c r="D6" s="236">
        <v>1.9438369821971133</v>
      </c>
      <c r="E6" s="12"/>
      <c r="F6" s="59"/>
      <c r="G6" s="12"/>
      <c r="H6" s="12"/>
      <c r="I6" s="12"/>
      <c r="J6" s="12"/>
      <c r="K6" s="12"/>
    </row>
    <row r="7" spans="1:11" ht="15" customHeight="1" x14ac:dyDescent="0.3">
      <c r="A7" s="63" t="s">
        <v>111</v>
      </c>
      <c r="B7" s="158" t="s">
        <v>112</v>
      </c>
      <c r="C7" s="236">
        <v>4.8</v>
      </c>
      <c r="D7" s="236">
        <v>4.4004739346270902</v>
      </c>
      <c r="E7" s="12"/>
      <c r="F7" s="59"/>
      <c r="G7" s="12"/>
      <c r="H7" s="12"/>
      <c r="I7" s="12"/>
      <c r="J7" s="12"/>
      <c r="K7" s="12"/>
    </row>
    <row r="8" spans="1:11" ht="15" customHeight="1" x14ac:dyDescent="0.3">
      <c r="A8" s="63" t="s">
        <v>113</v>
      </c>
      <c r="B8" s="158" t="s">
        <v>114</v>
      </c>
      <c r="C8" s="236">
        <v>0.8</v>
      </c>
      <c r="D8" s="236">
        <v>0.8428714568810669</v>
      </c>
      <c r="E8" s="12"/>
      <c r="F8" s="12"/>
      <c r="G8" s="12"/>
      <c r="H8" s="12"/>
      <c r="I8" s="12"/>
      <c r="J8" s="12"/>
      <c r="K8" s="12"/>
    </row>
    <row r="9" spans="1:11" ht="15" customHeight="1" x14ac:dyDescent="0.3">
      <c r="A9" s="63" t="s">
        <v>115</v>
      </c>
      <c r="B9" s="158" t="s">
        <v>116</v>
      </c>
      <c r="C9" s="236">
        <v>0.5</v>
      </c>
      <c r="D9" s="236">
        <v>0.52812826402910418</v>
      </c>
      <c r="E9" s="12"/>
      <c r="F9" s="12"/>
      <c r="G9" s="12"/>
      <c r="H9" s="12"/>
      <c r="I9" s="12"/>
      <c r="J9" s="12"/>
      <c r="K9" s="12"/>
    </row>
    <row r="10" spans="1:11" ht="15" customHeight="1" x14ac:dyDescent="0.3">
      <c r="A10" s="63" t="s">
        <v>117</v>
      </c>
      <c r="B10" s="158" t="s">
        <v>118</v>
      </c>
      <c r="C10" s="236">
        <v>6.4</v>
      </c>
      <c r="D10" s="236">
        <v>6.6153092302010084</v>
      </c>
      <c r="E10" s="12"/>
      <c r="F10" s="59"/>
      <c r="G10" s="12"/>
      <c r="H10" s="12"/>
      <c r="I10" s="12"/>
      <c r="J10" s="12"/>
      <c r="K10" s="12"/>
    </row>
    <row r="11" spans="1:11" ht="15" customHeight="1" x14ac:dyDescent="0.3">
      <c r="A11" s="63" t="s">
        <v>119</v>
      </c>
      <c r="B11" s="158" t="s">
        <v>120</v>
      </c>
      <c r="C11" s="236">
        <v>1.1000000000000001</v>
      </c>
      <c r="D11" s="236">
        <v>0.92822404441502004</v>
      </c>
      <c r="E11" s="12"/>
      <c r="F11" s="12"/>
      <c r="G11" s="12"/>
      <c r="H11" s="12"/>
      <c r="I11" s="12"/>
      <c r="J11" s="12"/>
      <c r="K11" s="12"/>
    </row>
    <row r="12" spans="1:11" ht="15" customHeight="1" x14ac:dyDescent="0.3">
      <c r="A12" s="63" t="s">
        <v>121</v>
      </c>
      <c r="B12" s="158" t="s">
        <v>122</v>
      </c>
      <c r="C12" s="236">
        <v>4.5</v>
      </c>
      <c r="D12" s="236">
        <v>4.2221442384259085</v>
      </c>
      <c r="E12" s="12"/>
      <c r="F12" s="59"/>
      <c r="G12" s="12"/>
      <c r="H12" s="12"/>
      <c r="I12" s="12"/>
      <c r="J12" s="12"/>
      <c r="K12" s="12"/>
    </row>
    <row r="13" spans="1:11" ht="15" customHeight="1" x14ac:dyDescent="0.3">
      <c r="A13" s="63" t="s">
        <v>123</v>
      </c>
      <c r="B13" s="158" t="s">
        <v>124</v>
      </c>
      <c r="C13" s="236">
        <v>15.6</v>
      </c>
      <c r="D13" s="236">
        <v>16.791913666448824</v>
      </c>
      <c r="E13" s="12"/>
      <c r="F13" s="59"/>
      <c r="G13" s="12"/>
      <c r="H13" s="12"/>
      <c r="I13" s="12"/>
      <c r="J13" s="12"/>
      <c r="K13" s="12"/>
    </row>
    <row r="14" spans="1:11" ht="15" customHeight="1" x14ac:dyDescent="0.3">
      <c r="A14" s="35" t="s">
        <v>125</v>
      </c>
      <c r="B14" s="36" t="s">
        <v>68</v>
      </c>
      <c r="C14" s="99">
        <f>'[46]Hárok1 (3)'!$S$44*100</f>
        <v>42.355892181209711</v>
      </c>
      <c r="D14" s="99">
        <f>'[46]Hárok1 (3)'!$Z$44</f>
        <v>44.521065682089336</v>
      </c>
      <c r="E14" s="12"/>
      <c r="F14" s="12"/>
      <c r="G14" s="12"/>
      <c r="H14" s="12"/>
      <c r="I14" s="12"/>
      <c r="J14" s="12"/>
      <c r="K14" s="12"/>
    </row>
    <row r="15" spans="1:11" ht="16.5" customHeight="1" x14ac:dyDescent="0.3">
      <c r="A15" s="46"/>
      <c r="B15" s="45"/>
      <c r="C15" s="12"/>
      <c r="D15" s="60" t="s">
        <v>283</v>
      </c>
      <c r="E15" s="12"/>
      <c r="F15" s="12"/>
      <c r="G15" s="12"/>
      <c r="H15" s="12"/>
      <c r="I15" s="12"/>
      <c r="J15" s="12"/>
      <c r="K15" s="12"/>
    </row>
    <row r="16" spans="1:11" ht="15" customHeight="1" x14ac:dyDescent="0.3">
      <c r="A16" s="9"/>
      <c r="B16" s="9"/>
      <c r="C16" s="61"/>
      <c r="D16" s="61"/>
      <c r="E16" s="12"/>
      <c r="F16" s="12"/>
      <c r="G16" s="12"/>
      <c r="H16" s="12"/>
      <c r="I16" s="12"/>
      <c r="J16" s="12"/>
      <c r="K16" s="12"/>
    </row>
    <row r="17" spans="1:11" ht="15" customHeight="1" x14ac:dyDescent="0.3">
      <c r="A17" s="9"/>
      <c r="B17" s="9"/>
      <c r="C17" s="61"/>
      <c r="D17" s="62"/>
      <c r="E17" s="12"/>
      <c r="F17" s="12"/>
      <c r="G17" s="12"/>
      <c r="H17" s="12"/>
      <c r="I17" s="12"/>
      <c r="J17" s="12"/>
      <c r="K17" s="12"/>
    </row>
    <row r="18" spans="1:11" ht="15" customHeight="1" x14ac:dyDescent="0.3">
      <c r="A18" s="9"/>
      <c r="B18" s="9"/>
      <c r="C18" s="10"/>
      <c r="D18" s="10"/>
      <c r="E18" s="12"/>
      <c r="F18" s="12"/>
      <c r="G18" s="12"/>
      <c r="H18" s="12"/>
      <c r="I18" s="12"/>
      <c r="J18" s="12"/>
      <c r="K18" s="12"/>
    </row>
    <row r="19" spans="1:11" ht="17.25" thickBot="1" x14ac:dyDescent="0.35">
      <c r="A19" s="26" t="s">
        <v>515</v>
      </c>
      <c r="B19" s="26"/>
      <c r="C19" s="26"/>
      <c r="D19" s="26"/>
      <c r="E19" s="12"/>
      <c r="F19" s="12"/>
      <c r="G19" s="12"/>
      <c r="H19" s="12"/>
      <c r="I19" s="12"/>
      <c r="J19" s="12"/>
      <c r="K19" s="12"/>
    </row>
    <row r="20" spans="1:11" x14ac:dyDescent="0.3">
      <c r="A20" s="94"/>
      <c r="B20" s="100"/>
      <c r="C20" s="96">
        <f>C2</f>
        <v>2022</v>
      </c>
      <c r="D20" s="96">
        <f>D2</f>
        <v>2027</v>
      </c>
      <c r="E20" s="12"/>
      <c r="F20" s="12"/>
      <c r="G20" s="12"/>
      <c r="H20" s="12"/>
      <c r="I20" s="12"/>
      <c r="J20" s="12"/>
      <c r="K20" s="12"/>
    </row>
    <row r="21" spans="1:11" x14ac:dyDescent="0.3">
      <c r="A21" s="95"/>
      <c r="B21" s="34"/>
      <c r="C21" s="33" t="s">
        <v>142</v>
      </c>
      <c r="D21" s="33" t="s">
        <v>142</v>
      </c>
    </row>
    <row r="22" spans="1:11" x14ac:dyDescent="0.3">
      <c r="A22" s="63" t="s">
        <v>146</v>
      </c>
      <c r="B22" s="158" t="s">
        <v>106</v>
      </c>
      <c r="C22" s="236">
        <f t="shared" ref="C22:D32" si="0">C4</f>
        <v>4.7</v>
      </c>
      <c r="D22" s="236">
        <f t="shared" si="0"/>
        <v>6.4651360960648008</v>
      </c>
    </row>
    <row r="23" spans="1:11" x14ac:dyDescent="0.3">
      <c r="A23" s="63" t="s">
        <v>147</v>
      </c>
      <c r="B23" s="158" t="s">
        <v>108</v>
      </c>
      <c r="C23" s="236">
        <f t="shared" si="0"/>
        <v>1.5</v>
      </c>
      <c r="D23" s="236">
        <f t="shared" si="0"/>
        <v>1.7830277687993945</v>
      </c>
    </row>
    <row r="24" spans="1:11" x14ac:dyDescent="0.3">
      <c r="A24" s="63" t="s">
        <v>148</v>
      </c>
      <c r="B24" s="158" t="s">
        <v>110</v>
      </c>
      <c r="C24" s="236">
        <f t="shared" si="0"/>
        <v>2.2999999999999998</v>
      </c>
      <c r="D24" s="236">
        <f t="shared" si="0"/>
        <v>1.9438369821971133</v>
      </c>
    </row>
    <row r="25" spans="1:11" x14ac:dyDescent="0.3">
      <c r="A25" s="63" t="s">
        <v>149</v>
      </c>
      <c r="B25" s="158" t="s">
        <v>112</v>
      </c>
      <c r="C25" s="236">
        <f t="shared" si="0"/>
        <v>4.8</v>
      </c>
      <c r="D25" s="236">
        <f t="shared" si="0"/>
        <v>4.4004739346270902</v>
      </c>
    </row>
    <row r="26" spans="1:11" x14ac:dyDescent="0.3">
      <c r="A26" s="63" t="s">
        <v>150</v>
      </c>
      <c r="B26" s="158" t="s">
        <v>114</v>
      </c>
      <c r="C26" s="236">
        <f t="shared" si="0"/>
        <v>0.8</v>
      </c>
      <c r="D26" s="236">
        <f t="shared" si="0"/>
        <v>0.8428714568810669</v>
      </c>
    </row>
    <row r="27" spans="1:11" x14ac:dyDescent="0.3">
      <c r="A27" s="63" t="s">
        <v>417</v>
      </c>
      <c r="B27" s="158" t="s">
        <v>116</v>
      </c>
      <c r="C27" s="236">
        <f t="shared" si="0"/>
        <v>0.5</v>
      </c>
      <c r="D27" s="236">
        <f t="shared" si="0"/>
        <v>0.52812826402910418</v>
      </c>
    </row>
    <row r="28" spans="1:11" x14ac:dyDescent="0.3">
      <c r="A28" s="63" t="s">
        <v>151</v>
      </c>
      <c r="B28" s="158" t="s">
        <v>118</v>
      </c>
      <c r="C28" s="236">
        <f t="shared" si="0"/>
        <v>6.4</v>
      </c>
      <c r="D28" s="236">
        <f t="shared" si="0"/>
        <v>6.6153092302010084</v>
      </c>
    </row>
    <row r="29" spans="1:11" x14ac:dyDescent="0.3">
      <c r="A29" s="63" t="s">
        <v>152</v>
      </c>
      <c r="B29" s="158" t="s">
        <v>120</v>
      </c>
      <c r="C29" s="236">
        <f t="shared" si="0"/>
        <v>1.1000000000000001</v>
      </c>
      <c r="D29" s="236">
        <f t="shared" si="0"/>
        <v>0.92822404441502004</v>
      </c>
    </row>
    <row r="30" spans="1:11" x14ac:dyDescent="0.3">
      <c r="A30" s="63" t="s">
        <v>153</v>
      </c>
      <c r="B30" s="158" t="s">
        <v>122</v>
      </c>
      <c r="C30" s="236">
        <f t="shared" si="0"/>
        <v>4.5</v>
      </c>
      <c r="D30" s="236">
        <f t="shared" si="0"/>
        <v>4.2221442384259085</v>
      </c>
    </row>
    <row r="31" spans="1:11" x14ac:dyDescent="0.3">
      <c r="A31" s="63" t="s">
        <v>154</v>
      </c>
      <c r="B31" s="158" t="s">
        <v>124</v>
      </c>
      <c r="C31" s="236">
        <f t="shared" si="0"/>
        <v>15.6</v>
      </c>
      <c r="D31" s="236">
        <f t="shared" si="0"/>
        <v>16.791913666448824</v>
      </c>
    </row>
    <row r="32" spans="1:11" x14ac:dyDescent="0.3">
      <c r="A32" s="289" t="s">
        <v>418</v>
      </c>
      <c r="B32" s="290" t="s">
        <v>68</v>
      </c>
      <c r="C32" s="99">
        <f t="shared" si="0"/>
        <v>42.355892181209711</v>
      </c>
      <c r="D32" s="99">
        <f t="shared" si="0"/>
        <v>44.521065682089336</v>
      </c>
    </row>
    <row r="33" spans="1:4" x14ac:dyDescent="0.3">
      <c r="A33" s="291"/>
      <c r="B33" s="292"/>
      <c r="C33" s="349" t="s">
        <v>576</v>
      </c>
      <c r="D33" s="349"/>
    </row>
  </sheetData>
  <mergeCells count="1">
    <mergeCell ref="C33:D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6"/>
  <dimension ref="A1:P62"/>
  <sheetViews>
    <sheetView showGridLines="0" zoomScaleNormal="100" workbookViewId="0">
      <selection sqref="A1:C1"/>
    </sheetView>
  </sheetViews>
  <sheetFormatPr defaultColWidth="9.140625" defaultRowHeight="16.5" x14ac:dyDescent="0.3"/>
  <cols>
    <col min="1" max="1" width="32.140625" style="12" customWidth="1"/>
    <col min="2" max="2" width="10.42578125" style="12" customWidth="1"/>
    <col min="3" max="7" width="9.140625" style="12" customWidth="1"/>
    <col min="8" max="8" width="9.140625" style="12"/>
    <col min="9" max="9" width="9.140625" style="12" bestFit="1" customWidth="1"/>
    <col min="10" max="10" width="15.5703125" style="12" customWidth="1"/>
    <col min="11" max="11" width="12.140625" style="12" customWidth="1"/>
    <col min="12" max="12" width="17.5703125" style="12" bestFit="1" customWidth="1"/>
    <col min="13" max="13" width="13.42578125" style="12" bestFit="1" customWidth="1"/>
    <col min="14" max="16384" width="9.140625" style="12"/>
  </cols>
  <sheetData>
    <row r="1" spans="1:16" ht="17.25" thickBot="1" x14ac:dyDescent="0.35">
      <c r="A1" s="347" t="s">
        <v>530</v>
      </c>
      <c r="B1" s="347"/>
      <c r="C1" s="347"/>
      <c r="D1" s="347"/>
      <c r="E1" s="347"/>
      <c r="F1" s="347"/>
      <c r="G1" s="347"/>
    </row>
    <row r="2" spans="1:16" ht="15" customHeight="1" x14ac:dyDescent="0.3">
      <c r="A2" s="37"/>
      <c r="B2" s="37" t="s">
        <v>4</v>
      </c>
      <c r="C2" s="38">
        <v>2023</v>
      </c>
      <c r="D2" s="38">
        <v>2024</v>
      </c>
      <c r="E2" s="38">
        <v>2025</v>
      </c>
      <c r="F2" s="38">
        <v>2026</v>
      </c>
      <c r="G2" s="38">
        <v>2027</v>
      </c>
      <c r="H2" s="353"/>
      <c r="I2" s="353"/>
      <c r="J2" s="353"/>
      <c r="K2" s="353"/>
      <c r="L2" s="353"/>
      <c r="M2" s="353"/>
    </row>
    <row r="3" spans="1:16" ht="15" customHeight="1" x14ac:dyDescent="0.3">
      <c r="A3" s="139" t="s">
        <v>72</v>
      </c>
      <c r="B3" s="197"/>
      <c r="C3" s="182">
        <v>56.044684106407651</v>
      </c>
      <c r="D3" s="182">
        <v>58.62345712963095</v>
      </c>
      <c r="E3" s="182">
        <v>59.826082434399538</v>
      </c>
      <c r="F3" s="182">
        <v>63.591907584712345</v>
      </c>
      <c r="G3" s="182">
        <v>67.826648508936699</v>
      </c>
    </row>
    <row r="4" spans="1:16" ht="15" customHeight="1" x14ac:dyDescent="0.3">
      <c r="A4" s="243" t="s">
        <v>73</v>
      </c>
      <c r="B4" s="43"/>
      <c r="C4" s="182">
        <v>-1.696577538399211</v>
      </c>
      <c r="D4" s="182">
        <v>2.5787730232232988</v>
      </c>
      <c r="E4" s="182">
        <v>1.2026253047685884</v>
      </c>
      <c r="F4" s="182">
        <v>3.7658251503128071</v>
      </c>
      <c r="G4" s="182">
        <v>4.2347409242243543</v>
      </c>
    </row>
    <row r="5" spans="1:16" ht="15" customHeight="1" x14ac:dyDescent="0.3">
      <c r="A5" s="351" t="s">
        <v>74</v>
      </c>
      <c r="B5" s="351"/>
      <c r="C5" s="351"/>
      <c r="D5" s="351"/>
      <c r="E5" s="351"/>
      <c r="F5" s="242"/>
      <c r="G5" s="242"/>
    </row>
    <row r="6" spans="1:16" ht="15" customHeight="1" x14ac:dyDescent="0.3">
      <c r="A6" s="139" t="s">
        <v>419</v>
      </c>
      <c r="B6" s="197"/>
      <c r="C6" s="182">
        <v>3.7366489379221401</v>
      </c>
      <c r="D6" s="182">
        <v>4.500188457437349</v>
      </c>
      <c r="E6" s="182">
        <v>3.8630833929869537</v>
      </c>
      <c r="F6" s="182">
        <v>3.5266893707590308</v>
      </c>
      <c r="G6" s="182">
        <v>3.6229528980079264</v>
      </c>
    </row>
    <row r="7" spans="1:16" ht="15" customHeight="1" x14ac:dyDescent="0.3">
      <c r="A7" s="139" t="s">
        <v>75</v>
      </c>
      <c r="B7" s="198" t="s">
        <v>22</v>
      </c>
      <c r="C7" s="182">
        <v>1.1568257199911458</v>
      </c>
      <c r="D7" s="182">
        <v>1.4316301373090556</v>
      </c>
      <c r="E7" s="182">
        <v>1.5524892228305966</v>
      </c>
      <c r="F7" s="182">
        <v>1.6478977857633161</v>
      </c>
      <c r="G7" s="182">
        <v>1.9055486697661692</v>
      </c>
      <c r="J7" s="140"/>
    </row>
    <row r="8" spans="1:16" ht="15" customHeight="1" x14ac:dyDescent="0.3">
      <c r="A8" s="243" t="s">
        <v>76</v>
      </c>
      <c r="B8" s="43"/>
      <c r="C8" s="182">
        <v>-0.45414160633668921</v>
      </c>
      <c r="D8" s="182">
        <v>0.32109176394453698</v>
      </c>
      <c r="E8" s="182">
        <v>-0.48130806472753873</v>
      </c>
      <c r="F8" s="182">
        <v>1.275440924902981</v>
      </c>
      <c r="G8" s="182">
        <v>1.0891975416588613</v>
      </c>
    </row>
    <row r="9" spans="1:16" ht="15" customHeight="1" x14ac:dyDescent="0.3">
      <c r="A9" s="243" t="s">
        <v>77</v>
      </c>
      <c r="B9" s="43"/>
      <c r="C9" s="199"/>
      <c r="D9" s="199"/>
      <c r="E9" s="199"/>
      <c r="F9" s="199"/>
      <c r="G9" s="199"/>
    </row>
    <row r="10" spans="1:16" ht="15" customHeight="1" x14ac:dyDescent="0.3">
      <c r="A10" s="200" t="s">
        <v>78</v>
      </c>
      <c r="B10" s="197"/>
      <c r="C10" s="182">
        <v>-1.1439524684704065</v>
      </c>
      <c r="D10" s="182">
        <v>-0.81494434927942905</v>
      </c>
      <c r="E10" s="182">
        <v>-0.69561463986735284</v>
      </c>
      <c r="F10" s="182">
        <v>0.13756860646100399</v>
      </c>
      <c r="G10" s="182">
        <v>-0.13250718947541174</v>
      </c>
    </row>
    <row r="11" spans="1:16" ht="15" customHeight="1" x14ac:dyDescent="0.3">
      <c r="A11" s="200" t="s">
        <v>79</v>
      </c>
      <c r="B11" s="197"/>
      <c r="C11" s="182">
        <v>0.33553914313243977</v>
      </c>
      <c r="D11" s="182">
        <v>0.79234370852977842</v>
      </c>
      <c r="E11" s="182">
        <v>-1.7717782780455642</v>
      </c>
      <c r="F11" s="182">
        <v>7.1983113207376812E-2</v>
      </c>
      <c r="G11" s="182">
        <v>1.0568106209447934</v>
      </c>
    </row>
    <row r="12" spans="1:16" ht="15" customHeight="1" x14ac:dyDescent="0.3">
      <c r="A12" s="200" t="s">
        <v>80</v>
      </c>
      <c r="B12" s="197"/>
      <c r="C12" s="182">
        <v>0</v>
      </c>
      <c r="D12" s="182">
        <v>0</v>
      </c>
      <c r="E12" s="182">
        <v>0</v>
      </c>
      <c r="F12" s="182">
        <v>0</v>
      </c>
      <c r="G12" s="182">
        <v>0</v>
      </c>
    </row>
    <row r="13" spans="1:16" ht="15" customHeight="1" x14ac:dyDescent="0.3">
      <c r="A13" s="200" t="s">
        <v>81</v>
      </c>
      <c r="B13" s="197"/>
      <c r="C13" s="182">
        <v>0.35427171900127757</v>
      </c>
      <c r="D13" s="182">
        <v>0.3436924046941876</v>
      </c>
      <c r="E13" s="182">
        <v>1.9860848531853783</v>
      </c>
      <c r="F13" s="182">
        <v>1.0658892052346003</v>
      </c>
      <c r="G13" s="182">
        <v>0.16489411018947964</v>
      </c>
      <c r="I13" s="141"/>
      <c r="J13" s="141"/>
      <c r="K13" s="141"/>
      <c r="L13" s="141"/>
      <c r="M13" s="141"/>
    </row>
    <row r="14" spans="1:16" ht="15" customHeight="1" x14ac:dyDescent="0.3">
      <c r="A14" s="139" t="s">
        <v>82</v>
      </c>
      <c r="B14" s="197"/>
      <c r="C14" s="182">
        <v>2.2416778422106076</v>
      </c>
      <c r="D14" s="182">
        <v>2.733655127892336</v>
      </c>
      <c r="E14" s="182">
        <v>2.8282707381470207</v>
      </c>
      <c r="F14" s="182">
        <v>2.8838704643387212</v>
      </c>
      <c r="G14" s="182">
        <v>3.1131863697396165</v>
      </c>
      <c r="L14" s="142"/>
      <c r="M14" s="142"/>
      <c r="N14" s="142"/>
      <c r="O14" s="142"/>
      <c r="P14" s="142"/>
    </row>
    <row r="15" spans="1:16" ht="15" customHeight="1" x14ac:dyDescent="0.3">
      <c r="A15" s="351" t="s">
        <v>83</v>
      </c>
      <c r="B15" s="351"/>
      <c r="C15" s="351"/>
      <c r="D15" s="351"/>
      <c r="E15" s="351"/>
      <c r="F15" s="242"/>
      <c r="G15" s="242"/>
    </row>
    <row r="16" spans="1:16" ht="15" customHeight="1" x14ac:dyDescent="0.3">
      <c r="A16" s="139" t="s">
        <v>84</v>
      </c>
      <c r="B16" s="201"/>
      <c r="C16" s="202">
        <v>7.5354216960863081</v>
      </c>
      <c r="D16" s="202">
        <v>7.8345244835389991</v>
      </c>
      <c r="E16" s="202">
        <v>5.5640444831710356</v>
      </c>
      <c r="F16" s="202">
        <v>5.3870673765408572</v>
      </c>
      <c r="G16" s="202">
        <v>6.2426652031297793</v>
      </c>
    </row>
    <row r="17" spans="1:14" ht="15" customHeight="1" x14ac:dyDescent="0.3">
      <c r="A17" s="243" t="s">
        <v>86</v>
      </c>
      <c r="B17" s="243"/>
      <c r="C17" s="182">
        <v>48.509262410321341</v>
      </c>
      <c r="D17" s="182">
        <v>50.788932646091951</v>
      </c>
      <c r="E17" s="182">
        <v>54.2620379512285</v>
      </c>
      <c r="F17" s="182">
        <v>58.20484020817149</v>
      </c>
      <c r="G17" s="182">
        <v>61.583983305806917</v>
      </c>
    </row>
    <row r="18" spans="1:14" x14ac:dyDescent="0.3">
      <c r="A18" s="352" t="s">
        <v>85</v>
      </c>
      <c r="B18" s="352"/>
      <c r="C18" s="182">
        <v>3.644691678278321</v>
      </c>
      <c r="D18" s="182">
        <v>3.4766830835557943</v>
      </c>
      <c r="E18" s="182">
        <v>4.2746100794232103</v>
      </c>
      <c r="F18" s="182">
        <v>2.8472501995756621</v>
      </c>
      <c r="G18" s="182">
        <v>3.2093594684519249</v>
      </c>
      <c r="H18" s="273"/>
      <c r="I18" s="273"/>
    </row>
    <row r="19" spans="1:14" ht="15" customHeight="1" x14ac:dyDescent="0.3">
      <c r="A19" s="352" t="s">
        <v>420</v>
      </c>
      <c r="B19" s="352"/>
      <c r="C19" s="182">
        <v>0.60053282256412366</v>
      </c>
      <c r="D19" s="182">
        <v>0.35738424378699019</v>
      </c>
      <c r="E19" s="182">
        <v>0.32790833071563225</v>
      </c>
      <c r="F19" s="182">
        <v>5.7565245554193891E-3</v>
      </c>
      <c r="G19" s="182">
        <v>5.1948729293802729E-3</v>
      </c>
      <c r="H19" s="273"/>
      <c r="I19" s="273"/>
    </row>
    <row r="20" spans="1:14" ht="15" customHeight="1" x14ac:dyDescent="0.3">
      <c r="A20" s="217" t="s">
        <v>421</v>
      </c>
      <c r="B20" s="224"/>
      <c r="C20" s="185">
        <v>8.5575342465753419</v>
      </c>
      <c r="D20" s="185">
        <v>8.3320371188687581</v>
      </c>
      <c r="E20" s="185">
        <v>7.8668871043930091</v>
      </c>
      <c r="F20" s="185">
        <v>8.0821917808219172</v>
      </c>
      <c r="G20" s="185">
        <v>7.7624776652769505</v>
      </c>
      <c r="H20" s="273"/>
      <c r="I20" s="274"/>
      <c r="J20" s="275"/>
      <c r="K20" s="275"/>
      <c r="M20" s="118"/>
      <c r="N20" s="118"/>
    </row>
    <row r="21" spans="1:14" ht="15" customHeight="1" x14ac:dyDescent="0.3">
      <c r="A21" s="97" t="s">
        <v>422</v>
      </c>
      <c r="D21" s="350" t="s">
        <v>284</v>
      </c>
      <c r="E21" s="350"/>
      <c r="F21" s="350"/>
      <c r="G21" s="350"/>
      <c r="J21" s="276"/>
      <c r="K21" s="277"/>
      <c r="M21" s="276"/>
      <c r="N21" s="278"/>
    </row>
    <row r="22" spans="1:14" ht="15" customHeight="1" x14ac:dyDescent="0.3">
      <c r="A22" s="97" t="s">
        <v>511</v>
      </c>
      <c r="C22" s="141"/>
      <c r="D22" s="141"/>
      <c r="E22" s="141"/>
      <c r="F22" s="141"/>
      <c r="G22" s="141"/>
      <c r="I22" s="279"/>
      <c r="J22" s="276"/>
      <c r="K22" s="277"/>
      <c r="M22" s="276"/>
      <c r="N22" s="278"/>
    </row>
    <row r="23" spans="1:14" ht="15" customHeight="1" x14ac:dyDescent="0.3">
      <c r="I23" s="279"/>
      <c r="J23" s="276"/>
      <c r="K23" s="277"/>
      <c r="M23" s="276"/>
      <c r="N23" s="278"/>
    </row>
    <row r="24" spans="1:14" x14ac:dyDescent="0.3">
      <c r="I24" s="279"/>
      <c r="J24" s="276"/>
      <c r="K24" s="277"/>
      <c r="M24" s="276"/>
      <c r="N24" s="278"/>
    </row>
    <row r="25" spans="1:14" ht="17.25" thickBot="1" x14ac:dyDescent="0.35">
      <c r="A25" s="347" t="s">
        <v>531</v>
      </c>
      <c r="B25" s="347"/>
      <c r="C25" s="347"/>
      <c r="D25" s="347"/>
      <c r="E25" s="347"/>
      <c r="F25" s="347"/>
      <c r="G25" s="347"/>
      <c r="I25" s="279"/>
      <c r="J25" s="276"/>
      <c r="K25" s="277"/>
      <c r="M25" s="276"/>
      <c r="N25" s="278"/>
    </row>
    <row r="26" spans="1:14" x14ac:dyDescent="0.3">
      <c r="A26" s="37"/>
      <c r="B26" s="37" t="s">
        <v>155</v>
      </c>
      <c r="C26" s="38">
        <f t="shared" ref="C26:G28" si="0">C2</f>
        <v>2023</v>
      </c>
      <c r="D26" s="38">
        <f t="shared" si="0"/>
        <v>2024</v>
      </c>
      <c r="E26" s="38">
        <f t="shared" si="0"/>
        <v>2025</v>
      </c>
      <c r="F26" s="38">
        <f t="shared" si="0"/>
        <v>2026</v>
      </c>
      <c r="G26" s="38">
        <f t="shared" si="0"/>
        <v>2027</v>
      </c>
      <c r="I26" s="279"/>
      <c r="J26" s="276"/>
      <c r="K26" s="277"/>
      <c r="M26" s="276"/>
      <c r="N26" s="278"/>
    </row>
    <row r="27" spans="1:14" x14ac:dyDescent="0.3">
      <c r="A27" s="280" t="s">
        <v>156</v>
      </c>
      <c r="B27" s="197"/>
      <c r="C27" s="182">
        <f t="shared" si="0"/>
        <v>56.044684106407651</v>
      </c>
      <c r="D27" s="182">
        <f t="shared" si="0"/>
        <v>58.62345712963095</v>
      </c>
      <c r="E27" s="182">
        <f t="shared" si="0"/>
        <v>59.826082434399538</v>
      </c>
      <c r="F27" s="182">
        <f t="shared" si="0"/>
        <v>63.591907584712345</v>
      </c>
      <c r="G27" s="182">
        <f t="shared" si="0"/>
        <v>67.826648508936699</v>
      </c>
    </row>
    <row r="28" spans="1:14" x14ac:dyDescent="0.3">
      <c r="A28" s="281" t="s">
        <v>157</v>
      </c>
      <c r="B28" s="43"/>
      <c r="C28" s="182">
        <f t="shared" si="0"/>
        <v>-1.696577538399211</v>
      </c>
      <c r="D28" s="182">
        <f t="shared" si="0"/>
        <v>2.5787730232232988</v>
      </c>
      <c r="E28" s="182">
        <f t="shared" si="0"/>
        <v>1.2026253047685884</v>
      </c>
      <c r="F28" s="182">
        <f t="shared" si="0"/>
        <v>3.7658251503128071</v>
      </c>
      <c r="G28" s="182">
        <f t="shared" si="0"/>
        <v>4.2347409242243543</v>
      </c>
    </row>
    <row r="29" spans="1:14" x14ac:dyDescent="0.3">
      <c r="A29" s="351" t="s">
        <v>165</v>
      </c>
      <c r="B29" s="351"/>
      <c r="C29" s="351"/>
      <c r="D29" s="351"/>
      <c r="E29" s="351"/>
      <c r="F29" s="242"/>
      <c r="G29" s="242"/>
    </row>
    <row r="30" spans="1:14" x14ac:dyDescent="0.3">
      <c r="A30" s="282" t="s">
        <v>423</v>
      </c>
      <c r="B30" s="197"/>
      <c r="C30" s="182">
        <f t="shared" ref="C30:G38" si="1">C6</f>
        <v>3.7366489379221401</v>
      </c>
      <c r="D30" s="182">
        <f t="shared" si="1"/>
        <v>4.500188457437349</v>
      </c>
      <c r="E30" s="182">
        <f t="shared" si="1"/>
        <v>3.8630833929869537</v>
      </c>
      <c r="F30" s="182">
        <f t="shared" si="1"/>
        <v>3.5266893707590308</v>
      </c>
      <c r="G30" s="182">
        <f t="shared" si="1"/>
        <v>3.6229528980079264</v>
      </c>
    </row>
    <row r="31" spans="1:14" x14ac:dyDescent="0.3">
      <c r="A31" s="282" t="s">
        <v>391</v>
      </c>
      <c r="B31" s="198" t="s">
        <v>22</v>
      </c>
      <c r="C31" s="182">
        <f t="shared" si="1"/>
        <v>1.1568257199911458</v>
      </c>
      <c r="D31" s="182">
        <f t="shared" si="1"/>
        <v>1.4316301373090556</v>
      </c>
      <c r="E31" s="182">
        <f t="shared" si="1"/>
        <v>1.5524892228305966</v>
      </c>
      <c r="F31" s="182">
        <f t="shared" si="1"/>
        <v>1.6478977857633161</v>
      </c>
      <c r="G31" s="182">
        <f t="shared" si="1"/>
        <v>1.9055486697661692</v>
      </c>
    </row>
    <row r="32" spans="1:14" x14ac:dyDescent="0.3">
      <c r="A32" s="281" t="s">
        <v>158</v>
      </c>
      <c r="B32" s="43"/>
      <c r="C32" s="182">
        <f t="shared" si="1"/>
        <v>-0.45414160633668921</v>
      </c>
      <c r="D32" s="182">
        <f t="shared" si="1"/>
        <v>0.32109176394453698</v>
      </c>
      <c r="E32" s="182">
        <f t="shared" si="1"/>
        <v>-0.48130806472753873</v>
      </c>
      <c r="F32" s="182">
        <f t="shared" si="1"/>
        <v>1.275440924902981</v>
      </c>
      <c r="G32" s="182">
        <f t="shared" si="1"/>
        <v>1.0891975416588613</v>
      </c>
    </row>
    <row r="33" spans="1:7" x14ac:dyDescent="0.3">
      <c r="A33" s="281" t="s">
        <v>159</v>
      </c>
      <c r="B33" s="43"/>
      <c r="C33" s="182">
        <f t="shared" si="1"/>
        <v>0</v>
      </c>
      <c r="D33" s="182">
        <f t="shared" si="1"/>
        <v>0</v>
      </c>
      <c r="E33" s="182">
        <f t="shared" si="1"/>
        <v>0</v>
      </c>
      <c r="F33" s="182">
        <f t="shared" si="1"/>
        <v>0</v>
      </c>
      <c r="G33" s="182">
        <f t="shared" si="1"/>
        <v>0</v>
      </c>
    </row>
    <row r="34" spans="1:7" x14ac:dyDescent="0.3">
      <c r="A34" s="283" t="s">
        <v>160</v>
      </c>
      <c r="B34" s="197"/>
      <c r="C34" s="182">
        <f t="shared" si="1"/>
        <v>-1.1439524684704065</v>
      </c>
      <c r="D34" s="182">
        <f t="shared" si="1"/>
        <v>-0.81494434927942905</v>
      </c>
      <c r="E34" s="182">
        <f t="shared" si="1"/>
        <v>-0.69561463986735284</v>
      </c>
      <c r="F34" s="182">
        <f t="shared" si="1"/>
        <v>0.13756860646100399</v>
      </c>
      <c r="G34" s="182">
        <f t="shared" si="1"/>
        <v>-0.13250718947541174</v>
      </c>
    </row>
    <row r="35" spans="1:7" x14ac:dyDescent="0.3">
      <c r="A35" s="283" t="s">
        <v>161</v>
      </c>
      <c r="B35" s="197"/>
      <c r="C35" s="182">
        <f t="shared" si="1"/>
        <v>0.33553914313243977</v>
      </c>
      <c r="D35" s="182">
        <f t="shared" si="1"/>
        <v>0.79234370852977842</v>
      </c>
      <c r="E35" s="182">
        <f t="shared" si="1"/>
        <v>-1.7717782780455642</v>
      </c>
      <c r="F35" s="182">
        <f t="shared" si="1"/>
        <v>7.1983113207376812E-2</v>
      </c>
      <c r="G35" s="182">
        <f t="shared" si="1"/>
        <v>1.0568106209447934</v>
      </c>
    </row>
    <row r="36" spans="1:7" x14ac:dyDescent="0.3">
      <c r="A36" s="284" t="s">
        <v>162</v>
      </c>
      <c r="B36" s="197"/>
      <c r="C36" s="182">
        <f t="shared" si="1"/>
        <v>0</v>
      </c>
      <c r="D36" s="182">
        <f t="shared" si="1"/>
        <v>0</v>
      </c>
      <c r="E36" s="182">
        <f t="shared" si="1"/>
        <v>0</v>
      </c>
      <c r="F36" s="182">
        <f t="shared" si="1"/>
        <v>0</v>
      </c>
      <c r="G36" s="182">
        <f t="shared" si="1"/>
        <v>0</v>
      </c>
    </row>
    <row r="37" spans="1:7" x14ac:dyDescent="0.3">
      <c r="A37" s="283" t="s">
        <v>163</v>
      </c>
      <c r="B37" s="197"/>
      <c r="C37" s="182">
        <f t="shared" si="1"/>
        <v>0.35427171900127757</v>
      </c>
      <c r="D37" s="182">
        <f t="shared" si="1"/>
        <v>0.3436924046941876</v>
      </c>
      <c r="E37" s="182">
        <f t="shared" si="1"/>
        <v>1.9860848531853783</v>
      </c>
      <c r="F37" s="182">
        <f t="shared" si="1"/>
        <v>1.0658892052346003</v>
      </c>
      <c r="G37" s="182">
        <f t="shared" si="1"/>
        <v>0.16489411018947964</v>
      </c>
    </row>
    <row r="38" spans="1:7" x14ac:dyDescent="0.3">
      <c r="A38" s="282" t="s">
        <v>164</v>
      </c>
      <c r="B38" s="197"/>
      <c r="C38" s="182">
        <f t="shared" si="1"/>
        <v>2.2416778422106076</v>
      </c>
      <c r="D38" s="182">
        <f t="shared" si="1"/>
        <v>2.733655127892336</v>
      </c>
      <c r="E38" s="182">
        <f t="shared" si="1"/>
        <v>2.8282707381470207</v>
      </c>
      <c r="F38" s="182">
        <f t="shared" si="1"/>
        <v>2.8838704643387212</v>
      </c>
      <c r="G38" s="182">
        <f t="shared" si="1"/>
        <v>3.1131863697396165</v>
      </c>
    </row>
    <row r="39" spans="1:7" x14ac:dyDescent="0.3">
      <c r="A39" s="351" t="s">
        <v>166</v>
      </c>
      <c r="B39" s="351"/>
      <c r="C39" s="351"/>
      <c r="D39" s="351"/>
      <c r="E39" s="351"/>
      <c r="F39" s="242"/>
      <c r="G39" s="242"/>
    </row>
    <row r="40" spans="1:7" x14ac:dyDescent="0.3">
      <c r="A40" s="282" t="s">
        <v>167</v>
      </c>
      <c r="B40" s="201"/>
      <c r="C40" s="202">
        <f t="shared" ref="C40:G43" si="2">C16</f>
        <v>7.5354216960863081</v>
      </c>
      <c r="D40" s="202">
        <f t="shared" si="2"/>
        <v>7.8345244835389991</v>
      </c>
      <c r="E40" s="202">
        <f t="shared" si="2"/>
        <v>5.5640444831710356</v>
      </c>
      <c r="F40" s="202">
        <f t="shared" si="2"/>
        <v>5.3870673765408572</v>
      </c>
      <c r="G40" s="202">
        <f t="shared" si="2"/>
        <v>6.2426652031297793</v>
      </c>
    </row>
    <row r="41" spans="1:7" x14ac:dyDescent="0.3">
      <c r="A41" s="285" t="s">
        <v>168</v>
      </c>
      <c r="B41" s="243"/>
      <c r="C41" s="202">
        <f t="shared" si="2"/>
        <v>48.509262410321341</v>
      </c>
      <c r="D41" s="202">
        <f t="shared" si="2"/>
        <v>50.788932646091951</v>
      </c>
      <c r="E41" s="202">
        <f t="shared" si="2"/>
        <v>54.2620379512285</v>
      </c>
      <c r="F41" s="202">
        <f t="shared" si="2"/>
        <v>58.20484020817149</v>
      </c>
      <c r="G41" s="202">
        <f t="shared" si="2"/>
        <v>61.583983305806917</v>
      </c>
    </row>
    <row r="42" spans="1:7" x14ac:dyDescent="0.3">
      <c r="A42" s="352" t="s">
        <v>169</v>
      </c>
      <c r="B42" s="352"/>
      <c r="C42" s="202">
        <f t="shared" si="2"/>
        <v>3.644691678278321</v>
      </c>
      <c r="D42" s="202">
        <f t="shared" si="2"/>
        <v>3.4766830835557943</v>
      </c>
      <c r="E42" s="202">
        <f t="shared" si="2"/>
        <v>4.2746100794232103</v>
      </c>
      <c r="F42" s="202">
        <f t="shared" si="2"/>
        <v>2.8472501995756621</v>
      </c>
      <c r="G42" s="202">
        <f t="shared" si="2"/>
        <v>3.2093594684519249</v>
      </c>
    </row>
    <row r="43" spans="1:7" x14ac:dyDescent="0.3">
      <c r="A43" s="352" t="s">
        <v>425</v>
      </c>
      <c r="B43" s="352"/>
      <c r="C43" s="202">
        <f t="shared" si="2"/>
        <v>0.60053282256412366</v>
      </c>
      <c r="D43" s="202">
        <f t="shared" si="2"/>
        <v>0.35738424378699019</v>
      </c>
      <c r="E43" s="202">
        <f t="shared" si="2"/>
        <v>0.32790833071563225</v>
      </c>
      <c r="F43" s="202">
        <f t="shared" si="2"/>
        <v>5.7565245554193891E-3</v>
      </c>
      <c r="G43" s="202">
        <f t="shared" si="2"/>
        <v>5.1948729293802729E-3</v>
      </c>
    </row>
    <row r="44" spans="1:7" x14ac:dyDescent="0.3">
      <c r="A44" s="217" t="s">
        <v>426</v>
      </c>
      <c r="B44" s="224"/>
      <c r="C44" s="286">
        <f>C20</f>
        <v>8.5575342465753419</v>
      </c>
      <c r="D44" s="286">
        <f>D20</f>
        <v>8.3320371188687581</v>
      </c>
      <c r="E44" s="286">
        <f t="shared" ref="E44:G44" si="3">E20</f>
        <v>7.8668871043930091</v>
      </c>
      <c r="F44" s="286">
        <f t="shared" si="3"/>
        <v>8.0821917808219172</v>
      </c>
      <c r="G44" s="286">
        <f t="shared" si="3"/>
        <v>7.7624776652769505</v>
      </c>
    </row>
    <row r="45" spans="1:7" x14ac:dyDescent="0.3">
      <c r="A45" s="97" t="s">
        <v>424</v>
      </c>
      <c r="B45" s="97"/>
      <c r="C45" s="97"/>
      <c r="D45" s="350" t="s">
        <v>577</v>
      </c>
      <c r="E45" s="350"/>
      <c r="F45" s="350"/>
      <c r="G45" s="350"/>
    </row>
    <row r="46" spans="1:7" x14ac:dyDescent="0.3">
      <c r="A46" s="101" t="s">
        <v>512</v>
      </c>
      <c r="B46" s="97"/>
      <c r="C46" s="97"/>
    </row>
    <row r="47" spans="1:7" x14ac:dyDescent="0.3">
      <c r="B47" s="97"/>
      <c r="C47" s="97"/>
    </row>
    <row r="48" spans="1:7" x14ac:dyDescent="0.3">
      <c r="C48" s="118"/>
      <c r="D48" s="118"/>
      <c r="E48" s="118"/>
      <c r="F48" s="118"/>
      <c r="G48" s="118"/>
    </row>
    <row r="49" spans="3:8" x14ac:dyDescent="0.3">
      <c r="C49" s="287"/>
      <c r="D49" s="287"/>
      <c r="E49" s="287"/>
      <c r="F49" s="287"/>
      <c r="G49" s="287"/>
    </row>
    <row r="50" spans="3:8" x14ac:dyDescent="0.3">
      <c r="C50" s="141"/>
      <c r="D50" s="141"/>
      <c r="E50" s="141"/>
      <c r="F50" s="141"/>
      <c r="G50" s="141"/>
    </row>
    <row r="51" spans="3:8" x14ac:dyDescent="0.3">
      <c r="C51" s="118"/>
      <c r="D51" s="118"/>
      <c r="E51" s="118"/>
      <c r="F51" s="118"/>
      <c r="G51" s="118"/>
      <c r="H51" s="118"/>
    </row>
    <row r="52" spans="3:8" x14ac:dyDescent="0.3">
      <c r="C52" s="140"/>
      <c r="D52" s="140"/>
      <c r="E52" s="140"/>
      <c r="F52" s="140"/>
      <c r="G52" s="140"/>
      <c r="H52" s="140"/>
    </row>
    <row r="54" spans="3:8" x14ac:dyDescent="0.3">
      <c r="C54" s="287"/>
      <c r="D54" s="287"/>
      <c r="E54" s="287"/>
      <c r="F54" s="287"/>
      <c r="G54" s="287"/>
      <c r="H54" s="141"/>
    </row>
    <row r="55" spans="3:8" x14ac:dyDescent="0.3">
      <c r="C55" s="141"/>
      <c r="D55" s="141"/>
      <c r="E55" s="141"/>
      <c r="F55" s="141"/>
      <c r="G55" s="141"/>
      <c r="H55" s="141"/>
    </row>
    <row r="58" spans="3:8" x14ac:dyDescent="0.3">
      <c r="C58" s="140"/>
      <c r="D58" s="140"/>
      <c r="E58" s="140"/>
      <c r="F58" s="140"/>
      <c r="G58" s="140"/>
      <c r="H58" s="140"/>
    </row>
    <row r="59" spans="3:8" x14ac:dyDescent="0.3">
      <c r="C59" s="288"/>
      <c r="D59" s="288"/>
      <c r="E59" s="288"/>
      <c r="F59" s="288"/>
      <c r="G59" s="288"/>
      <c r="H59" s="288"/>
    </row>
    <row r="60" spans="3:8" x14ac:dyDescent="0.3">
      <c r="C60" s="140"/>
      <c r="D60" s="140"/>
      <c r="E60" s="140"/>
      <c r="F60" s="140"/>
      <c r="G60" s="140"/>
      <c r="H60" s="140"/>
    </row>
    <row r="61" spans="3:8" x14ac:dyDescent="0.3">
      <c r="C61" s="140"/>
      <c r="D61" s="140"/>
      <c r="E61" s="140"/>
      <c r="F61" s="140"/>
      <c r="G61" s="140"/>
      <c r="H61" s="140"/>
    </row>
    <row r="62" spans="3:8" x14ac:dyDescent="0.3">
      <c r="C62" s="140"/>
      <c r="D62" s="140"/>
      <c r="E62" s="140"/>
      <c r="F62" s="140"/>
      <c r="G62" s="140"/>
      <c r="H62" s="140"/>
    </row>
  </sheetData>
  <mergeCells count="15">
    <mergeCell ref="H2:M2"/>
    <mergeCell ref="D45:G45"/>
    <mergeCell ref="A29:E29"/>
    <mergeCell ref="A39:E39"/>
    <mergeCell ref="A42:B42"/>
    <mergeCell ref="A43:B43"/>
    <mergeCell ref="A1:C1"/>
    <mergeCell ref="D1:G1"/>
    <mergeCell ref="A25:C25"/>
    <mergeCell ref="D25:G25"/>
    <mergeCell ref="D21:G21"/>
    <mergeCell ref="A5:E5"/>
    <mergeCell ref="A15:E15"/>
    <mergeCell ref="A18:B18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</vt:i4>
      </vt:variant>
    </vt:vector>
  </HeadingPairs>
  <TitlesOfParts>
    <vt:vector size="18" baseType="lpstr">
      <vt:lpstr>1a</vt:lpstr>
      <vt:lpstr>1b</vt:lpstr>
      <vt:lpstr>1c</vt:lpstr>
      <vt:lpstr>1d</vt:lpstr>
      <vt:lpstr>Tab 2a</vt:lpstr>
      <vt:lpstr>Tab2b</vt:lpstr>
      <vt:lpstr>Tab2c</vt:lpstr>
      <vt:lpstr>Tab3</vt:lpstr>
      <vt:lpstr>Tab4</vt:lpstr>
      <vt:lpstr>Tab5</vt:lpstr>
      <vt:lpstr>Tab6</vt:lpstr>
      <vt:lpstr>Tab7</vt:lpstr>
      <vt:lpstr>Tab7a</vt:lpstr>
      <vt:lpstr>Tab 8</vt:lpstr>
      <vt:lpstr>Tab 9a</vt:lpstr>
      <vt:lpstr>Tab 9b</vt:lpstr>
      <vt:lpstr>Tab_zaruky</vt:lpstr>
      <vt:lpstr>'Tab6'!_Toc353467014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 Michal</dc:creator>
  <cp:lastModifiedBy>Horvathova Veronika</cp:lastModifiedBy>
  <cp:lastPrinted>2015-04-15T08:25:15Z</cp:lastPrinted>
  <dcterms:created xsi:type="dcterms:W3CDTF">2013-03-07T16:13:23Z</dcterms:created>
  <dcterms:modified xsi:type="dcterms:W3CDTF">2024-04-25T13:33:52Z</dcterms:modified>
</cp:coreProperties>
</file>