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480" yWindow="2160" windowWidth="14880" windowHeight="7050" tabRatio="881"/>
  </bookViews>
  <sheets>
    <sheet name="1a" sheetId="77" r:id="rId1"/>
    <sheet name="1b" sheetId="78" r:id="rId2"/>
    <sheet name="1c" sheetId="79" r:id="rId3"/>
    <sheet name="1d" sheetId="80" r:id="rId4"/>
    <sheet name="Tab 2a" sheetId="6" r:id="rId5"/>
    <sheet name="Tab2b" sheetId="35" r:id="rId6"/>
    <sheet name="Tab2c" sheetId="36" r:id="rId7"/>
    <sheet name="Tab3" sheetId="32" r:id="rId8"/>
    <sheet name="Tab4" sheetId="27" r:id="rId9"/>
    <sheet name="Tab5" sheetId="28" r:id="rId10"/>
    <sheet name="Tab6" sheetId="39" r:id="rId11"/>
    <sheet name="Tab7" sheetId="40" r:id="rId12"/>
    <sheet name="Tab7a" sheetId="51" r:id="rId13"/>
    <sheet name="Tab 8" sheetId="81" r:id="rId14"/>
    <sheet name="Tab 9a" sheetId="82" r:id="rId15"/>
    <sheet name="Tab 9b" sheetId="83" r:id="rId16"/>
    <sheet name="Tab_zaruky" sheetId="84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A" localSheetId="15">#REF!</definedName>
    <definedName name="\A">#REF!</definedName>
    <definedName name="\B" localSheetId="15">#REF!</definedName>
    <definedName name="\B">#REF!</definedName>
    <definedName name="\C" localSheetId="15">#REF!</definedName>
    <definedName name="\C">#REF!</definedName>
    <definedName name="\D" localSheetId="15">#REF!</definedName>
    <definedName name="\D">#REF!</definedName>
    <definedName name="\E" localSheetId="15">#REF!</definedName>
    <definedName name="\E">#REF!</definedName>
    <definedName name="\F" localSheetId="15">#REF!</definedName>
    <definedName name="\F">#REF!</definedName>
    <definedName name="\G" localSheetId="15">#REF!</definedName>
    <definedName name="\G">#REF!</definedName>
    <definedName name="\H" localSheetId="15">#REF!</definedName>
    <definedName name="\H">#REF!</definedName>
    <definedName name="\I" localSheetId="15">#REF!</definedName>
    <definedName name="\I">#REF!</definedName>
    <definedName name="\J" localSheetId="15">#REF!</definedName>
    <definedName name="\J">#REF!</definedName>
    <definedName name="\K" localSheetId="15">#REF!</definedName>
    <definedName name="\K">#REF!</definedName>
    <definedName name="\L" localSheetId="15">#REF!</definedName>
    <definedName name="\L">#REF!</definedName>
    <definedName name="\M" localSheetId="15">#REF!</definedName>
    <definedName name="\M">#REF!</definedName>
    <definedName name="\N" localSheetId="15">#REF!</definedName>
    <definedName name="\N">#REF!</definedName>
    <definedName name="\O" localSheetId="15">#REF!</definedName>
    <definedName name="\O">#REF!</definedName>
    <definedName name="\P" localSheetId="15">#REF!</definedName>
    <definedName name="\P">#REF!</definedName>
    <definedName name="\Q" localSheetId="15">#REF!</definedName>
    <definedName name="\Q">#REF!</definedName>
    <definedName name="\R" localSheetId="15">#REF!</definedName>
    <definedName name="\R">#REF!</definedName>
    <definedName name="\S" localSheetId="15">#REF!</definedName>
    <definedName name="\S">#REF!</definedName>
    <definedName name="\T" localSheetId="15">#REF!</definedName>
    <definedName name="\T">#REF!</definedName>
    <definedName name="\U" localSheetId="15">#REF!</definedName>
    <definedName name="\U">#REF!</definedName>
    <definedName name="\V" localSheetId="15">#REF!</definedName>
    <definedName name="\V">#REF!</definedName>
    <definedName name="\W" localSheetId="15">#REF!</definedName>
    <definedName name="\W">#REF!</definedName>
    <definedName name="\X" localSheetId="15">#REF!</definedName>
    <definedName name="\X">#REF!</definedName>
    <definedName name="\Y" localSheetId="15">#REF!</definedName>
    <definedName name="\Y">#REF!</definedName>
    <definedName name="\Z" localSheetId="15">#REF!</definedName>
    <definedName name="\Z">#REF!</definedName>
    <definedName name="_____BOP2" localSheetId="15">[1]BoP!#REF!</definedName>
    <definedName name="_____BOP2">[1]BoP!#REF!</definedName>
    <definedName name="_____dat1" localSheetId="15">'[2]work Q real'!#REF!</definedName>
    <definedName name="_____dat1">'[2]work Q real'!#REF!</definedName>
    <definedName name="_____EXP5" localSheetId="15">#REF!</definedName>
    <definedName name="_____EXP5">#REF!</definedName>
    <definedName name="_____EXP6" localSheetId="15">#REF!</definedName>
    <definedName name="_____EXP6">#REF!</definedName>
    <definedName name="_____EXP7" localSheetId="15">#REF!</definedName>
    <definedName name="_____EXP7">#REF!</definedName>
    <definedName name="_____EXP9" localSheetId="15">#REF!</definedName>
    <definedName name="_____EXP9">#REF!</definedName>
    <definedName name="_____IMP2" localSheetId="15">#REF!</definedName>
    <definedName name="_____IMP2">#REF!</definedName>
    <definedName name="_____IMP4" localSheetId="15">#REF!</definedName>
    <definedName name="_____IMP4">#REF!</definedName>
    <definedName name="_____IMP6" localSheetId="15">#REF!</definedName>
    <definedName name="_____IMP6">#REF!</definedName>
    <definedName name="_____IMP7" localSheetId="15">#REF!</definedName>
    <definedName name="_____IMP7">#REF!</definedName>
    <definedName name="_____MTS2" localSheetId="15">'[3]Annual Tables'!#REF!</definedName>
    <definedName name="_____MTS2">'[3]Annual Tables'!#REF!</definedName>
    <definedName name="_____PAG2" localSheetId="15">[3]Index!#REF!</definedName>
    <definedName name="_____PAG2">[3]Index!#REF!</definedName>
    <definedName name="_____PAG3" localSheetId="15">[3]Index!#REF!</definedName>
    <definedName name="_____PAG3">[3]Index!#REF!</definedName>
    <definedName name="_____PAG4" localSheetId="15">[3]Index!#REF!</definedName>
    <definedName name="_____PAG4">[3]Index!#REF!</definedName>
    <definedName name="_____PAG5" localSheetId="15">[3]Index!#REF!</definedName>
    <definedName name="_____PAG5">[3]Index!#REF!</definedName>
    <definedName name="_____PAG6" localSheetId="15">[3]Index!#REF!</definedName>
    <definedName name="_____PAG6">[3]Index!#REF!</definedName>
    <definedName name="_____RES2" localSheetId="15">[1]RES!#REF!</definedName>
    <definedName name="_____RES2">[1]RES!#REF!</definedName>
    <definedName name="_____TAB7" localSheetId="15">#REF!</definedName>
    <definedName name="_____TAB7">#REF!</definedName>
    <definedName name="____BOP1" localSheetId="15">#REF!</definedName>
    <definedName name="____BOP1">#REF!</definedName>
    <definedName name="____BOP2" localSheetId="15">[1]BoP!#REF!</definedName>
    <definedName name="____BOP2">[1]BoP!#REF!</definedName>
    <definedName name="____dat1" localSheetId="15">'[2]work Q real'!#REF!</definedName>
    <definedName name="____dat1">'[2]work Q real'!#REF!</definedName>
    <definedName name="____dat2" localSheetId="15">#REF!</definedName>
    <definedName name="____dat2">#REF!</definedName>
    <definedName name="____EXP5" localSheetId="15">#REF!</definedName>
    <definedName name="____EXP5">#REF!</definedName>
    <definedName name="____EXP6" localSheetId="15">#REF!</definedName>
    <definedName name="____EXP6">#REF!</definedName>
    <definedName name="____EXP7" localSheetId="15">#REF!</definedName>
    <definedName name="____EXP7">#REF!</definedName>
    <definedName name="____EXP9" localSheetId="15">#REF!</definedName>
    <definedName name="____EXP9">#REF!</definedName>
    <definedName name="____IMP10" localSheetId="15">#REF!</definedName>
    <definedName name="____IMP10">#REF!</definedName>
    <definedName name="____IMP2" localSheetId="15">#REF!</definedName>
    <definedName name="____IMP2">#REF!</definedName>
    <definedName name="____IMP4" localSheetId="15">#REF!</definedName>
    <definedName name="____IMP4">#REF!</definedName>
    <definedName name="____IMP6" localSheetId="15">#REF!</definedName>
    <definedName name="____IMP6">#REF!</definedName>
    <definedName name="____IMP7" localSheetId="15">#REF!</definedName>
    <definedName name="____IMP7">#REF!</definedName>
    <definedName name="____IMP8" localSheetId="15">#REF!</definedName>
    <definedName name="____IMP8">#REF!</definedName>
    <definedName name="____MTS2" localSheetId="15">'[3]Annual Tables'!#REF!</definedName>
    <definedName name="____MTS2">'[3]Annual Tables'!#REF!</definedName>
    <definedName name="____OUT1" localSheetId="15">#REF!</definedName>
    <definedName name="____OUT1">#REF!</definedName>
    <definedName name="____OUT2" localSheetId="15">#REF!</definedName>
    <definedName name="____OUT2">#REF!</definedName>
    <definedName name="____PAG2" localSheetId="15">[3]Index!#REF!</definedName>
    <definedName name="____PAG2">[3]Index!#REF!</definedName>
    <definedName name="____PAG3" localSheetId="15">[3]Index!#REF!</definedName>
    <definedName name="____PAG3">[3]Index!#REF!</definedName>
    <definedName name="____PAG4" localSheetId="15">[3]Index!#REF!</definedName>
    <definedName name="____PAG4">[3]Index!#REF!</definedName>
    <definedName name="____PAG5" localSheetId="15">[3]Index!#REF!</definedName>
    <definedName name="____PAG5">[3]Index!#REF!</definedName>
    <definedName name="____PAG6" localSheetId="15">[3]Index!#REF!</definedName>
    <definedName name="____PAG6">[3]Index!#REF!</definedName>
    <definedName name="____PAG7" localSheetId="15">#REF!</definedName>
    <definedName name="____PAG7">#REF!</definedName>
    <definedName name="____pro2001">[4]pro2001!$A$1:$B$72</definedName>
    <definedName name="____RES2" localSheetId="15">[1]RES!#REF!</definedName>
    <definedName name="____RES2">[1]RES!#REF!</definedName>
    <definedName name="____TAB1" localSheetId="15">#REF!</definedName>
    <definedName name="____TAB1">#REF!</definedName>
    <definedName name="____TAB10" localSheetId="15">#REF!</definedName>
    <definedName name="____TAB10">#REF!</definedName>
    <definedName name="____TAB12" localSheetId="15">#REF!</definedName>
    <definedName name="____TAB12">#REF!</definedName>
    <definedName name="____Tab19" localSheetId="15">#REF!</definedName>
    <definedName name="____Tab19">#REF!</definedName>
    <definedName name="____TAB2" localSheetId="15">#REF!</definedName>
    <definedName name="____TAB2">#REF!</definedName>
    <definedName name="____Tab20" localSheetId="15">#REF!</definedName>
    <definedName name="____Tab20">#REF!</definedName>
    <definedName name="____Tab21" localSheetId="15">#REF!</definedName>
    <definedName name="____Tab21">#REF!</definedName>
    <definedName name="____Tab22" localSheetId="15">#REF!</definedName>
    <definedName name="____Tab22">#REF!</definedName>
    <definedName name="____Tab23" localSheetId="15">#REF!</definedName>
    <definedName name="____Tab23">#REF!</definedName>
    <definedName name="____Tab24" localSheetId="15">#REF!</definedName>
    <definedName name="____Tab24">#REF!</definedName>
    <definedName name="____Tab26" localSheetId="15">#REF!</definedName>
    <definedName name="____Tab26">#REF!</definedName>
    <definedName name="____Tab27" localSheetId="15">#REF!</definedName>
    <definedName name="____Tab27">#REF!</definedName>
    <definedName name="____Tab28" localSheetId="15">#REF!</definedName>
    <definedName name="____Tab28">#REF!</definedName>
    <definedName name="____Tab29" localSheetId="15">#REF!</definedName>
    <definedName name="____Tab29">#REF!</definedName>
    <definedName name="____TAB3" localSheetId="15">#REF!</definedName>
    <definedName name="____TAB3">#REF!</definedName>
    <definedName name="____Tab30" localSheetId="15">#REF!</definedName>
    <definedName name="____Tab30">#REF!</definedName>
    <definedName name="____Tab31" localSheetId="15">#REF!</definedName>
    <definedName name="____Tab31">#REF!</definedName>
    <definedName name="____Tab32" localSheetId="15">#REF!</definedName>
    <definedName name="____Tab32">#REF!</definedName>
    <definedName name="____Tab33" localSheetId="15">#REF!</definedName>
    <definedName name="____Tab33">#REF!</definedName>
    <definedName name="____Tab34" localSheetId="15">#REF!</definedName>
    <definedName name="____Tab34">#REF!</definedName>
    <definedName name="____Tab35" localSheetId="15">#REF!</definedName>
    <definedName name="____Tab35">#REF!</definedName>
    <definedName name="____TAB4" localSheetId="15">#REF!</definedName>
    <definedName name="____TAB4">#REF!</definedName>
    <definedName name="____TAB5" localSheetId="15">#REF!</definedName>
    <definedName name="____TAB5">#REF!</definedName>
    <definedName name="____tab6" localSheetId="15">#REF!</definedName>
    <definedName name="____tab6">#REF!</definedName>
    <definedName name="____TAB7" localSheetId="15">#REF!</definedName>
    <definedName name="____TAB7">#REF!</definedName>
    <definedName name="____TAB8" localSheetId="15">#REF!</definedName>
    <definedName name="____TAB8">#REF!</definedName>
    <definedName name="____tab9" localSheetId="15">#REF!</definedName>
    <definedName name="____tab9">#REF!</definedName>
    <definedName name="____TB41" localSheetId="15">#REF!</definedName>
    <definedName name="____TB41">#REF!</definedName>
    <definedName name="____WEO1" localSheetId="15">#REF!</definedName>
    <definedName name="____WEO1">#REF!</definedName>
    <definedName name="____WEO2" localSheetId="15">#REF!</definedName>
    <definedName name="____WEO2">#REF!</definedName>
    <definedName name="___BOP1" localSheetId="15">#REF!</definedName>
    <definedName name="___BOP1">#REF!</definedName>
    <definedName name="___BOP2" localSheetId="15">[1]BoP!#REF!</definedName>
    <definedName name="___BOP2">[1]BoP!#REF!</definedName>
    <definedName name="___dat1" localSheetId="15">'[2]work Q real'!#REF!</definedName>
    <definedName name="___dat1">'[2]work Q real'!#REF!</definedName>
    <definedName name="___dat2" localSheetId="15">#REF!</definedName>
    <definedName name="___dat2">#REF!</definedName>
    <definedName name="___EXP5" localSheetId="15">#REF!</definedName>
    <definedName name="___EXP5">#REF!</definedName>
    <definedName name="___EXP6" localSheetId="15">#REF!</definedName>
    <definedName name="___EXP6">#REF!</definedName>
    <definedName name="___EXP7" localSheetId="15">#REF!</definedName>
    <definedName name="___EXP7">#REF!</definedName>
    <definedName name="___EXP9" localSheetId="15">#REF!</definedName>
    <definedName name="___EXP9">#REF!</definedName>
    <definedName name="___IMP10" localSheetId="15">#REF!</definedName>
    <definedName name="___IMP10">#REF!</definedName>
    <definedName name="___IMP2" localSheetId="15">#REF!</definedName>
    <definedName name="___IMP2">#REF!</definedName>
    <definedName name="___IMP4" localSheetId="15">#REF!</definedName>
    <definedName name="___IMP4">#REF!</definedName>
    <definedName name="___IMP6" localSheetId="15">#REF!</definedName>
    <definedName name="___IMP6">#REF!</definedName>
    <definedName name="___IMP7" localSheetId="15">#REF!</definedName>
    <definedName name="___IMP7">#REF!</definedName>
    <definedName name="___IMP8" localSheetId="15">#REF!</definedName>
    <definedName name="___IMP8">#REF!</definedName>
    <definedName name="___MTS2" localSheetId="15">'[3]Annual Tables'!#REF!</definedName>
    <definedName name="___MTS2">'[3]Annual Tables'!#REF!</definedName>
    <definedName name="___OUT1" localSheetId="15">#REF!</definedName>
    <definedName name="___OUT1">#REF!</definedName>
    <definedName name="___OUT2" localSheetId="15">#REF!</definedName>
    <definedName name="___OUT2">#REF!</definedName>
    <definedName name="___PAG2" localSheetId="15">[3]Index!#REF!</definedName>
    <definedName name="___PAG2">[3]Index!#REF!</definedName>
    <definedName name="___PAG3" localSheetId="15">[3]Index!#REF!</definedName>
    <definedName name="___PAG3">[3]Index!#REF!</definedName>
    <definedName name="___PAG4" localSheetId="15">[3]Index!#REF!</definedName>
    <definedName name="___PAG4">[3]Index!#REF!</definedName>
    <definedName name="___PAG5" localSheetId="15">[3]Index!#REF!</definedName>
    <definedName name="___PAG5">[3]Index!#REF!</definedName>
    <definedName name="___PAG6" localSheetId="15">[3]Index!#REF!</definedName>
    <definedName name="___PAG6">[3]Index!#REF!</definedName>
    <definedName name="___PAG7" localSheetId="15">#REF!</definedName>
    <definedName name="___PAG7">#REF!</definedName>
    <definedName name="___pro2001">[4]pro2001!$A$1:$B$72</definedName>
    <definedName name="___RES2" localSheetId="15">[1]RES!#REF!</definedName>
    <definedName name="___RES2">[1]RES!#REF!</definedName>
    <definedName name="___TAB1" localSheetId="15">#REF!</definedName>
    <definedName name="___TAB1">#REF!</definedName>
    <definedName name="___TAB10" localSheetId="15">#REF!</definedName>
    <definedName name="___TAB10">#REF!</definedName>
    <definedName name="___TAB12" localSheetId="15">#REF!</definedName>
    <definedName name="___TAB12">#REF!</definedName>
    <definedName name="___Tab19" localSheetId="15">#REF!</definedName>
    <definedName name="___Tab19">#REF!</definedName>
    <definedName name="___TAB2" localSheetId="15">#REF!</definedName>
    <definedName name="___TAB2">#REF!</definedName>
    <definedName name="___Tab20" localSheetId="15">#REF!</definedName>
    <definedName name="___Tab20">#REF!</definedName>
    <definedName name="___Tab21" localSheetId="15">#REF!</definedName>
    <definedName name="___Tab21">#REF!</definedName>
    <definedName name="___Tab22" localSheetId="15">#REF!</definedName>
    <definedName name="___Tab22">#REF!</definedName>
    <definedName name="___Tab23" localSheetId="15">#REF!</definedName>
    <definedName name="___Tab23">#REF!</definedName>
    <definedName name="___Tab24" localSheetId="15">#REF!</definedName>
    <definedName name="___Tab24">#REF!</definedName>
    <definedName name="___Tab26" localSheetId="15">#REF!</definedName>
    <definedName name="___Tab26">#REF!</definedName>
    <definedName name="___Tab27" localSheetId="15">#REF!</definedName>
    <definedName name="___Tab27">#REF!</definedName>
    <definedName name="___Tab28" localSheetId="15">#REF!</definedName>
    <definedName name="___Tab28">#REF!</definedName>
    <definedName name="___Tab29" localSheetId="15">#REF!</definedName>
    <definedName name="___Tab29">#REF!</definedName>
    <definedName name="___TAB3" localSheetId="15">#REF!</definedName>
    <definedName name="___TAB3">#REF!</definedName>
    <definedName name="___Tab30" localSheetId="15">#REF!</definedName>
    <definedName name="___Tab30">#REF!</definedName>
    <definedName name="___Tab31" localSheetId="15">#REF!</definedName>
    <definedName name="___Tab31">#REF!</definedName>
    <definedName name="___Tab32" localSheetId="15">#REF!</definedName>
    <definedName name="___Tab32">#REF!</definedName>
    <definedName name="___Tab33" localSheetId="15">#REF!</definedName>
    <definedName name="___Tab33">#REF!</definedName>
    <definedName name="___Tab34" localSheetId="15">#REF!</definedName>
    <definedName name="___Tab34">#REF!</definedName>
    <definedName name="___Tab35" localSheetId="15">#REF!</definedName>
    <definedName name="___Tab35">#REF!</definedName>
    <definedName name="___TAB4" localSheetId="15">#REF!</definedName>
    <definedName name="___TAB4">#REF!</definedName>
    <definedName name="___TAB5" localSheetId="15">#REF!</definedName>
    <definedName name="___TAB5">#REF!</definedName>
    <definedName name="___tab6" localSheetId="15">#REF!</definedName>
    <definedName name="___tab6">#REF!</definedName>
    <definedName name="___TAB7" localSheetId="15">#REF!</definedName>
    <definedName name="___TAB7">#REF!</definedName>
    <definedName name="___TAB8" localSheetId="15">#REF!</definedName>
    <definedName name="___TAB8">#REF!</definedName>
    <definedName name="___tab9" localSheetId="15">#REF!</definedName>
    <definedName name="___tab9">#REF!</definedName>
    <definedName name="___TB41" localSheetId="15">#REF!</definedName>
    <definedName name="___TB41">#REF!</definedName>
    <definedName name="___WEO1" localSheetId="15">#REF!</definedName>
    <definedName name="___WEO1">#REF!</definedName>
    <definedName name="___WEO2" localSheetId="15">#REF!</definedName>
    <definedName name="___WEO2">#REF!</definedName>
    <definedName name="__123Graph_A" localSheetId="15" hidden="1">#REF!</definedName>
    <definedName name="__123Graph_A" hidden="1">#REF!</definedName>
    <definedName name="__123Graph_ATEST1" hidden="1">[5]REER!$AZ$144:$AZ$210</definedName>
    <definedName name="__123Graph_B" localSheetId="15" hidden="1">#REF!</definedName>
    <definedName name="__123Graph_B" hidden="1">#REF!</definedName>
    <definedName name="__123Graph_BCurrent" localSheetId="15" hidden="1">[6]G!#REF!</definedName>
    <definedName name="__123Graph_BCurrent" hidden="1">[6]G!#REF!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localSheetId="15" hidden="1">'[7]i2-KA'!#REF!</definedName>
    <definedName name="__123Graph_X" hidden="1">'[7]i2-KA'!#REF!</definedName>
    <definedName name="__123Graph_XCurrent" localSheetId="15" hidden="1">'[7]i2-KA'!#REF!</definedName>
    <definedName name="__123Graph_XCurrent" hidden="1">'[7]i2-KA'!#REF!</definedName>
    <definedName name="__123Graph_XChart1" localSheetId="15" hidden="1">'[7]i2-KA'!#REF!</definedName>
    <definedName name="__123Graph_XChart1" hidden="1">'[7]i2-KA'!#REF!</definedName>
    <definedName name="__123Graph_XChart2" localSheetId="15" hidden="1">'[7]i2-KA'!#REF!</definedName>
    <definedName name="__123Graph_XChart2" hidden="1">'[7]i2-KA'!#REF!</definedName>
    <definedName name="__123Graph_XTEST1" hidden="1">[5]REER!$C$9:$C$75</definedName>
    <definedName name="__BOP1" localSheetId="15">#REF!</definedName>
    <definedName name="__BOP1">#REF!</definedName>
    <definedName name="__BOP2" localSheetId="15">[1]BoP!#REF!</definedName>
    <definedName name="__BOP2">[1]BoP!#REF!</definedName>
    <definedName name="__dat1" localSheetId="15">'[2]work Q real'!#REF!</definedName>
    <definedName name="__dat1">'[2]work Q real'!#REF!</definedName>
    <definedName name="__dat2" localSheetId="15">#REF!</definedName>
    <definedName name="__dat2">#REF!</definedName>
    <definedName name="__EXP5" localSheetId="15">#REF!</definedName>
    <definedName name="__EXP5">#REF!</definedName>
    <definedName name="__EXP6" localSheetId="15">#REF!</definedName>
    <definedName name="__EXP6">#REF!</definedName>
    <definedName name="__EXP7" localSheetId="15">#REF!</definedName>
    <definedName name="__EXP7">#REF!</definedName>
    <definedName name="__EXP9" localSheetId="15">#REF!</definedName>
    <definedName name="__EXP9">#REF!</definedName>
    <definedName name="__IMP10" localSheetId="15">#REF!</definedName>
    <definedName name="__IMP10">#REF!</definedName>
    <definedName name="__IMP2" localSheetId="15">#REF!</definedName>
    <definedName name="__IMP2">#REF!</definedName>
    <definedName name="__IMP4" localSheetId="15">#REF!</definedName>
    <definedName name="__IMP4">#REF!</definedName>
    <definedName name="__IMP6" localSheetId="15">#REF!</definedName>
    <definedName name="__IMP6">#REF!</definedName>
    <definedName name="__IMP7" localSheetId="15">#REF!</definedName>
    <definedName name="__IMP7">#REF!</definedName>
    <definedName name="__IMP8" localSheetId="15">#REF!</definedName>
    <definedName name="__IMP8">#REF!</definedName>
    <definedName name="__MTS2" localSheetId="15">'[3]Annual Tables'!#REF!</definedName>
    <definedName name="__MTS2">'[3]Annual Tables'!#REF!</definedName>
    <definedName name="__OUT1" localSheetId="15">#REF!</definedName>
    <definedName name="__OUT1">#REF!</definedName>
    <definedName name="__OUT2" localSheetId="15">#REF!</definedName>
    <definedName name="__OUT2">#REF!</definedName>
    <definedName name="__PAG2" localSheetId="15">[3]Index!#REF!</definedName>
    <definedName name="__PAG2">[3]Index!#REF!</definedName>
    <definedName name="__PAG3" localSheetId="15">[3]Index!#REF!</definedName>
    <definedName name="__PAG3">[3]Index!#REF!</definedName>
    <definedName name="__PAG4" localSheetId="15">[3]Index!#REF!</definedName>
    <definedName name="__PAG4">[3]Index!#REF!</definedName>
    <definedName name="__PAG5" localSheetId="15">[3]Index!#REF!</definedName>
    <definedName name="__PAG5">[3]Index!#REF!</definedName>
    <definedName name="__PAG6" localSheetId="15">[3]Index!#REF!</definedName>
    <definedName name="__PAG6">[3]Index!#REF!</definedName>
    <definedName name="__PAG7" localSheetId="15">#REF!</definedName>
    <definedName name="__PAG7">#REF!</definedName>
    <definedName name="__pro2001">[4]pro2001!$A$1:$B$72</definedName>
    <definedName name="__RES2" localSheetId="15">[1]RES!#REF!</definedName>
    <definedName name="__RES2">[1]RES!#REF!</definedName>
    <definedName name="__TAB1" localSheetId="15">#REF!</definedName>
    <definedName name="__TAB1">#REF!</definedName>
    <definedName name="__TAB10" localSheetId="15">#REF!</definedName>
    <definedName name="__TAB10">#REF!</definedName>
    <definedName name="__TAB12" localSheetId="15">#REF!</definedName>
    <definedName name="__TAB12">#REF!</definedName>
    <definedName name="__Tab19" localSheetId="15">#REF!</definedName>
    <definedName name="__Tab19">#REF!</definedName>
    <definedName name="__TAB2" localSheetId="15">#REF!</definedName>
    <definedName name="__TAB2">#REF!</definedName>
    <definedName name="__Tab20" localSheetId="15">#REF!</definedName>
    <definedName name="__Tab20">#REF!</definedName>
    <definedName name="__Tab21" localSheetId="15">#REF!</definedName>
    <definedName name="__Tab21">#REF!</definedName>
    <definedName name="__Tab22" localSheetId="15">#REF!</definedName>
    <definedName name="__Tab22">#REF!</definedName>
    <definedName name="__Tab23" localSheetId="15">#REF!</definedName>
    <definedName name="__Tab23">#REF!</definedName>
    <definedName name="__Tab24" localSheetId="15">#REF!</definedName>
    <definedName name="__Tab24">#REF!</definedName>
    <definedName name="__Tab26" localSheetId="15">#REF!</definedName>
    <definedName name="__Tab26">#REF!</definedName>
    <definedName name="__Tab27" localSheetId="15">#REF!</definedName>
    <definedName name="__Tab27">#REF!</definedName>
    <definedName name="__Tab28" localSheetId="15">#REF!</definedName>
    <definedName name="__Tab28">#REF!</definedName>
    <definedName name="__Tab29" localSheetId="15">#REF!</definedName>
    <definedName name="__Tab29">#REF!</definedName>
    <definedName name="__TAB3" localSheetId="15">#REF!</definedName>
    <definedName name="__TAB3">#REF!</definedName>
    <definedName name="__Tab30" localSheetId="15">#REF!</definedName>
    <definedName name="__Tab30">#REF!</definedName>
    <definedName name="__Tab31" localSheetId="15">#REF!</definedName>
    <definedName name="__Tab31">#REF!</definedName>
    <definedName name="__Tab32" localSheetId="15">#REF!</definedName>
    <definedName name="__Tab32">#REF!</definedName>
    <definedName name="__Tab33" localSheetId="15">#REF!</definedName>
    <definedName name="__Tab33">#REF!</definedName>
    <definedName name="__Tab34" localSheetId="15">#REF!</definedName>
    <definedName name="__Tab34">#REF!</definedName>
    <definedName name="__Tab35" localSheetId="15">#REF!</definedName>
    <definedName name="__Tab35">#REF!</definedName>
    <definedName name="__TAB4" localSheetId="15">#REF!</definedName>
    <definedName name="__TAB4">#REF!</definedName>
    <definedName name="__TAB5" localSheetId="15">#REF!</definedName>
    <definedName name="__TAB5">#REF!</definedName>
    <definedName name="__tab6" localSheetId="15">#REF!</definedName>
    <definedName name="__tab6">#REF!</definedName>
    <definedName name="__TAB7" localSheetId="15">#REF!</definedName>
    <definedName name="__TAB7">#REF!</definedName>
    <definedName name="__TAB8" localSheetId="15">#REF!</definedName>
    <definedName name="__TAB8">#REF!</definedName>
    <definedName name="__tab9" localSheetId="15">#REF!</definedName>
    <definedName name="__tab9">#REF!</definedName>
    <definedName name="__TB41" localSheetId="15">#REF!</definedName>
    <definedName name="__TB41">#REF!</definedName>
    <definedName name="__WEO1" localSheetId="15">#REF!</definedName>
    <definedName name="__WEO1">#REF!</definedName>
    <definedName name="__WEO2" localSheetId="15">#REF!</definedName>
    <definedName name="__WEO2">#REF!</definedName>
    <definedName name="_10__123Graph_ACHART_2" hidden="1">'[8]Employment Data Sectors (wages)'!$A$8173:$A$8184</definedName>
    <definedName name="_10__123Graph_ACHART_4" hidden="1">'[8]Employment Data Sectors (wages)'!$A$12:$A$23</definedName>
    <definedName name="_12__123Graph_ACHART_3" hidden="1">'[8]Employment Data Sectors (wages)'!$A$11:$A$8185</definedName>
    <definedName name="_12__123Graph_ACHART_5" hidden="1">'[8]Employment Data Sectors (wages)'!$A$24:$A$35</definedName>
    <definedName name="_123Graph_AB" localSheetId="15" hidden="1">#REF!</definedName>
    <definedName name="_123Graph_AB" hidden="1">#REF!</definedName>
    <definedName name="_123Graph_B" localSheetId="15" hidden="1">#REF!</definedName>
    <definedName name="_123Graph_B" hidden="1">#REF!</definedName>
    <definedName name="_123Graph_DB" localSheetId="15" hidden="1">#REF!</definedName>
    <definedName name="_123Graph_DB" hidden="1">#REF!</definedName>
    <definedName name="_123Graph_EB" localSheetId="15" hidden="1">#REF!</definedName>
    <definedName name="_123Graph_EB" hidden="1">#REF!</definedName>
    <definedName name="_123Graph_FB" localSheetId="15" hidden="1">#REF!</definedName>
    <definedName name="_123Graph_FB" hidden="1">#REF!</definedName>
    <definedName name="_132Graph_CB" localSheetId="15" hidden="1">#REF!</definedName>
    <definedName name="_132Graph_CB" hidden="1">#REF!</definedName>
    <definedName name="_14__123Graph_ACHART_4" hidden="1">'[8]Employment Data Sectors (wages)'!$A$12:$A$23</definedName>
    <definedName name="_14__123Graph_ACHART_6" hidden="1">'[8]Employment Data Sectors (wages)'!$Y$49:$Y$8103</definedName>
    <definedName name="_16__123Graph_ACHART_5" hidden="1">'[8]Employment Data Sectors (wages)'!$A$24:$A$35</definedName>
    <definedName name="_16__123Graph_ACHART_7" hidden="1">'[8]Employment Data Sectors (wages)'!$Y$8175:$Y$8186</definedName>
    <definedName name="_18__123Graph_ACHART_6" hidden="1">'[8]Employment Data Sectors (wages)'!$Y$49:$Y$8103</definedName>
    <definedName name="_18__123Graph_ACHART_8" hidden="1">'[8]Employment Data Sectors (wages)'!$W$8175:$W$8186</definedName>
    <definedName name="_1992BOPB" localSheetId="15">#REF!</definedName>
    <definedName name="_1992BOPB">#REF!</definedName>
    <definedName name="_20__123Graph_ACHART_7" hidden="1">'[8]Employment Data Sectors (wages)'!$Y$8175:$Y$8186</definedName>
    <definedName name="_20__123Graph_BCHART_1" hidden="1">'[8]Employment Data Sectors (wages)'!$B$8173:$B$8184</definedName>
    <definedName name="_22__123Graph_ACHART_8" hidden="1">'[8]Employment Data Sectors (wages)'!$W$8175:$W$8186</definedName>
    <definedName name="_22__123Graph_BCHART_2" hidden="1">'[8]Employment Data Sectors (wages)'!$B$8173:$B$8184</definedName>
    <definedName name="_24__123Graph_BCHART_1" hidden="1">'[8]Employment Data Sectors (wages)'!$B$8173:$B$8184</definedName>
    <definedName name="_24__123Graph_BCHART_3" hidden="1">'[8]Employment Data Sectors (wages)'!$B$11:$B$8185</definedName>
    <definedName name="_26__123Graph_BCHART_2" hidden="1">'[8]Employment Data Sectors (wages)'!$B$8173:$B$8184</definedName>
    <definedName name="_26__123Graph_BCHART_4" hidden="1">'[8]Employment Data Sectors (wages)'!$B$12:$B$23</definedName>
    <definedName name="_28__123Graph_BCHART_3" hidden="1">'[8]Employment Data Sectors (wages)'!$B$11:$B$8185</definedName>
    <definedName name="_28__123Graph_BCHART_5" hidden="1">'[8]Employment Data Sectors (wages)'!$B$24:$B$35</definedName>
    <definedName name="_2Macros_Import_.qbop">[9]!'[Macros Import].qbop'</definedName>
    <definedName name="_30__123Graph_BCHART_4" hidden="1">'[8]Employment Data Sectors (wages)'!$B$12:$B$23</definedName>
    <definedName name="_30__123Graph_BCHART_6" hidden="1">'[8]Employment Data Sectors (wages)'!$AS$49:$AS$8103</definedName>
    <definedName name="_32__123Graph_BCHART_5" hidden="1">'[8]Employment Data Sectors (wages)'!$B$24:$B$35</definedName>
    <definedName name="_32__123Graph_BCHART_7" hidden="1">'[8]Employment Data Sectors (wages)'!$Y$13:$Y$8187</definedName>
    <definedName name="_34__123Graph_BCHART_6" hidden="1">'[8]Employment Data Sectors (wages)'!$AS$49:$AS$8103</definedName>
    <definedName name="_34__123Graph_BCHART_8" hidden="1">'[8]Employment Data Sectors (wages)'!$W$13:$W$8187</definedName>
    <definedName name="_36__123Graph_BCHART_7" hidden="1">'[8]Employment Data Sectors (wages)'!$Y$13:$Y$8187</definedName>
    <definedName name="_36__123Graph_CCHART_1" hidden="1">'[8]Employment Data Sectors (wages)'!$C$8173:$C$8184</definedName>
    <definedName name="_38__123Graph_BCHART_8" hidden="1">'[8]Employment Data Sectors (wages)'!$W$13:$W$8187</definedName>
    <definedName name="_38__123Graph_CCHART_2" hidden="1">'[8]Employment Data Sectors (wages)'!$C$8173:$C$8184</definedName>
    <definedName name="_4__123Graph_ACHART_1" hidden="1">'[8]Employment Data Sectors (wages)'!$A$8173:$A$8184</definedName>
    <definedName name="_40__123Graph_CCHART_1" hidden="1">'[8]Employment Data Sectors (wages)'!$C$8173:$C$8184</definedName>
    <definedName name="_40__123Graph_CCHART_3" hidden="1">'[8]Employment Data Sectors (wages)'!$C$11:$C$8185</definedName>
    <definedName name="_42__123Graph_CCHART_2" hidden="1">'[8]Employment Data Sectors (wages)'!$C$8173:$C$8184</definedName>
    <definedName name="_42__123Graph_CCHART_4" hidden="1">'[8]Employment Data Sectors (wages)'!$C$12:$C$23</definedName>
    <definedName name="_44__123Graph_CCHART_3" hidden="1">'[8]Employment Data Sectors (wages)'!$C$11:$C$8185</definedName>
    <definedName name="_44__123Graph_CCHART_5" hidden="1">'[8]Employment Data Sectors (wages)'!$C$24:$C$35</definedName>
    <definedName name="_46__123Graph_CCHART_4" hidden="1">'[8]Employment Data Sectors (wages)'!$C$12:$C$23</definedName>
    <definedName name="_46__123Graph_CCHART_6" hidden="1">'[8]Employment Data Sectors (wages)'!$U$49:$U$8103</definedName>
    <definedName name="_48__123Graph_CCHART_5" hidden="1">'[8]Employment Data Sectors (wages)'!$C$24:$C$35</definedName>
    <definedName name="_48__123Graph_CCHART_7" hidden="1">'[8]Employment Data Sectors (wages)'!$Y$14:$Y$25</definedName>
    <definedName name="_50__123Graph_CCHART_6" hidden="1">'[8]Employment Data Sectors (wages)'!$U$49:$U$8103</definedName>
    <definedName name="_50__123Graph_CCHART_8" hidden="1">'[8]Employment Data Sectors (wages)'!$W$14:$W$25</definedName>
    <definedName name="_52__123Graph_CCHART_7" hidden="1">'[8]Employment Data Sectors (wages)'!$Y$14:$Y$25</definedName>
    <definedName name="_52__123Graph_DCHART_7" hidden="1">'[8]Employment Data Sectors (wages)'!$Y$26:$Y$37</definedName>
    <definedName name="_54__123Graph_CCHART_8" hidden="1">'[8]Employment Data Sectors (wages)'!$W$14:$W$25</definedName>
    <definedName name="_54__123Graph_DCHART_8" hidden="1">'[8]Employment Data Sectors (wages)'!$W$26:$W$37</definedName>
    <definedName name="_56__123Graph_DCHART_7" hidden="1">'[8]Employment Data Sectors (wages)'!$Y$26:$Y$37</definedName>
    <definedName name="_56__123Graph_ECHART_7" hidden="1">'[8]Employment Data Sectors (wages)'!$Y$38:$Y$49</definedName>
    <definedName name="_58__123Graph_DCHART_8" hidden="1">'[8]Employment Data Sectors (wages)'!$W$26:$W$37</definedName>
    <definedName name="_58__123Graph_ECHART_8" hidden="1">'[8]Employment Data Sectors (wages)'!$H$86:$H$99</definedName>
    <definedName name="_6__123Graph_ACHART_2" hidden="1">'[8]Employment Data Sectors (wages)'!$A$8173:$A$8184</definedName>
    <definedName name="_60__123Graph_ECHART_7" hidden="1">'[8]Employment Data Sectors (wages)'!$Y$38:$Y$49</definedName>
    <definedName name="_60__123Graph_FCHART_8" hidden="1">'[8]Employment Data Sectors (wages)'!$H$6:$H$17</definedName>
    <definedName name="_62__123Graph_ECHART_8" hidden="1">'[8]Employment Data Sectors (wages)'!$H$86:$H$99</definedName>
    <definedName name="_64__123Graph_FCHART_8" hidden="1">'[8]Employment Data Sectors (wages)'!$H$6:$H$17</definedName>
    <definedName name="_6Macros_Import_.qbop" localSheetId="15">[9]!'[Macros Import].qbop'</definedName>
    <definedName name="_6Macros_Import_.qbop">[9]!'[Macros Import].qbop'</definedName>
    <definedName name="_8__123Graph_ACHART_1" hidden="1">'[8]Employment Data Sectors (wages)'!$A$8173:$A$8184</definedName>
    <definedName name="_8__123Graph_ACHART_3" hidden="1">'[8]Employment Data Sectors (wages)'!$A$11:$A$8185</definedName>
    <definedName name="_BOP1" localSheetId="15">#REF!</definedName>
    <definedName name="_BOP1">#REF!</definedName>
    <definedName name="_BOP2" localSheetId="15">[1]BoP!#REF!</definedName>
    <definedName name="_BOP2">[1]BoP!#REF!</definedName>
    <definedName name="_dat1" localSheetId="15">'[2]work Q real'!#REF!</definedName>
    <definedName name="_dat1">'[2]work Q real'!#REF!</definedName>
    <definedName name="_dat2" localSheetId="15">#REF!</definedName>
    <definedName name="_dat2">#REF!</definedName>
    <definedName name="_EXP5" localSheetId="15">#REF!</definedName>
    <definedName name="_EXP5">#REF!</definedName>
    <definedName name="_EXP6" localSheetId="15">#REF!</definedName>
    <definedName name="_EXP6">#REF!</definedName>
    <definedName name="_EXP7" localSheetId="15">#REF!</definedName>
    <definedName name="_EXP7">#REF!</definedName>
    <definedName name="_EXP9" localSheetId="15">#REF!</definedName>
    <definedName name="_EXP9">#REF!</definedName>
    <definedName name="_Fill" localSheetId="15" hidden="1">#REF!</definedName>
    <definedName name="_Fill" hidden="1">#REF!</definedName>
    <definedName name="_IMP10" localSheetId="15">#REF!</definedName>
    <definedName name="_IMP10">#REF!</definedName>
    <definedName name="_IMP2" localSheetId="15">#REF!</definedName>
    <definedName name="_IMP2">#REF!</definedName>
    <definedName name="_IMP4" localSheetId="15">#REF!</definedName>
    <definedName name="_IMP4">#REF!</definedName>
    <definedName name="_IMP6" localSheetId="15">#REF!</definedName>
    <definedName name="_IMP6">#REF!</definedName>
    <definedName name="_IMP7" localSheetId="15">#REF!</definedName>
    <definedName name="_IMP7">#REF!</definedName>
    <definedName name="_IMP8" localSheetId="15">#REF!</definedName>
    <definedName name="_IMP8">#REF!</definedName>
    <definedName name="_MTS2" localSheetId="15">'[3]Annual Tables'!#REF!</definedName>
    <definedName name="_MTS2">'[3]Annual Tables'!#REF!</definedName>
    <definedName name="_Order1" hidden="1">255</definedName>
    <definedName name="_Order2" hidden="1">255</definedName>
    <definedName name="_OUT1" localSheetId="15">#REF!</definedName>
    <definedName name="_OUT1">#REF!</definedName>
    <definedName name="_OUT2" localSheetId="15">#REF!</definedName>
    <definedName name="_OUT2">#REF!</definedName>
    <definedName name="_PAG2" localSheetId="15">[3]Index!#REF!</definedName>
    <definedName name="_PAG2">[3]Index!#REF!</definedName>
    <definedName name="_PAG3" localSheetId="15">[3]Index!#REF!</definedName>
    <definedName name="_PAG3">[3]Index!#REF!</definedName>
    <definedName name="_PAG4" localSheetId="15">[3]Index!#REF!</definedName>
    <definedName name="_PAG4">[3]Index!#REF!</definedName>
    <definedName name="_PAG5" localSheetId="15">[3]Index!#REF!</definedName>
    <definedName name="_PAG5">[3]Index!#REF!</definedName>
    <definedName name="_PAG6" localSheetId="15">[3]Index!#REF!</definedName>
    <definedName name="_PAG6">[3]Index!#REF!</definedName>
    <definedName name="_PAG7" localSheetId="15">#REF!</definedName>
    <definedName name="_PAG7">#REF!</definedName>
    <definedName name="_pro2001">[4]pro2001!$A$1:$B$72</definedName>
    <definedName name="_r13">[10]splatnosti!$V$39</definedName>
    <definedName name="_r14">[10]splatnosti!$V$40</definedName>
    <definedName name="_Regression_X" localSheetId="15" hidden="1">#REF!</definedName>
    <definedName name="_Regression_X" hidden="1">#REF!</definedName>
    <definedName name="_Regression_Y" localSheetId="15" hidden="1">#REF!</definedName>
    <definedName name="_Regression_Y" hidden="1">#REF!</definedName>
    <definedName name="_RES2" localSheetId="15">[1]RES!#REF!</definedName>
    <definedName name="_RES2">[1]RES!#REF!</definedName>
    <definedName name="_RULC">[5]REER!$BA$144:$BA$206</definedName>
    <definedName name="_TAB1" localSheetId="15">#REF!</definedName>
    <definedName name="_TAB1">#REF!</definedName>
    <definedName name="_TAB10" localSheetId="15">#REF!</definedName>
    <definedName name="_TAB10">#REF!</definedName>
    <definedName name="_TAB12" localSheetId="15">#REF!</definedName>
    <definedName name="_TAB12">#REF!</definedName>
    <definedName name="_Tab19" localSheetId="15">#REF!</definedName>
    <definedName name="_Tab19">#REF!</definedName>
    <definedName name="_TAB2" localSheetId="15">#REF!</definedName>
    <definedName name="_TAB2">#REF!</definedName>
    <definedName name="_Tab20" localSheetId="15">#REF!</definedName>
    <definedName name="_Tab20">#REF!</definedName>
    <definedName name="_Tab21" localSheetId="15">#REF!</definedName>
    <definedName name="_Tab21">#REF!</definedName>
    <definedName name="_Tab22" localSheetId="15">#REF!</definedName>
    <definedName name="_Tab22">#REF!</definedName>
    <definedName name="_Tab23" localSheetId="15">#REF!</definedName>
    <definedName name="_Tab23">#REF!</definedName>
    <definedName name="_Tab24" localSheetId="15">#REF!</definedName>
    <definedName name="_Tab24">#REF!</definedName>
    <definedName name="_Tab26" localSheetId="15">#REF!</definedName>
    <definedName name="_Tab26">#REF!</definedName>
    <definedName name="_Tab27" localSheetId="15">#REF!</definedName>
    <definedName name="_Tab27">#REF!</definedName>
    <definedName name="_Tab28" localSheetId="15">#REF!</definedName>
    <definedName name="_Tab28">#REF!</definedName>
    <definedName name="_Tab29" localSheetId="15">#REF!</definedName>
    <definedName name="_Tab29">#REF!</definedName>
    <definedName name="_TAB3" localSheetId="15">#REF!</definedName>
    <definedName name="_TAB3">#REF!</definedName>
    <definedName name="_Tab30" localSheetId="15">#REF!</definedName>
    <definedName name="_Tab30">#REF!</definedName>
    <definedName name="_Tab31" localSheetId="15">#REF!</definedName>
    <definedName name="_Tab31">#REF!</definedName>
    <definedName name="_Tab32" localSheetId="15">#REF!</definedName>
    <definedName name="_Tab32">#REF!</definedName>
    <definedName name="_Tab33" localSheetId="15">#REF!</definedName>
    <definedName name="_Tab33">#REF!</definedName>
    <definedName name="_Tab34" localSheetId="15">#REF!</definedName>
    <definedName name="_Tab34">#REF!</definedName>
    <definedName name="_Tab35" localSheetId="15">#REF!</definedName>
    <definedName name="_Tab35">#REF!</definedName>
    <definedName name="_TAB4" localSheetId="15">#REF!</definedName>
    <definedName name="_TAB4">#REF!</definedName>
    <definedName name="_TAB5" localSheetId="15">#REF!</definedName>
    <definedName name="_TAB5">#REF!</definedName>
    <definedName name="_tab6" localSheetId="15">#REF!</definedName>
    <definedName name="_tab6">#REF!</definedName>
    <definedName name="_TAB7" localSheetId="15">#REF!</definedName>
    <definedName name="_TAB7">#REF!</definedName>
    <definedName name="_TAB8" localSheetId="15">#REF!</definedName>
    <definedName name="_TAB8">#REF!</definedName>
    <definedName name="_tab9" localSheetId="15">#REF!</definedName>
    <definedName name="_tab9">#REF!</definedName>
    <definedName name="_TB41" localSheetId="15">#REF!</definedName>
    <definedName name="_TB41">#REF!</definedName>
    <definedName name="_Toc353467014" localSheetId="10">'Tab6'!$A$1</definedName>
    <definedName name="_WEO1" localSheetId="15">#REF!</definedName>
    <definedName name="_WEO1">#REF!</definedName>
    <definedName name="_WEO2" localSheetId="15">#REF!</definedName>
    <definedName name="_WEO2">#REF!</definedName>
    <definedName name="a" localSheetId="15">#REF!</definedName>
    <definedName name="a">#REF!</definedName>
    <definedName name="aaaaaaaaaaaaaa">[0]!aaaaaaaaaaaaaa</definedName>
    <definedName name="aas">[11]Contents!$A$1:$C$25</definedName>
    <definedName name="aloha" localSheetId="15" hidden="1">'[12]i2-KA'!#REF!</definedName>
    <definedName name="aloha" hidden="1">'[12]i2-KA'!#REF!</definedName>
    <definedName name="ANNUALNOM" localSheetId="15">#REF!</definedName>
    <definedName name="ANNUALNOM">#REF!</definedName>
    <definedName name="as">'[11]i-REER'!$A$2:$F$104</definedName>
    <definedName name="ASSUM" localSheetId="15">#REF!</definedName>
    <definedName name="ASSUM">#REF!</definedName>
    <definedName name="ASSUMB" localSheetId="15">#REF!</definedName>
    <definedName name="ASSUMB">#REF!</definedName>
    <definedName name="atrade" localSheetId="15">[9]!atrade</definedName>
    <definedName name="atrade">[9]!atrade</definedName>
    <definedName name="b" localSheetId="15">#REF!</definedName>
    <definedName name="b">#REF!</definedName>
    <definedName name="BAKLANBOPB" localSheetId="15">#REF!</definedName>
    <definedName name="BAKLANBOPB">#REF!</definedName>
    <definedName name="BAKLANDEBT2B" localSheetId="15">#REF!</definedName>
    <definedName name="BAKLANDEBT2B">#REF!</definedName>
    <definedName name="BAKLDEBT1B" localSheetId="15">#REF!</definedName>
    <definedName name="BAKLDEBT1B">#REF!</definedName>
    <definedName name="BASDAT" localSheetId="15">'[3]Annual Tables'!#REF!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[0]!bbbbbbbbbbbbbb</definedName>
    <definedName name="BCA">#N/A</definedName>
    <definedName name="BCA_GDP">#N/A</definedName>
    <definedName name="BE">#N/A</definedName>
    <definedName name="BEA" localSheetId="15">'[13]WEO-BOP'!#REF!</definedName>
    <definedName name="BEA">'[13]WEO-BOP'!#REF!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15">#REF!</definedName>
    <definedName name="BEDE">#REF!</definedName>
    <definedName name="BER" localSheetId="15">'[13]WEO-BOP'!#REF!</definedName>
    <definedName name="BER">'[13]WEO-BOP'!#REF!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5">'[13]WEO-BOP'!#REF!</definedName>
    <definedName name="BFD">'[13]WEO-BOP'!#REF!</definedName>
    <definedName name="BFDI" localSheetId="15">'[13]WEO-BOP'!#REF!</definedName>
    <definedName name="BFDI">'[13]WEO-BOP'!#REF!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 localSheetId="15">'[13]WEO-BOP'!#REF!</definedName>
    <definedName name="BFO">'[13]WEO-BOP'!#REF!</definedName>
    <definedName name="BFOA" localSheetId="15">'[13]WEO-BOP'!#REF!</definedName>
    <definedName name="BFOA">'[13]WEO-BOP'!#REF!</definedName>
    <definedName name="BFOAG" localSheetId="15">'[13]WEO-BOP'!#REF!</definedName>
    <definedName name="BFOAG">'[13]WEO-BOP'!#REF!</definedName>
    <definedName name="BFOG" localSheetId="15">'[13]WEO-BOP'!#REF!</definedName>
    <definedName name="BFOG">'[13]WEO-BOP'!#REF!</definedName>
    <definedName name="BFOL" localSheetId="15">'[13]WEO-BOP'!#REF!</definedName>
    <definedName name="BFOL">'[13]WEO-BOP'!#REF!</definedName>
    <definedName name="BFOL_B" localSheetId="15">'[13]WEO-BOP'!#REF!</definedName>
    <definedName name="BFOL_B">'[13]WEO-BOP'!#REF!</definedName>
    <definedName name="BFOL_G" localSheetId="15">'[13]WEO-BOP'!#REF!</definedName>
    <definedName name="BFOL_G">'[13]WEO-BOP'!#REF!</definedName>
    <definedName name="BFOLG" localSheetId="15">'[13]WEO-BOP'!#REF!</definedName>
    <definedName name="BFOLG">'[13]WEO-BOP'!#REF!</definedName>
    <definedName name="BFP" localSheetId="15">'[13]WEO-BOP'!#REF!</definedName>
    <definedName name="BFP">'[13]WEO-BOP'!#REF!</definedName>
    <definedName name="BFPA" localSheetId="15">'[13]WEO-BOP'!#REF!</definedName>
    <definedName name="BFPA">'[13]WEO-BOP'!#REF!</definedName>
    <definedName name="BFPAG" localSheetId="15">'[13]WEO-BOP'!#REF!</definedName>
    <definedName name="BFPAG">'[13]WEO-BOP'!#REF!</definedName>
    <definedName name="BFPG" localSheetId="15">'[13]WEO-BOP'!#REF!</definedName>
    <definedName name="BFPG">'[13]WEO-BOP'!#REF!</definedName>
    <definedName name="BFPL" localSheetId="15">'[13]WEO-BOP'!#REF!</definedName>
    <definedName name="BFPL">'[13]WEO-BOP'!#REF!</definedName>
    <definedName name="BFPLD" localSheetId="15">'[13]WEO-BOP'!#REF!</definedName>
    <definedName name="BFPLD">'[13]WEO-BOP'!#REF!</definedName>
    <definedName name="BFPLDG" localSheetId="15">'[13]WEO-BOP'!#REF!</definedName>
    <definedName name="BFPLDG">'[13]WEO-BOP'!#REF!</definedName>
    <definedName name="BFPLE" localSheetId="15">'[13]WEO-BOP'!#REF!</definedName>
    <definedName name="BFPLE">'[13]WEO-BOP'!#REF!</definedName>
    <definedName name="BFRA">#N/A</definedName>
    <definedName name="BGS" localSheetId="15">'[13]WEO-BOP'!#REF!</definedName>
    <definedName name="BGS">'[13]WEO-BOP'!#REF!</definedName>
    <definedName name="BI">#N/A</definedName>
    <definedName name="BID" localSheetId="15">'[13]WEO-BOP'!#REF!</definedName>
    <definedName name="BID">'[13]WEO-BOP'!#REF!</definedName>
    <definedName name="BK">#N/A</definedName>
    <definedName name="BKF">#N/A</definedName>
    <definedName name="BMG">[14]Q6!$E$28:$AH$28</definedName>
    <definedName name="BMII">#N/A</definedName>
    <definedName name="BMIIB">#N/A</definedName>
    <definedName name="BMIIG">#N/A</definedName>
    <definedName name="BMS" localSheetId="15">'[13]WEO-BOP'!#REF!</definedName>
    <definedName name="BMS">'[13]WEO-BOP'!#REF!</definedName>
    <definedName name="Bolivia" localSheetId="15">#REF!</definedName>
    <definedName name="Bolivia">#REF!</definedName>
    <definedName name="BOP">#N/A</definedName>
    <definedName name="BOPB" localSheetId="15">#REF!</definedName>
    <definedName name="BOPB">#REF!</definedName>
    <definedName name="BOPMEMOB" localSheetId="15">#REF!</definedName>
    <definedName name="BOPMEMOB">#REF!</definedName>
    <definedName name="BRASS" localSheetId="15">'[13]WEO-BOP'!#REF!</definedName>
    <definedName name="BRASS">'[13]WEO-BOP'!#REF!</definedName>
    <definedName name="Brazil" localSheetId="15">#REF!</definedName>
    <definedName name="Brazil">#REF!</definedName>
    <definedName name="BTR" localSheetId="15">'[13]WEO-BOP'!#REF!</definedName>
    <definedName name="BTR">'[13]WEO-BOP'!#REF!</definedName>
    <definedName name="BTRG" localSheetId="15">'[13]WEO-BOP'!#REF!</definedName>
    <definedName name="BTRG">'[13]WEO-BOP'!#REF!</definedName>
    <definedName name="BUDGET" localSheetId="15">#REF!</definedName>
    <definedName name="BUDGET">#REF!</definedName>
    <definedName name="Budget_expenditure" localSheetId="15">#REF!</definedName>
    <definedName name="Budget_expenditure">#REF!</definedName>
    <definedName name="Budget_revenue" localSheetId="15">#REF!</definedName>
    <definedName name="Budget_revenue">#REF!</definedName>
    <definedName name="BXG">[14]Q6!$E$26:$AH$26</definedName>
    <definedName name="BXS" localSheetId="15">'[13]WEO-BOP'!#REF!</definedName>
    <definedName name="BXS">'[13]WEO-BOP'!#REF!</definedName>
    <definedName name="BXTSAq" localSheetId="15">#REF!</definedName>
    <definedName name="BXTSAq">#REF!</definedName>
    <definedName name="CalcMCV_4" localSheetId="15">#REF!</definedName>
    <definedName name="CalcMCV_4">#REF!</definedName>
    <definedName name="calcNGS_NGDP">#N/A</definedName>
    <definedName name="CAPACCB" localSheetId="15">#REF!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 localSheetId="15">#REF!</definedName>
    <definedName name="CCODE">#REF!</definedName>
    <definedName name="cgb" localSheetId="15">#REF!</definedName>
    <definedName name="cgb">#REF!</definedName>
    <definedName name="cge" localSheetId="15">#REF!</definedName>
    <definedName name="cge">#REF!</definedName>
    <definedName name="cgr" localSheetId="15">#REF!</definedName>
    <definedName name="cgr">#REF!</definedName>
    <definedName name="CONCK" localSheetId="15">#REF!</definedName>
    <definedName name="CONCK">#REF!</definedName>
    <definedName name="Cons" localSheetId="15">#REF!</definedName>
    <definedName name="Cons">#REF!</definedName>
    <definedName name="CORULCSA">[15]E!$V$15:$V$98</definedName>
    <definedName name="CurrVintage">[16]Current!$D$66</definedName>
    <definedName name="d">"Graf 5"</definedName>
    <definedName name="DABproj">#N/A</definedName>
    <definedName name="DAGproj">#N/A</definedName>
    <definedName name="daily_interest_rates" localSheetId="15">'[17]daily calculations'!#REF!</definedName>
    <definedName name="daily_interest_rates">'[17]daily calculations'!#REF!</definedName>
    <definedName name="DAproj">#N/A</definedName>
    <definedName name="DASD">#N/A</definedName>
    <definedName name="DASDB">#N/A</definedName>
    <definedName name="DASDG">#N/A</definedName>
    <definedName name="data_area" localSheetId="15">#REF!</definedName>
    <definedName name="data_area">#REF!</definedName>
    <definedName name="_xlnm.Database" localSheetId="15">#REF!</definedName>
    <definedName name="_xlnm.Database">#REF!</definedName>
    <definedName name="DATB">[5]REER!$B$144:$B$240</definedName>
    <definedName name="datcr" localSheetId="15">'[2]Tab ann curr'!#REF!</definedName>
    <definedName name="datcr">'[2]Tab ann curr'!#REF!</definedName>
    <definedName name="date" localSheetId="15">#REF!</definedName>
    <definedName name="date">#REF!</definedName>
    <definedName name="date_EXP">[18]Sheet1!$B$1:$G$1</definedName>
    <definedName name="date_FISC" localSheetId="15">#REF!</definedName>
    <definedName name="date_FISC">#REF!</definedName>
    <definedName name="dateIntLiq" localSheetId="15">#REF!</definedName>
    <definedName name="dateIntLiq">#REF!</definedName>
    <definedName name="dateMoney" localSheetId="15">#REF!</definedName>
    <definedName name="dateMoney">#REF!</definedName>
    <definedName name="dateprofit">[5]C!$A$9:$A$125</definedName>
    <definedName name="dateRates" localSheetId="15">#REF!</definedName>
    <definedName name="dateRates">#REF!</definedName>
    <definedName name="dateRawQ" localSheetId="15">'[19]Raw Data'!#REF!</definedName>
    <definedName name="dateRawQ">'[19]Raw Data'!#REF!</definedName>
    <definedName name="dateReal" localSheetId="15">#REF!</definedName>
    <definedName name="dateReal">#REF!</definedName>
    <definedName name="dates" localSheetId="15">#REF!</definedName>
    <definedName name="dates">#REF!</definedName>
    <definedName name="dates_w" localSheetId="15">#REF!</definedName>
    <definedName name="dates_w">#REF!</definedName>
    <definedName name="dates1" localSheetId="15">#REF!</definedName>
    <definedName name="dates1">#REF!</definedName>
    <definedName name="dates2" localSheetId="15">#REF!</definedName>
    <definedName name="dates2">#REF!</definedName>
    <definedName name="datesb">[15]B!$B$20:$B$134</definedName>
    <definedName name="datesc" localSheetId="15">#REF!</definedName>
    <definedName name="datesc">#REF!</definedName>
    <definedName name="datesd" localSheetId="15">#REF!</definedName>
    <definedName name="datesd">#REF!</definedName>
    <definedName name="DATESG" localSheetId="15">#REF!</definedName>
    <definedName name="DATESG">#REF!</definedName>
    <definedName name="datesm" localSheetId="15">#REF!</definedName>
    <definedName name="datesm">#REF!</definedName>
    <definedName name="datesq" localSheetId="15">#REF!</definedName>
    <definedName name="datesq">#REF!</definedName>
    <definedName name="datesr" localSheetId="15">#REF!</definedName>
    <definedName name="datesr">#REF!</definedName>
    <definedName name="datestran">[15]transfer!$A$9:$A$116</definedName>
    <definedName name="datgdp" localSheetId="15">#REF!</definedName>
    <definedName name="datgdp">#REF!</definedName>
    <definedName name="datin1">[5]REER!$B$9:$B$119</definedName>
    <definedName name="datin2">[5]REER!$B$144:$B$253</definedName>
    <definedName name="datq" localSheetId="15">#REF!</definedName>
    <definedName name="datq">#REF!</definedName>
    <definedName name="datq1" localSheetId="15">#REF!</definedName>
    <definedName name="datq1">#REF!</definedName>
    <definedName name="datq2" localSheetId="15">#REF!</definedName>
    <definedName name="datq2">#REF!</definedName>
    <definedName name="datreer">[5]REER!$B$144:$B$258</definedName>
    <definedName name="datt" localSheetId="15">#REF!</definedName>
    <definedName name="datt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t" localSheetId="15">#REF!</definedName>
    <definedName name="debt">#REF!</definedName>
    <definedName name="DEBT1" localSheetId="15">#REF!</definedName>
    <definedName name="DEBT1">#REF!</definedName>
    <definedName name="DEBT10" localSheetId="15">#REF!</definedName>
    <definedName name="DEBT10">#REF!</definedName>
    <definedName name="DEBT11" localSheetId="15">#REF!</definedName>
    <definedName name="DEBT11">#REF!</definedName>
    <definedName name="DEBT12" localSheetId="15">#REF!</definedName>
    <definedName name="DEBT12">#REF!</definedName>
    <definedName name="DEBT13" localSheetId="15">#REF!</definedName>
    <definedName name="DEBT13">#REF!</definedName>
    <definedName name="DEBT14" localSheetId="15">#REF!</definedName>
    <definedName name="DEBT14">#REF!</definedName>
    <definedName name="DEBT15" localSheetId="15">#REF!</definedName>
    <definedName name="DEBT15">#REF!</definedName>
    <definedName name="DEBT16" localSheetId="15">#REF!</definedName>
    <definedName name="DEBT16">#REF!</definedName>
    <definedName name="DEBT1B" localSheetId="15">#REF!</definedName>
    <definedName name="DEBT1B">#REF!</definedName>
    <definedName name="DEBT2" localSheetId="15">#REF!</definedName>
    <definedName name="DEBT2">#REF!</definedName>
    <definedName name="DEBT2B" localSheetId="15">#REF!</definedName>
    <definedName name="DEBT2B">#REF!</definedName>
    <definedName name="DEBT3" localSheetId="15">#REF!</definedName>
    <definedName name="DEBT3">#REF!</definedName>
    <definedName name="DEBT4" localSheetId="15">#REF!</definedName>
    <definedName name="DEBT4">#REF!</definedName>
    <definedName name="DEBT5" localSheetId="15">#REF!</definedName>
    <definedName name="DEBT5">#REF!</definedName>
    <definedName name="DEBT6" localSheetId="15">#REF!</definedName>
    <definedName name="DEBT6">#REF!</definedName>
    <definedName name="DEBT7" localSheetId="15">#REF!</definedName>
    <definedName name="DEBT7">#REF!</definedName>
    <definedName name="DEBT8" localSheetId="15">#REF!</definedName>
    <definedName name="DEBT8">#REF!</definedName>
    <definedName name="DEBT9" localSheetId="15">#REF!</definedName>
    <definedName name="DEBT9">#REF!</definedName>
    <definedName name="debtproj" localSheetId="15">#REF!</definedName>
    <definedName name="debtproj">#REF!</definedName>
    <definedName name="DEFLATORS" localSheetId="15">#REF!</definedName>
    <definedName name="DEFLATORS">#REF!</definedName>
    <definedName name="Department" localSheetId="15">[20]REER!#REF!</definedName>
    <definedName name="Department">[20]REER!#REF!</definedName>
    <definedName name="DGproj">#N/A</definedName>
    <definedName name="DLX1.USE">[21]Haver!$A$2:$N$8</definedName>
    <definedName name="DOC" localSheetId="15">#REF!</definedName>
    <definedName name="DOC">#REF!</definedName>
    <definedName name="dp">[22]DP!$A:$E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15">#REF!</definedName>
    <definedName name="e12db">#REF!</definedName>
    <definedName name="e9db">[23]e9!$A$1:$V$49</definedName>
    <definedName name="EDNA">#N/A</definedName>
    <definedName name="EDSSDESCRIPTOR" localSheetId="15">#REF!</definedName>
    <definedName name="EDSSDESCRIPTOR">#REF!</definedName>
    <definedName name="EDSSFILE" localSheetId="15">#REF!</definedName>
    <definedName name="EDSSFILE">#REF!</definedName>
    <definedName name="EDSSNAME" localSheetId="15">#REF!</definedName>
    <definedName name="EDSSNAME">#REF!</definedName>
    <definedName name="EDSSTIME" localSheetId="15">#REF!</definedName>
    <definedName name="EDSSTIME">#REF!</definedName>
    <definedName name="ee" hidden="1">{"Tab1",#N/A,FALSE,"P";"Tab2",#N/A,FALSE,"P"}</definedName>
    <definedName name="EECB" localSheetId="15">#REF!</definedName>
    <definedName name="EECB">#REF!</definedName>
    <definedName name="eee" hidden="1">{"Tab1",#N/A,FALSE,"P";"Tab2",#N/A,FALSE,"P"}</definedName>
    <definedName name="EISCODE" localSheetId="15">#REF!</definedName>
    <definedName name="EISCODE">#REF!</definedName>
    <definedName name="elect" localSheetId="15">#REF!</definedName>
    <definedName name="elect">#REF!</definedName>
    <definedName name="Emerging_HTML_AREA" localSheetId="15">#REF!</definedName>
    <definedName name="Emerging_HTML_AREA">#REF!</definedName>
    <definedName name="EMETEL" localSheetId="15">#REF!</definedName>
    <definedName name="EMETEL">#REF!</definedName>
    <definedName name="ENDA">#N/A</definedName>
    <definedName name="ExitWRS">[24]Main!$AB$25</definedName>
    <definedName name="ff" hidden="1">{"Tab1",#N/A,FALSE,"P";"Tab2",#N/A,FALSE,"P"}</definedName>
    <definedName name="fff" hidden="1">{"Tab1",#N/A,FALSE,"P";"Tab2",#N/A,FALSE,"P"}</definedName>
    <definedName name="Fig8.2a" localSheetId="15">#REF!</definedName>
    <definedName name="Fig8.2a">#REF!</definedName>
    <definedName name="finan" localSheetId="15">#REF!</definedName>
    <definedName name="finan">#REF!</definedName>
    <definedName name="finan1" localSheetId="15">#REF!</definedName>
    <definedName name="finan1">#REF!</definedName>
    <definedName name="Financing" hidden="1">{"Tab1",#N/A,FALSE,"P";"Tab2",#N/A,FALSE,"P"}</definedName>
    <definedName name="FISUM" localSheetId="15">#REF!</definedName>
    <definedName name="FISUM">#REF!</definedName>
    <definedName name="FLOPEC" localSheetId="15">#REF!</definedName>
    <definedName name="FLOPEC">#REF!</definedName>
    <definedName name="FMB" localSheetId="15">#REF!</definedName>
    <definedName name="FMB">#REF!</definedName>
    <definedName name="FODESEC" localSheetId="15">#REF!</definedName>
    <definedName name="FODESEC">#REF!</definedName>
    <definedName name="FOREXPORT">[5]H!$A$2:$F$86</definedName>
    <definedName name="FUNDOBL" localSheetId="15">#REF!</definedName>
    <definedName name="FUNDOBL">#REF!</definedName>
    <definedName name="FUNDOBLB" localSheetId="15">#REF!</definedName>
    <definedName name="FUNDOBLB">#REF!</definedName>
    <definedName name="g" localSheetId="15">#REF!</definedName>
    <definedName name="g">#REF!</definedName>
    <definedName name="GCB" localSheetId="15">#REF!</definedName>
    <definedName name="GCB">#REF!</definedName>
    <definedName name="GCB_NGDP">#N/A</definedName>
    <definedName name="GCEI" localSheetId="15">#REF!</definedName>
    <definedName name="GCEI">#REF!</definedName>
    <definedName name="GCENL" localSheetId="15">#REF!</definedName>
    <definedName name="GCENL">#REF!</definedName>
    <definedName name="GCND" localSheetId="15">#REF!</definedName>
    <definedName name="GCND">#REF!</definedName>
    <definedName name="GCND_NGDP" localSheetId="15">#REF!</definedName>
    <definedName name="GCND_NGDP">#REF!</definedName>
    <definedName name="GCRG" localSheetId="15">#REF!</definedName>
    <definedName name="GCRG">#REF!</definedName>
    <definedName name="ggb">'[25]budget-G'!$A$1:$W$109</definedName>
    <definedName name="GGB_NGDP">#N/A</definedName>
    <definedName name="ggbeu" localSheetId="15">#REF!</definedName>
    <definedName name="ggbeu">#REF!</definedName>
    <definedName name="ggblg" localSheetId="15">#REF!</definedName>
    <definedName name="ggblg">#REF!</definedName>
    <definedName name="ggbls" localSheetId="15">#REF!</definedName>
    <definedName name="ggbls">#REF!</definedName>
    <definedName name="ggbss" localSheetId="15">#REF!</definedName>
    <definedName name="ggbss">#REF!</definedName>
    <definedName name="gge">[25]Expenditures!$A$1:$AC$62</definedName>
    <definedName name="GGED" localSheetId="15">#REF!</definedName>
    <definedName name="GGED">#REF!</definedName>
    <definedName name="GGEI" localSheetId="15">#REF!</definedName>
    <definedName name="GGEI">#REF!</definedName>
    <definedName name="GGENL" localSheetId="15">#REF!</definedName>
    <definedName name="GGENL">#REF!</definedName>
    <definedName name="ggg" hidden="1">{"Riqfin97",#N/A,FALSE,"Tran";"Riqfinpro",#N/A,FALSE,"Tran"}</definedName>
    <definedName name="ggggg" localSheetId="15" hidden="1">'[26]J(Priv.Cap)'!#REF!</definedName>
    <definedName name="ggggg" hidden="1">'[26]J(Priv.Cap)'!#REF!</definedName>
    <definedName name="ggggggg">[0]!ggggggg</definedName>
    <definedName name="GGND" localSheetId="15">#REF!</definedName>
    <definedName name="GGND">#REF!</definedName>
    <definedName name="ggr">[25]Revenues!$A$1:$AD$58</definedName>
    <definedName name="GGRG" localSheetId="15">#REF!</definedName>
    <definedName name="GGRG">#REF!</definedName>
    <definedName name="hhh" localSheetId="15" hidden="1">'[27]J(Priv.Cap)'!#REF!</definedName>
    <definedName name="hhh" hidden="1">'[27]J(Priv.Cap)'!#REF!</definedName>
    <definedName name="hhhhhhh">[0]!hhhhhhh</definedName>
    <definedName name="CHART" localSheetId="15">#REF!</definedName>
    <definedName name="CHART">#REF!</definedName>
    <definedName name="CHILE" localSheetId="15">#REF!</definedName>
    <definedName name="CHILE">#REF!</definedName>
    <definedName name="CHK" localSheetId="15">#REF!</definedName>
    <definedName name="CHK">#REF!</definedName>
    <definedName name="i" localSheetId="15">#REF!</definedName>
    <definedName name="i">#REF!</definedName>
    <definedName name="IESS" localSheetId="15">#REF!</definedName>
    <definedName name="IESS">#REF!</definedName>
    <definedName name="ii" hidden="1">{"Tab1",#N/A,FALSE,"P";"Tab2",#N/A,FALSE,"P"}</definedName>
    <definedName name="ima" localSheetId="15">#REF!</definedName>
    <definedName name="ima">#REF!</definedName>
    <definedName name="IN1_" localSheetId="15">#REF!</definedName>
    <definedName name="IN1_">#REF!</definedName>
    <definedName name="IN2_" localSheetId="15">#REF!</definedName>
    <definedName name="IN2_">#REF!</definedName>
    <definedName name="INB">[15]B!$K$6:$T$6</definedName>
    <definedName name="INC">[15]C!$H$6:$I$6</definedName>
    <definedName name="ind" localSheetId="15">#REF!</definedName>
    <definedName name="ind">#REF!</definedName>
    <definedName name="INECEL" localSheetId="15">#REF!</definedName>
    <definedName name="INECEL">#REF!</definedName>
    <definedName name="inflation" localSheetId="15" hidden="1">[28]TAB34!#REF!</definedName>
    <definedName name="inflation" hidden="1">[28]TAB34!#REF!</definedName>
    <definedName name="INPUT_2" localSheetId="15">[1]Input!#REF!</definedName>
    <definedName name="INPUT_2">[1]Input!#REF!</definedName>
    <definedName name="INPUT_4" localSheetId="15">[1]Input!#REF!</definedName>
    <definedName name="INPUT_4">[1]Input!#REF!</definedName>
    <definedName name="jj" hidden="1">{"Riqfin97",#N/A,FALSE,"Tran";"Riqfinpro",#N/A,FALSE,"Tran"}</definedName>
    <definedName name="jjj" localSheetId="15" hidden="1">[29]M!#REF!</definedName>
    <definedName name="jjj" hidden="1">[29]M!#REF!</definedName>
    <definedName name="jjjjjj" localSheetId="15" hidden="1">'[26]J(Priv.Cap)'!#REF!</definedName>
    <definedName name="jjjjjj" hidden="1">'[26]J(Priv.Cap)'!#REF!</definedName>
    <definedName name="kk" hidden="1">{"Tab1",#N/A,FALSE,"P";"Tab2",#N/A,FALSE,"P"}</definedName>
    <definedName name="kkk" hidden="1">{"Tab1",#N/A,FALSE,"P";"Tab2",#N/A,FALSE,"P"}</definedName>
    <definedName name="kkkk" localSheetId="15" hidden="1">[30]M!#REF!</definedName>
    <definedName name="kkkk" hidden="1">[30]M!#REF!</definedName>
    <definedName name="Konto" localSheetId="15">#REF!</definedName>
    <definedName name="Konto">#REF!</definedName>
    <definedName name="kumul1" localSheetId="15">#REF!</definedName>
    <definedName name="kumul1">#REF!</definedName>
    <definedName name="kumul2" localSheetId="15">#REF!</definedName>
    <definedName name="kumul2">#REF!</definedName>
    <definedName name="kvart1" localSheetId="15">#REF!</definedName>
    <definedName name="kvart1">#REF!</definedName>
    <definedName name="kvart2" localSheetId="15">#REF!</definedName>
    <definedName name="kvart2">#REF!</definedName>
    <definedName name="kvart3" localSheetId="15">#REF!</definedName>
    <definedName name="kvart3">#REF!</definedName>
    <definedName name="kvart4" localSheetId="15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localSheetId="15" hidden="1">[29]M!#REF!</definedName>
    <definedName name="llll" hidden="1">[29]M!#REF!</definedName>
    <definedName name="ls">[22]LS!$A:$E</definedName>
    <definedName name="LUR">#N/A</definedName>
    <definedName name="Malaysia" localSheetId="15">#REF!</definedName>
    <definedName name="Malaysia">#REF!</definedName>
    <definedName name="MCV">#N/A</definedName>
    <definedName name="MCV_B">#N/A</definedName>
    <definedName name="MCV_B1" localSheetId="15">'[13]WEO-BOP'!#REF!</definedName>
    <definedName name="MCV_B1">'[13]WEO-BOP'!#REF!</definedName>
    <definedName name="MCV_D">#N/A</definedName>
    <definedName name="MCV_N">#N/A</definedName>
    <definedName name="MCV_T">#N/A</definedName>
    <definedName name="MENORES" localSheetId="15">#REF!</definedName>
    <definedName name="MENORES">#REF!</definedName>
    <definedName name="mesec1" localSheetId="15">#REF!</definedName>
    <definedName name="mesec1">#REF!</definedName>
    <definedName name="mesec2" localSheetId="15">#REF!</definedName>
    <definedName name="mesec2">#REF!</definedName>
    <definedName name="mf" hidden="1">{"Tab1",#N/A,FALSE,"P";"Tab2",#N/A,FALSE,"P"}</definedName>
    <definedName name="MFISCAL" localSheetId="15">'[3]Annual Raw Data'!#REF!</definedName>
    <definedName name="MFISCAL">'[3]Annual Raw Data'!#REF!</definedName>
    <definedName name="mflowsa" localSheetId="15">[9]!mflowsa</definedName>
    <definedName name="mflowsa">[9]!mflowsa</definedName>
    <definedName name="mflowsq" localSheetId="15">[9]!mflowsq</definedName>
    <definedName name="mflowsq">[9]!mflowsq</definedName>
    <definedName name="MICRO" localSheetId="15">#REF!</definedName>
    <definedName name="MICRO">#REF!</definedName>
    <definedName name="MISC3" localSheetId="15">#REF!</definedName>
    <definedName name="MISC3">#REF!</definedName>
    <definedName name="MISC4" localSheetId="15">[1]OUTPUT!#REF!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 localSheetId="15">#REF!</definedName>
    <definedName name="MON_SM">#REF!</definedName>
    <definedName name="MONF_SM" localSheetId="15">#REF!</definedName>
    <definedName name="MONF_SM">#REF!</definedName>
    <definedName name="MONTH">[5]REER!$D$140:$E$199</definedName>
    <definedName name="mstocksa" localSheetId="15">[9]!mstocksa</definedName>
    <definedName name="mstocksa">[9]!mstocksa</definedName>
    <definedName name="mstocksq" localSheetId="15">[9]!mstocksq</definedName>
    <definedName name="mstocksq">[9]!mstocksq</definedName>
    <definedName name="Municipios" localSheetId="15">#REF!</definedName>
    <definedName name="Municipios">#REF!</definedName>
    <definedName name="NACTCURRENT" localSheetId="15">#REF!</definedName>
    <definedName name="NACTCURRENT">#REF!</definedName>
    <definedName name="nam1out" localSheetId="15">#REF!</definedName>
    <definedName name="nam1out">#REF!</definedName>
    <definedName name="nam2in" localSheetId="15">#REF!</definedName>
    <definedName name="nam2in">#REF!</definedName>
    <definedName name="nam2out" localSheetId="15">#REF!</definedName>
    <definedName name="nam2out">#REF!</definedName>
    <definedName name="NAMB">[5]REER!$AY$143:$BB$143</definedName>
    <definedName name="namcr" localSheetId="15">'[2]Tab ann curr'!#REF!</definedName>
    <definedName name="namcr">'[2]Tab ann curr'!#REF!</definedName>
    <definedName name="namcs" localSheetId="15">'[2]Tab ann cst'!#REF!</definedName>
    <definedName name="namcs">'[2]Tab ann cst'!#REF!</definedName>
    <definedName name="name_AD">[18]Sheet1!$A$20</definedName>
    <definedName name="name_EXP">[18]Sheet1!$N$54:$N$71</definedName>
    <definedName name="name_FISC" localSheetId="15">#REF!</definedName>
    <definedName name="name_FISC">#REF!</definedName>
    <definedName name="nameIntLiq" localSheetId="15">#REF!</definedName>
    <definedName name="nameIntLiq">#REF!</definedName>
    <definedName name="nameMoney" localSheetId="15">#REF!</definedName>
    <definedName name="nameMoney">#REF!</definedName>
    <definedName name="nameRATES" localSheetId="15">#REF!</definedName>
    <definedName name="nameRATES">#REF!</definedName>
    <definedName name="nameRAWQ" localSheetId="15">'[19]Raw Data'!#REF!</definedName>
    <definedName name="nameRAWQ">'[19]Raw Data'!#REF!</definedName>
    <definedName name="nameReal" localSheetId="15">#REF!</definedName>
    <definedName name="nameReal">#REF!</definedName>
    <definedName name="names" localSheetId="15">#REF!</definedName>
    <definedName name="names">#REF!</definedName>
    <definedName name="NAMES_fidr_r" localSheetId="15">[17]monthly!#REF!</definedName>
    <definedName name="NAMES_fidr_r">[17]monthly!#REF!</definedName>
    <definedName name="names_figb_r" localSheetId="15">[17]monthly!#REF!</definedName>
    <definedName name="names_figb_r">[17]monthly!#REF!</definedName>
    <definedName name="names_w" localSheetId="15">#REF!</definedName>
    <definedName name="names_w">#REF!</definedName>
    <definedName name="names1in" localSheetId="15">#REF!</definedName>
    <definedName name="names1in">#REF!</definedName>
    <definedName name="NAMESB" localSheetId="15">#REF!</definedName>
    <definedName name="NAMESB">#REF!</definedName>
    <definedName name="namesc" localSheetId="15">#REF!</definedName>
    <definedName name="namesc">#REF!</definedName>
    <definedName name="NAMESG" localSheetId="15">#REF!</definedName>
    <definedName name="NAMESG">#REF!</definedName>
    <definedName name="namesm" localSheetId="15">#REF!</definedName>
    <definedName name="namesm">#REF!</definedName>
    <definedName name="NAMESQ" localSheetId="15">#REF!</definedName>
    <definedName name="NAMESQ">#REF!</definedName>
    <definedName name="namesr" localSheetId="15">#REF!</definedName>
    <definedName name="namesr">#REF!</definedName>
    <definedName name="namestran">[15]transfer!$C$1:$O$1</definedName>
    <definedName name="namgdp" localSheetId="15">#REF!</definedName>
    <definedName name="namgdp">#REF!</definedName>
    <definedName name="NAMIN" localSheetId="15">#REF!</definedName>
    <definedName name="NAMIN">#REF!</definedName>
    <definedName name="namin1">[5]REER!$F$1:$BP$1</definedName>
    <definedName name="namin2">[5]REER!$F$138:$AA$138</definedName>
    <definedName name="namind" localSheetId="15">'[2]work Q real'!#REF!</definedName>
    <definedName name="namind">'[2]work Q real'!#REF!</definedName>
    <definedName name="naminm" localSheetId="15">#REF!</definedName>
    <definedName name="naminm">#REF!</definedName>
    <definedName name="naminq" localSheetId="15">#REF!</definedName>
    <definedName name="naminq">#REF!</definedName>
    <definedName name="namm" localSheetId="15">#REF!</definedName>
    <definedName name="namm">#REF!</definedName>
    <definedName name="NAMOUT" localSheetId="15">#REF!</definedName>
    <definedName name="NAMOUT">#REF!</definedName>
    <definedName name="namout1">[5]REER!$F$2:$AA$2</definedName>
    <definedName name="namoutm" localSheetId="15">#REF!</definedName>
    <definedName name="namoutm">#REF!</definedName>
    <definedName name="namoutq" localSheetId="15">#REF!</definedName>
    <definedName name="namoutq">#REF!</definedName>
    <definedName name="namprofit">[5]C!$O$1:$Z$1</definedName>
    <definedName name="namq" localSheetId="15">#REF!</definedName>
    <definedName name="namq">#REF!</definedName>
    <definedName name="namq1" localSheetId="15">#REF!</definedName>
    <definedName name="namq1">#REF!</definedName>
    <definedName name="namq2" localSheetId="15">#REF!</definedName>
    <definedName name="namq2">#REF!</definedName>
    <definedName name="namreer">[5]REER!$AY$143:$BF$143</definedName>
    <definedName name="namsgdp" localSheetId="15">#REF!</definedName>
    <definedName name="namsgdp">#REF!</definedName>
    <definedName name="namtin" localSheetId="15">#REF!</definedName>
    <definedName name="namtin">#REF!</definedName>
    <definedName name="namtout" localSheetId="15">#REF!</definedName>
    <definedName name="namtout">#REF!</definedName>
    <definedName name="namulc">[5]REER!$BI$1:$BP$1</definedName>
    <definedName name="_xlnm.Print_Titles" localSheetId="15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EER">[5]REER!$AY$144:$AY$206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15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 localSheetId="15">#REF!</definedName>
    <definedName name="NOMINAL">#REF!</definedName>
    <definedName name="NTDD_RG">[0]!NTDD_RG</definedName>
    <definedName name="NX">#N/A</definedName>
    <definedName name="NX_R">#N/A</definedName>
    <definedName name="NXG_RG">#N/A</definedName>
    <definedName name="obce">'[31]NOVA legislativa'!$M$2</definedName>
    <definedName name="_xlnm.Print_Area">#N/A</definedName>
    <definedName name="Odh" localSheetId="15">#REF!</definedName>
    <definedName name="Odh">#REF!</definedName>
    <definedName name="oo" hidden="1">{"Riqfin97",#N/A,FALSE,"Tran";"Riqfinpro",#N/A,FALSE,"Tran"}</definedName>
    <definedName name="ooo" hidden="1">{"Tab1",#N/A,FALSE,"P";"Tab2",#N/A,FALSE,"P"}</definedName>
    <definedName name="OS2015_new" localSheetId="15">#REF!</definedName>
    <definedName name="OS2015_new">#REF!</definedName>
    <definedName name="other" localSheetId="15">#REF!</definedName>
    <definedName name="other">#REF!</definedName>
    <definedName name="Otras_Residuales" localSheetId="15">#REF!</definedName>
    <definedName name="Otras_Residuales">#REF!</definedName>
    <definedName name="out">[32]output!$A$3:$P$128</definedName>
    <definedName name="OUTB">[15]B!$D$6:$H$6</definedName>
    <definedName name="outc">[15]C!$C$6:$D$6</definedName>
    <definedName name="output" localSheetId="15">#REF!</definedName>
    <definedName name="output">#REF!</definedName>
    <definedName name="output_projections">[33]projections!$A$3:$R$108</definedName>
    <definedName name="output1">[12]output!$A$1:$J$122</definedName>
    <definedName name="p" hidden="1">{"Riqfin97",#N/A,FALSE,"Tran";"Riqfinpro",#N/A,FALSE,"Tran"}</definedName>
    <definedName name="Page_4" localSheetId="15">#REF!</definedName>
    <definedName name="Page_4">#REF!</definedName>
    <definedName name="page2" localSheetId="15">#REF!</definedName>
    <definedName name="page2">#REF!</definedName>
    <definedName name="pata" hidden="1">{"Tab1",#N/A,FALSE,"P";"Tab2",#N/A,FALSE,"P"}</definedName>
    <definedName name="PCPIG">#N/A</definedName>
    <definedName name="Petroecuador" localSheetId="15">#REF!</definedName>
    <definedName name="Petroecuador">#REF!</definedName>
    <definedName name="pchar00memu.m" localSheetId="15">[17]monthly!#REF!</definedName>
    <definedName name="pchar00memu.m">[17]monthly!#REF!</definedName>
    <definedName name="podatki" localSheetId="15">#REF!</definedName>
    <definedName name="podatki">#REF!</definedName>
    <definedName name="Ports" localSheetId="15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15">#REF!</definedName>
    <definedName name="pri">#REF!</definedName>
    <definedName name="Print" localSheetId="15">#REF!</definedName>
    <definedName name="Print">#REF!</definedName>
    <definedName name="PRINT1" localSheetId="15">[34]Index!#REF!</definedName>
    <definedName name="PRINT1">[34]Index!#REF!</definedName>
    <definedName name="PRINT2" localSheetId="15">[34]Index!#REF!</definedName>
    <definedName name="PRINT2">[34]Index!#REF!</definedName>
    <definedName name="PRINT3" localSheetId="15">[34]Index!#REF!</definedName>
    <definedName name="PRINT3">[34]Index!#REF!</definedName>
    <definedName name="PrintThis_Links">[24]Links!$A$1:$F$33</definedName>
    <definedName name="profit">[5]C!$O$1:$T$1</definedName>
    <definedName name="prorač">[35]Prorač!$1:$1048576</definedName>
    <definedName name="Q6_" localSheetId="15">#REF!</definedName>
    <definedName name="Q6_">#REF!</definedName>
    <definedName name="QFISCAL" localSheetId="15">'[3]Quarterly Raw Data'!#REF!</definedName>
    <definedName name="QFISCAL">'[3]Quarterly Raw Data'!#REF!</definedName>
    <definedName name="qq" localSheetId="15" hidden="1">'[27]J(Priv.Cap)'!#REF!</definedName>
    <definedName name="qq" hidden="1">'[27]J(Priv.Cap)'!#REF!</definedName>
    <definedName name="qtab_35" localSheetId="15">'[36]i1-CA'!#REF!</definedName>
    <definedName name="qtab_35">'[36]i1-CA'!#REF!</definedName>
    <definedName name="QTAB7" localSheetId="15">'[3]Quarterly MacroFlow'!#REF!</definedName>
    <definedName name="QTAB7">'[3]Quarterly MacroFlow'!#REF!</definedName>
    <definedName name="QTAB7A" localSheetId="15">'[3]Quarterly MacroFlow'!#REF!</definedName>
    <definedName name="QTAB7A">'[3]Quarterly MacroFlow'!#REF!</definedName>
    <definedName name="quest1" localSheetId="15">#REF!</definedName>
    <definedName name="quest1">#REF!</definedName>
    <definedName name="quest2" localSheetId="15">#REF!</definedName>
    <definedName name="quest2">#REF!</definedName>
    <definedName name="quest3" localSheetId="15">#REF!</definedName>
    <definedName name="quest3">#REF!</definedName>
    <definedName name="quest4" localSheetId="15">#REF!</definedName>
    <definedName name="quest4">#REF!</definedName>
    <definedName name="quest5" localSheetId="15">#REF!</definedName>
    <definedName name="quest5">#REF!</definedName>
    <definedName name="quest6" localSheetId="15">#REF!</definedName>
    <definedName name="quest6">#REF!</definedName>
    <definedName name="quest7" localSheetId="15">#REF!</definedName>
    <definedName name="quest7">#REF!</definedName>
    <definedName name="QW" localSheetId="15">#REF!</definedName>
    <definedName name="QW">#REF!</definedName>
    <definedName name="REAL" localSheetId="15">#REF!</definedName>
    <definedName name="REAL">#REF!</definedName>
    <definedName name="REALANNUAL" localSheetId="15">#REF!</definedName>
    <definedName name="REALANNUAL">#REF!</definedName>
    <definedName name="realizacia">[37]Sheet1!$A$1:$I$406</definedName>
    <definedName name="realizacija">[37]Sheet1!$A$1:$I$406</definedName>
    <definedName name="REALNACT" localSheetId="15">#REF!</definedName>
    <definedName name="REALNACT">#REF!</definedName>
    <definedName name="red_26" localSheetId="15">#REF!</definedName>
    <definedName name="red_26">#REF!</definedName>
    <definedName name="red_33" localSheetId="15">#REF!</definedName>
    <definedName name="red_33">#REF!</definedName>
    <definedName name="red_34" localSheetId="15">#REF!</definedName>
    <definedName name="red_34">#REF!</definedName>
    <definedName name="red_35" localSheetId="15">#REF!</definedName>
    <definedName name="red_35">#REF!</definedName>
    <definedName name="REDTbl3" localSheetId="15">#REF!</definedName>
    <definedName name="REDTbl3">#REF!</definedName>
    <definedName name="REDTbl4" localSheetId="15">#REF!</definedName>
    <definedName name="REDTbl4">#REF!</definedName>
    <definedName name="REDTbl5" localSheetId="15">#REF!</definedName>
    <definedName name="REDTbl5">#REF!</definedName>
    <definedName name="REDTbl6" localSheetId="15">#REF!</definedName>
    <definedName name="REDTbl6">#REF!</definedName>
    <definedName name="REDTbl7" localSheetId="15">#REF!</definedName>
    <definedName name="REDTbl7">#REF!</definedName>
    <definedName name="REERCPI">[5]REER!$AZ$144:$AZ$206</definedName>
    <definedName name="REERPPI">[5]REER!$BB$144:$BB$206</definedName>
    <definedName name="REGISTERALL" localSheetId="15">#REF!</definedName>
    <definedName name="REGISTERALL">#REF!</definedName>
    <definedName name="RGDPA" localSheetId="15">#REF!</definedName>
    <definedName name="RGDPA">#REF!</definedName>
    <definedName name="RgFdPartCsource" localSheetId="15">#REF!</definedName>
    <definedName name="RgFdPartCsource">#REF!</definedName>
    <definedName name="RgFdPartEseries" localSheetId="15">#REF!</definedName>
    <definedName name="RgFdPartEseries">#REF!</definedName>
    <definedName name="RgFdPartEsource" localSheetId="15">#REF!</definedName>
    <definedName name="RgFdPartEsource">#REF!</definedName>
    <definedName name="RgFdReptCSeries" localSheetId="15">#REF!</definedName>
    <definedName name="RgFdReptCSeries">#REF!</definedName>
    <definedName name="RgFdReptCsource" localSheetId="15">#REF!</definedName>
    <definedName name="RgFdReptCsource">#REF!</definedName>
    <definedName name="RgFdReptEseries" localSheetId="15">#REF!</definedName>
    <definedName name="RgFdReptEseries">#REF!</definedName>
    <definedName name="RgFdReptEsource" localSheetId="15">#REF!</definedName>
    <definedName name="RgFdReptEsource">#REF!</definedName>
    <definedName name="RgFdSAMethod" localSheetId="15">#REF!</definedName>
    <definedName name="RgFdSAMethod">#REF!</definedName>
    <definedName name="RgFdTbBper" localSheetId="15">#REF!</definedName>
    <definedName name="RgFdTbBper">#REF!</definedName>
    <definedName name="RgFdTbCreate" localSheetId="15">#REF!</definedName>
    <definedName name="RgFdTbCreate">#REF!</definedName>
    <definedName name="RgFdTbEper" localSheetId="15">#REF!</definedName>
    <definedName name="RgFdTbEper">#REF!</definedName>
    <definedName name="RGFdTbFoot" localSheetId="15">#REF!</definedName>
    <definedName name="RGFdTbFoot">#REF!</definedName>
    <definedName name="RgFdTbFreq" localSheetId="15">#REF!</definedName>
    <definedName name="RgFdTbFreq">#REF!</definedName>
    <definedName name="RgFdTbFreqVal" localSheetId="15">#REF!</definedName>
    <definedName name="RgFdTbFreqVal">#REF!</definedName>
    <definedName name="RgFdTbSendto" localSheetId="15">#REF!</definedName>
    <definedName name="RgFdTbSendto">#REF!</definedName>
    <definedName name="RgFdWgtMethod" localSheetId="15">#REF!</definedName>
    <definedName name="RgFdWgtMethod">#REF!</definedName>
    <definedName name="RGSPA" localSheetId="15">#REF!</definedName>
    <definedName name="RGSPA">#REF!</definedName>
    <definedName name="rngBefore">[24]Main!$AB$26</definedName>
    <definedName name="rngDepartmentDrive">[24]Main!$AB$23</definedName>
    <definedName name="rngEMailAddress">[24]Main!$AB$20</definedName>
    <definedName name="rngErrorSort">[24]ErrCheck!$A$4</definedName>
    <definedName name="rngLastSave">[24]Main!$G$19</definedName>
    <definedName name="rngLastSent">[24]Main!$G$18</definedName>
    <definedName name="rngLastUpdate">[24]Links!$D$2</definedName>
    <definedName name="rngNeedsUpdate">[24]Links!$E$2</definedName>
    <definedName name="rngNews">[24]Main!$AB$27</definedName>
    <definedName name="rngQuestChecked">[24]ErrCheck!$A$3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ULCPPI">[5]C!$O$9:$O$71</definedName>
    <definedName name="SECTORS" localSheetId="15">#REF!</definedName>
    <definedName name="SECTORS">#REF!</definedName>
    <definedName name="seitable">'[38]Sel. Ind. Tbl'!$A$3:$G$75</definedName>
    <definedName name="SprejetiProracun" localSheetId="15">#REF!</definedName>
    <definedName name="SprejetiProracun">#REF!</definedName>
    <definedName name="SR_3" localSheetId="15">#REF!</definedName>
    <definedName name="SR_3">#REF!</definedName>
    <definedName name="SR_5" localSheetId="15">#REF!</definedName>
    <definedName name="SR_5">#REF!</definedName>
    <definedName name="SS">[39]IMATA!$B$45:$B$108</definedName>
    <definedName name="T1.13" localSheetId="15">#REF!</definedName>
    <definedName name="T1.13">#REF!</definedName>
    <definedName name="t2q" localSheetId="15">#REF!</definedName>
    <definedName name="t2q">#REF!</definedName>
    <definedName name="TAB1A" localSheetId="15">#REF!</definedName>
    <definedName name="TAB1A">#REF!</definedName>
    <definedName name="TAB1CK" localSheetId="15">#REF!</definedName>
    <definedName name="TAB1CK">#REF!</definedName>
    <definedName name="Tab25a" localSheetId="15">#REF!</definedName>
    <definedName name="Tab25a">#REF!</definedName>
    <definedName name="Tab25b" localSheetId="15">#REF!</definedName>
    <definedName name="Tab25b">#REF!</definedName>
    <definedName name="TAB2A" localSheetId="15">#REF!</definedName>
    <definedName name="TAB2A">#REF!</definedName>
    <definedName name="TAB5A" localSheetId="15">#REF!</definedName>
    <definedName name="TAB5A">#REF!</definedName>
    <definedName name="TAB6A" localSheetId="15">'[3]Annual Tables'!#REF!</definedName>
    <definedName name="TAB6A">'[3]Annual Tables'!#REF!</definedName>
    <definedName name="TAB6B" localSheetId="15">'[3]Annual Tables'!#REF!</definedName>
    <definedName name="TAB6B">'[3]Annual Tables'!#REF!</definedName>
    <definedName name="TAB6C" localSheetId="15">#REF!</definedName>
    <definedName name="TAB6C">#REF!</definedName>
    <definedName name="TAB7A" localSheetId="15">#REF!</definedName>
    <definedName name="TAB7A">#REF!</definedName>
    <definedName name="tabC1" localSheetId="15">#REF!</definedName>
    <definedName name="tabC1">#REF!</definedName>
    <definedName name="tabC2" localSheetId="15">#REF!</definedName>
    <definedName name="tabC2">#REF!</definedName>
    <definedName name="Tabela_6a" localSheetId="15">#REF!</definedName>
    <definedName name="Tabela_6a">#REF!</definedName>
    <definedName name="tabela3a" localSheetId="15">'[40]Table 1'!#REF!</definedName>
    <definedName name="tabela3a">'[40]Table 1'!#REF!</definedName>
    <definedName name="Tabelaxx" localSheetId="15">#REF!</definedName>
    <definedName name="Tabelaxx">#REF!</definedName>
    <definedName name="tabF" localSheetId="15">#REF!</definedName>
    <definedName name="tabF">#REF!</definedName>
    <definedName name="tabH" localSheetId="15">#REF!</definedName>
    <definedName name="tabH">#REF!</definedName>
    <definedName name="tabI" localSheetId="15">#REF!</definedName>
    <definedName name="tabI">#REF!</definedName>
    <definedName name="Table__47">[41]RED47!$A$1:$I$53</definedName>
    <definedName name="Table_2._Country_X___Public_Sector_Financing_1" localSheetId="15">#REF!</definedName>
    <definedName name="Table_2._Country_X___Public_Sector_Financing_1">#REF!</definedName>
    <definedName name="Table_4SR" localSheetId="15">#REF!</definedName>
    <definedName name="Table_4SR">#REF!</definedName>
    <definedName name="Table_debt">[42]Table!$A$3:$AB$73</definedName>
    <definedName name="TABLE1" localSheetId="15">#REF!</definedName>
    <definedName name="TABLE1">#REF!</definedName>
    <definedName name="Table1printarea" localSheetId="15">#REF!</definedName>
    <definedName name="Table1printarea">#REF!</definedName>
    <definedName name="table30" localSheetId="15">#REF!</definedName>
    <definedName name="table30">#REF!</definedName>
    <definedName name="TABLE31" localSheetId="15">#REF!</definedName>
    <definedName name="TABLE31">#REF!</definedName>
    <definedName name="TABLE32" localSheetId="15">#REF!</definedName>
    <definedName name="TABLE32">#REF!</definedName>
    <definedName name="TABLE33" localSheetId="15">#REF!</definedName>
    <definedName name="TABLE33">#REF!</definedName>
    <definedName name="TABLE4" localSheetId="15">#REF!</definedName>
    <definedName name="TABLE4">#REF!</definedName>
    <definedName name="table6" localSheetId="15">#REF!</definedName>
    <definedName name="table6">#REF!</definedName>
    <definedName name="table9" localSheetId="15">#REF!</definedName>
    <definedName name="table9">#REF!</definedName>
    <definedName name="TAME" localSheetId="15">#REF!</definedName>
    <definedName name="TAME">#REF!</definedName>
    <definedName name="Tbl_GFN">[42]Table_GEF!$B$2:$T$53</definedName>
    <definedName name="tblChecks">[24]ErrCheck!$A$3:$E$5</definedName>
    <definedName name="tblLinks">[24]Links!$A$4:$F$33</definedName>
    <definedName name="TEMP" localSheetId="15">[43]Data!#REF!</definedName>
    <definedName name="TEMP">[43]Data!#REF!</definedName>
    <definedName name="TMG_D">[14]Q5!$E$23:$AH$23</definedName>
    <definedName name="TMGO">#N/A</definedName>
    <definedName name="TOWEO" localSheetId="15">#REF!</definedName>
    <definedName name="TOWEO">#REF!</definedName>
    <definedName name="TRADE3" localSheetId="15">[1]Trade!#REF!</definedName>
    <definedName name="TRADE3">[1]Trade!#REF!</definedName>
    <definedName name="trans" localSheetId="15">#REF!</definedName>
    <definedName name="trans">#REF!</definedName>
    <definedName name="Transfer_check" localSheetId="15">#REF!</definedName>
    <definedName name="Transfer_check">#REF!</definedName>
    <definedName name="TRANSNAVE" localSheetId="15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localSheetId="15" hidden="1">[29]M!#REF!</definedName>
    <definedName name="ttttt" hidden="1">[29]M!#REF!</definedName>
    <definedName name="TTTTTTTTTTTT">[0]!TTTTTTTTTTTT</definedName>
    <definedName name="TXG_D">#N/A</definedName>
    <definedName name="TXGO">#N/A</definedName>
    <definedName name="u163lnulcm_x_et.m" localSheetId="15">[17]monthly!#REF!</definedName>
    <definedName name="u163lnulcm_x_et.m">[17]monthly!#REF!</definedName>
    <definedName name="ULC_CZ">[5]REER!$BU$144:$BU$206</definedName>
    <definedName name="ULC_PART">[5]REER!$BR$144:$BR$206</definedName>
    <definedName name="Universities" localSheetId="15">#REF!</definedName>
    <definedName name="Universities">#REF!</definedName>
    <definedName name="Uruguay">'[44]PDR vulnerability table'!$A$3:$E$65</definedName>
    <definedName name="USERNAME" localSheetId="15">#REF!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[0]!UUUUUUUUUUU</definedName>
    <definedName name="ValidationList" localSheetId="15">#REF!</definedName>
    <definedName name="ValidationList">#REF!</definedName>
    <definedName name="VeljavniProracun" localSheetId="15">#REF!</definedName>
    <definedName name="VeljavniProracun">#REF!</definedName>
    <definedName name="Venezuela" localSheetId="15">#REF!</definedName>
    <definedName name="Venezuela">#REF!</definedName>
    <definedName name="VUC">'[31]NOVA legislativa'!$M$3</definedName>
    <definedName name="vv" hidden="1">{"Tab1",#N/A,FALSE,"P";"Tab2",#N/A,FALSE,"P"}</definedName>
    <definedName name="vvv" hidden="1">{"Tab1",#N/A,FALSE,"P";"Tab2",#N/A,FALSE,"P"}</definedName>
    <definedName name="we11pcpi.m" localSheetId="15">[17]monthly!#REF!</definedName>
    <definedName name="we11pcpi.m">[17]monthly!#REF!</definedName>
    <definedName name="wrn.Program." hidden="1">{"Tab1",#N/A,FALSE,"P";"Tab2",#N/A,FALSE,"P"}</definedName>
    <definedName name="wrn.Riqfin." hidden="1">{"Riqfin97",#N/A,FALSE,"Tran";"Riqfinpro",#N/A,FALSE,"Tran"}</definedName>
    <definedName name="ww" localSheetId="15" hidden="1">[29]M!#REF!</definedName>
    <definedName name="ww" hidden="1">[29]M!#REF!</definedName>
    <definedName name="www" hidden="1">{"Riqfin97",#N/A,FALSE,"Tran";"Riqfinpro",#N/A,FALSE,"Tran"}</definedName>
    <definedName name="XR">[5]REER!$AT$140:$BA$199</definedName>
    <definedName name="xx" hidden="1">{"Riqfin97",#N/A,FALSE,"Tran";"Riqfinpro",#N/A,FALSE,"Tran"}</definedName>
    <definedName name="xxWRS_1" localSheetId="15">#REF!</definedName>
    <definedName name="xxWRS_1">#REF!</definedName>
    <definedName name="xxWRS_10" localSheetId="15">#REF!</definedName>
    <definedName name="xxWRS_10">#REF!</definedName>
    <definedName name="xxWRS_11" localSheetId="15">#REF!</definedName>
    <definedName name="xxWRS_11">#REF!</definedName>
    <definedName name="xxWRS_12" localSheetId="15">#REF!</definedName>
    <definedName name="xxWRS_12">#REF!</definedName>
    <definedName name="xxWRS_2" localSheetId="15">#REF!</definedName>
    <definedName name="xxWRS_2">#REF!</definedName>
    <definedName name="xxWRS_6" localSheetId="15">#REF!</definedName>
    <definedName name="xxWRS_6">#REF!</definedName>
    <definedName name="xxWRS_7" localSheetId="15">#REF!</definedName>
    <definedName name="xxWRS_7">#REF!</definedName>
    <definedName name="xxWRS_8" localSheetId="15">#REF!</definedName>
    <definedName name="xxWRS_8">#REF!</definedName>
    <definedName name="xxWRS_9" localSheetId="15">#REF!</definedName>
    <definedName name="xxWRS_9">#REF!</definedName>
    <definedName name="xxxx" hidden="1">{"Riqfin97",#N/A,FALSE,"Tran";"Riqfinpro",#N/A,FALSE,"Tran"}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95224721_0485_11D4_BFD1_00508B5F4DA4_.wvu.Cols" localSheetId="15" hidden="1">#REF!</definedName>
    <definedName name="Z_95224721_0485_11D4_BFD1_00508B5F4DA4_.wvu.Cols" hidden="1">#REF!</definedName>
    <definedName name="zpiz">[22]ZPIZ!$A:$F</definedName>
    <definedName name="zz" hidden="1">{"Tab1",#N/A,FALSE,"P";"Tab2",#N/A,FALSE,"P"}</definedName>
    <definedName name="zzzs">[22]ZZZS!$A:$E</definedName>
  </definedNames>
  <calcPr calcId="162913"/>
</workbook>
</file>

<file path=xl/calcChain.xml><?xml version="1.0" encoding="utf-8"?>
<calcChain xmlns="http://schemas.openxmlformats.org/spreadsheetml/2006/main">
  <c r="D41" i="6" l="1"/>
  <c r="D6" i="36"/>
  <c r="E6" i="36"/>
  <c r="F6" i="36"/>
  <c r="G6" i="36"/>
  <c r="C6" i="36"/>
  <c r="B6" i="36"/>
  <c r="E6" i="6"/>
  <c r="F6" i="6"/>
  <c r="G6" i="6"/>
  <c r="H6" i="6"/>
  <c r="H40" i="6" l="1"/>
  <c r="G40" i="6"/>
  <c r="F40" i="6"/>
  <c r="E40" i="6"/>
  <c r="D40" i="6"/>
  <c r="C40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35" i="6"/>
  <c r="G35" i="6"/>
  <c r="F35" i="6"/>
  <c r="E35" i="6"/>
  <c r="D35" i="6"/>
  <c r="C35" i="6"/>
  <c r="H25" i="6"/>
  <c r="G25" i="6"/>
  <c r="F25" i="6"/>
  <c r="E25" i="6"/>
  <c r="D25" i="6"/>
  <c r="C25" i="6"/>
  <c r="H23" i="6"/>
  <c r="G23" i="6"/>
  <c r="F23" i="6"/>
  <c r="E23" i="6"/>
  <c r="D23" i="6"/>
  <c r="C23" i="6"/>
  <c r="H22" i="6"/>
  <c r="G22" i="6"/>
  <c r="F22" i="6"/>
  <c r="E22" i="6"/>
  <c r="D22" i="6"/>
  <c r="C22" i="6"/>
  <c r="H20" i="6"/>
  <c r="G20" i="6"/>
  <c r="F20" i="6"/>
  <c r="E20" i="6"/>
  <c r="D20" i="6"/>
  <c r="C20" i="6"/>
  <c r="H19" i="6"/>
  <c r="G19" i="6"/>
  <c r="F19" i="6"/>
  <c r="E19" i="6"/>
  <c r="D19" i="6"/>
  <c r="C19" i="6"/>
  <c r="H9" i="6"/>
  <c r="G9" i="6"/>
  <c r="F9" i="6"/>
  <c r="E9" i="6"/>
  <c r="D9" i="6"/>
  <c r="C9" i="6"/>
  <c r="H8" i="6"/>
  <c r="G8" i="6"/>
  <c r="F8" i="6"/>
  <c r="E8" i="6"/>
  <c r="D8" i="6"/>
  <c r="C8" i="6"/>
  <c r="D6" i="6"/>
  <c r="C6" i="6"/>
  <c r="G7" i="36"/>
  <c r="F7" i="36"/>
  <c r="E7" i="36"/>
  <c r="D7" i="36"/>
  <c r="C7" i="36"/>
  <c r="B7" i="36"/>
  <c r="G5" i="36"/>
  <c r="F5" i="36"/>
  <c r="E5" i="36"/>
  <c r="D5" i="36"/>
  <c r="C5" i="36"/>
  <c r="B5" i="36"/>
  <c r="G4" i="36"/>
  <c r="F4" i="36"/>
  <c r="E4" i="36"/>
  <c r="D4" i="36"/>
  <c r="C4" i="36"/>
  <c r="B4" i="36"/>
  <c r="I41" i="82" l="1"/>
  <c r="I37" i="82"/>
  <c r="I36" i="82"/>
  <c r="I33" i="82"/>
  <c r="I31" i="82"/>
  <c r="I30" i="82"/>
  <c r="C27" i="82"/>
  <c r="I48" i="82"/>
  <c r="I47" i="82"/>
  <c r="I46" i="82"/>
  <c r="I44" i="82"/>
  <c r="I43" i="82"/>
  <c r="I40" i="82"/>
  <c r="I39" i="82"/>
  <c r="I38" i="82"/>
  <c r="I35" i="82"/>
  <c r="I27" i="82"/>
  <c r="C8" i="28" l="1"/>
  <c r="D8" i="28" l="1"/>
  <c r="E6" i="28"/>
  <c r="E9" i="28" s="1"/>
  <c r="F6" i="28"/>
  <c r="F9" i="28" s="1"/>
  <c r="G6" i="28"/>
  <c r="G9" i="28" s="1"/>
  <c r="D16" i="28"/>
  <c r="E16" i="28"/>
  <c r="F16" i="28"/>
  <c r="G16" i="28"/>
  <c r="C16" i="28"/>
  <c r="G13" i="39" l="1"/>
  <c r="F13" i="39"/>
  <c r="E13" i="39"/>
  <c r="D13" i="39"/>
  <c r="C13" i="39"/>
  <c r="C16" i="51" l="1"/>
  <c r="B19" i="51" l="1"/>
  <c r="C33" i="6" l="1"/>
  <c r="C32" i="6"/>
  <c r="C31" i="6"/>
  <c r="C30" i="6"/>
  <c r="C29" i="6"/>
  <c r="E29" i="6"/>
  <c r="F29" i="6"/>
  <c r="G29" i="6"/>
  <c r="H29" i="6"/>
  <c r="E30" i="6"/>
  <c r="F30" i="6"/>
  <c r="G30" i="6"/>
  <c r="H30" i="6"/>
  <c r="E31" i="6"/>
  <c r="F31" i="6"/>
  <c r="G31" i="6"/>
  <c r="H31" i="6"/>
  <c r="E32" i="6"/>
  <c r="F32" i="6"/>
  <c r="G32" i="6"/>
  <c r="H32" i="6"/>
  <c r="E33" i="6"/>
  <c r="F33" i="6"/>
  <c r="G33" i="6"/>
  <c r="H33" i="6"/>
  <c r="D33" i="6"/>
  <c r="D83" i="6" s="1"/>
  <c r="D32" i="6"/>
  <c r="D82" i="6" s="1"/>
  <c r="D31" i="6"/>
  <c r="D81" i="6" s="1"/>
  <c r="D30" i="6"/>
  <c r="D80" i="6" s="1"/>
  <c r="D29" i="6"/>
  <c r="D79" i="6" s="1"/>
  <c r="E28" i="6"/>
  <c r="E14" i="6"/>
  <c r="D5" i="28" s="1"/>
  <c r="F14" i="6"/>
  <c r="E5" i="28" s="1"/>
  <c r="G14" i="6"/>
  <c r="F5" i="28" s="1"/>
  <c r="H14" i="6"/>
  <c r="G5" i="28" s="1"/>
  <c r="D14" i="6"/>
  <c r="C14" i="6"/>
  <c r="F16" i="6"/>
  <c r="G16" i="6"/>
  <c r="H16" i="6"/>
  <c r="G5" i="6"/>
  <c r="F8" i="80" s="1"/>
  <c r="F20" i="80" s="1"/>
  <c r="H5" i="6"/>
  <c r="G8" i="80" s="1"/>
  <c r="G20" i="80" s="1"/>
  <c r="F5" i="6"/>
  <c r="E8" i="80" s="1"/>
  <c r="E20" i="80" s="1"/>
  <c r="E5" i="6"/>
  <c r="D8" i="80" s="1"/>
  <c r="D20" i="80" s="1"/>
  <c r="D5" i="6"/>
  <c r="C8" i="80" s="1"/>
  <c r="C20" i="80" s="1"/>
  <c r="C5" i="6"/>
  <c r="D56" i="6"/>
  <c r="D70" i="6"/>
  <c r="D72" i="6"/>
  <c r="D73" i="6"/>
  <c r="D11" i="6"/>
  <c r="D85" i="6"/>
  <c r="D86" i="6"/>
  <c r="D87" i="6"/>
  <c r="D88" i="6"/>
  <c r="D12" i="6"/>
  <c r="D62" i="6" s="1"/>
  <c r="D52" i="6"/>
  <c r="D71" i="6"/>
  <c r="D91" i="6"/>
  <c r="G28" i="6" l="1"/>
  <c r="G41" i="6"/>
  <c r="F28" i="6"/>
  <c r="F41" i="6"/>
  <c r="E41" i="6"/>
  <c r="H41" i="6"/>
  <c r="D55" i="6"/>
  <c r="C4" i="28"/>
  <c r="C9" i="39"/>
  <c r="D4" i="28"/>
  <c r="D9" i="39"/>
  <c r="D64" i="6"/>
  <c r="C5" i="28"/>
  <c r="E9" i="39"/>
  <c r="E4" i="28"/>
  <c r="G9" i="39"/>
  <c r="G4" i="28"/>
  <c r="F9" i="39"/>
  <c r="F4" i="28"/>
  <c r="D75" i="6"/>
  <c r="H28" i="6"/>
  <c r="D26" i="6"/>
  <c r="D76" i="6" s="1"/>
  <c r="C28" i="6"/>
  <c r="D34" i="6"/>
  <c r="D84" i="6" s="1"/>
  <c r="D28" i="6"/>
  <c r="D39" i="6" s="1"/>
  <c r="D89" i="6" s="1"/>
  <c r="D13" i="6"/>
  <c r="D69" i="6"/>
  <c r="D18" i="6"/>
  <c r="D68" i="6" s="1"/>
  <c r="D61" i="6"/>
  <c r="D90" i="6"/>
  <c r="D78" i="6" l="1"/>
  <c r="D24" i="6"/>
  <c r="D74" i="6" s="1"/>
  <c r="D15" i="6"/>
  <c r="D65" i="6" s="1"/>
  <c r="D63" i="6"/>
  <c r="E8" i="79" l="1"/>
  <c r="F8" i="79"/>
  <c r="G8" i="79"/>
  <c r="H8" i="79"/>
  <c r="D8" i="79"/>
  <c r="C8" i="79"/>
  <c r="B38" i="40" l="1"/>
  <c r="C38" i="40"/>
  <c r="D38" i="40"/>
  <c r="E38" i="40"/>
  <c r="F38" i="40"/>
  <c r="G38" i="40"/>
  <c r="D6" i="39"/>
  <c r="E6" i="39"/>
  <c r="F6" i="39"/>
  <c r="C6" i="39"/>
  <c r="D10" i="39" l="1"/>
  <c r="E10" i="39"/>
  <c r="F10" i="39"/>
  <c r="C10" i="39"/>
  <c r="E44" i="27"/>
  <c r="F44" i="27"/>
  <c r="G44" i="27"/>
  <c r="D59" i="6" l="1"/>
  <c r="D58" i="6"/>
  <c r="E11" i="6" l="1"/>
  <c r="F11" i="6"/>
  <c r="E4" i="35" s="1"/>
  <c r="G11" i="6"/>
  <c r="F4" i="35" s="1"/>
  <c r="H11" i="6"/>
  <c r="G4" i="35" s="1"/>
  <c r="C11" i="6"/>
  <c r="C12" i="6"/>
  <c r="H12" i="6" l="1"/>
  <c r="G5" i="35" s="1"/>
  <c r="H39" i="6"/>
  <c r="G12" i="6"/>
  <c r="F5" i="35" s="1"/>
  <c r="G39" i="6"/>
  <c r="F12" i="6"/>
  <c r="E5" i="35" s="1"/>
  <c r="F39" i="6"/>
  <c r="E12" i="6"/>
  <c r="E13" i="6" s="1"/>
  <c r="E15" i="6" s="1"/>
  <c r="E39" i="6"/>
  <c r="G18" i="6"/>
  <c r="F18" i="6"/>
  <c r="F24" i="6" s="1"/>
  <c r="E18" i="6"/>
  <c r="E24" i="6" s="1"/>
  <c r="G34" i="6"/>
  <c r="C34" i="6"/>
  <c r="G13" i="6"/>
  <c r="G15" i="6" s="1"/>
  <c r="H13" i="6"/>
  <c r="H15" i="6" s="1"/>
  <c r="F34" i="6"/>
  <c r="C13" i="6"/>
  <c r="C15" i="6" s="1"/>
  <c r="H34" i="6"/>
  <c r="E26" i="6"/>
  <c r="C18" i="6"/>
  <c r="C24" i="6" s="1"/>
  <c r="F26" i="6"/>
  <c r="E34" i="6"/>
  <c r="G26" i="6"/>
  <c r="G24" i="6"/>
  <c r="H26" i="6"/>
  <c r="H18" i="6"/>
  <c r="H24" i="6" s="1"/>
  <c r="C26" i="6"/>
  <c r="C39" i="6"/>
  <c r="F13" i="6" l="1"/>
  <c r="F15" i="6" s="1"/>
  <c r="B36" i="40"/>
  <c r="B37" i="40"/>
  <c r="B39" i="40"/>
  <c r="B41" i="40"/>
  <c r="B42" i="40"/>
  <c r="B43" i="40"/>
  <c r="B48" i="40"/>
  <c r="B8" i="40"/>
  <c r="B40" i="40" s="1"/>
  <c r="D17" i="28" l="1"/>
  <c r="C17" i="28"/>
  <c r="C18" i="28" l="1"/>
  <c r="D18" i="28"/>
  <c r="E26" i="84" l="1"/>
  <c r="D25" i="84" l="1"/>
  <c r="D24" i="84"/>
  <c r="E20" i="84"/>
  <c r="D20" i="84"/>
  <c r="D22" i="84" s="1"/>
  <c r="D6" i="84"/>
  <c r="E31" i="82"/>
  <c r="F31" i="82"/>
  <c r="G31" i="82"/>
  <c r="H31" i="82"/>
  <c r="E33" i="82"/>
  <c r="F33" i="82"/>
  <c r="G33" i="82"/>
  <c r="H33" i="82"/>
  <c r="E35" i="82"/>
  <c r="F35" i="82"/>
  <c r="G35" i="82"/>
  <c r="H35" i="82"/>
  <c r="E36" i="82"/>
  <c r="F36" i="82"/>
  <c r="G36" i="82"/>
  <c r="H36" i="82"/>
  <c r="E37" i="82"/>
  <c r="F37" i="82"/>
  <c r="G37" i="82"/>
  <c r="H37" i="82"/>
  <c r="E38" i="82"/>
  <c r="F38" i="82"/>
  <c r="G38" i="82"/>
  <c r="H38" i="82"/>
  <c r="E39" i="82"/>
  <c r="F39" i="82"/>
  <c r="G39" i="82"/>
  <c r="H39" i="82"/>
  <c r="E40" i="82"/>
  <c r="F40" i="82"/>
  <c r="G40" i="82"/>
  <c r="H40" i="82"/>
  <c r="E41" i="82"/>
  <c r="F41" i="82"/>
  <c r="G41" i="82"/>
  <c r="H41" i="82"/>
  <c r="E43" i="82"/>
  <c r="F43" i="82"/>
  <c r="G43" i="82"/>
  <c r="H43" i="82"/>
  <c r="E44" i="82"/>
  <c r="F44" i="82"/>
  <c r="G44" i="82"/>
  <c r="H44" i="82"/>
  <c r="E46" i="82"/>
  <c r="F46" i="82"/>
  <c r="G46" i="82"/>
  <c r="H46" i="82"/>
  <c r="E47" i="82"/>
  <c r="F47" i="82"/>
  <c r="G47" i="82"/>
  <c r="H47" i="82"/>
  <c r="E48" i="82"/>
  <c r="F48" i="82"/>
  <c r="G48" i="82"/>
  <c r="H48" i="82"/>
  <c r="E30" i="82"/>
  <c r="F30" i="82"/>
  <c r="G30" i="82"/>
  <c r="H30" i="82"/>
  <c r="H27" i="82"/>
  <c r="D3" i="80" l="1"/>
  <c r="E3" i="80"/>
  <c r="F3" i="80"/>
  <c r="G3" i="80"/>
  <c r="C3" i="80"/>
  <c r="H33" i="77" l="1"/>
  <c r="H34" i="77"/>
  <c r="H35" i="77"/>
  <c r="H26" i="77"/>
  <c r="H27" i="77"/>
  <c r="H28" i="77"/>
  <c r="H29" i="77"/>
  <c r="H30" i="77"/>
  <c r="H31" i="77"/>
  <c r="H23" i="77"/>
  <c r="H24" i="77"/>
  <c r="H21" i="77"/>
  <c r="C91" i="6" l="1"/>
  <c r="C55" i="6"/>
  <c r="E27" i="84"/>
  <c r="E22" i="84"/>
  <c r="E28" i="84" l="1"/>
  <c r="D11" i="84"/>
  <c r="E11" i="84"/>
  <c r="E6" i="84"/>
  <c r="F27" i="83"/>
  <c r="E27" i="83"/>
  <c r="D27" i="83"/>
  <c r="C27" i="83"/>
  <c r="E27" i="82"/>
  <c r="F27" i="82"/>
  <c r="G27" i="82"/>
  <c r="D27" i="82"/>
  <c r="B19" i="81"/>
  <c r="C19" i="81"/>
  <c r="D19" i="81"/>
  <c r="E19" i="81"/>
  <c r="F19" i="81"/>
  <c r="B21" i="81"/>
  <c r="C21" i="81"/>
  <c r="D21" i="81"/>
  <c r="B22" i="81"/>
  <c r="C22" i="81"/>
  <c r="D22" i="81"/>
  <c r="E22" i="81"/>
  <c r="F22" i="81"/>
  <c r="B24" i="81"/>
  <c r="C24" i="81"/>
  <c r="D24" i="81"/>
  <c r="E24" i="81"/>
  <c r="F24" i="81"/>
  <c r="B18" i="81"/>
  <c r="C18" i="51"/>
  <c r="B16" i="51"/>
  <c r="B17" i="51"/>
  <c r="B18" i="51"/>
  <c r="B35" i="40"/>
  <c r="B52" i="40"/>
  <c r="C8" i="40"/>
  <c r="D8" i="40"/>
  <c r="E8" i="40"/>
  <c r="F8" i="40"/>
  <c r="G8" i="40"/>
  <c r="D12" i="84" l="1"/>
  <c r="D27" i="84"/>
  <c r="D28" i="84" s="1"/>
  <c r="E12" i="84"/>
  <c r="C22" i="39"/>
  <c r="G25" i="28"/>
  <c r="C44" i="27"/>
  <c r="C27" i="27"/>
  <c r="C23" i="32"/>
  <c r="D23" i="32"/>
  <c r="C24" i="32"/>
  <c r="D24" i="32"/>
  <c r="C25" i="32"/>
  <c r="D25" i="32"/>
  <c r="C26" i="32"/>
  <c r="D26" i="32"/>
  <c r="C27" i="32"/>
  <c r="D27" i="32"/>
  <c r="C28" i="32"/>
  <c r="D28" i="32"/>
  <c r="C29" i="32"/>
  <c r="D29" i="32"/>
  <c r="C30" i="32"/>
  <c r="D30" i="32"/>
  <c r="C31" i="32"/>
  <c r="D31" i="32"/>
  <c r="C32" i="32"/>
  <c r="D32" i="32"/>
  <c r="D22" i="32"/>
  <c r="C22" i="32"/>
  <c r="D20" i="32"/>
  <c r="C20" i="32"/>
  <c r="G11" i="35"/>
  <c r="G12" i="35"/>
  <c r="G9" i="35"/>
  <c r="E85" i="6" l="1"/>
  <c r="F85" i="6"/>
  <c r="H85" i="6" l="1"/>
  <c r="F78" i="6"/>
  <c r="F79" i="6"/>
  <c r="F80" i="6"/>
  <c r="F81" i="6"/>
  <c r="F82" i="6"/>
  <c r="F83" i="6"/>
  <c r="F84" i="6"/>
  <c r="F86" i="6"/>
  <c r="F87" i="6"/>
  <c r="F88" i="6"/>
  <c r="C33" i="77" l="1"/>
  <c r="C34" i="77"/>
  <c r="C35" i="77"/>
  <c r="C23" i="79" l="1"/>
  <c r="C29" i="77" l="1"/>
  <c r="C13" i="36" l="1"/>
  <c r="D13" i="36"/>
  <c r="E13" i="36"/>
  <c r="F13" i="36"/>
  <c r="G13" i="36"/>
  <c r="B13" i="36"/>
  <c r="B15" i="36"/>
  <c r="B56" i="40" l="1"/>
  <c r="C56" i="40"/>
  <c r="D56" i="40"/>
  <c r="E56" i="40"/>
  <c r="F56" i="40"/>
  <c r="G56" i="40"/>
  <c r="B57" i="40"/>
  <c r="C57" i="40"/>
  <c r="D57" i="40"/>
  <c r="E57" i="40"/>
  <c r="F57" i="40"/>
  <c r="G57" i="40"/>
  <c r="B58" i="40"/>
  <c r="C58" i="40"/>
  <c r="D58" i="40"/>
  <c r="E58" i="40"/>
  <c r="F58" i="40"/>
  <c r="G58" i="40"/>
  <c r="B59" i="40"/>
  <c r="C59" i="40"/>
  <c r="D59" i="40"/>
  <c r="E59" i="40"/>
  <c r="F59" i="40"/>
  <c r="G59" i="40"/>
  <c r="B60" i="40"/>
  <c r="C60" i="40"/>
  <c r="D60" i="40"/>
  <c r="E60" i="40"/>
  <c r="F60" i="40"/>
  <c r="G60" i="40"/>
  <c r="B61" i="40"/>
  <c r="C61" i="40"/>
  <c r="D61" i="40"/>
  <c r="E61" i="40"/>
  <c r="F61" i="40"/>
  <c r="G61" i="40"/>
  <c r="B55" i="40"/>
  <c r="C39" i="40"/>
  <c r="D39" i="40"/>
  <c r="E39" i="40"/>
  <c r="F39" i="40"/>
  <c r="G39" i="40"/>
  <c r="C40" i="40"/>
  <c r="D40" i="40"/>
  <c r="E40" i="40"/>
  <c r="F40" i="40"/>
  <c r="G40" i="40"/>
  <c r="C41" i="40"/>
  <c r="D41" i="40"/>
  <c r="E41" i="40"/>
  <c r="F41" i="40"/>
  <c r="G41" i="40"/>
  <c r="C42" i="40"/>
  <c r="D42" i="40"/>
  <c r="E42" i="40"/>
  <c r="F42" i="40"/>
  <c r="G42" i="40"/>
  <c r="C43" i="40"/>
  <c r="D43" i="40"/>
  <c r="E43" i="40"/>
  <c r="F43" i="40"/>
  <c r="G43" i="40"/>
  <c r="B47" i="40"/>
  <c r="C47" i="40"/>
  <c r="D47" i="40"/>
  <c r="E47" i="40"/>
  <c r="F47" i="40"/>
  <c r="G47" i="40"/>
  <c r="E21" i="77"/>
  <c r="D21" i="77"/>
  <c r="C21" i="77"/>
  <c r="B16" i="81" l="1"/>
  <c r="C16" i="81"/>
  <c r="D16" i="81"/>
  <c r="E16" i="81"/>
  <c r="F16" i="81"/>
  <c r="B17" i="81"/>
  <c r="C17" i="81"/>
  <c r="D17" i="81"/>
  <c r="E17" i="81"/>
  <c r="F17" i="81"/>
  <c r="C18" i="81"/>
  <c r="D18" i="81"/>
  <c r="E18" i="81"/>
  <c r="F18" i="81"/>
  <c r="B15" i="81"/>
  <c r="C15" i="81"/>
  <c r="D15" i="81"/>
  <c r="E15" i="81"/>
  <c r="F15" i="81"/>
  <c r="G55" i="40"/>
  <c r="G52" i="40"/>
  <c r="C34" i="40"/>
  <c r="D34" i="40"/>
  <c r="E34" i="40"/>
  <c r="F34" i="40"/>
  <c r="G34" i="40"/>
  <c r="C37" i="40" l="1"/>
  <c r="D37" i="40"/>
  <c r="E37" i="40"/>
  <c r="F37" i="40"/>
  <c r="G37" i="40"/>
  <c r="E36" i="40" l="1"/>
  <c r="G36" i="40"/>
  <c r="C36" i="40"/>
  <c r="F36" i="40"/>
  <c r="D36" i="40"/>
  <c r="C26" i="27"/>
  <c r="D26" i="27"/>
  <c r="E26" i="27"/>
  <c r="F26" i="27"/>
  <c r="G26" i="27"/>
  <c r="C21" i="80" l="1"/>
  <c r="B9" i="35" l="1"/>
  <c r="C29" i="28" l="1"/>
  <c r="D29" i="28"/>
  <c r="E29" i="28"/>
  <c r="F29" i="28"/>
  <c r="G29" i="28"/>
  <c r="C30" i="28"/>
  <c r="D30" i="28"/>
  <c r="E30" i="28"/>
  <c r="F30" i="28"/>
  <c r="G30" i="28"/>
  <c r="E31" i="28"/>
  <c r="F31" i="28"/>
  <c r="G31" i="28"/>
  <c r="G19" i="80" l="1"/>
  <c r="G21" i="80"/>
  <c r="G14" i="80"/>
  <c r="G17" i="80"/>
  <c r="G18" i="80"/>
  <c r="G15" i="80" l="1"/>
  <c r="D27" i="79"/>
  <c r="D21" i="79"/>
  <c r="D21" i="78"/>
  <c r="D22" i="78"/>
  <c r="C22" i="78"/>
  <c r="D21" i="80" l="1"/>
  <c r="E21" i="80"/>
  <c r="F21" i="80"/>
  <c r="C13" i="51" l="1"/>
  <c r="B13" i="51"/>
  <c r="B15" i="51"/>
  <c r="B34" i="40" l="1"/>
  <c r="C20" i="39"/>
  <c r="D20" i="39"/>
  <c r="E20" i="39"/>
  <c r="F20" i="39"/>
  <c r="G20" i="39"/>
  <c r="D24" i="28"/>
  <c r="E24" i="28"/>
  <c r="F24" i="28"/>
  <c r="G24" i="28"/>
  <c r="C24" i="28"/>
  <c r="C9" i="35"/>
  <c r="D9" i="35"/>
  <c r="E9" i="35"/>
  <c r="F9" i="35"/>
  <c r="E52" i="6"/>
  <c r="F52" i="6"/>
  <c r="G52" i="6"/>
  <c r="H52" i="6"/>
  <c r="C52" i="6"/>
  <c r="C23" i="77"/>
  <c r="G32" i="39" l="1"/>
  <c r="G24" i="39"/>
  <c r="G30" i="39"/>
  <c r="G28" i="39"/>
  <c r="G26" i="39"/>
  <c r="G23" i="39"/>
  <c r="G22" i="39"/>
  <c r="F43" i="27" l="1"/>
  <c r="F33" i="27"/>
  <c r="C26" i="77" l="1"/>
  <c r="G35" i="77" l="1"/>
  <c r="G34" i="77"/>
  <c r="G33" i="77"/>
  <c r="F35" i="77"/>
  <c r="F34" i="77"/>
  <c r="F33" i="77"/>
  <c r="E35" i="77"/>
  <c r="E34" i="77"/>
  <c r="E33" i="77"/>
  <c r="D35" i="77"/>
  <c r="D34" i="77"/>
  <c r="D33" i="77"/>
  <c r="D19" i="79" l="1"/>
  <c r="E19" i="79"/>
  <c r="F19" i="79"/>
  <c r="G19" i="79"/>
  <c r="H19" i="79"/>
  <c r="C19" i="79"/>
  <c r="C14" i="80"/>
  <c r="D14" i="80"/>
  <c r="E14" i="80"/>
  <c r="F14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H27" i="79"/>
  <c r="G27" i="79"/>
  <c r="F27" i="79"/>
  <c r="E27" i="79"/>
  <c r="C27" i="79"/>
  <c r="H26" i="79"/>
  <c r="G26" i="79"/>
  <c r="F26" i="79"/>
  <c r="E26" i="79"/>
  <c r="D26" i="79"/>
  <c r="C26" i="79"/>
  <c r="H25" i="79"/>
  <c r="G25" i="79"/>
  <c r="F25" i="79"/>
  <c r="E25" i="79"/>
  <c r="D25" i="79"/>
  <c r="C25" i="79"/>
  <c r="H24" i="79"/>
  <c r="G24" i="79"/>
  <c r="F24" i="79"/>
  <c r="E24" i="79"/>
  <c r="D24" i="79"/>
  <c r="C24" i="79"/>
  <c r="H23" i="79"/>
  <c r="G23" i="79"/>
  <c r="F23" i="79"/>
  <c r="E23" i="79"/>
  <c r="D23" i="79"/>
  <c r="H22" i="79"/>
  <c r="G22" i="79"/>
  <c r="F22" i="79"/>
  <c r="E22" i="79"/>
  <c r="D22" i="79"/>
  <c r="C22" i="79"/>
  <c r="H21" i="79"/>
  <c r="G21" i="79"/>
  <c r="F21" i="79"/>
  <c r="E21" i="79"/>
  <c r="C21" i="79"/>
  <c r="H22" i="78"/>
  <c r="G22" i="78"/>
  <c r="F22" i="78"/>
  <c r="E22" i="78"/>
  <c r="H21" i="78"/>
  <c r="G21" i="78"/>
  <c r="F21" i="78"/>
  <c r="E21" i="78"/>
  <c r="C21" i="78"/>
  <c r="H20" i="78"/>
  <c r="G20" i="78"/>
  <c r="F20" i="78"/>
  <c r="E20" i="78"/>
  <c r="D20" i="78"/>
  <c r="C20" i="78"/>
  <c r="H19" i="78"/>
  <c r="G19" i="78"/>
  <c r="F19" i="78"/>
  <c r="E19" i="78"/>
  <c r="D19" i="78"/>
  <c r="C19" i="78"/>
  <c r="H18" i="78"/>
  <c r="G18" i="78"/>
  <c r="F18" i="78"/>
  <c r="E18" i="78"/>
  <c r="D18" i="78"/>
  <c r="C18" i="78"/>
  <c r="H17" i="78"/>
  <c r="G17" i="78"/>
  <c r="F17" i="78"/>
  <c r="E17" i="78"/>
  <c r="D17" i="78"/>
  <c r="C17" i="78"/>
  <c r="H16" i="78"/>
  <c r="G16" i="78"/>
  <c r="F16" i="78"/>
  <c r="E16" i="78"/>
  <c r="D16" i="78"/>
  <c r="C16" i="78"/>
  <c r="H14" i="78"/>
  <c r="G14" i="78"/>
  <c r="F14" i="78"/>
  <c r="E14" i="78"/>
  <c r="D14" i="78"/>
  <c r="C14" i="78"/>
  <c r="G31" i="77"/>
  <c r="F31" i="77"/>
  <c r="E31" i="77"/>
  <c r="D31" i="77"/>
  <c r="C31" i="77"/>
  <c r="G30" i="77"/>
  <c r="F30" i="77"/>
  <c r="E30" i="77"/>
  <c r="D30" i="77"/>
  <c r="C30" i="77"/>
  <c r="G29" i="77"/>
  <c r="F29" i="77"/>
  <c r="E29" i="77"/>
  <c r="D29" i="77"/>
  <c r="G28" i="77"/>
  <c r="F28" i="77"/>
  <c r="E28" i="77"/>
  <c r="D28" i="77"/>
  <c r="C28" i="77"/>
  <c r="G27" i="77"/>
  <c r="F27" i="77"/>
  <c r="E27" i="77"/>
  <c r="D27" i="77"/>
  <c r="C27" i="77"/>
  <c r="G26" i="77"/>
  <c r="F26" i="77"/>
  <c r="E26" i="77"/>
  <c r="D26" i="77"/>
  <c r="G24" i="77"/>
  <c r="F24" i="77"/>
  <c r="E24" i="77"/>
  <c r="D24" i="77"/>
  <c r="G23" i="77"/>
  <c r="F23" i="77"/>
  <c r="E23" i="77"/>
  <c r="D23" i="77"/>
  <c r="G21" i="77"/>
  <c r="F21" i="77"/>
  <c r="D15" i="80" l="1"/>
  <c r="C15" i="80"/>
  <c r="F15" i="80"/>
  <c r="E15" i="80"/>
  <c r="C31" i="39" l="1"/>
  <c r="C55" i="40" l="1"/>
  <c r="D55" i="40"/>
  <c r="E55" i="40"/>
  <c r="F55" i="40"/>
  <c r="C52" i="40"/>
  <c r="D52" i="40"/>
  <c r="E52" i="40"/>
  <c r="F52" i="40"/>
  <c r="C30" i="39"/>
  <c r="D30" i="39"/>
  <c r="E30" i="39"/>
  <c r="F30" i="39"/>
  <c r="C26" i="39"/>
  <c r="D26" i="39"/>
  <c r="E26" i="39"/>
  <c r="F26" i="39"/>
  <c r="D22" i="39"/>
  <c r="E22" i="39"/>
  <c r="F22" i="39"/>
  <c r="F24" i="39"/>
  <c r="F23" i="39" l="1"/>
  <c r="D24" i="39" l="1"/>
  <c r="D23" i="39"/>
  <c r="C24" i="39"/>
  <c r="C23" i="39"/>
  <c r="E24" i="39"/>
  <c r="E23" i="39"/>
  <c r="H79" i="6" l="1"/>
  <c r="H80" i="6"/>
  <c r="H81" i="6"/>
  <c r="H82" i="6"/>
  <c r="H83" i="6"/>
  <c r="H84" i="6"/>
  <c r="H86" i="6"/>
  <c r="H87" i="6"/>
  <c r="H88" i="6"/>
  <c r="H89" i="6"/>
  <c r="H90" i="6"/>
  <c r="H78" i="6"/>
  <c r="H69" i="6"/>
  <c r="H70" i="6"/>
  <c r="H71" i="6"/>
  <c r="H72" i="6"/>
  <c r="H73" i="6"/>
  <c r="H74" i="6"/>
  <c r="H75" i="6"/>
  <c r="H76" i="6"/>
  <c r="H68" i="6"/>
  <c r="H62" i="6"/>
  <c r="H63" i="6"/>
  <c r="H66" i="6"/>
  <c r="H61" i="6"/>
  <c r="H56" i="6"/>
  <c r="H58" i="6"/>
  <c r="H59" i="6"/>
  <c r="H55" i="6"/>
  <c r="C88" i="6"/>
  <c r="C58" i="6"/>
  <c r="C59" i="6"/>
  <c r="C56" i="6"/>
  <c r="C32" i="28" l="1"/>
  <c r="D32" i="28"/>
  <c r="E32" i="28"/>
  <c r="F32" i="28"/>
  <c r="G32" i="28"/>
  <c r="C33" i="28"/>
  <c r="D33" i="28"/>
  <c r="E33" i="28"/>
  <c r="F33" i="28"/>
  <c r="G33" i="28"/>
  <c r="C34" i="28"/>
  <c r="D34" i="28"/>
  <c r="E34" i="28"/>
  <c r="F34" i="28"/>
  <c r="G34" i="28"/>
  <c r="C35" i="28"/>
  <c r="D35" i="28"/>
  <c r="E35" i="28"/>
  <c r="F35" i="28"/>
  <c r="G35" i="28"/>
  <c r="C36" i="28"/>
  <c r="D36" i="28"/>
  <c r="E36" i="28"/>
  <c r="F36" i="28"/>
  <c r="G36" i="28"/>
  <c r="D25" i="28"/>
  <c r="E25" i="28"/>
  <c r="F25" i="28"/>
  <c r="C25" i="28"/>
  <c r="C43" i="27" l="1"/>
  <c r="D43" i="27"/>
  <c r="E43" i="27"/>
  <c r="G43" i="27"/>
  <c r="D44" i="27"/>
  <c r="C33" i="27"/>
  <c r="D33" i="27"/>
  <c r="E33" i="27"/>
  <c r="G33" i="27"/>
  <c r="B19" i="36"/>
  <c r="C19" i="36"/>
  <c r="D19" i="36"/>
  <c r="E19" i="36"/>
  <c r="F19" i="36"/>
  <c r="G19" i="36"/>
  <c r="C89" i="6" l="1"/>
  <c r="E56" i="6" l="1"/>
  <c r="E88" i="6"/>
  <c r="G56" i="6"/>
  <c r="G88" i="6"/>
  <c r="F55" i="6"/>
  <c r="G55" i="6"/>
  <c r="E55" i="6"/>
  <c r="F59" i="6"/>
  <c r="F58" i="6"/>
  <c r="F56" i="6"/>
  <c r="G59" i="6"/>
  <c r="G58" i="6"/>
  <c r="E59" i="6"/>
  <c r="E58" i="6"/>
  <c r="E91" i="6" l="1"/>
  <c r="F66" i="6"/>
  <c r="G66" i="6"/>
  <c r="F91" i="6" l="1"/>
  <c r="G91" i="6"/>
  <c r="E82" i="6"/>
  <c r="G82" i="6"/>
  <c r="E86" i="6"/>
  <c r="G86" i="6"/>
  <c r="E83" i="6"/>
  <c r="G83" i="6"/>
  <c r="E84" i="6"/>
  <c r="G84" i="6"/>
  <c r="H91" i="6" l="1"/>
  <c r="G87" i="6"/>
  <c r="E87" i="6"/>
  <c r="C83" i="6"/>
  <c r="C86" i="6"/>
  <c r="C87" i="6"/>
  <c r="C82" i="6"/>
  <c r="C84" i="6"/>
  <c r="E89" i="6"/>
  <c r="G89" i="6"/>
  <c r="F89" i="6"/>
  <c r="E79" i="6"/>
  <c r="E80" i="6"/>
  <c r="G80" i="6"/>
  <c r="C80" i="6"/>
  <c r="G81" i="6"/>
  <c r="E74" i="6"/>
  <c r="F74" i="6"/>
  <c r="G74" i="6"/>
  <c r="E69" i="6"/>
  <c r="F69" i="6"/>
  <c r="E70" i="6"/>
  <c r="F70" i="6"/>
  <c r="G70" i="6"/>
  <c r="E71" i="6"/>
  <c r="F71" i="6"/>
  <c r="G71" i="6"/>
  <c r="E72" i="6"/>
  <c r="F72" i="6"/>
  <c r="G72" i="6"/>
  <c r="E73" i="6"/>
  <c r="F73" i="6"/>
  <c r="G73" i="6"/>
  <c r="C70" i="6"/>
  <c r="E81" i="6"/>
  <c r="C64" i="6" l="1"/>
  <c r="C69" i="6"/>
  <c r="C71" i="6"/>
  <c r="C73" i="6"/>
  <c r="C74" i="6"/>
  <c r="C81" i="6"/>
  <c r="C72" i="6"/>
  <c r="C79" i="6"/>
  <c r="E68" i="6"/>
  <c r="C78" i="6"/>
  <c r="G79" i="6"/>
  <c r="C68" i="6"/>
  <c r="G68" i="6"/>
  <c r="G69" i="6"/>
  <c r="F68" i="6"/>
  <c r="F76" i="6" l="1"/>
  <c r="E76" i="6"/>
  <c r="G78" i="6"/>
  <c r="E78" i="6"/>
  <c r="C75" i="6"/>
  <c r="E90" i="6" l="1"/>
  <c r="F90" i="6"/>
  <c r="G90" i="6"/>
  <c r="C90" i="6"/>
  <c r="C76" i="6"/>
  <c r="C85" i="6"/>
  <c r="G76" i="6"/>
  <c r="G75" i="6"/>
  <c r="F75" i="6"/>
  <c r="E75" i="6"/>
  <c r="C61" i="6" l="1"/>
  <c r="C27" i="28"/>
  <c r="C62" i="6"/>
  <c r="F63" i="6" l="1"/>
  <c r="G62" i="6"/>
  <c r="E63" i="6"/>
  <c r="E62" i="6"/>
  <c r="F62" i="6"/>
  <c r="E61" i="6"/>
  <c r="F61" i="6"/>
  <c r="G61" i="6"/>
  <c r="G63" i="6"/>
  <c r="C63" i="6"/>
  <c r="C65" i="6" l="1"/>
  <c r="C34" i="27" l="1"/>
  <c r="C38" i="27" l="1"/>
  <c r="C32" i="39" l="1"/>
  <c r="F11" i="35" l="1"/>
  <c r="E11" i="35"/>
  <c r="F12" i="35"/>
  <c r="E12" i="35"/>
  <c r="B18" i="36" l="1"/>
  <c r="C18" i="36" l="1"/>
  <c r="F18" i="36" l="1"/>
  <c r="G18" i="36"/>
  <c r="D18" i="36"/>
  <c r="E18" i="36"/>
  <c r="E27" i="28" l="1"/>
  <c r="F65" i="6" l="1"/>
  <c r="F64" i="6"/>
  <c r="D27" i="28"/>
  <c r="G27" i="28"/>
  <c r="F27" i="28"/>
  <c r="E65" i="6" l="1"/>
  <c r="E64" i="6"/>
  <c r="H65" i="6"/>
  <c r="H64" i="6"/>
  <c r="G64" i="6"/>
  <c r="G85" i="6"/>
  <c r="G65" i="6"/>
  <c r="D32" i="39" l="1"/>
  <c r="D31" i="39"/>
  <c r="E31" i="39" l="1"/>
  <c r="E32" i="39"/>
  <c r="F32" i="39" l="1"/>
  <c r="F31" i="39"/>
  <c r="G31" i="39" l="1"/>
  <c r="D37" i="28" l="1"/>
  <c r="F37" i="28"/>
  <c r="E37" i="28"/>
  <c r="G37" i="28"/>
  <c r="C37" i="28"/>
  <c r="G38" i="28" l="1"/>
  <c r="D38" i="28" l="1"/>
  <c r="F38" i="28"/>
  <c r="C38" i="28"/>
  <c r="E38" i="28"/>
  <c r="C31" i="27" l="1"/>
  <c r="D31" i="27" l="1"/>
  <c r="C35" i="27"/>
  <c r="E31" i="27" l="1"/>
  <c r="C28" i="27" l="1"/>
  <c r="D26" i="28"/>
  <c r="F31" i="27"/>
  <c r="D40" i="28" l="1"/>
  <c r="D39" i="28"/>
  <c r="G31" i="27"/>
  <c r="E36" i="27" l="1"/>
  <c r="F36" i="27"/>
  <c r="D36" i="27"/>
  <c r="G36" i="27"/>
  <c r="G42" i="27" l="1"/>
  <c r="C36" i="27" l="1"/>
  <c r="F42" i="27" l="1"/>
  <c r="C42" i="27"/>
  <c r="D42" i="27"/>
  <c r="E42" i="27"/>
  <c r="D30" i="27" l="1"/>
  <c r="D34" i="27" l="1"/>
  <c r="E34" i="27" l="1"/>
  <c r="E30" i="27"/>
  <c r="G34" i="27" l="1"/>
  <c r="G30" i="27"/>
  <c r="F30" i="27"/>
  <c r="F34" i="27" l="1"/>
  <c r="C26" i="28" l="1"/>
  <c r="C30" i="27"/>
  <c r="C40" i="28" l="1"/>
  <c r="C39" i="28"/>
  <c r="G35" i="27" l="1"/>
  <c r="F35" i="27"/>
  <c r="E35" i="27" l="1"/>
  <c r="D35" i="27" l="1"/>
  <c r="C40" i="27" l="1"/>
  <c r="C41" i="27"/>
  <c r="D40" i="27"/>
  <c r="E40" i="27"/>
  <c r="F40" i="27" l="1"/>
  <c r="G40" i="27" l="1"/>
  <c r="D38" i="27" l="1"/>
  <c r="D28" i="27" l="1"/>
  <c r="D27" i="27"/>
  <c r="D41" i="27"/>
  <c r="E38" i="27" l="1"/>
  <c r="E28" i="27" l="1"/>
  <c r="E41" i="27"/>
  <c r="E27" i="27"/>
  <c r="C37" i="27"/>
  <c r="C32" i="27"/>
  <c r="F38" i="27"/>
  <c r="F28" i="27" l="1"/>
  <c r="F41" i="27"/>
  <c r="F27" i="27"/>
  <c r="G38" i="27"/>
  <c r="D32" i="27" l="1"/>
  <c r="D37" i="27"/>
  <c r="G41" i="27" l="1"/>
  <c r="G27" i="27"/>
  <c r="G28" i="27"/>
  <c r="E37" i="27" l="1"/>
  <c r="E32" i="27"/>
  <c r="F37" i="27" l="1"/>
  <c r="F32" i="27"/>
  <c r="G37" i="27" l="1"/>
  <c r="G32" i="27"/>
  <c r="G28" i="28" l="1"/>
  <c r="F28" i="28"/>
  <c r="C28" i="39" l="1"/>
  <c r="C27" i="39"/>
  <c r="D16" i="36" l="1"/>
  <c r="C15" i="36" l="1"/>
  <c r="C17" i="36"/>
  <c r="B17" i="36"/>
  <c r="C16" i="36"/>
  <c r="B16" i="36"/>
  <c r="E28" i="39" l="1"/>
  <c r="E27" i="39"/>
  <c r="G27" i="39" l="1"/>
  <c r="F28" i="39" l="1"/>
  <c r="F27" i="39"/>
  <c r="E17" i="36" l="1"/>
  <c r="E28" i="28" l="1"/>
  <c r="F17" i="36" l="1"/>
  <c r="D17" i="36"/>
  <c r="G17" i="36" l="1"/>
  <c r="D28" i="39" l="1"/>
  <c r="D27" i="39"/>
  <c r="B45" i="40" l="1"/>
  <c r="C45" i="40" l="1"/>
  <c r="D45" i="40"/>
  <c r="E45" i="40" l="1"/>
  <c r="F45" i="40" l="1"/>
  <c r="G45" i="40" l="1"/>
  <c r="B46" i="40" l="1"/>
  <c r="C48" i="40" l="1"/>
  <c r="D48" i="40" l="1"/>
  <c r="E48" i="40" l="1"/>
  <c r="F48" i="40" l="1"/>
  <c r="G48" i="40"/>
  <c r="G17" i="28" l="1"/>
  <c r="G19" i="28" s="1"/>
  <c r="G26" i="28"/>
  <c r="G41" i="28" l="1"/>
  <c r="G18" i="28"/>
  <c r="G40" i="28" s="1"/>
  <c r="G39" i="28"/>
  <c r="E17" i="28" l="1"/>
  <c r="E19" i="28" s="1"/>
  <c r="E26" i="28"/>
  <c r="F17" i="28" l="1"/>
  <c r="F19" i="28" s="1"/>
  <c r="F26" i="28"/>
  <c r="E41" i="28"/>
  <c r="E18" i="28"/>
  <c r="E40" i="28" s="1"/>
  <c r="E39" i="28"/>
  <c r="F41" i="28" l="1"/>
  <c r="F18" i="28"/>
  <c r="F40" i="28" s="1"/>
  <c r="F39" i="28"/>
  <c r="G15" i="36" l="1"/>
  <c r="F16" i="36"/>
  <c r="G16" i="36"/>
  <c r="E16" i="36"/>
  <c r="D15" i="36" l="1"/>
  <c r="E15" i="36"/>
  <c r="F15" i="36" l="1"/>
  <c r="E16" i="6" l="1"/>
  <c r="D6" i="28"/>
  <c r="D19" i="28" l="1"/>
  <c r="D41" i="28" s="1"/>
  <c r="D28" i="28"/>
  <c r="D9" i="28"/>
  <c r="D31" i="28" s="1"/>
  <c r="C16" i="6"/>
  <c r="C66" i="6" s="1"/>
  <c r="E66" i="6"/>
  <c r="D16" i="6" l="1"/>
  <c r="D66" i="6" s="1"/>
  <c r="C6" i="28"/>
  <c r="C9" i="28" l="1"/>
  <c r="C31" i="28" s="1"/>
  <c r="C19" i="28"/>
  <c r="C41" i="28" s="1"/>
  <c r="C28" i="28"/>
</calcChain>
</file>

<file path=xl/sharedStrings.xml><?xml version="1.0" encoding="utf-8"?>
<sst xmlns="http://schemas.openxmlformats.org/spreadsheetml/2006/main" count="878" uniqueCount="580">
  <si>
    <t>Zdroj: MF SR</t>
  </si>
  <si>
    <t>mil. eur</t>
  </si>
  <si>
    <t>% HDP</t>
  </si>
  <si>
    <t>-</t>
  </si>
  <si>
    <t>ESA kód</t>
  </si>
  <si>
    <t>1. Verejná správa</t>
  </si>
  <si>
    <t>S.13</t>
  </si>
  <si>
    <t>2. Ústredná štátna správa</t>
  </si>
  <si>
    <t>S.1311</t>
  </si>
  <si>
    <t>3. Regionálna štátna správa</t>
  </si>
  <si>
    <t>S.1312</t>
  </si>
  <si>
    <t>4. Miestna štátna správa</t>
  </si>
  <si>
    <t>S.1313</t>
  </si>
  <si>
    <t>5. Fondy sociálneho zabezpečenia</t>
  </si>
  <si>
    <t>S.1314</t>
  </si>
  <si>
    <t>Verejná správa (S13)</t>
  </si>
  <si>
    <t>6. Celkové príjmy</t>
  </si>
  <si>
    <t>TR</t>
  </si>
  <si>
    <t>7. Celkové výdavky</t>
  </si>
  <si>
    <t>TE [1]</t>
  </si>
  <si>
    <t>EDP B.9</t>
  </si>
  <si>
    <t>9. Úrokové náklady</t>
  </si>
  <si>
    <t>EDP D.41</t>
  </si>
  <si>
    <t>10. Primárne saldo</t>
  </si>
  <si>
    <t>[2]</t>
  </si>
  <si>
    <t>11. Jednorazové a dočasné efekty</t>
  </si>
  <si>
    <t>[3]</t>
  </si>
  <si>
    <t>Vybrané zložky príjmov</t>
  </si>
  <si>
    <t>12a. Dane z produkcie a dovozu</t>
  </si>
  <si>
    <t>D.2</t>
  </si>
  <si>
    <t>12b. Bežné dane z dôchodkov, majetku atď.</t>
  </si>
  <si>
    <t>D.5</t>
  </si>
  <si>
    <t>12c. Dane z kapitálu</t>
  </si>
  <si>
    <t>D.91</t>
  </si>
  <si>
    <t xml:space="preserve">13. Príspevky na sociálne zabezpečenie </t>
  </si>
  <si>
    <t>D.61</t>
  </si>
  <si>
    <t>14.Dôchodky z majetku</t>
  </si>
  <si>
    <t>D.4</t>
  </si>
  <si>
    <t>15. Ostatné</t>
  </si>
  <si>
    <t>[4]</t>
  </si>
  <si>
    <t>16=6. Celkové príjmy</t>
  </si>
  <si>
    <t>p.m.: Daňové zaťaženie (D.2+D.5+D.61+D.91-D.995)</t>
  </si>
  <si>
    <t>[5]</t>
  </si>
  <si>
    <t>Vybrané zložky výdavkov</t>
  </si>
  <si>
    <t>17. Odmeny zamestnancov + Medzispotreba</t>
  </si>
  <si>
    <t>D.1+P.2</t>
  </si>
  <si>
    <t>17a. Odmeny zamestnancov</t>
  </si>
  <si>
    <t>D.1</t>
  </si>
  <si>
    <t>17b. Medzispotreba</t>
  </si>
  <si>
    <t>P.2</t>
  </si>
  <si>
    <t>18. Celkové sociálne transfery</t>
  </si>
  <si>
    <t xml:space="preserve"> z toho: dávky v nezamestnanosti</t>
  </si>
  <si>
    <t>[6]</t>
  </si>
  <si>
    <t>18a. Naturálne sociálne transfery</t>
  </si>
  <si>
    <t>18b. Sociálne dávky okrem naturálnych soc. transferov</t>
  </si>
  <si>
    <t>D.62</t>
  </si>
  <si>
    <t>19.=9. Úrokové náklady</t>
  </si>
  <si>
    <t xml:space="preserve">EDP D.41 </t>
  </si>
  <si>
    <t>20. Subvencie</t>
  </si>
  <si>
    <t>D.3</t>
  </si>
  <si>
    <t>21. Tvorba hrubého fixného kapitálu</t>
  </si>
  <si>
    <t>P.51</t>
  </si>
  <si>
    <t>[7]</t>
  </si>
  <si>
    <t>p.m.: Spotreba vlády (nominálna)</t>
  </si>
  <si>
    <t>P.3</t>
  </si>
  <si>
    <t>[3] Kladné znamienko predstavuje pozitívny vplyv jednorazového opatrenia na saldo VS</t>
  </si>
  <si>
    <t>[5] Vrátane vyberaných EÚ</t>
  </si>
  <si>
    <t>[6] Zahŕňa hotovostné dávky (D.621 a D.624) a naturálne dávky (D.631) súvsiace s dávkami v nezamestnanosti</t>
  </si>
  <si>
    <t>D.41</t>
  </si>
  <si>
    <t>TE</t>
  </si>
  <si>
    <t>Total revenue</t>
  </si>
  <si>
    <t>Total expenditure</t>
  </si>
  <si>
    <t>% GDP</t>
  </si>
  <si>
    <t>1. Hrubý dlh</t>
  </si>
  <si>
    <t>2. Zmena hrubého dlhu</t>
  </si>
  <si>
    <t>Príspevky k zmene hrubého dlhu</t>
  </si>
  <si>
    <t>4. Úroky</t>
  </si>
  <si>
    <t>5. Zosúladenie dlhu a deficitu</t>
  </si>
  <si>
    <t>z toho:</t>
  </si>
  <si>
    <t>- Rozdiely medzi cash a akruálom</t>
  </si>
  <si>
    <t>- Čistý nárast finančných aktív</t>
  </si>
  <si>
    <t xml:space="preserve">      z toho: príjmy z privatizácie</t>
  </si>
  <si>
    <t>- Efekty zhodnotenia a iné</t>
  </si>
  <si>
    <t>p.m. Implicitná úroková miera</t>
  </si>
  <si>
    <t>Iné relevantné faktory</t>
  </si>
  <si>
    <t>6. Likvidné finančné aktíva</t>
  </si>
  <si>
    <t>8. Splátky dlhu (existujúce dlhopisy) od konca predchádzajúceho roka</t>
  </si>
  <si>
    <t>7. Čistý finančný dlh (1-6)</t>
  </si>
  <si>
    <t>1. Reálny rast HDP (%)</t>
  </si>
  <si>
    <t>3. Úrokové náklady</t>
  </si>
  <si>
    <t>4. Jednorazové a dočasné opatrenia</t>
  </si>
  <si>
    <t xml:space="preserve"> [1]</t>
  </si>
  <si>
    <t>5. Rast potenciálneho HDP (%)</t>
  </si>
  <si>
    <t>príspevky:</t>
  </si>
  <si>
    <t>- pracovná sila</t>
  </si>
  <si>
    <t>- kapitál</t>
  </si>
  <si>
    <t>- celková produktivita faktorov</t>
  </si>
  <si>
    <t>6. Produkčná medzera</t>
  </si>
  <si>
    <t>7. Cyklická zložka rozpočtu</t>
  </si>
  <si>
    <t>8. Cyklicky upravené saldo (2 - 7)</t>
  </si>
  <si>
    <t>9. Cyklicky upravené primárne saldo (8 + 3)</t>
  </si>
  <si>
    <t>10. Štrukturálne saldo (8 - 4)</t>
  </si>
  <si>
    <t>[1] Kladné znamienko predstavuje pozitívny vplyv jednorazového opatrenia na saldo VS</t>
  </si>
  <si>
    <t>Skutočnosť</t>
  </si>
  <si>
    <t>1. Reálne HDP</t>
  </si>
  <si>
    <t>B1*g</t>
  </si>
  <si>
    <t>[1] Celková zamestnanosť, podľa národných účtov - domáci koncept.</t>
  </si>
  <si>
    <t>[2] Podľa definície národných účtov.</t>
  </si>
  <si>
    <t>1. Všeobecné verejné služby</t>
  </si>
  <si>
    <t>1</t>
  </si>
  <si>
    <t>2. Obrana</t>
  </si>
  <si>
    <t>2</t>
  </si>
  <si>
    <t>3. Verejný poriadok a bezpečnosť</t>
  </si>
  <si>
    <t>3</t>
  </si>
  <si>
    <t>4. Ekonomická oblasť</t>
  </si>
  <si>
    <t>4</t>
  </si>
  <si>
    <t>5. Ochrana žiovotného prostredia</t>
  </si>
  <si>
    <t>5</t>
  </si>
  <si>
    <t>6. Bývanie a občianska vybavenosť</t>
  </si>
  <si>
    <t>6</t>
  </si>
  <si>
    <t>7. Zdravotníctvo</t>
  </si>
  <si>
    <t>7</t>
  </si>
  <si>
    <t>8. Rekreácia, kultúra a náboženstvo</t>
  </si>
  <si>
    <t>8</t>
  </si>
  <si>
    <t>9. Vzdelávanie</t>
  </si>
  <si>
    <t>9</t>
  </si>
  <si>
    <t>10. Sociálne zabezpečenie</t>
  </si>
  <si>
    <t>10</t>
  </si>
  <si>
    <t>11. Celkové výdavky</t>
  </si>
  <si>
    <t>1. Výdavky na programy EÚ plne kryté príjmami z fondov EÚ</t>
  </si>
  <si>
    <t>2. Celkové výdavky za predpokladu scenára bez zmien politík</t>
  </si>
  <si>
    <t>1. Celkové príjmy za predpokladu scenára bez zmien politík</t>
  </si>
  <si>
    <t xml:space="preserve">3. Zmena príjmov z titulu opatrení </t>
  </si>
  <si>
    <t>2. Výdavky na dávky v nezamestnanosti nesúvisiace s opatreniami vlády (cyklická zložka)</t>
  </si>
  <si>
    <t>level</t>
  </si>
  <si>
    <t>Predpoklady</t>
  </si>
  <si>
    <t>22. Kapitálové transfery</t>
  </si>
  <si>
    <t>23. Ostatné</t>
  </si>
  <si>
    <t>24=7. Celkové výdavky</t>
  </si>
  <si>
    <t>D.9</t>
  </si>
  <si>
    <t>[4] P.11+P.12+P.131+D.39+D.7+D.9 (okrem D.91)</t>
  </si>
  <si>
    <t>[7] D.29+D4 (okrem D.41)+ D.5+D.7+P.52+P.53+K.2+D.8</t>
  </si>
  <si>
    <t xml:space="preserve"> % of GDP</t>
  </si>
  <si>
    <t>Source: MF SR</t>
  </si>
  <si>
    <t>1. Total revenue at unchanged policies</t>
  </si>
  <si>
    <t>2. Total expenditure at unchanged policie</t>
  </si>
  <si>
    <t>% of GDP</t>
  </si>
  <si>
    <t>2. Cyclical unemployment benefit expenditure</t>
  </si>
  <si>
    <t>4. Revenue increases mandated by law</t>
  </si>
  <si>
    <t>1. Expenditure on EU programmes fully matched by EU funds revenue</t>
  </si>
  <si>
    <t>1. General public services</t>
  </si>
  <si>
    <t>2. Defence</t>
  </si>
  <si>
    <t>3. Public order and safety</t>
  </si>
  <si>
    <t>4. Economic affairs</t>
  </si>
  <si>
    <t>5. Environmental protection</t>
  </si>
  <si>
    <t>7. Health</t>
  </si>
  <si>
    <t>8. Recreation, culture and religion</t>
  </si>
  <si>
    <t>9. Education</t>
  </si>
  <si>
    <t>10. Social protection</t>
  </si>
  <si>
    <t>ESA code</t>
  </si>
  <si>
    <t>1. Gross debt</t>
  </si>
  <si>
    <t>2. Change in gross debt ratio</t>
  </si>
  <si>
    <t>5. Stock-flow adjustment</t>
  </si>
  <si>
    <t xml:space="preserve">  of which:</t>
  </si>
  <si>
    <t>- differences between cash and accruals</t>
  </si>
  <si>
    <t>- net accumulation of financial assets</t>
  </si>
  <si>
    <t>of which: revenues from privatisation</t>
  </si>
  <si>
    <t>- valuation effects and others</t>
  </si>
  <si>
    <t>p.m. implicit interest rate on debt</t>
  </si>
  <si>
    <t>Contributions to change in gross debt</t>
  </si>
  <si>
    <t>Other relevant variables</t>
  </si>
  <si>
    <t>6. Liquid financial assets</t>
  </si>
  <si>
    <t>7. Net financial debt (7=1-6)</t>
  </si>
  <si>
    <t>8. Debt repayment (existing debts) from previous year</t>
  </si>
  <si>
    <t>1. Real GDP growth (%)</t>
  </si>
  <si>
    <t>3. Interest expenditure</t>
  </si>
  <si>
    <t>4. One-off and other temporary measures</t>
  </si>
  <si>
    <t>5. Potential GDP growth (%)</t>
  </si>
  <si>
    <t>contributions:</t>
  </si>
  <si>
    <t>- labour</t>
  </si>
  <si>
    <t>- capital</t>
  </si>
  <si>
    <t>- total factor productivity</t>
  </si>
  <si>
    <t>6. Output gap</t>
  </si>
  <si>
    <t>7. Cyclical budgetary component</t>
  </si>
  <si>
    <t>8. Cyclically-adjusted balance (2 - 7)</t>
  </si>
  <si>
    <t>9. Cyclically-adjusted primary balance (8 + 3)</t>
  </si>
  <si>
    <t>10. Structural balance (8 - 4)</t>
  </si>
  <si>
    <t>[1] A plus sign means deficit-reducing one-off measure</t>
  </si>
  <si>
    <t>Rate of change</t>
  </si>
  <si>
    <t>Rozdiel</t>
  </si>
  <si>
    <r>
      <t xml:space="preserve">TE </t>
    </r>
    <r>
      <rPr>
        <vertAlign val="superscript"/>
        <sz val="9"/>
        <rFont val="Arial Narrow"/>
        <family val="2"/>
        <charset val="238"/>
      </rPr>
      <t>[1]</t>
    </r>
  </si>
  <si>
    <t>Net lending (EDP B.9) by subsector</t>
  </si>
  <si>
    <t>General government (S13)</t>
  </si>
  <si>
    <t>Selected components of revenue</t>
  </si>
  <si>
    <t>Selected components of expenditure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</si>
  <si>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</si>
  <si>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</si>
  <si>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</si>
  <si>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</si>
  <si>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</si>
  <si>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</t>
  </si>
  <si>
    <t>7. Total expenditure</t>
  </si>
  <si>
    <t>8. Net lending/ borrowing</t>
  </si>
  <si>
    <t>9. Interest expenditure</t>
  </si>
  <si>
    <t>10. Primary balance</t>
  </si>
  <si>
    <t>11. One-off and other temporary measures</t>
  </si>
  <si>
    <t>12. Total taxes (12=12a+12b+12c)</t>
  </si>
  <si>
    <t>12a. Taxes on production and imports</t>
  </si>
  <si>
    <t>12b. Current taxes on income, wealth, etc</t>
  </si>
  <si>
    <t>12c. Capital taxes</t>
  </si>
  <si>
    <t xml:space="preserve">13. Social contributions </t>
  </si>
  <si>
    <t>14. Property income</t>
  </si>
  <si>
    <t>15. Other</t>
  </si>
  <si>
    <t>16=6. Total revenue</t>
  </si>
  <si>
    <t>p.m.: Tax burden (D.2+D.5+D.61+D.91-D.995)</t>
  </si>
  <si>
    <t>17. Compensation of employees + intermediate consumption</t>
  </si>
  <si>
    <t>17a. Compensation of employees</t>
  </si>
  <si>
    <t>17b. Intermediate consumption</t>
  </si>
  <si>
    <t>18. Social payments (18=18a+18b)</t>
  </si>
  <si>
    <t>of which Unemployment benefits</t>
  </si>
  <si>
    <t>18b. Social transfers other than in kind</t>
  </si>
  <si>
    <t>19.=9. Interest expenditure</t>
  </si>
  <si>
    <t>20. Subsidies</t>
  </si>
  <si>
    <t>21. Gross fixed capital formation</t>
  </si>
  <si>
    <t>22. Capital transfers</t>
  </si>
  <si>
    <t>23. Other</t>
  </si>
  <si>
    <t>24=7. Total expenditure</t>
  </si>
  <si>
    <t>p.m.: Government consumption (nominal)</t>
  </si>
  <si>
    <t>[1] Adjusted for the net flow of swap-related flows, so that TR-TE=EDP B.9</t>
  </si>
  <si>
    <t>[2] Primary balance is calculated as (EDP B.9, item 8) plus (EDP D.41, item 9)</t>
  </si>
  <si>
    <t>[3] A plus sign means a deficit-reducing one-off measure</t>
  </si>
  <si>
    <t>[4] P.11+P.12+P.131+D.39+D.7+D.9 (other than D.91)</t>
  </si>
  <si>
    <t>[5] Including those collected by the EU and including an adjustment for uncollected taxes and social contributions (D.995), if appropriate.</t>
  </si>
  <si>
    <t>[6] Includes cash benefit (D.621 and D.624) and in kind benefits (D.631) related to unemployment benefits</t>
  </si>
  <si>
    <t>[7] D.29+D4 (other than D.41)+ D.5+D.7+P.52+P.53+K.2+D.8</t>
  </si>
  <si>
    <t>(% HDP)</t>
  </si>
  <si>
    <t>(% of GDP)</t>
  </si>
  <si>
    <t xml:space="preserve">ESA kód </t>
  </si>
  <si>
    <t>Reálny rast HDP (%)</t>
  </si>
  <si>
    <t>Predchádzajúca aktualizácia*</t>
  </si>
  <si>
    <t>Skutočnosť a súčasná aktualizácia</t>
  </si>
  <si>
    <t>Saldo verejnej správy (% HDP)</t>
  </si>
  <si>
    <t>Hrubý dlh verejnej správy (% HDP)</t>
  </si>
  <si>
    <t>a) Old-age and early pensions</t>
  </si>
  <si>
    <t>b) Other pensions (disability, survivors)</t>
  </si>
  <si>
    <t>B. Health care</t>
  </si>
  <si>
    <t>C. Long-term care</t>
  </si>
  <si>
    <t>D. Education expenditure</t>
  </si>
  <si>
    <t>E. Other age-related expenditures</t>
  </si>
  <si>
    <t>Pension reserve fund assets</t>
  </si>
  <si>
    <t>Systematic pension reforms</t>
  </si>
  <si>
    <t>Social contributions diverted to voluntary private scheme</t>
  </si>
  <si>
    <t>Pension expenditure paid by voluntary private scheme</t>
  </si>
  <si>
    <t>Assumptions</t>
  </si>
  <si>
    <t>Labour productivity growth</t>
  </si>
  <si>
    <t>Real GDP growth</t>
  </si>
  <si>
    <t>Population aged 65+ over total population</t>
  </si>
  <si>
    <t>Výdavky celkom</t>
  </si>
  <si>
    <t>Z toho: Výdavky ovplyvnené starnutím populácie</t>
  </si>
  <si>
    <t>a) Starobné a predčasné starobné dôchodky</t>
  </si>
  <si>
    <t>b) Ostatné dôchodky (invalidné, pozostalostné)</t>
  </si>
  <si>
    <t>B. Zdravotná starostlivosť</t>
  </si>
  <si>
    <t xml:space="preserve">C. Dlhodobá starostlivosť </t>
  </si>
  <si>
    <t>D. Školstvo</t>
  </si>
  <si>
    <t>E. Ostatné výdavky ovplyvnené starnutím populácie</t>
  </si>
  <si>
    <t>Príjmy celkom</t>
  </si>
  <si>
    <t>Z toho: Príjmy z majetku (D.4)</t>
  </si>
  <si>
    <t>Z toho: Zo sociálnych odvodov</t>
  </si>
  <si>
    <t>Rezervy dôchodkových fondov</t>
  </si>
  <si>
    <t>Z toho: konsolidované rezervy dôch. fondov VS</t>
  </si>
  <si>
    <t>Systémové dôchodkové reformy</t>
  </si>
  <si>
    <t>Príspevky sociálneho zabezpečenia odvedené do dobrovoľnej súkromnej schémy</t>
  </si>
  <si>
    <t>Výdavky na dôchodky vyplatené prostredníctvom dobrovoľnej súkromnej schémy</t>
  </si>
  <si>
    <t>Rast produktivity práce</t>
  </si>
  <si>
    <t>Reálny rast HDP</t>
  </si>
  <si>
    <t>Of which: Age-related expenditures</t>
  </si>
  <si>
    <t>Of which: Property income (D.4)</t>
  </si>
  <si>
    <t>Of which: Pensions contributions</t>
  </si>
  <si>
    <t>Of which: Consolidated public pension fund assets</t>
  </si>
  <si>
    <t>4. Automatická zmena príjmov z dôvodu uplatnovania legislatívy</t>
  </si>
  <si>
    <t>Zdroj: MFSR</t>
  </si>
  <si>
    <t>12. Celkové dane (12=12a+12b+12c)</t>
  </si>
  <si>
    <t>Real GDP growth (%)</t>
  </si>
  <si>
    <t>Previous update*</t>
  </si>
  <si>
    <t>Current update</t>
  </si>
  <si>
    <t>Difference</t>
  </si>
  <si>
    <t>General government balance (% of GDP)</t>
  </si>
  <si>
    <t>General government gross debt (% of GDP)</t>
  </si>
  <si>
    <t>Source: MFSR</t>
  </si>
  <si>
    <t>Zdroj: Eurostat, MFSR</t>
  </si>
  <si>
    <r>
      <t xml:space="preserve">Zdroj: </t>
    </r>
    <r>
      <rPr>
        <i/>
        <sz val="8"/>
        <color theme="1"/>
        <rFont val="Arial Narrow"/>
        <family val="2"/>
        <charset val="238"/>
      </rPr>
      <t>MFSR</t>
    </r>
  </si>
  <si>
    <r>
      <t xml:space="preserve">Source: </t>
    </r>
    <r>
      <rPr>
        <i/>
        <sz val="8"/>
        <color theme="1"/>
        <rFont val="Arial Narrow"/>
        <family val="2"/>
        <charset val="238"/>
      </rPr>
      <t>MFSR</t>
    </r>
  </si>
  <si>
    <t>D.632</t>
  </si>
  <si>
    <t>18a. Social transfers in kind - purchased market production</t>
  </si>
  <si>
    <t>B.9</t>
  </si>
  <si>
    <t>Source: MoF SR</t>
  </si>
  <si>
    <t>P.51g</t>
  </si>
  <si>
    <t xml:space="preserve">D.41 </t>
  </si>
  <si>
    <t>Čisté pôžičky (B.9) podsektorov verejnej správy</t>
  </si>
  <si>
    <t>[1] Upravené o čisté toky týkajúce sa swapov tak, aby TR-TE=B.9</t>
  </si>
  <si>
    <t>[2] Primárne saldo je počítané ako (B.9, položka 8) plus (D.41, položka 9)</t>
  </si>
  <si>
    <t>Tabuľka 2c - Výdavky vylúčené z výdavkového agregátu</t>
  </si>
  <si>
    <t xml:space="preserve">Tabuľka 1a - Makroekonomický prehľad (ESA2010, mld. eur) </t>
  </si>
  <si>
    <t>miera rastu</t>
  </si>
  <si>
    <t>Zložky reálneho HDP</t>
  </si>
  <si>
    <t>3. Konečná spotreba domácností a NISD</t>
  </si>
  <si>
    <t>5. Tvorba hrubého fixného kapitálu</t>
  </si>
  <si>
    <t>6. Zmena stavu zásob a čisté nadobudnutie cenností (% HDP)</t>
  </si>
  <si>
    <t>P.52 + P.53</t>
  </si>
  <si>
    <t>7. Vývoz výrobkov a služieb</t>
  </si>
  <si>
    <t>P.6</t>
  </si>
  <si>
    <t xml:space="preserve">8. Dovoz výrobkov a služieb       </t>
  </si>
  <si>
    <t>P.7</t>
  </si>
  <si>
    <t>Príspevky k reálnemu rastu HDP</t>
  </si>
  <si>
    <t>B.11</t>
  </si>
  <si>
    <t>Zdroj: ŠÚ SR, MF SR</t>
  </si>
  <si>
    <t xml:space="preserve">Table 1a: Macroeconomic prospects (ESA2010, EUR bn.) </t>
  </si>
  <si>
    <t>Level</t>
  </si>
  <si>
    <t>1. Real GDP</t>
  </si>
  <si>
    <t>Components of real GDP</t>
  </si>
  <si>
    <t>3. Private consumption expenditure</t>
  </si>
  <si>
    <t xml:space="preserve">4. Government consumption expenditure  </t>
  </si>
  <si>
    <t>5. Gross fixed capital formation</t>
  </si>
  <si>
    <t>6. Changes in inventories and net acquisition of valuables (% of GDP)</t>
  </si>
  <si>
    <t>7. Export of goods and services</t>
  </si>
  <si>
    <t xml:space="preserve">8. Imports of goods and services      </t>
  </si>
  <si>
    <t>Contribution to real GDP growth</t>
  </si>
  <si>
    <t>9.  Final domestic demand (total)</t>
  </si>
  <si>
    <t>10.  Changes in inventories and net acquisition of valuables</t>
  </si>
  <si>
    <t>11. External balance of goods and services</t>
  </si>
  <si>
    <t>Source: ŠÚ SR, MF SR</t>
  </si>
  <si>
    <t xml:space="preserve">Tabuľka 1b - Cenový vývoj (ESA2010) </t>
  </si>
  <si>
    <t>1. Deflátor HDP</t>
  </si>
  <si>
    <t>2. Deflátor súkromnej spotreby</t>
  </si>
  <si>
    <t xml:space="preserve">3. HICP  </t>
  </si>
  <si>
    <t>4. Deflátor verejnej spotreby</t>
  </si>
  <si>
    <t>5. Deflátor investícií</t>
  </si>
  <si>
    <t>6. Deflátor exportu tovarov a služieb</t>
  </si>
  <si>
    <t>7. Deflátor importu tovarov a služieb</t>
  </si>
  <si>
    <t>Table 1b: Price developments (ESA2010)</t>
  </si>
  <si>
    <t>1. GDP deflator</t>
  </si>
  <si>
    <t>2. Private consumption deflator</t>
  </si>
  <si>
    <t>4. Public consumption deflator</t>
  </si>
  <si>
    <t>5. Investment deflator</t>
  </si>
  <si>
    <t>6. Export price deflator (goods and services)</t>
  </si>
  <si>
    <t>7. Import price deflator (goods and services)</t>
  </si>
  <si>
    <t>Tabuľka 1c - Ukazovatele trhu práce (ESA2010)</t>
  </si>
  <si>
    <t xml:space="preserve">1. Počet zamestnaných (tis.) [1] </t>
  </si>
  <si>
    <t>2. Počet odpracovaných hodín (mil.)[2]</t>
  </si>
  <si>
    <t xml:space="preserve">3. Miera nezamestnanosti (%)[3]  </t>
  </si>
  <si>
    <t xml:space="preserve">4. Produktivita práce na osobu (eur) [4]  </t>
  </si>
  <si>
    <t>5. Produktivita práce na hodinu (eur) [5]</t>
  </si>
  <si>
    <t>6. Odmeny zamestnancov (mil. eur)</t>
  </si>
  <si>
    <t>7. Odmeny na zamestnanca (eur)</t>
  </si>
  <si>
    <t>[3] Harmonizovaná miera podľa Eurostatu, stav</t>
  </si>
  <si>
    <t>[4] Reálne HDP na zamestnanú osobu.</t>
  </si>
  <si>
    <t>[5] Reálne HDP na odpracovanú hodinu.</t>
  </si>
  <si>
    <t>Table 1c: Labour market development (ESA2010)</t>
  </si>
  <si>
    <t xml:space="preserve">1. Employment, persons (thousands) [1] </t>
  </si>
  <si>
    <t>2. Employment, hours worked (thousands) [2]</t>
  </si>
  <si>
    <t xml:space="preserve">3. Unemployment rate (%) [3]  </t>
  </si>
  <si>
    <t xml:space="preserve">4. Labour productivity per persons (EUR) [4]  </t>
  </si>
  <si>
    <t>5. Labour productivity per hours worked (EUR) [5]</t>
  </si>
  <si>
    <t>6. Compensation of employees (EUR mill.)</t>
  </si>
  <si>
    <t>7. Compensation per employee (EUR)</t>
  </si>
  <si>
    <t>[1] Total occupied population, domestic concept – national accounts definition</t>
  </si>
  <si>
    <t>[2] National accounts definition</t>
  </si>
  <si>
    <t>[3] Harmonised definition according to Eurostat; levels</t>
  </si>
  <si>
    <t>[4] Real GDP per person employed</t>
  </si>
  <si>
    <t>[5] Real GDP per hour worked</t>
  </si>
  <si>
    <t xml:space="preserve">Tabuľka 1d - Sektorová bilancia (ESA2010, % HDP) </t>
  </si>
  <si>
    <t>1. Čisté pôžičky poskytnuté / prijaté od zvyšku sveta</t>
  </si>
  <si>
    <t xml:space="preserve">     z toho:</t>
  </si>
  <si>
    <t>2. Čisté pôžičky poskytnuté / prijaté ostatných sektorov</t>
  </si>
  <si>
    <t>4. Štatistický rozdiel</t>
  </si>
  <si>
    <t xml:space="preserve">Table 1d: Sectoral balance (ESA2010, % of GDP) </t>
  </si>
  <si>
    <t>1. Net lending / borrowing vis-à-vis the rest of the world</t>
  </si>
  <si>
    <t xml:space="preserve">    of which:</t>
  </si>
  <si>
    <t xml:space="preserve">     - Balance on goods and services</t>
  </si>
  <si>
    <t xml:space="preserve">     - Balance of primary incomes and transfers</t>
  </si>
  <si>
    <t xml:space="preserve">     - Capital account</t>
  </si>
  <si>
    <t>2. Net lending / borrowing of the private sector</t>
  </si>
  <si>
    <t>4. Statistical discrepancy</t>
  </si>
  <si>
    <t xml:space="preserve">Tabuľka 8 - Základné predpoklady </t>
  </si>
  <si>
    <t>Výmenný kurz USD/€ (ročný priemer) (eurozóna a krajiny ERM II)</t>
  </si>
  <si>
    <t>Svet okrem EU, rast HDP (%)</t>
  </si>
  <si>
    <t xml:space="preserve">Rast HDP EU (%) </t>
  </si>
  <si>
    <t>Rast dôležitých zahraničných trhov (%)</t>
  </si>
  <si>
    <t>Objem svetového importu, okrem EU (%)</t>
  </si>
  <si>
    <t>Cena ropy (Brent, USD/barel)</t>
  </si>
  <si>
    <t>Zdroj: Common external assumptions, MF SR</t>
  </si>
  <si>
    <t>USD/€ exchange rate (annual average) (euro area and ERM II countries)</t>
  </si>
  <si>
    <t>World excluding EU, GDP growth</t>
  </si>
  <si>
    <t>EU GDP growth</t>
  </si>
  <si>
    <t>Growth of relevant foreign markets</t>
  </si>
  <si>
    <t>World import volumes, excluding EU</t>
  </si>
  <si>
    <t>Oil prices (Brent, USD/barrel)</t>
  </si>
  <si>
    <t>Source: Common external assumptions, MF SR</t>
  </si>
  <si>
    <t>Verejné záruky</t>
  </si>
  <si>
    <t>Public guarantees</t>
  </si>
  <si>
    <t>4. Interest expenditure</t>
  </si>
  <si>
    <t>8. Čisté pôžičky poskytnuté / prijaté</t>
  </si>
  <si>
    <t>1.a. of which investment fully matched by EU funds revenue</t>
  </si>
  <si>
    <t>1.a. z toho investície plne kryté z príjmami z fondov EÚ</t>
  </si>
  <si>
    <t>3. Net lending / borrowing of general government (budgetary target)*</t>
  </si>
  <si>
    <t>2. Net lending of general government*</t>
  </si>
  <si>
    <t>3. Effect of discretionary revenue measures</t>
  </si>
  <si>
    <t xml:space="preserve">     - Tovary a služby</t>
  </si>
  <si>
    <t xml:space="preserve">     - Primárne príjmy a transfery</t>
  </si>
  <si>
    <t xml:space="preserve">     - Kapitálový účet</t>
  </si>
  <si>
    <t>Dlhodobá úroková miera 10Y-SLOVGB (ročný priemer, %)</t>
  </si>
  <si>
    <t>Long-term interest rate 10Y-SLOVGB (annual average)</t>
  </si>
  <si>
    <t>One-offs on the expenditure side: general government</t>
  </si>
  <si>
    <t>One-offs on the revenue side: general government</t>
  </si>
  <si>
    <t xml:space="preserve">Of which: </t>
  </si>
  <si>
    <t>Z toho:</t>
  </si>
  <si>
    <t>Opatrenia na príjmovej strane - verejná správa</t>
  </si>
  <si>
    <t>Opatrenia na výdavkovej strane - verejná správa</t>
  </si>
  <si>
    <t>D6</t>
  </si>
  <si>
    <t xml:space="preserve"> z toho: spojené s EFSF a ESM</t>
  </si>
  <si>
    <t xml:space="preserve">4. Konečná spotreba verejnej správy </t>
  </si>
  <si>
    <t>Of which: Interest expenditure</t>
  </si>
  <si>
    <t>Z toho: Úroky</t>
  </si>
  <si>
    <t>9. Domáci dopyt spolu</t>
  </si>
  <si>
    <t>10. Zmena stavu zásob a čisté nadobudnutie cenností</t>
  </si>
  <si>
    <t>11. Saldo zahr. obchodu s výrobkami a službami</t>
  </si>
  <si>
    <t>** New measures affecting public pensions expenditure included.</t>
  </si>
  <si>
    <t>A. Pension expenditure**</t>
  </si>
  <si>
    <t>6. Housing and community amenities</t>
  </si>
  <si>
    <t>Pozn.: Pre účely scenára nezmenených politík na roky 2022 až 2024 sa vychádzalo z očakávanej skutočnosti roku 2021.</t>
  </si>
  <si>
    <t>Note: The base for the NPC purposes for 2022 to 2024 is the actual estimate for 2021.</t>
  </si>
  <si>
    <t xml:space="preserve">11. Total expenditure </t>
  </si>
  <si>
    <t>3. Primárne saldo</t>
  </si>
  <si>
    <t>9. Podiel dlhu denominovaného v zahraničnej mene *</t>
  </si>
  <si>
    <t>10. Priemerná splatnosť **</t>
  </si>
  <si>
    <t>* Vrátane úverov</t>
  </si>
  <si>
    <t>3. Primary balance</t>
  </si>
  <si>
    <t>* Lloans included.</t>
  </si>
  <si>
    <t>9. Share of debt denominated in foreign currency*</t>
  </si>
  <si>
    <t>10. Average maturity (years)**</t>
  </si>
  <si>
    <t>2. Čisté pôžičky verejnej správy</t>
  </si>
  <si>
    <t>A. Výdavky na starobné dôchodky, vrátane ozbrojených zložiek*</t>
  </si>
  <si>
    <t>* Výdavky spojené so starnutím ako aj makroekonomické predpoklady boli aktualizované v súlade s Ageing report 2021</t>
  </si>
  <si>
    <t>of which: linked to state-owned financial institutions (other than anti-COVID19)</t>
  </si>
  <si>
    <t>of which: linked to anti-COVID19 guarantees</t>
  </si>
  <si>
    <t>of which: linked to international financial institutions</t>
  </si>
  <si>
    <t xml:space="preserve">of which: linked to EFSF and ESM </t>
  </si>
  <si>
    <t xml:space="preserve"> z toho: spojené s medzinárodnými inštitúciami</t>
  </si>
  <si>
    <t xml:space="preserve"> z toho: spojené s anti-korona zárukami</t>
  </si>
  <si>
    <t>Nominálny efektívny výmenný kruz</t>
  </si>
  <si>
    <t>Nominal effective exchange rate</t>
  </si>
  <si>
    <t>Príjmy z RRF grantov</t>
  </si>
  <si>
    <t>1. RRF granty zahrnuté v projekciách</t>
  </si>
  <si>
    <t>2. Vyplatené RRF granty z EÚ</t>
  </si>
  <si>
    <t>Výdavky financované RRF grantami</t>
  </si>
  <si>
    <t>3.Celkové bežné výdavky</t>
  </si>
  <si>
    <t>- Odmeny zamestnancov</t>
  </si>
  <si>
    <t>- Medzispotreba</t>
  </si>
  <si>
    <t>- Sociálne dávky</t>
  </si>
  <si>
    <t>D.62+D.632</t>
  </si>
  <si>
    <t>- Úrokové náklady</t>
  </si>
  <si>
    <t>- Dotácie</t>
  </si>
  <si>
    <t>- Bežné transfery</t>
  </si>
  <si>
    <t>D.7</t>
  </si>
  <si>
    <t>4. Celkové kapitálové výdavky</t>
  </si>
  <si>
    <t>- Tvorba hrubého fixného kapitálu</t>
  </si>
  <si>
    <t>- Kapitálové transfery</t>
  </si>
  <si>
    <t>Iné výdavky financované z grantu</t>
  </si>
  <si>
    <t>5. Zníženie daňových príjmov</t>
  </si>
  <si>
    <t>6. Iné výdavky s vplyvom na príjmy</t>
  </si>
  <si>
    <t>7. Finančné transakcie</t>
  </si>
  <si>
    <t>ESA Code</t>
  </si>
  <si>
    <t>Revenue from RRF grants</t>
  </si>
  <si>
    <t>1. RRF GRANTS as included in the revenue projections</t>
  </si>
  <si>
    <t>2. Cash disbursements of RRF GRANTS from EU</t>
  </si>
  <si>
    <t>Expenditure financed by RRF grants</t>
  </si>
  <si>
    <t>3.TOTAL CURRENT EXPENDITURE</t>
  </si>
  <si>
    <t>of which:</t>
  </si>
  <si>
    <t>- Compensation of employees</t>
  </si>
  <si>
    <t>- Intermediate consumption</t>
  </si>
  <si>
    <t>- Social Payments</t>
  </si>
  <si>
    <t>- Interest expenditure</t>
  </si>
  <si>
    <t>- Subsidies, payable</t>
  </si>
  <si>
    <t>- Current transfers</t>
  </si>
  <si>
    <t>4. TOTAL CAPITAL EXPENDITURE</t>
  </si>
  <si>
    <t>- Gross fixed capital formation</t>
  </si>
  <si>
    <t>- Capital transfers</t>
  </si>
  <si>
    <t>Other costs financed by RRF grants</t>
  </si>
  <si>
    <t>5. Reduction in tax revenue</t>
  </si>
  <si>
    <t>6. Other costs with impact on revenue</t>
  </si>
  <si>
    <t>7. Financial transactions</t>
  </si>
  <si>
    <t>Cash flow from RRF loans projected in the programme</t>
  </si>
  <si>
    <t>1. Disbursements of RRF LOANS from EU</t>
  </si>
  <si>
    <t>2. Repayments of RRF LOANS to EU</t>
  </si>
  <si>
    <t>Expenditure financed by RRF loans</t>
  </si>
  <si>
    <t>Other costs financed by RRF loans</t>
  </si>
  <si>
    <t>Pôžička z RRF</t>
  </si>
  <si>
    <t>1. Vyplatená RRF pôžička z EÚ</t>
  </si>
  <si>
    <t>2. Splatená RRF pôžička do EÚ</t>
  </si>
  <si>
    <t>Výdavky financované RRF pôžičkou</t>
  </si>
  <si>
    <t>Iné výdavky financované z pôžičky</t>
  </si>
  <si>
    <t>Implementácia</t>
  </si>
  <si>
    <t>Maximálna hodnota</t>
  </si>
  <si>
    <t>Odhadované čerpanie</t>
  </si>
  <si>
    <t>Opatrenie</t>
  </si>
  <si>
    <t>Reakcia na COVID-19</t>
  </si>
  <si>
    <t>Ostatné</t>
  </si>
  <si>
    <t>EFSF a ESM</t>
  </si>
  <si>
    <t>Medzinárodné finančné inštitúcie</t>
  </si>
  <si>
    <t>Finančné inštitúcie s účasťou štátu</t>
  </si>
  <si>
    <t>Medzisúčet</t>
  </si>
  <si>
    <t>Spolu</t>
  </si>
  <si>
    <t>In response to COVID-19</t>
  </si>
  <si>
    <t>anti-Covid19 guarantees (cumulative 2020 and 2021)</t>
  </si>
  <si>
    <t>Measures</t>
  </si>
  <si>
    <t xml:space="preserve">Date of adoption </t>
  </si>
  <si>
    <t>Maximum amount of contingent liabilities</t>
  </si>
  <si>
    <t>Estimated  take-up</t>
  </si>
  <si>
    <t>Others</t>
  </si>
  <si>
    <t>EFSF and ESM</t>
  </si>
  <si>
    <t>International financial institutions</t>
  </si>
  <si>
    <t>State-owned financial institutions</t>
  </si>
  <si>
    <t>Subtotal</t>
  </si>
  <si>
    <t>Total</t>
  </si>
  <si>
    <t>Krátkodobá úroková miera €str (ročný priemer, %)</t>
  </si>
  <si>
    <t>Short-term interest rate €str (annual average)</t>
  </si>
  <si>
    <t xml:space="preserve"> -</t>
  </si>
  <si>
    <t>**  Ide o splatnosť štátneho dlhu k 31.12.</t>
  </si>
  <si>
    <t xml:space="preserve">**  Maturity of state debt as of 31.12. </t>
  </si>
  <si>
    <t>Anti-korona záruky (kumulatívne od 2020)</t>
  </si>
  <si>
    <t>Tabuľka 3 - Výdavky verejnej správy (% HDP)</t>
  </si>
  <si>
    <t>Table 3 - General government expenditure (% GDP)</t>
  </si>
  <si>
    <t>Miera participácie mužov (vek 20-64)</t>
  </si>
  <si>
    <t>Miera participácie žien (vek 20-64)</t>
  </si>
  <si>
    <t>Celková miera participácie (vek 20-64)</t>
  </si>
  <si>
    <t>Miera nezamestnanosti (vek 20-64)</t>
  </si>
  <si>
    <t>Populácia vo veku 65+ na celkovej populácii (v %)</t>
  </si>
  <si>
    <t>Participation rate males  (aged 20-64)</t>
  </si>
  <si>
    <t>Participation rate females (aged 20-64)</t>
  </si>
  <si>
    <t>Total participation rate (aged 20-64)</t>
  </si>
  <si>
    <t>Unemployment rate (aged 20-64)</t>
  </si>
  <si>
    <t xml:space="preserve">* Age-related expenditures as well as macroeconomic assumptions were updated after issuing Ageing report 2021. </t>
  </si>
  <si>
    <t>Upravené o nešpecifikované opatrenia - polovica</t>
  </si>
  <si>
    <t>Upravené o nešpecifikované opatrenia - štvrtina</t>
  </si>
  <si>
    <t>Upravené o nešpecifikované opatrenia</t>
  </si>
  <si>
    <t>Social security pension</t>
  </si>
  <si>
    <t>Tabuľka 2a - Vývoj rozpočtov verejnej správy</t>
  </si>
  <si>
    <t>Tabuľka 4 - Vývoj dlhu verejnej správy (% HDP)</t>
  </si>
  <si>
    <t>Table 4 - General governement debt development (% of GDP)</t>
  </si>
  <si>
    <t>Tabuľka 5 - Cyklický vývoj</t>
  </si>
  <si>
    <t xml:space="preserve">Table 5 - Cyclical developments </t>
  </si>
  <si>
    <t>Tabuľka 6 - Porovnanie predchádzajúcej a aktualizovanej prognózy</t>
  </si>
  <si>
    <t>Table 6 - Comparison between the previous forecast and the updated forecast</t>
  </si>
  <si>
    <t>Tabuľka 7 - Dlhodobá udržateľnosť verejných financií (% HDP)*</t>
  </si>
  <si>
    <t>Table 7 - Long-term sustainability of public finances (% of GDP)*</t>
  </si>
  <si>
    <t>Table 2a - General government budgetary prospects</t>
  </si>
  <si>
    <t>Tabuľka 2b - Scenár nezmenených politík</t>
  </si>
  <si>
    <t>Table 2b - No-policy-change scenario</t>
  </si>
  <si>
    <t>Table 2c - Amounts to be excluded from the expenditure benchmark</t>
  </si>
  <si>
    <t>Tabuľka 7a - Podmienené záväzky</t>
  </si>
  <si>
    <t>Table 7a - Contingent liabilities</t>
  </si>
  <si>
    <t xml:space="preserve">Table 8 - Basic assumptions </t>
  </si>
  <si>
    <t>Tabuľka 9a - Vplyv Plánu obnovy (granty)</t>
  </si>
  <si>
    <t>Table 9a - RRF impact on program (grants)</t>
  </si>
  <si>
    <t>Tabuľka 9b - Vplyv Plánu obnovy (pôžičky)</t>
  </si>
  <si>
    <t>Table 9b - RRF impact on program (loans)</t>
  </si>
  <si>
    <t>Tabuľka - Stav vládnych záruk</t>
  </si>
  <si>
    <t>Table - Stock of guarantees adopted/announced</t>
  </si>
  <si>
    <t>2. Nominálne HDP*</t>
  </si>
  <si>
    <t>* Podľa revízie ŠÚ SR z 20. 4. 2023</t>
  </si>
  <si>
    <r>
      <t>* Nominal GDP revision as of April 20</t>
    </r>
    <r>
      <rPr>
        <vertAlign val="superscript"/>
        <sz val="8"/>
        <color theme="1"/>
        <rFont val="Arial Narrow"/>
        <family val="2"/>
        <charset val="238"/>
      </rPr>
      <t>th</t>
    </r>
    <r>
      <rPr>
        <sz val="8"/>
        <color theme="1"/>
        <rFont val="Arial Narrow"/>
        <family val="2"/>
        <charset val="238"/>
      </rPr>
      <t>, 2023</t>
    </r>
  </si>
  <si>
    <t>2. Nominal GDP*</t>
  </si>
  <si>
    <t>3. Čisté pôžičky poskytnuté / prijaté verejnej správy (ciele Programu Stability)*</t>
  </si>
  <si>
    <t>Source: Eurostat, MoF</t>
  </si>
  <si>
    <t xml:space="preserve"> z toho: spojené s finančnými inštitúciami s majetkovou účasťou štátu (iné ako anti-korona)</t>
  </si>
  <si>
    <t>Pozn.: * Program stability SR na roky 2022-2025</t>
  </si>
  <si>
    <t>Note: * Stability Programme for 2022 - 2025</t>
  </si>
  <si>
    <t/>
  </si>
  <si>
    <t>dáme FR RVS</t>
  </si>
  <si>
    <t>D.632 a P.132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</si>
</sst>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_);\(&quot;$&quot;#,##0\)"/>
    <numFmt numFmtId="166" formatCode="_(* #,##0.00_);_(* \(#,##0.00\);_(* &quot;-&quot;??_);_(@_)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#,##0\ &quot;SIT&quot;;\-#,##0\ &quot;SIT&quot;"/>
    <numFmt numFmtId="173" formatCode="_-* #,##0.00\ _S_k_-;\-* #,##0.00\ _S_k_-;_-* &quot;-&quot;??\ _S_k_-;_-@_-"/>
    <numFmt numFmtId="174" formatCode="_-[$€-2]* #,##0.00_-;\-[$€-2]* #,##0.00_-;_-[$€-2]* &quot;-&quot;??_-"/>
    <numFmt numFmtId="175" formatCode="0.0"/>
    <numFmt numFmtId="176" formatCode="#,##0.0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\$#,##0.00\ ;\(\$#,##0.00\)"/>
    <numFmt numFmtId="183" formatCode="[$-409]mmm\-yy;@"/>
    <numFmt numFmtId="184" formatCode="_-* #,##0.0\ _€_-;\-* #,##0.0\ _€_-;_-* &quot;-&quot;??\ _€_-;_-@_-"/>
    <numFmt numFmtId="185" formatCode="_-* #,##0\ _€_-;\-* #,##0\ _€_-;_-* &quot;-&quot;??\ _€_-;_-@_-"/>
    <numFmt numFmtId="186" formatCode="0.00000000"/>
  </numFmts>
  <fonts count="64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 Narrow"/>
      <family val="2"/>
      <charset val="238"/>
    </font>
    <font>
      <sz val="10"/>
      <color indexed="8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</font>
    <font>
      <sz val="10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sz val="10"/>
      <name val="Garamond"/>
      <family val="1"/>
      <charset val="238"/>
    </font>
    <font>
      <sz val="7.5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2C9ADC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2C9ADC"/>
      <name val="Arial Narrow"/>
      <family val="2"/>
      <charset val="238"/>
    </font>
    <font>
      <sz val="11"/>
      <color theme="0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7">
    <xf numFmtId="0" fontId="0" fillId="0" borderId="0"/>
    <xf numFmtId="0" fontId="3" fillId="0" borderId="0"/>
    <xf numFmtId="0" fontId="2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3" applyNumberFormat="0" applyFont="0" applyFill="0" applyAlignment="0" applyProtection="0"/>
    <xf numFmtId="3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2" borderId="0" applyFont="0" applyFill="0" applyBorder="0" applyAlignment="0" applyProtection="0"/>
    <xf numFmtId="0" fontId="10" fillId="0" borderId="0" applyFont="0" applyFill="0" applyBorder="0" applyAlignment="0" applyProtection="0"/>
    <xf numFmtId="174" fontId="5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0" fillId="0" borderId="0" applyFont="0" applyFill="0" applyBorder="0" applyAlignment="0" applyProtection="0"/>
    <xf numFmtId="2" fontId="5" fillId="2" borderId="0" applyFont="0" applyFill="0" applyBorder="0" applyAlignment="0" applyProtection="0"/>
    <xf numFmtId="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2" borderId="0" applyNumberFormat="0" applyFont="0" applyFill="0" applyAlignment="0" applyProtection="0"/>
    <xf numFmtId="0" fontId="15" fillId="2" borderId="0" applyNumberFormat="0" applyFon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7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top"/>
    </xf>
    <xf numFmtId="165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0" fillId="0" borderId="0"/>
    <xf numFmtId="0" fontId="17" fillId="0" borderId="0"/>
    <xf numFmtId="0" fontId="18" fillId="0" borderId="0"/>
    <xf numFmtId="0" fontId="19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20" fillId="0" borderId="0"/>
    <xf numFmtId="0" fontId="12" fillId="0" borderId="0"/>
    <xf numFmtId="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5" fillId="3" borderId="4" applyNumberFormat="0" applyProtection="0">
      <alignment horizontal="left" vertical="center" indent="1"/>
    </xf>
    <xf numFmtId="0" fontId="5" fillId="4" borderId="4" applyNumberFormat="0" applyProtection="0">
      <alignment horizontal="left" vertical="center" indent="1"/>
    </xf>
    <xf numFmtId="4" fontId="21" fillId="5" borderId="4" applyNumberFormat="0" applyProtection="0">
      <alignment horizontal="right" vertical="center"/>
    </xf>
    <xf numFmtId="0" fontId="5" fillId="0" borderId="0" applyNumberFormat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5" fontId="24" fillId="0" borderId="0">
      <alignment horizontal="right"/>
    </xf>
    <xf numFmtId="0" fontId="25" fillId="0" borderId="0" applyProtection="0"/>
    <xf numFmtId="182" fontId="25" fillId="0" borderId="0" applyProtection="0"/>
    <xf numFmtId="0" fontId="26" fillId="0" borderId="0" applyProtection="0"/>
    <xf numFmtId="0" fontId="27" fillId="0" borderId="0" applyProtection="0"/>
    <xf numFmtId="0" fontId="25" fillId="0" borderId="5" applyProtection="0"/>
    <xf numFmtId="0" fontId="25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0" fontId="20" fillId="0" borderId="0"/>
    <xf numFmtId="0" fontId="5" fillId="0" borderId="0"/>
    <xf numFmtId="9" fontId="5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>
      <alignment vertical="top"/>
    </xf>
    <xf numFmtId="3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65" fontId="12" fillId="0" borderId="0" applyFont="0" applyFill="0" applyBorder="0" applyAlignment="0" applyProtection="0">
      <alignment vertical="top"/>
    </xf>
    <xf numFmtId="183" fontId="4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21" fillId="6" borderId="4" applyNumberFormat="0" applyProtection="0">
      <alignment horizontal="left" vertical="center" indent="1"/>
    </xf>
    <xf numFmtId="0" fontId="5" fillId="2" borderId="9" applyNumberFormat="0" applyFont="0" applyBorder="0" applyAlignment="0" applyProtection="0"/>
    <xf numFmtId="0" fontId="5" fillId="0" borderId="0"/>
    <xf numFmtId="0" fontId="49" fillId="0" borderId="0"/>
    <xf numFmtId="0" fontId="1" fillId="0" borderId="0"/>
    <xf numFmtId="0" fontId="42" fillId="0" borderId="0"/>
    <xf numFmtId="0" fontId="41" fillId="0" borderId="0"/>
    <xf numFmtId="0" fontId="42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42" fillId="0" borderId="0"/>
    <xf numFmtId="0" fontId="42" fillId="0" borderId="0"/>
    <xf numFmtId="0" fontId="42" fillId="0" borderId="0" applyNumberFormat="0" applyFill="0" applyBorder="0" applyAlignment="0" applyProtection="0"/>
    <xf numFmtId="0" fontId="2" fillId="0" borderId="0"/>
    <xf numFmtId="0" fontId="18" fillId="0" borderId="0"/>
    <xf numFmtId="0" fontId="1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34">
    <xf numFmtId="0" fontId="0" fillId="0" borderId="0" xfId="0"/>
    <xf numFmtId="3" fontId="4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/>
    <xf numFmtId="0" fontId="4" fillId="0" borderId="7" xfId="0" applyFont="1" applyFill="1" applyBorder="1" applyAlignment="1">
      <alignment vertical="center" wrapText="1"/>
    </xf>
    <xf numFmtId="175" fontId="4" fillId="0" borderId="0" xfId="0" applyNumberFormat="1" applyFont="1" applyFill="1" applyBorder="1" applyAlignment="1">
      <alignment horizontal="center" vertical="center" wrapText="1"/>
    </xf>
    <xf numFmtId="175" fontId="4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80" applyFont="1" applyFill="1" applyBorder="1" applyAlignment="1">
      <alignment vertical="top" wrapText="1"/>
    </xf>
    <xf numFmtId="0" fontId="6" fillId="0" borderId="1" xfId="80" applyFont="1" applyFill="1" applyBorder="1" applyAlignment="1">
      <alignment vertical="center" wrapText="1"/>
    </xf>
    <xf numFmtId="0" fontId="6" fillId="0" borderId="1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vertical="top" wrapText="1"/>
    </xf>
    <xf numFmtId="0" fontId="6" fillId="0" borderId="7" xfId="80" applyFont="1" applyFill="1" applyBorder="1" applyAlignment="1">
      <alignment vertical="center" wrapText="1"/>
    </xf>
    <xf numFmtId="0" fontId="8" fillId="0" borderId="7" xfId="80" applyFont="1" applyFill="1" applyBorder="1" applyAlignment="1">
      <alignment horizontal="center" vertical="top" wrapText="1"/>
    </xf>
    <xf numFmtId="0" fontId="6" fillId="0" borderId="7" xfId="80" applyFont="1" applyFill="1" applyBorder="1" applyAlignment="1">
      <alignment horizontal="center" vertical="center" wrapText="1"/>
    </xf>
    <xf numFmtId="0" fontId="51" fillId="0" borderId="6" xfId="80" applyFont="1" applyFill="1" applyBorder="1" applyAlignment="1"/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75" fontId="4" fillId="0" borderId="0" xfId="0" applyNumberFormat="1" applyFont="1" applyFill="1" applyAlignment="1">
      <alignment horizontal="center" wrapText="1"/>
    </xf>
    <xf numFmtId="0" fontId="29" fillId="0" borderId="0" xfId="0" applyFont="1" applyFill="1" applyAlignment="1">
      <alignment horizontal="center" wrapText="1"/>
    </xf>
    <xf numFmtId="175" fontId="29" fillId="0" borderId="0" xfId="0" applyNumberFormat="1" applyFont="1" applyFill="1" applyAlignment="1">
      <alignment horizontal="center" wrapText="1"/>
    </xf>
    <xf numFmtId="0" fontId="38" fillId="0" borderId="8" xfId="80" applyFont="1" applyFill="1" applyBorder="1" applyAlignment="1">
      <alignment vertical="center"/>
    </xf>
    <xf numFmtId="0" fontId="38" fillId="0" borderId="8" xfId="80" applyFont="1" applyFill="1" applyBorder="1" applyAlignment="1">
      <alignment vertical="center" wrapText="1"/>
    </xf>
    <xf numFmtId="0" fontId="44" fillId="0" borderId="8" xfId="0" applyFont="1" applyFill="1" applyBorder="1"/>
    <xf numFmtId="0" fontId="44" fillId="0" borderId="0" xfId="0" applyFont="1" applyFill="1"/>
    <xf numFmtId="4" fontId="0" fillId="0" borderId="0" xfId="0" applyNumberFormat="1" applyFill="1"/>
    <xf numFmtId="0" fontId="39" fillId="0" borderId="8" xfId="0" applyFont="1" applyFill="1" applyBorder="1" applyAlignment="1">
      <alignment vertical="top" wrapText="1"/>
    </xf>
    <xf numFmtId="0" fontId="41" fillId="0" borderId="0" xfId="0" applyFont="1" applyFill="1"/>
    <xf numFmtId="3" fontId="41" fillId="0" borderId="0" xfId="0" applyNumberFormat="1" applyFont="1" applyFill="1"/>
    <xf numFmtId="0" fontId="6" fillId="0" borderId="0" xfId="0" applyFont="1" applyFill="1" applyBorder="1" applyAlignment="1">
      <alignment vertical="top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175" fontId="4" fillId="0" borderId="0" xfId="0" applyNumberFormat="1" applyFont="1" applyFill="1" applyBorder="1" applyAlignment="1">
      <alignment horizontal="center" wrapText="1"/>
    </xf>
    <xf numFmtId="164" fontId="29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186" fontId="0" fillId="0" borderId="0" xfId="0" applyNumberFormat="1" applyFill="1"/>
    <xf numFmtId="0" fontId="0" fillId="0" borderId="0" xfId="0" applyFill="1" applyBorder="1"/>
    <xf numFmtId="0" fontId="56" fillId="0" borderId="0" xfId="109" applyFont="1" applyFill="1" applyBorder="1" applyAlignment="1">
      <alignment horizontal="center" vertical="top" wrapText="1"/>
    </xf>
    <xf numFmtId="175" fontId="57" fillId="0" borderId="0" xfId="109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vertical="center" wrapText="1"/>
    </xf>
    <xf numFmtId="0" fontId="0" fillId="0" borderId="6" xfId="0" applyFill="1" applyBorder="1"/>
    <xf numFmtId="0" fontId="58" fillId="0" borderId="0" xfId="0" applyFont="1" applyFill="1" applyBorder="1" applyAlignment="1">
      <alignment horizontal="right" vertical="center" wrapText="1"/>
    </xf>
    <xf numFmtId="175" fontId="0" fillId="0" borderId="0" xfId="0" applyNumberFormat="1" applyFill="1" applyBorder="1"/>
    <xf numFmtId="1" fontId="0" fillId="0" borderId="0" xfId="0" applyNumberFormat="1" applyFill="1" applyBorder="1"/>
    <xf numFmtId="3" fontId="58" fillId="0" borderId="0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184" fontId="0" fillId="0" borderId="0" xfId="0" applyNumberFormat="1" applyFill="1" applyBorder="1"/>
    <xf numFmtId="185" fontId="59" fillId="0" borderId="0" xfId="106" applyNumberFormat="1" applyFont="1" applyFill="1" applyBorder="1" applyAlignment="1">
      <alignment horizontal="right" vertical="center" wrapText="1"/>
    </xf>
    <xf numFmtId="185" fontId="58" fillId="0" borderId="0" xfId="106" applyNumberFormat="1" applyFont="1" applyFill="1" applyBorder="1" applyAlignment="1">
      <alignment horizontal="right" vertical="center" wrapText="1"/>
    </xf>
    <xf numFmtId="175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2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38" fillId="0" borderId="0" xfId="80" applyFont="1" applyFill="1" applyBorder="1" applyAlignment="1">
      <alignment vertical="center"/>
    </xf>
    <xf numFmtId="175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/>
    </xf>
    <xf numFmtId="175" fontId="29" fillId="0" borderId="8" xfId="0" applyNumberFormat="1" applyFont="1" applyFill="1" applyBorder="1" applyAlignment="1">
      <alignment horizontal="center" vertical="center" wrapText="1"/>
    </xf>
    <xf numFmtId="175" fontId="29" fillId="0" borderId="8" xfId="0" applyNumberFormat="1" applyFont="1" applyFill="1" applyBorder="1" applyAlignment="1">
      <alignment vertical="center"/>
    </xf>
    <xf numFmtId="175" fontId="29" fillId="0" borderId="8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/>
    <xf numFmtId="0" fontId="3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175" fontId="6" fillId="0" borderId="0" xfId="0" applyNumberFormat="1" applyFont="1" applyFill="1" applyAlignment="1">
      <alignment horizontal="center" vertical="center" wrapText="1"/>
    </xf>
    <xf numFmtId="175" fontId="6" fillId="0" borderId="0" xfId="0" applyNumberFormat="1" applyFont="1" applyFill="1" applyAlignment="1">
      <alignment horizontal="center"/>
    </xf>
    <xf numFmtId="175" fontId="6" fillId="0" borderId="0" xfId="0" applyNumberFormat="1" applyFont="1" applyFill="1" applyAlignment="1">
      <alignment horizontal="center" vertical="center"/>
    </xf>
    <xf numFmtId="0" fontId="4" fillId="0" borderId="6" xfId="0" applyFont="1" applyFill="1" applyBorder="1"/>
    <xf numFmtId="175" fontId="6" fillId="0" borderId="6" xfId="0" applyNumberFormat="1" applyFont="1" applyFill="1" applyBorder="1" applyAlignment="1">
      <alignment horizontal="center"/>
    </xf>
    <xf numFmtId="175" fontId="4" fillId="0" borderId="0" xfId="0" applyNumberFormat="1" applyFont="1" applyFill="1" applyAlignment="1">
      <alignment horizontal="center" vertical="center"/>
    </xf>
    <xf numFmtId="175" fontId="4" fillId="0" borderId="6" xfId="0" applyNumberFormat="1" applyFont="1" applyFill="1" applyBorder="1" applyAlignment="1">
      <alignment horizontal="center" vertical="center" wrapText="1"/>
    </xf>
    <xf numFmtId="175" fontId="4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wrapText="1"/>
    </xf>
    <xf numFmtId="0" fontId="29" fillId="0" borderId="0" xfId="0" applyFont="1" applyFill="1"/>
    <xf numFmtId="0" fontId="29" fillId="0" borderId="6" xfId="0" applyFont="1" applyFill="1" applyBorder="1" applyAlignment="1">
      <alignment wrapText="1"/>
    </xf>
    <xf numFmtId="0" fontId="29" fillId="0" borderId="6" xfId="0" applyFont="1" applyFill="1" applyBorder="1" applyAlignment="1">
      <alignment horizontal="center" wrapText="1"/>
    </xf>
    <xf numFmtId="164" fontId="29" fillId="0" borderId="6" xfId="0" applyNumberFormat="1" applyFont="1" applyFill="1" applyBorder="1" applyAlignment="1">
      <alignment vertical="center" wrapText="1"/>
    </xf>
    <xf numFmtId="175" fontId="32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 indent="2"/>
    </xf>
    <xf numFmtId="49" fontId="6" fillId="0" borderId="0" xfId="0" applyNumberFormat="1" applyFont="1" applyFill="1" applyBorder="1" applyAlignment="1">
      <alignment horizontal="left" vertical="top" wrapText="1" indent="4"/>
    </xf>
    <xf numFmtId="175" fontId="29" fillId="0" borderId="0" xfId="0" applyNumberFormat="1" applyFont="1" applyFill="1" applyAlignment="1">
      <alignment horizontal="center" vertical="center" wrapText="1"/>
    </xf>
    <xf numFmtId="0" fontId="6" fillId="0" borderId="8" xfId="0" applyFont="1" applyFill="1" applyBorder="1" applyAlignment="1">
      <alignment vertical="top" wrapText="1"/>
    </xf>
    <xf numFmtId="175" fontId="29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175" fontId="4" fillId="0" borderId="7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75" fontId="6" fillId="0" borderId="0" xfId="0" applyNumberFormat="1" applyFont="1" applyFill="1" applyAlignment="1">
      <alignment horizontal="center" wrapText="1"/>
    </xf>
    <xf numFmtId="175" fontId="4" fillId="0" borderId="6" xfId="0" applyNumberFormat="1" applyFont="1" applyFill="1" applyBorder="1" applyAlignment="1">
      <alignment horizontal="center" wrapText="1"/>
    </xf>
    <xf numFmtId="176" fontId="4" fillId="0" borderId="0" xfId="0" applyNumberFormat="1" applyFont="1" applyFill="1" applyAlignment="1">
      <alignment horizontal="center" vertical="center" wrapText="1"/>
    </xf>
    <xf numFmtId="185" fontId="6" fillId="0" borderId="0" xfId="106" applyNumberFormat="1" applyFont="1" applyFill="1" applyBorder="1" applyAlignment="1">
      <alignment horizontal="center" vertical="top" wrapText="1"/>
    </xf>
    <xf numFmtId="0" fontId="6" fillId="0" borderId="0" xfId="80" applyFont="1" applyFill="1" applyBorder="1" applyAlignment="1">
      <alignment horizontal="left" vertical="top" wrapText="1"/>
    </xf>
    <xf numFmtId="3" fontId="6" fillId="0" borderId="0" xfId="80" applyNumberFormat="1" applyFont="1" applyFill="1" applyBorder="1" applyAlignment="1">
      <alignment horizontal="center" vertical="center" wrapText="1"/>
    </xf>
    <xf numFmtId="3" fontId="6" fillId="0" borderId="0" xfId="80" applyNumberFormat="1" applyFont="1" applyFill="1" applyBorder="1" applyAlignment="1">
      <alignment horizontal="center" vertical="top" wrapText="1"/>
    </xf>
    <xf numFmtId="176" fontId="6" fillId="0" borderId="0" xfId="80" applyNumberFormat="1" applyFont="1" applyFill="1" applyBorder="1" applyAlignment="1">
      <alignment horizontal="center" vertical="top" wrapText="1"/>
    </xf>
    <xf numFmtId="175" fontId="6" fillId="0" borderId="0" xfId="80" applyNumberFormat="1" applyFont="1" applyFill="1" applyBorder="1" applyAlignment="1">
      <alignment horizontal="center" vertical="top" wrapText="1"/>
    </xf>
    <xf numFmtId="0" fontId="6" fillId="0" borderId="0" xfId="80" applyFont="1" applyFill="1" applyBorder="1" applyAlignment="1">
      <alignment vertical="top" wrapText="1"/>
    </xf>
    <xf numFmtId="3" fontId="48" fillId="0" borderId="0" xfId="80" applyNumberFormat="1" applyFont="1" applyFill="1" applyBorder="1" applyAlignment="1">
      <alignment horizontal="center" vertical="top" wrapText="1"/>
    </xf>
    <xf numFmtId="3" fontId="6" fillId="0" borderId="0" xfId="80" applyNumberFormat="1" applyFont="1" applyFill="1" applyBorder="1" applyAlignment="1">
      <alignment vertical="top" wrapText="1"/>
    </xf>
    <xf numFmtId="3" fontId="38" fillId="0" borderId="0" xfId="80" applyNumberFormat="1" applyFont="1" applyFill="1" applyBorder="1" applyAlignment="1">
      <alignment horizontal="center" vertical="top" wrapText="1"/>
    </xf>
    <xf numFmtId="176" fontId="6" fillId="0" borderId="0" xfId="80" applyNumberFormat="1" applyFont="1" applyFill="1" applyBorder="1" applyAlignment="1">
      <alignment horizontal="center" vertical="center"/>
    </xf>
    <xf numFmtId="3" fontId="48" fillId="0" borderId="1" xfId="80" applyNumberFormat="1" applyFont="1" applyFill="1" applyBorder="1" applyAlignment="1">
      <alignment horizontal="center" vertical="top" wrapText="1"/>
    </xf>
    <xf numFmtId="176" fontId="6" fillId="0" borderId="1" xfId="80" applyNumberFormat="1" applyFont="1" applyFill="1" applyBorder="1" applyAlignment="1">
      <alignment horizontal="center" vertical="center"/>
    </xf>
    <xf numFmtId="0" fontId="6" fillId="0" borderId="0" xfId="80" applyFont="1" applyFill="1" applyBorder="1" applyAlignment="1">
      <alignment horizontal="center" vertical="top" wrapText="1"/>
    </xf>
    <xf numFmtId="0" fontId="6" fillId="0" borderId="0" xfId="80" applyFont="1" applyFill="1" applyBorder="1"/>
    <xf numFmtId="0" fontId="8" fillId="0" borderId="0" xfId="80" applyFont="1" applyFill="1" applyBorder="1" applyAlignment="1">
      <alignment vertical="top" wrapText="1"/>
    </xf>
    <xf numFmtId="3" fontId="8" fillId="0" borderId="0" xfId="80" applyNumberFormat="1" applyFont="1" applyFill="1" applyBorder="1" applyAlignment="1">
      <alignment horizontal="center" vertical="top" wrapText="1"/>
    </xf>
    <xf numFmtId="3" fontId="6" fillId="0" borderId="1" xfId="8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indent="3"/>
    </xf>
    <xf numFmtId="0" fontId="50" fillId="0" borderId="0" xfId="113" applyFont="1" applyFill="1" applyAlignment="1">
      <alignment horizontal="left" wrapText="1"/>
    </xf>
    <xf numFmtId="0" fontId="4" fillId="0" borderId="0" xfId="0" applyFont="1" applyFill="1" applyAlignment="1">
      <alignment horizontal="left" vertical="center" indent="5"/>
    </xf>
    <xf numFmtId="0" fontId="4" fillId="0" borderId="0" xfId="0" applyFont="1" applyFill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75" fontId="2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3" fontId="0" fillId="0" borderId="0" xfId="0" applyNumberFormat="1" applyFill="1"/>
    <xf numFmtId="0" fontId="50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indent="1"/>
    </xf>
    <xf numFmtId="175" fontId="0" fillId="0" borderId="0" xfId="0" applyNumberFormat="1" applyFill="1"/>
    <xf numFmtId="175" fontId="33" fillId="0" borderId="0" xfId="0" applyNumberFormat="1" applyFont="1" applyFill="1"/>
    <xf numFmtId="0" fontId="45" fillId="0" borderId="0" xfId="0" applyFont="1" applyFill="1"/>
    <xf numFmtId="175" fontId="29" fillId="0" borderId="0" xfId="0" applyNumberFormat="1" applyFont="1" applyFill="1" applyAlignment="1">
      <alignment horizontal="center" vertical="center"/>
    </xf>
    <xf numFmtId="0" fontId="36" fillId="0" borderId="0" xfId="0" applyFont="1" applyFill="1"/>
    <xf numFmtId="175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75" fontId="4" fillId="0" borderId="1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 indent="1"/>
    </xf>
    <xf numFmtId="175" fontId="29" fillId="0" borderId="0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 indent="1"/>
    </xf>
    <xf numFmtId="0" fontId="34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45" fillId="0" borderId="1" xfId="0" applyFont="1" applyFill="1" applyBorder="1" applyAlignment="1">
      <alignment wrapText="1"/>
    </xf>
    <xf numFmtId="0" fontId="48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 inden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175" fontId="7" fillId="0" borderId="0" xfId="0" applyNumberFormat="1" applyFont="1" applyFill="1" applyAlignment="1">
      <alignment horizontal="right"/>
    </xf>
    <xf numFmtId="175" fontId="7" fillId="0" borderId="0" xfId="0" applyNumberFormat="1" applyFont="1" applyFill="1"/>
    <xf numFmtId="0" fontId="4" fillId="0" borderId="0" xfId="0" applyFont="1" applyFill="1" applyAlignment="1">
      <alignment horizontal="right"/>
    </xf>
    <xf numFmtId="175" fontId="4" fillId="0" borderId="0" xfId="0" applyNumberFormat="1" applyFont="1" applyFill="1" applyAlignment="1">
      <alignment horizontal="right"/>
    </xf>
    <xf numFmtId="175" fontId="4" fillId="0" borderId="0" xfId="0" applyNumberFormat="1" applyFont="1" applyFill="1"/>
    <xf numFmtId="2" fontId="4" fillId="0" borderId="0" xfId="0" applyNumberFormat="1" applyFont="1" applyFill="1" applyAlignment="1">
      <alignment horizontal="right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right"/>
    </xf>
    <xf numFmtId="175" fontId="7" fillId="0" borderId="6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36" fillId="0" borderId="1" xfId="0" applyFont="1" applyFill="1" applyBorder="1"/>
    <xf numFmtId="0" fontId="4" fillId="0" borderId="1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center" vertical="top" wrapText="1"/>
    </xf>
    <xf numFmtId="176" fontId="6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5" fontId="6" fillId="0" borderId="1" xfId="106" applyNumberFormat="1" applyFont="1" applyFill="1" applyBorder="1" applyAlignment="1">
      <alignment horizontal="center" vertical="top" wrapText="1"/>
    </xf>
    <xf numFmtId="175" fontId="6" fillId="0" borderId="1" xfId="80" applyNumberFormat="1" applyFont="1" applyFill="1" applyBorder="1" applyAlignment="1">
      <alignment horizontal="center" vertical="top" wrapText="1"/>
    </xf>
    <xf numFmtId="185" fontId="38" fillId="0" borderId="8" xfId="8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9" fillId="0" borderId="8" xfId="80" applyFont="1" applyFill="1" applyBorder="1" applyAlignment="1">
      <alignment horizontal="right"/>
    </xf>
    <xf numFmtId="0" fontId="51" fillId="0" borderId="6" xfId="80" applyFont="1" applyFill="1" applyBorder="1" applyAlignment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0" fillId="0" borderId="8" xfId="0" applyFont="1" applyFill="1" applyBorder="1" applyAlignment="1">
      <alignment horizontal="left" vertical="top" wrapText="1"/>
    </xf>
    <xf numFmtId="1" fontId="0" fillId="0" borderId="0" xfId="0" applyNumberFormat="1" applyFill="1"/>
    <xf numFmtId="0" fontId="29" fillId="0" borderId="6" xfId="0" applyFont="1" applyFill="1" applyBorder="1" applyAlignment="1">
      <alignment vertical="center"/>
    </xf>
    <xf numFmtId="175" fontId="4" fillId="0" borderId="6" xfId="0" applyNumberFormat="1" applyFont="1" applyFill="1" applyBorder="1" applyAlignment="1">
      <alignment horizontal="center"/>
    </xf>
    <xf numFmtId="0" fontId="30" fillId="0" borderId="7" xfId="0" applyFont="1" applyFill="1" applyBorder="1" applyAlignment="1"/>
    <xf numFmtId="0" fontId="30" fillId="0" borderId="7" xfId="0" applyFont="1" applyFill="1" applyBorder="1" applyAlignment="1">
      <alignment vertical="top"/>
    </xf>
    <xf numFmtId="176" fontId="4" fillId="0" borderId="0" xfId="0" applyNumberFormat="1" applyFont="1" applyFill="1" applyAlignment="1">
      <alignment horizontal="center" wrapText="1"/>
    </xf>
    <xf numFmtId="175" fontId="4" fillId="0" borderId="0" xfId="0" applyNumberFormat="1" applyFont="1" applyFill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175" fontId="4" fillId="0" borderId="6" xfId="0" applyNumberFormat="1" applyFont="1" applyFill="1" applyBorder="1" applyAlignment="1">
      <alignment horizontal="center" vertical="top" wrapText="1"/>
    </xf>
    <xf numFmtId="0" fontId="51" fillId="0" borderId="6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29" fillId="0" borderId="7" xfId="0" applyFont="1" applyFill="1" applyBorder="1" applyAlignment="1">
      <alignment wrapText="1"/>
    </xf>
    <xf numFmtId="0" fontId="29" fillId="0" borderId="7" xfId="0" applyFont="1" applyFill="1" applyBorder="1" applyAlignment="1">
      <alignment horizontal="center" wrapText="1"/>
    </xf>
    <xf numFmtId="0" fontId="30" fillId="0" borderId="7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 wrapText="1"/>
    </xf>
    <xf numFmtId="0" fontId="63" fillId="0" borderId="0" xfId="0" applyFont="1" applyFill="1"/>
    <xf numFmtId="184" fontId="6" fillId="0" borderId="0" xfId="106" applyNumberFormat="1" applyFont="1" applyFill="1" applyBorder="1" applyAlignment="1">
      <alignment horizontal="left" vertical="top" wrapText="1"/>
    </xf>
    <xf numFmtId="184" fontId="6" fillId="0" borderId="0" xfId="106" applyNumberFormat="1" applyFont="1" applyFill="1" applyBorder="1" applyAlignment="1">
      <alignment vertical="top" wrapText="1"/>
    </xf>
    <xf numFmtId="4" fontId="61" fillId="0" borderId="0" xfId="0" applyNumberFormat="1" applyFont="1" applyFill="1" applyBorder="1"/>
    <xf numFmtId="0" fontId="0" fillId="0" borderId="8" xfId="0" applyFill="1" applyBorder="1"/>
    <xf numFmtId="0" fontId="39" fillId="0" borderId="15" xfId="80" applyFont="1" applyFill="1" applyBorder="1" applyAlignment="1">
      <alignment horizontal="right"/>
    </xf>
    <xf numFmtId="0" fontId="30" fillId="0" borderId="0" xfId="0" applyFont="1" applyFill="1" applyBorder="1" applyAlignment="1">
      <alignment vertical="top" wrapText="1"/>
    </xf>
    <xf numFmtId="176" fontId="0" fillId="0" borderId="0" xfId="0" applyNumberFormat="1" applyFill="1"/>
    <xf numFmtId="0" fontId="8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/>
    </xf>
    <xf numFmtId="0" fontId="38" fillId="0" borderId="8" xfId="0" applyFont="1" applyFill="1" applyBorder="1" applyAlignment="1">
      <alignment vertical="top"/>
    </xf>
    <xf numFmtId="0" fontId="38" fillId="0" borderId="8" xfId="0" applyFont="1" applyFill="1" applyBorder="1" applyAlignment="1">
      <alignment vertical="top" wrapText="1"/>
    </xf>
    <xf numFmtId="0" fontId="37" fillId="0" borderId="0" xfId="0" applyFont="1" applyFill="1"/>
    <xf numFmtId="0" fontId="52" fillId="0" borderId="0" xfId="107" applyFont="1" applyFill="1"/>
    <xf numFmtId="0" fontId="53" fillId="0" borderId="0" xfId="107" applyFont="1" applyFill="1"/>
    <xf numFmtId="185" fontId="55" fillId="0" borderId="0" xfId="106" applyNumberFormat="1" applyFont="1" applyFill="1"/>
    <xf numFmtId="185" fontId="54" fillId="0" borderId="0" xfId="106" applyNumberFormat="1" applyFont="1" applyFill="1"/>
    <xf numFmtId="184" fontId="0" fillId="0" borderId="0" xfId="0" applyNumberFormat="1" applyFill="1"/>
    <xf numFmtId="0" fontId="54" fillId="0" borderId="0" xfId="107" applyFont="1" applyFill="1"/>
    <xf numFmtId="0" fontId="32" fillId="0" borderId="0" xfId="0" applyFont="1" applyFill="1" applyBorder="1"/>
    <xf numFmtId="0" fontId="32" fillId="0" borderId="0" xfId="0" applyFont="1" applyFill="1" applyAlignment="1">
      <alignment wrapText="1"/>
    </xf>
    <xf numFmtId="0" fontId="32" fillId="0" borderId="0" xfId="0" applyFont="1" applyFill="1"/>
    <xf numFmtId="49" fontId="32" fillId="0" borderId="0" xfId="0" applyNumberFormat="1" applyFont="1" applyFill="1" applyAlignment="1">
      <alignment horizontal="left" indent="1"/>
    </xf>
    <xf numFmtId="49" fontId="32" fillId="0" borderId="0" xfId="0" applyNumberFormat="1" applyFont="1" applyFill="1" applyAlignment="1">
      <alignment horizontal="left" indent="3"/>
    </xf>
    <xf numFmtId="0" fontId="32" fillId="0" borderId="0" xfId="0" applyFont="1" applyFill="1" applyBorder="1" applyAlignment="1">
      <alignment wrapText="1"/>
    </xf>
    <xf numFmtId="175" fontId="29" fillId="0" borderId="1" xfId="0" applyNumberFormat="1" applyFont="1" applyFill="1" applyBorder="1" applyAlignment="1">
      <alignment horizontal="center" vertical="center"/>
    </xf>
    <xf numFmtId="175" fontId="6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0" fontId="6" fillId="0" borderId="1" xfId="0" applyFont="1" applyFill="1" applyBorder="1" applyAlignment="1">
      <alignment vertical="top" wrapText="1"/>
    </xf>
    <xf numFmtId="0" fontId="28" fillId="0" borderId="11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center" vertical="center" wrapText="1"/>
    </xf>
    <xf numFmtId="175" fontId="8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indent="2"/>
    </xf>
    <xf numFmtId="0" fontId="29" fillId="0" borderId="0" xfId="0" applyFont="1" applyFill="1" applyAlignment="1">
      <alignment horizontal="left" vertical="center" indent="3"/>
    </xf>
    <xf numFmtId="0" fontId="29" fillId="0" borderId="0" xfId="0" applyFont="1" applyFill="1" applyAlignment="1">
      <alignment horizontal="left" vertical="center" indent="5"/>
    </xf>
    <xf numFmtId="0" fontId="29" fillId="0" borderId="1" xfId="0" applyFont="1" applyFill="1" applyBorder="1" applyAlignment="1">
      <alignment horizontal="left" vertical="center" indent="2"/>
    </xf>
    <xf numFmtId="175" fontId="6" fillId="0" borderId="1" xfId="0" applyNumberFormat="1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Fill="1" applyBorder="1"/>
    <xf numFmtId="0" fontId="36" fillId="0" borderId="0" xfId="0" applyFont="1" applyFill="1" applyBorder="1"/>
    <xf numFmtId="0" fontId="4" fillId="0" borderId="2" xfId="0" applyFont="1" applyFill="1" applyBorder="1"/>
    <xf numFmtId="0" fontId="7" fillId="0" borderId="2" xfId="0" applyFont="1" applyFill="1" applyBorder="1"/>
    <xf numFmtId="0" fontId="4" fillId="0" borderId="2" xfId="0" applyFont="1" applyFill="1" applyBorder="1" applyAlignment="1">
      <alignment horizontal="center"/>
    </xf>
    <xf numFmtId="175" fontId="7" fillId="0" borderId="2" xfId="0" applyNumberFormat="1" applyFont="1" applyFill="1" applyBorder="1" applyAlignment="1">
      <alignment horizontal="center"/>
    </xf>
    <xf numFmtId="0" fontId="7" fillId="0" borderId="10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2" fontId="7" fillId="0" borderId="6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wrapText="1"/>
    </xf>
    <xf numFmtId="0" fontId="44" fillId="0" borderId="7" xfId="0" applyFont="1" applyFill="1" applyBorder="1" applyAlignment="1">
      <alignment horizontal="left" vertical="top" wrapText="1"/>
    </xf>
    <xf numFmtId="0" fontId="51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right"/>
    </xf>
    <xf numFmtId="0" fontId="44" fillId="0" borderId="0" xfId="0" applyFont="1" applyFill="1"/>
    <xf numFmtId="0" fontId="4" fillId="0" borderId="0" xfId="0" applyFont="1" applyFill="1"/>
    <xf numFmtId="0" fontId="44" fillId="0" borderId="7" xfId="0" applyFont="1" applyFill="1" applyBorder="1" applyAlignment="1">
      <alignment wrapText="1"/>
    </xf>
    <xf numFmtId="0" fontId="44" fillId="0" borderId="7" xfId="0" applyFont="1" applyFill="1" applyBorder="1" applyAlignment="1">
      <alignment horizontal="left"/>
    </xf>
    <xf numFmtId="0" fontId="38" fillId="0" borderId="0" xfId="80" applyFont="1" applyFill="1" applyBorder="1" applyAlignment="1">
      <alignment vertical="center" wrapText="1"/>
    </xf>
    <xf numFmtId="0" fontId="38" fillId="0" borderId="0" xfId="80" applyFont="1" applyFill="1" applyBorder="1" applyAlignment="1">
      <alignment horizontal="left" vertical="center" wrapText="1"/>
    </xf>
    <xf numFmtId="0" fontId="40" fillId="0" borderId="0" xfId="80" applyFont="1" applyFill="1" applyBorder="1" applyAlignment="1">
      <alignment vertical="center" wrapText="1"/>
    </xf>
    <xf numFmtId="0" fontId="40" fillId="0" borderId="0" xfId="80" applyFont="1" applyFill="1" applyBorder="1" applyAlignment="1">
      <alignment horizontal="left" vertical="center" wrapText="1"/>
    </xf>
    <xf numFmtId="0" fontId="51" fillId="0" borderId="0" xfId="80" applyFont="1" applyFill="1" applyBorder="1" applyAlignment="1">
      <alignment horizontal="left"/>
    </xf>
    <xf numFmtId="0" fontId="8" fillId="0" borderId="8" xfId="80" applyFont="1" applyFill="1" applyBorder="1" applyAlignment="1">
      <alignment horizontal="center" vertical="top" wrapText="1"/>
    </xf>
    <xf numFmtId="0" fontId="8" fillId="0" borderId="12" xfId="80" applyFont="1" applyFill="1" applyBorder="1" applyAlignment="1">
      <alignment horizontal="center" vertical="top" wrapText="1"/>
    </xf>
    <xf numFmtId="0" fontId="8" fillId="0" borderId="0" xfId="80" applyFont="1" applyFill="1" applyBorder="1" applyAlignment="1">
      <alignment horizontal="center" vertical="top" wrapText="1"/>
    </xf>
    <xf numFmtId="0" fontId="39" fillId="0" borderId="8" xfId="80" applyFont="1" applyFill="1" applyBorder="1" applyAlignment="1">
      <alignment horizontal="right"/>
    </xf>
    <xf numFmtId="0" fontId="38" fillId="0" borderId="0" xfId="80" applyFont="1" applyFill="1" applyAlignment="1">
      <alignment vertical="center"/>
    </xf>
    <xf numFmtId="0" fontId="47" fillId="0" borderId="0" xfId="0" applyFont="1" applyFill="1" applyBorder="1" applyAlignment="1">
      <alignment horizontal="left" vertical="center" wrapText="1"/>
    </xf>
    <xf numFmtId="4" fontId="51" fillId="0" borderId="0" xfId="80" applyNumberFormat="1" applyFont="1" applyFill="1" applyBorder="1" applyAlignment="1">
      <alignment horizontal="left"/>
    </xf>
    <xf numFmtId="0" fontId="51" fillId="0" borderId="6" xfId="80" applyFont="1" applyFill="1" applyBorder="1" applyAlignment="1">
      <alignment horizontal="left"/>
    </xf>
    <xf numFmtId="0" fontId="30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8" fillId="0" borderId="8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vertical="center"/>
    </xf>
    <xf numFmtId="0" fontId="34" fillId="0" borderId="8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top"/>
    </xf>
    <xf numFmtId="0" fontId="34" fillId="0" borderId="0" xfId="0" applyFont="1" applyFill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right" vertical="center" wrapText="1"/>
    </xf>
    <xf numFmtId="0" fontId="51" fillId="0" borderId="6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117">
    <cellStyle name="_x000a_386grabber=S" xfId="108"/>
    <cellStyle name="1 indent" xfId="3"/>
    <cellStyle name="2 indents" xfId="4"/>
    <cellStyle name="3 indents" xfId="5"/>
    <cellStyle name="4 indents" xfId="6"/>
    <cellStyle name="5 indents" xfId="7"/>
    <cellStyle name="Celkem" xfId="8"/>
    <cellStyle name="Comma0" xfId="9"/>
    <cellStyle name="Currency0" xfId="10"/>
    <cellStyle name="Čiarka" xfId="106" builtinId="3"/>
    <cellStyle name="Čiarka 2" xfId="82"/>
    <cellStyle name="Čiarka 2 2" xfId="83"/>
    <cellStyle name="čiarky 2" xfId="11"/>
    <cellStyle name="čiarky 3" xfId="12"/>
    <cellStyle name="čiarky 3 2" xfId="13"/>
    <cellStyle name="čiarky 3 2 2" xfId="84"/>
    <cellStyle name="čiarky 3 3" xfId="14"/>
    <cellStyle name="čiarky 4" xfId="15"/>
    <cellStyle name="čiarky 4 2" xfId="16"/>
    <cellStyle name="čiarky 4 2 2" xfId="85"/>
    <cellStyle name="čiarky 4 3" xfId="86"/>
    <cellStyle name="Date" xfId="17"/>
    <cellStyle name="Datum" xfId="18"/>
    <cellStyle name="Euro" xfId="19"/>
    <cellStyle name="Excel Built-in Normal" xfId="79"/>
    <cellStyle name="Finanení0" xfId="20"/>
    <cellStyle name="Finanèní0" xfId="21"/>
    <cellStyle name="Finanení0 2" xfId="87"/>
    <cellStyle name="Finanení0 3" xfId="88"/>
    <cellStyle name="Fixed" xfId="22"/>
    <cellStyle name="Fixed (0)" xfId="23"/>
    <cellStyle name="Fixed (1)" xfId="24"/>
    <cellStyle name="Fixed (2)" xfId="25"/>
    <cellStyle name="Heading 1" xfId="26"/>
    <cellStyle name="Heading 2" xfId="27"/>
    <cellStyle name="Hipervínculo_IIF" xfId="28"/>
    <cellStyle name="imf-one decimal" xfId="29"/>
    <cellStyle name="imf-zero decimal" xfId="30"/>
    <cellStyle name="Millares [0]_BALPROGRAMA2001R" xfId="31"/>
    <cellStyle name="Millares_BALPROGRAMA2001R" xfId="32"/>
    <cellStyle name="Mina0" xfId="33"/>
    <cellStyle name="Mìna0" xfId="34"/>
    <cellStyle name="Mina0 2" xfId="89"/>
    <cellStyle name="Mina0 3" xfId="90"/>
    <cellStyle name="Moneda [0]_BALPROGRAMA2001R" xfId="35"/>
    <cellStyle name="Moneda_BALPROGRAMA2001R" xfId="36"/>
    <cellStyle name="Navadno_Slo" xfId="37"/>
    <cellStyle name="Nedefinován" xfId="38"/>
    <cellStyle name="Normal 11" xfId="39"/>
    <cellStyle name="Normal 13" xfId="110"/>
    <cellStyle name="Normal 2" xfId="105"/>
    <cellStyle name="Normal 3" xfId="91"/>
    <cellStyle name="Normal 4" xfId="109"/>
    <cellStyle name="Normal 45" xfId="102"/>
    <cellStyle name="Normal 8" xfId="40"/>
    <cellStyle name="Normal_be" xfId="111"/>
    <cellStyle name="Normálna" xfId="0" builtinId="0"/>
    <cellStyle name="Normálna 10" xfId="112"/>
    <cellStyle name="Normálna 11" xfId="103"/>
    <cellStyle name="Normálna 2" xfId="1"/>
    <cellStyle name="Normálna 2 2" xfId="41"/>
    <cellStyle name="Normálna 2 3" xfId="101"/>
    <cellStyle name="Normálna 3" xfId="92"/>
    <cellStyle name="Normálna 4" xfId="93"/>
    <cellStyle name="Normálna 5" xfId="100"/>
    <cellStyle name="Normálna 6" xfId="113"/>
    <cellStyle name="Normálna 7" xfId="104"/>
    <cellStyle name="normálne 10" xfId="42"/>
    <cellStyle name="normálne 13" xfId="43"/>
    <cellStyle name="normálne 2" xfId="44"/>
    <cellStyle name="Normálne 2 2" xfId="114"/>
    <cellStyle name="normálne 3" xfId="2"/>
    <cellStyle name="normálne 4" xfId="45"/>
    <cellStyle name="normálne 5" xfId="46"/>
    <cellStyle name="normálne 5 2" xfId="47"/>
    <cellStyle name="normálne 5 2 2" xfId="94"/>
    <cellStyle name="normálne 5 3" xfId="48"/>
    <cellStyle name="normálne 5_19_NPC_2012_2014_eu_cof" xfId="49"/>
    <cellStyle name="normálne 6" xfId="50"/>
    <cellStyle name="normálne 6 2" xfId="95"/>
    <cellStyle name="normálne 7" xfId="51"/>
    <cellStyle name="normálne 7 10" xfId="52"/>
    <cellStyle name="normálne 7 2 2" xfId="53"/>
    <cellStyle name="normálne 8" xfId="54"/>
    <cellStyle name="normálne 8 2" xfId="96"/>
    <cellStyle name="normálne 9_Tabulky IFP_casove rady-request_20111102_" xfId="55"/>
    <cellStyle name="normálne_annex tab 2,3,5" xfId="80"/>
    <cellStyle name="normálne_Plán emisiií ŠD 2006-2008" xfId="107"/>
    <cellStyle name="Normßl - Style1" xfId="56"/>
    <cellStyle name="Normßl - Style1 2" xfId="97"/>
    <cellStyle name="percentá 16" xfId="81"/>
    <cellStyle name="percentá 2" xfId="57"/>
    <cellStyle name="Percentá 3" xfId="115"/>
    <cellStyle name="Percentá 4" xfId="116"/>
    <cellStyle name="percentage difference" xfId="58"/>
    <cellStyle name="percentage difference one decimal" xfId="59"/>
    <cellStyle name="percentage difference zero decimal" xfId="60"/>
    <cellStyle name="Pevný" xfId="61"/>
    <cellStyle name="SAPBEXHLevel2" xfId="62"/>
    <cellStyle name="SAPBEXHLevel3" xfId="63"/>
    <cellStyle name="SAPBEXstdData" xfId="64"/>
    <cellStyle name="SAPBEXstdItem 3" xfId="98"/>
    <cellStyle name="Text" xfId="65"/>
    <cellStyle name="Total" xfId="99"/>
    <cellStyle name="Záhlaví 1" xfId="66"/>
    <cellStyle name="Záhlaví 2" xfId="67"/>
    <cellStyle name="zero" xfId="68"/>
    <cellStyle name="ДАТА" xfId="69"/>
    <cellStyle name="ДЕНЕЖНЫЙ_BOPENGC" xfId="70"/>
    <cellStyle name="ЗАГОЛОВОК1" xfId="71"/>
    <cellStyle name="ЗАГОЛОВОК2" xfId="72"/>
    <cellStyle name="ИТОГОВЫЙ" xfId="73"/>
    <cellStyle name="Обычный_BOPENGC" xfId="74"/>
    <cellStyle name="ПРОЦЕНТНЫЙ_BOPENGC" xfId="75"/>
    <cellStyle name="ТЕКСТ" xfId="76"/>
    <cellStyle name="ФИКСИРОВАННЫЙ" xfId="77"/>
    <cellStyle name="ФИНАНСОВЫЙ_BOPENGC" xfId="78"/>
  </cellStyles>
  <dxfs count="0"/>
  <tableStyles count="0" defaultTableStyle="TableStyleMedium2" defaultPivotStyle="PivotStyleLight16"/>
  <colors>
    <mruColors>
      <color rgb="FF2C9ADC"/>
      <color rgb="FFFF66FF"/>
      <color rgb="FFAAD3F2"/>
      <color rgb="FF9EF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4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Slovenia/SV%20MONITOR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AL/CZYWP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WIN/Temporary%20Internet%20Files/OLKE156/Money/Monetary%20Conditions/mcichart_core_inf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SVN/BOP/REER%20and%20competitiveness/Competitiven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lshoobridge/Local%20Settings/Temporary%20Internet%20Files/OLK10/Charts/Svk%20Charts%20Data%202005_curre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FIS/M-T%20fiscal%20June10%2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O2/MKD/REP/TABLES/red98/Mk-red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5_Vybor\EDV\2014_Zasadnutia\jun\Opatrenia%20RVS_20140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ocuments%20and%20Settings/dtzanninis/My%20Local%20Documents/Slovenia/CZE%20--%20Main%20Fiscal%20Fil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Konsolidacne_usilie_fis_impulz\01_Model\MASTER_FILE_PS_2023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23\Vstupy\Skutocnost_2022\Annex_1-EDP_notif_tables-Apr2023-lock%20(002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23\Vstupy\NPC\1_IFP_NPC_ESA_2010_GG_2023_2026_PS_202304_v2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FS.mf.mfsr.sk\FileShare\ADRESARE\IFP_NEW\2_FISKAL\04_Konsolidacne_usilie_fis_impulz\01_Model\MASTER_FILE_PS_2023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FS.mf.mfsr.sk\FileShare\ADRESARE\IFP_NEW\5_MATERIALY\5_3_Strategicke_materialy\Program_stability\2023\Vstupy\IFP_ESA_2010_GG_2023_2026_PS_2023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ugyi/AppData/Local/Microsoft/Windows/Temporary%20Internet%20Files/Content.Outlook/JG459QFK/DATA/C3/CZE/REER/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Konsolidacne_usilie_fis_impulz\02_DRM\DRM_master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2_Projekty\06_1_Energo_pomoc\Podpora_energie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23\Vstupy\COVID_master_plus_jednorazovky_P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atrenia_komentár"/>
      <sheetName val="Sekcia_IV_opatrenia"/>
      <sheetName val="Opatrenia_rozbitie(texty_spolu)"/>
      <sheetName val="Opatrenia_rozbitie_(texty)"/>
      <sheetName val="NOVA legislativa"/>
      <sheetName val="NOVA legislativa 2014"/>
      <sheetName val="Opatrenia_aktualne"/>
      <sheetName val="Opatrenia NPC (len ostatne)"/>
      <sheetName val="DANE_rozpocet_19%"/>
      <sheetName val="DANE_23%"/>
      <sheetName val="ostatne"/>
      <sheetName val="sumar"/>
      <sheetName val="sumar_23%"/>
      <sheetName val="Hárok1"/>
      <sheetName val="opatrenia_PS"/>
      <sheetName val="Opatrenia_VpDP_jun14"/>
      <sheetName val="Sumar 2014"/>
    </sheetNames>
    <sheetDataSet>
      <sheetData sheetId="0"/>
      <sheetData sheetId="1"/>
      <sheetData sheetId="2"/>
      <sheetData sheetId="3"/>
      <sheetData sheetId="4">
        <row r="2">
          <cell r="M2">
            <v>0.67</v>
          </cell>
        </row>
        <row r="3">
          <cell r="M3">
            <v>0.219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_pouzitia"/>
      <sheetName val="EB_kumulativne odchylky_AVG"/>
      <sheetName val="EB_kumulativne odchylky_SUM"/>
      <sheetName val="Rast_real_prijmov_JS"/>
      <sheetName val="Rast_pot_prijmov"/>
      <sheetName val="EB_EK"/>
      <sheetName val="Rozp. proces - Harmonogram"/>
      <sheetName val="EB_Kalkulacka"/>
      <sheetName val="SS_EK"/>
      <sheetName val="Fiscal_stance"/>
      <sheetName val="Makro"/>
      <sheetName val="MMF+OS"/>
      <sheetName val="Inputy EB_EK_FK"/>
      <sheetName val="EB(EK)_Calculation"/>
      <sheetName val="Výdavky financované z EU"/>
      <sheetName val="SS_FK"/>
      <sheetName val="Strukturalne saldo_EK_vs_MFSR"/>
      <sheetName val="One-off"/>
      <sheetName val="Cyklicka Zlo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M6">
            <v>-0.86467980276859224</v>
          </cell>
          <cell r="N6">
            <v>-1.5212476822354879</v>
          </cell>
          <cell r="O6">
            <v>0</v>
          </cell>
          <cell r="P6">
            <v>0</v>
          </cell>
          <cell r="Q6">
            <v>0</v>
          </cell>
        </row>
        <row r="14">
          <cell r="O14">
            <v>-4.74</v>
          </cell>
          <cell r="P14">
            <v>-5.15</v>
          </cell>
          <cell r="Q14">
            <v>-4.93</v>
          </cell>
        </row>
      </sheetData>
      <sheetData sheetId="9"/>
      <sheetData sheetId="10"/>
      <sheetData sheetId="11">
        <row r="48">
          <cell r="S48">
            <v>11651.901</v>
          </cell>
          <cell r="T48">
            <v>12393.991</v>
          </cell>
          <cell r="U48">
            <v>13197.933999999999</v>
          </cell>
          <cell r="V48">
            <v>13528.384999999998</v>
          </cell>
          <cell r="W48">
            <v>13832.928999999998</v>
          </cell>
        </row>
        <row r="51">
          <cell r="S51">
            <v>6522.8360000000002</v>
          </cell>
          <cell r="T51">
            <v>9826.8209999999999</v>
          </cell>
          <cell r="U51">
            <v>7362.8469999999998</v>
          </cell>
          <cell r="V51">
            <v>7646.817</v>
          </cell>
          <cell r="W51">
            <v>7777.9369999999999</v>
          </cell>
        </row>
        <row r="62">
          <cell r="S62">
            <v>1131.8219999999999</v>
          </cell>
          <cell r="T62">
            <v>1140.5650000000001</v>
          </cell>
          <cell r="U62">
            <v>1555.498</v>
          </cell>
          <cell r="V62">
            <v>1856.758</v>
          </cell>
          <cell r="W62">
            <v>2178.9449999999997</v>
          </cell>
        </row>
        <row r="64">
          <cell r="S64">
            <v>19646.054</v>
          </cell>
          <cell r="T64">
            <v>22901.415000000001</v>
          </cell>
          <cell r="U64">
            <v>25034.792999999998</v>
          </cell>
          <cell r="V64">
            <v>26401.837</v>
          </cell>
          <cell r="W64">
            <v>27992.584999999999</v>
          </cell>
        </row>
        <row r="69">
          <cell r="S69">
            <v>239.21100000000001</v>
          </cell>
          <cell r="T69">
            <v>249.90099999999998</v>
          </cell>
          <cell r="U69">
            <v>263.20699999999999</v>
          </cell>
          <cell r="V69">
            <v>278.35399999999998</v>
          </cell>
          <cell r="W69">
            <v>303.327</v>
          </cell>
        </row>
        <row r="80">
          <cell r="S80">
            <v>3727.837</v>
          </cell>
          <cell r="T80">
            <v>4670.9570000000003</v>
          </cell>
          <cell r="U80">
            <v>4616.9840000000004</v>
          </cell>
          <cell r="V80">
            <v>4962.1669999999995</v>
          </cell>
          <cell r="W80">
            <v>5188.5149999999994</v>
          </cell>
        </row>
        <row r="91">
          <cell r="S91">
            <v>-2233.7809999999881</v>
          </cell>
        </row>
        <row r="93">
          <cell r="S93">
            <v>-2.0371563219062203</v>
          </cell>
          <cell r="T93">
            <v>-6.2971197561965244</v>
          </cell>
        </row>
        <row r="94">
          <cell r="S94">
            <v>109651.91899999999</v>
          </cell>
          <cell r="T94">
            <v>119671.50525578832</v>
          </cell>
          <cell r="U94">
            <v>128422.46308107923</v>
          </cell>
          <cell r="V94">
            <v>137227.42142050579</v>
          </cell>
          <cell r="W94">
            <v>143359.60717174903</v>
          </cell>
        </row>
      </sheetData>
      <sheetData sheetId="12">
        <row r="7">
          <cell r="M7">
            <v>1.4763143637601211E-2</v>
          </cell>
          <cell r="N7">
            <v>1.8393158766950204E-2</v>
          </cell>
          <cell r="O7">
            <v>1.8230070455527179E-2</v>
          </cell>
          <cell r="P7">
            <v>8.4900089936296858E-4</v>
          </cell>
          <cell r="Q7">
            <v>-7.5621725976748643E-3</v>
          </cell>
        </row>
        <row r="8">
          <cell r="M8">
            <v>16.188070303356131</v>
          </cell>
        </row>
      </sheetData>
      <sheetData sheetId="13"/>
      <sheetData sheetId="14"/>
      <sheetData sheetId="15"/>
      <sheetData sheetId="16"/>
      <sheetData sheetId="17"/>
      <sheetData sheetId="18">
        <row r="62">
          <cell r="W62">
            <v>-0.36511750099100077</v>
          </cell>
          <cell r="X62">
            <v>-0.45489391210792079</v>
          </cell>
          <cell r="Y62">
            <v>-0.45086046244643041</v>
          </cell>
          <cell r="Z62">
            <v>-2.0997227577261933E-2</v>
          </cell>
          <cell r="AA62">
            <v>0.18702531308394865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/>
      <sheetData sheetId="2">
        <row r="11">
          <cell r="H11">
            <v>-1950.962</v>
          </cell>
        </row>
        <row r="13">
          <cell r="H13">
            <v>-419.49999999999977</v>
          </cell>
        </row>
        <row r="14">
          <cell r="H14">
            <v>136.68100000000004</v>
          </cell>
        </row>
        <row r="35">
          <cell r="H35">
            <v>109651.91899999999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_2010_GG_2023_2026"/>
      <sheetName val="RVS_2024_2026"/>
      <sheetName val="NPC_2024_2026"/>
      <sheetName val="OS_2023"/>
      <sheetName val="NPC_2024_2026_bez EU"/>
    </sheetNames>
    <sheetDataSet>
      <sheetData sheetId="0">
        <row r="91">
          <cell r="E91">
            <v>117615.243</v>
          </cell>
        </row>
      </sheetData>
      <sheetData sheetId="1">
        <row r="655">
          <cell r="F655">
            <v>-6167225</v>
          </cell>
        </row>
        <row r="656">
          <cell r="F656">
            <v>-294419</v>
          </cell>
        </row>
        <row r="657">
          <cell r="F657">
            <v>373858</v>
          </cell>
        </row>
        <row r="720">
          <cell r="F720">
            <v>-7262905</v>
          </cell>
        </row>
        <row r="721">
          <cell r="F721">
            <v>-335949</v>
          </cell>
        </row>
        <row r="722">
          <cell r="F722">
            <v>520750</v>
          </cell>
        </row>
        <row r="785">
          <cell r="F785">
            <v>-7959167</v>
          </cell>
        </row>
        <row r="786">
          <cell r="F786">
            <v>-78641</v>
          </cell>
        </row>
        <row r="787">
          <cell r="F787">
            <v>939870</v>
          </cell>
        </row>
      </sheetData>
      <sheetData sheetId="2"/>
      <sheetData sheetId="3">
        <row r="262">
          <cell r="F262">
            <v>-7253811</v>
          </cell>
        </row>
        <row r="263">
          <cell r="F263">
            <v>-147540</v>
          </cell>
        </row>
        <row r="264">
          <cell r="F264">
            <v>-134507</v>
          </cell>
        </row>
      </sheetData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_pouzitia"/>
      <sheetName val="EB_kumulativne odchylky_AVG"/>
      <sheetName val="EB_kumulativne odchylky_SUM"/>
      <sheetName val="Rast_real_prijmov_JS"/>
      <sheetName val="Rast_pot_prijmov"/>
      <sheetName val="EB_EK"/>
      <sheetName val="Rozp. proces - Harmonogram"/>
      <sheetName val="EB_Kalkulacka"/>
      <sheetName val="SS_EK"/>
      <sheetName val="Fiscal_stance"/>
      <sheetName val="Makro"/>
      <sheetName val="MMF+OS"/>
      <sheetName val="Inputy EB_EK_FK"/>
      <sheetName val="EB(EK)_Calculation"/>
      <sheetName val="Výdavky financované z EU"/>
      <sheetName val="SS_FK"/>
      <sheetName val="Strukturalne saldo_EK_vs_MFSR"/>
      <sheetName val="One-off"/>
      <sheetName val="Cyklicka Zlo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S6">
            <v>44126.303000000007</v>
          </cell>
          <cell r="T6">
            <v>50763.328999999998</v>
          </cell>
          <cell r="U6">
            <v>50617.26</v>
          </cell>
          <cell r="V6">
            <v>53376.091</v>
          </cell>
          <cell r="W6">
            <v>55329.552000000003</v>
          </cell>
        </row>
        <row r="9">
          <cell r="S9">
            <v>13000.927</v>
          </cell>
          <cell r="T9">
            <v>14650.732900000001</v>
          </cell>
          <cell r="U9">
            <v>15123.19175</v>
          </cell>
          <cell r="V9">
            <v>15662.1072</v>
          </cell>
          <cell r="W9">
            <v>15959.396200000001</v>
          </cell>
        </row>
        <row r="18">
          <cell r="S18">
            <v>8841.4979999999996</v>
          </cell>
          <cell r="T18">
            <v>9297.4370999999992</v>
          </cell>
          <cell r="U18">
            <v>9733.8492500000011</v>
          </cell>
          <cell r="V18">
            <v>10309.6008</v>
          </cell>
          <cell r="W18">
            <v>10720.676800000001</v>
          </cell>
        </row>
        <row r="28">
          <cell r="S28">
            <v>16388.491999999998</v>
          </cell>
          <cell r="T28">
            <v>18427.949000000001</v>
          </cell>
          <cell r="U28">
            <v>20114.328000000001</v>
          </cell>
          <cell r="V28">
            <v>21430.799999999999</v>
          </cell>
          <cell r="W28">
            <v>22685.324000000001</v>
          </cell>
        </row>
        <row r="37">
          <cell r="S37">
            <v>735.20299999999997</v>
          </cell>
          <cell r="T37">
            <v>610.08000000000004</v>
          </cell>
          <cell r="U37">
            <v>509.76800000000003</v>
          </cell>
          <cell r="V37">
            <v>502.30500000000006</v>
          </cell>
          <cell r="W37">
            <v>544.01600000000008</v>
          </cell>
        </row>
        <row r="45">
          <cell r="S45">
            <v>46360.083999999995</v>
          </cell>
          <cell r="T45">
            <v>58299.187000000005</v>
          </cell>
          <cell r="U45">
            <v>56698.457999999999</v>
          </cell>
          <cell r="V45">
            <v>60444.598999999995</v>
          </cell>
          <cell r="W45">
            <v>62403.104999999996</v>
          </cell>
        </row>
        <row r="55">
          <cell r="S55">
            <v>1196.404</v>
          </cell>
          <cell r="T55">
            <v>2334.116</v>
          </cell>
          <cell r="U55">
            <v>921.51299999999992</v>
          </cell>
          <cell r="V55">
            <v>965.67600000000004</v>
          </cell>
          <cell r="W55">
            <v>970.80500000000006</v>
          </cell>
        </row>
        <row r="62">
          <cell r="S62">
            <v>1131.8219999999999</v>
          </cell>
          <cell r="T62">
            <v>1140.5650000000001</v>
          </cell>
          <cell r="U62">
            <v>1555.498</v>
          </cell>
          <cell r="V62">
            <v>1856.758</v>
          </cell>
          <cell r="W62">
            <v>2178.9449999999997</v>
          </cell>
        </row>
        <row r="87">
          <cell r="S87">
            <v>3618.0729999999999</v>
          </cell>
          <cell r="T87">
            <v>6090.0869999999995</v>
          </cell>
          <cell r="U87">
            <v>5077.1010000000006</v>
          </cell>
          <cell r="V87">
            <v>5188.1270000000004</v>
          </cell>
          <cell r="W87">
            <v>4158.8450000000003</v>
          </cell>
        </row>
        <row r="90">
          <cell r="S90">
            <v>358.02300000000002</v>
          </cell>
          <cell r="T90">
            <v>641.7650000000001</v>
          </cell>
          <cell r="U90">
            <v>183.892</v>
          </cell>
          <cell r="V90">
            <v>244.87399999999997</v>
          </cell>
          <cell r="W90">
            <v>309.70099999999996</v>
          </cell>
        </row>
        <row r="94">
          <cell r="S94">
            <v>109651.91899999999</v>
          </cell>
          <cell r="T94">
            <v>119671.50525578832</v>
          </cell>
          <cell r="U94">
            <v>128422.46308107923</v>
          </cell>
          <cell r="V94">
            <v>137227.42142050579</v>
          </cell>
          <cell r="W94">
            <v>143359.60717174903</v>
          </cell>
        </row>
      </sheetData>
      <sheetData sheetId="12"/>
      <sheetData sheetId="13"/>
      <sheetData sheetId="14">
        <row r="5">
          <cell r="O5">
            <v>1218.2059999999999</v>
          </cell>
        </row>
        <row r="6">
          <cell r="O6">
            <v>679.30100000000004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_2010_GG_2023_2026"/>
    </sheetNames>
    <sheetDataSet>
      <sheetData sheetId="0">
        <row r="38">
          <cell r="K38">
            <v>2581.1480000000001</v>
          </cell>
          <cell r="L38">
            <v>301.142</v>
          </cell>
          <cell r="M38">
            <v>916.37700000000007</v>
          </cell>
          <cell r="N38">
            <v>1181.6469999999999</v>
          </cell>
          <cell r="Q38">
            <v>1400.319</v>
          </cell>
          <cell r="R38">
            <v>896.06199999999978</v>
          </cell>
          <cell r="S38">
            <v>670.62200000000007</v>
          </cell>
          <cell r="T38">
            <v>325.15899999999999</v>
          </cell>
        </row>
        <row r="83">
          <cell r="K83">
            <v>1160.9169999999999</v>
          </cell>
          <cell r="L83">
            <v>34.658999999999999</v>
          </cell>
          <cell r="M83">
            <v>54.622</v>
          </cell>
          <cell r="N83">
            <v>16.721000000000004</v>
          </cell>
          <cell r="Q83">
            <v>1212.0379999999998</v>
          </cell>
          <cell r="R83">
            <v>755.78699999999992</v>
          </cell>
          <cell r="S83">
            <v>551.01400000000001</v>
          </cell>
          <cell r="T83">
            <v>331.995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od na pouzitie"/>
      <sheetName val="Opatrenia_level_vstup"/>
      <sheetName val="Opatrenia_inkrement"/>
      <sheetName val="DBP2023 "/>
      <sheetName val="PS2022"/>
      <sheetName val="DBP2021"/>
      <sheetName val="PS2021"/>
      <sheetName val="DBP2020"/>
      <sheetName val="PS2020"/>
      <sheetName val="PS2023"/>
      <sheetName val="Scopax_2022"/>
      <sheetName val="Scopax_2023"/>
      <sheetName val="PS2019"/>
      <sheetName val="PS2019_IFP"/>
      <sheetName val="Scopax_2019"/>
      <sheetName val="Scopax_2018"/>
      <sheetName val="List_2019"/>
      <sheetName val="NPC_prijmy_final"/>
      <sheetName val="NPC_prijmy"/>
      <sheetName val="Scopax_Measures_level"/>
      <sheetName val="Scopax_Measures_level_old"/>
      <sheetName val="Scopax_Measures_change_old"/>
      <sheetName val="Zoznam"/>
      <sheetName val="Opatrenia_zme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5">
          <cell r="C145">
            <v>358.48624408523818</v>
          </cell>
        </row>
        <row r="146">
          <cell r="C146">
            <v>0.32693111744377062</v>
          </cell>
          <cell r="D146">
            <v>3.510106698088078E-2</v>
          </cell>
          <cell r="E146">
            <v>-0.42436087888915464</v>
          </cell>
          <cell r="F146">
            <v>-4.054440726909482E-2</v>
          </cell>
          <cell r="G14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P_projekcia"/>
      <sheetName val="tabuľka do PS"/>
      <sheetName val="Porovnanie_SRP"/>
    </sheetNames>
    <sheetDataSet>
      <sheetData sheetId="0"/>
      <sheetData sheetId="1">
        <row r="31">
          <cell r="C31">
            <v>0.37558850201244537</v>
          </cell>
          <cell r="D31">
            <v>1.2250201055518952</v>
          </cell>
        </row>
      </sheetData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fall_skutocnost_2021"/>
      <sheetName val="COVID_pomoc_box"/>
      <sheetName val="Covid_pomoc_do_prilohy"/>
      <sheetName val="One_offs"/>
    </sheetNames>
    <sheetDataSet>
      <sheetData sheetId="0"/>
      <sheetData sheetId="1"/>
      <sheetData sheetId="2">
        <row r="44">
          <cell r="J44">
            <v>0.19520859195307005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  <sheetName val="[MFLOW96.XLS]_WIN_TEMP_MFLOW9_6"/>
      <sheetName val="[MFLOW96.XLS]_WIN_TEMP_MFLOW_2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1"/>
      <sheetName val="[MFLOW96.XLS]_WIN_TEMP_MFLOW_13"/>
      <sheetName val="[MFLOW96.XLS]_WIN_TEMP_MFLOW_12"/>
      <sheetName val="[MFLOW96.XLS]_WIN_TEMP_MFLOW_16"/>
      <sheetName val="[MFLOW96.XLS]_WIN_TEMP_MFLOW_14"/>
      <sheetName val="[MFLOW96.XLS]_WIN_TEMP_MFLOW_15"/>
      <sheetName val="[MFLOW96.XLS]_WIN_TEMP_MFLOW_17"/>
      <sheetName val="[MFLOW96.XLS]_WIN_TEMP_MFLOW_20"/>
      <sheetName val="[MFLOW96.XLS]_WIN_TEMP_MFLOW_18"/>
      <sheetName val="[MFLOW96.XLS]_WIN_TEMP_MFLOW_19"/>
      <sheetName val="[MFLOW96.XLS]_WIN_TEMP_MFLOW_21"/>
      <sheetName val="[MFLOW96.XLS]_WIN_TEMP_MFLOW_22"/>
      <sheetName val="[MFLOW96.XLS]_WIN_TEMP_MFLOW_23"/>
      <sheetName val="[MFLOW96.XLS]_WIN_TEMP_MFLOW_24"/>
      <sheetName val="[MFLOW96.XLS]_WIN_TEMP_MFLOW_26"/>
      <sheetName val="[MFLOW96.XLS]_WIN_TEMP_MFLOW_27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2"/>
      <sheetName val="[MFLOW96.XLS]_WIN_TEMP_MFLOW_33"/>
      <sheetName val="[MFLOW96.XLS]_WIN_TEMP_MFLOW_34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zoomScaleNormal="100" workbookViewId="0">
      <selection sqref="A1:G1"/>
    </sheetView>
  </sheetViews>
  <sheetFormatPr defaultColWidth="9.09765625" defaultRowHeight="14" x14ac:dyDescent="0.3"/>
  <cols>
    <col min="1" max="1" width="33.69921875" style="3" customWidth="1"/>
    <col min="2" max="16384" width="9.09765625" style="3"/>
  </cols>
  <sheetData>
    <row r="1" spans="1:10" ht="14.5" thickBot="1" x14ac:dyDescent="0.35">
      <c r="A1" s="284" t="s">
        <v>302</v>
      </c>
      <c r="B1" s="284"/>
      <c r="C1" s="284"/>
      <c r="D1" s="284"/>
      <c r="E1" s="284"/>
      <c r="F1" s="284"/>
      <c r="G1" s="284"/>
      <c r="H1" s="77"/>
    </row>
    <row r="2" spans="1:10" x14ac:dyDescent="0.3">
      <c r="A2" s="285"/>
      <c r="B2" s="287" t="s">
        <v>4</v>
      </c>
      <c r="C2" s="18">
        <v>2022</v>
      </c>
      <c r="D2" s="18">
        <v>2022</v>
      </c>
      <c r="E2" s="18">
        <v>2023</v>
      </c>
      <c r="F2" s="18">
        <v>2024</v>
      </c>
      <c r="G2" s="18">
        <v>2025</v>
      </c>
      <c r="H2" s="18">
        <v>2026</v>
      </c>
    </row>
    <row r="3" spans="1:10" ht="14.5" thickBot="1" x14ac:dyDescent="0.35">
      <c r="A3" s="286"/>
      <c r="B3" s="288"/>
      <c r="C3" s="32" t="s">
        <v>103</v>
      </c>
      <c r="D3" s="209" t="s">
        <v>303</v>
      </c>
      <c r="E3" s="209" t="s">
        <v>303</v>
      </c>
      <c r="F3" s="209" t="s">
        <v>303</v>
      </c>
      <c r="G3" s="209" t="s">
        <v>303</v>
      </c>
      <c r="H3" s="209" t="s">
        <v>303</v>
      </c>
    </row>
    <row r="4" spans="1:10" x14ac:dyDescent="0.3">
      <c r="A4" s="95" t="s">
        <v>104</v>
      </c>
      <c r="B4" s="92" t="s">
        <v>105</v>
      </c>
      <c r="C4" s="6">
        <v>90.751638000000014</v>
      </c>
      <c r="D4" s="6">
        <v>1.6687034022652592</v>
      </c>
      <c r="E4" s="6">
        <v>1.2652163061491528</v>
      </c>
      <c r="F4" s="6">
        <v>1.7566807559391773</v>
      </c>
      <c r="G4" s="6">
        <v>2.6541471020296026</v>
      </c>
      <c r="H4" s="6">
        <v>1.9079963540707956</v>
      </c>
      <c r="J4" s="6"/>
    </row>
    <row r="5" spans="1:10" x14ac:dyDescent="0.3">
      <c r="A5" s="95" t="s">
        <v>568</v>
      </c>
      <c r="B5" s="92" t="s">
        <v>105</v>
      </c>
      <c r="C5" s="6">
        <v>109.65191899999999</v>
      </c>
      <c r="D5" s="6">
        <v>9.3451374557982589</v>
      </c>
      <c r="E5" s="6">
        <v>9.1376296440268678</v>
      </c>
      <c r="F5" s="6">
        <v>7.312482454855429</v>
      </c>
      <c r="G5" s="6">
        <v>6.8562447162126006</v>
      </c>
      <c r="H5" s="6">
        <v>4.4686300214389352</v>
      </c>
      <c r="I5" s="6"/>
      <c r="J5" s="6"/>
    </row>
    <row r="6" spans="1:10" x14ac:dyDescent="0.3">
      <c r="A6" s="282" t="s">
        <v>304</v>
      </c>
      <c r="B6" s="282"/>
      <c r="C6" s="282"/>
      <c r="D6" s="282"/>
      <c r="E6" s="282"/>
      <c r="F6" s="282"/>
      <c r="G6" s="282"/>
      <c r="H6" s="282"/>
    </row>
    <row r="7" spans="1:10" x14ac:dyDescent="0.3">
      <c r="A7" s="17" t="s">
        <v>305</v>
      </c>
      <c r="B7" s="96" t="s">
        <v>64</v>
      </c>
      <c r="C7" s="6">
        <v>52.859665999999997</v>
      </c>
      <c r="D7" s="6">
        <v>5.079410996560263</v>
      </c>
      <c r="E7" s="6">
        <v>0.66640128767712081</v>
      </c>
      <c r="F7" s="6">
        <v>1.0504337177287937</v>
      </c>
      <c r="G7" s="6">
        <v>1.4939864738292563</v>
      </c>
      <c r="H7" s="6">
        <v>1.3103360251520924</v>
      </c>
    </row>
    <row r="8" spans="1:10" x14ac:dyDescent="0.3">
      <c r="A8" s="17" t="s">
        <v>420</v>
      </c>
      <c r="B8" s="96" t="s">
        <v>64</v>
      </c>
      <c r="C8" s="6">
        <v>16.118559999999999</v>
      </c>
      <c r="D8" s="6">
        <v>-3.1611342021813371</v>
      </c>
      <c r="E8" s="6">
        <v>2.3481741776446796</v>
      </c>
      <c r="F8" s="6">
        <v>1.4050024568239561</v>
      </c>
      <c r="G8" s="6">
        <v>0.53789498462948337</v>
      </c>
      <c r="H8" s="6">
        <v>0.96515469438331891</v>
      </c>
    </row>
    <row r="9" spans="1:10" x14ac:dyDescent="0.3">
      <c r="A9" s="17" t="s">
        <v>306</v>
      </c>
      <c r="B9" s="96" t="s">
        <v>296</v>
      </c>
      <c r="C9" s="6">
        <v>18.506777000000003</v>
      </c>
      <c r="D9" s="6">
        <v>6.490123895878841</v>
      </c>
      <c r="E9" s="6">
        <v>14.595094233099569</v>
      </c>
      <c r="F9" s="6">
        <v>1.1887959301192907</v>
      </c>
      <c r="G9" s="6">
        <v>1.3160196935428248</v>
      </c>
      <c r="H9" s="6">
        <v>-3.2639236977528574</v>
      </c>
    </row>
    <row r="10" spans="1:10" ht="23" x14ac:dyDescent="0.3">
      <c r="A10" s="17" t="s">
        <v>307</v>
      </c>
      <c r="B10" s="96" t="s">
        <v>308</v>
      </c>
      <c r="C10" s="97">
        <v>2.6478359999999999</v>
      </c>
      <c r="D10" s="97">
        <v>2.9176729570434849</v>
      </c>
      <c r="E10" s="97">
        <v>2.1465215481707327</v>
      </c>
      <c r="F10" s="97">
        <v>2.0277757399125429</v>
      </c>
      <c r="G10" s="97">
        <v>1.973538029049134</v>
      </c>
      <c r="H10" s="97">
        <v>1.9364770542937719</v>
      </c>
    </row>
    <row r="11" spans="1:10" x14ac:dyDescent="0.3">
      <c r="A11" s="17" t="s">
        <v>309</v>
      </c>
      <c r="B11" s="96" t="s">
        <v>310</v>
      </c>
      <c r="C11" s="6">
        <v>88.598090999999997</v>
      </c>
      <c r="D11" s="6">
        <v>0.98837952059258605</v>
      </c>
      <c r="E11" s="6">
        <v>1.3410656393204379</v>
      </c>
      <c r="F11" s="6">
        <v>6.9418519574180326</v>
      </c>
      <c r="G11" s="6">
        <v>6.5563201389300163</v>
      </c>
      <c r="H11" s="6">
        <v>5.3605282982140068</v>
      </c>
      <c r="I11" s="215"/>
    </row>
    <row r="12" spans="1:10" x14ac:dyDescent="0.3">
      <c r="A12" s="17" t="s">
        <v>311</v>
      </c>
      <c r="B12" s="96" t="s">
        <v>312</v>
      </c>
      <c r="C12" s="6">
        <v>87.930914999999999</v>
      </c>
      <c r="D12" s="6">
        <v>3.0270045345470287</v>
      </c>
      <c r="E12" s="6">
        <v>4.1731646371151454</v>
      </c>
      <c r="F12" s="6">
        <v>6.1913793039740872</v>
      </c>
      <c r="G12" s="6">
        <v>5.1737270470600061</v>
      </c>
      <c r="H12" s="6">
        <v>3.7615953856605433</v>
      </c>
      <c r="I12" s="215"/>
    </row>
    <row r="13" spans="1:10" x14ac:dyDescent="0.3">
      <c r="A13" s="282" t="s">
        <v>313</v>
      </c>
      <c r="B13" s="282"/>
      <c r="C13" s="282"/>
      <c r="D13" s="282"/>
      <c r="E13" s="282"/>
      <c r="F13" s="282"/>
      <c r="G13" s="282"/>
      <c r="H13" s="282"/>
    </row>
    <row r="14" spans="1:10" x14ac:dyDescent="0.3">
      <c r="A14" s="91" t="s">
        <v>423</v>
      </c>
      <c r="B14" s="94"/>
      <c r="C14" s="98">
        <v>86.653784516461585</v>
      </c>
      <c r="D14" s="99">
        <v>3.6832354795793631</v>
      </c>
      <c r="E14" s="99">
        <v>4.6463188148381089</v>
      </c>
      <c r="F14" s="99">
        <v>1.0188395612941603</v>
      </c>
      <c r="G14" s="99">
        <v>1.245744520023335</v>
      </c>
      <c r="H14" s="99">
        <v>0.17039220208689482</v>
      </c>
    </row>
    <row r="15" spans="1:10" ht="23.5" x14ac:dyDescent="0.3">
      <c r="A15" s="95" t="s">
        <v>424</v>
      </c>
      <c r="B15" s="92" t="s">
        <v>308</v>
      </c>
      <c r="C15" s="97">
        <v>2.6478359999999999</v>
      </c>
      <c r="D15" s="97">
        <v>0.14655041010790201</v>
      </c>
      <c r="E15" s="97">
        <v>-0.86558714935099834</v>
      </c>
      <c r="F15" s="97">
        <v>3.090938752948624E-2</v>
      </c>
      <c r="G15" s="97">
        <v>5.2195692905555539E-3</v>
      </c>
      <c r="H15" s="97">
        <v>3.1567875032859028E-4</v>
      </c>
    </row>
    <row r="16" spans="1:10" ht="14.5" thickBot="1" x14ac:dyDescent="0.35">
      <c r="A16" s="100" t="s">
        <v>425</v>
      </c>
      <c r="B16" s="32" t="s">
        <v>314</v>
      </c>
      <c r="C16" s="101">
        <v>1.6662300729101081</v>
      </c>
      <c r="D16" s="77">
        <v>-1.9228268816117451</v>
      </c>
      <c r="E16" s="77">
        <v>-2.6670174701460612</v>
      </c>
      <c r="F16" s="77">
        <v>0.67669801825501175</v>
      </c>
      <c r="G16" s="77">
        <v>1.4013260223051094</v>
      </c>
      <c r="H16" s="77">
        <v>1.7371754121406298</v>
      </c>
    </row>
    <row r="17" spans="1:8" x14ac:dyDescent="0.3">
      <c r="A17" s="290" t="s">
        <v>569</v>
      </c>
      <c r="B17" s="290"/>
      <c r="C17" s="290"/>
      <c r="D17" s="290"/>
      <c r="E17" s="290"/>
      <c r="G17" s="289" t="s">
        <v>315</v>
      </c>
      <c r="H17" s="289"/>
    </row>
    <row r="20" spans="1:8" ht="14.5" thickBot="1" x14ac:dyDescent="0.35">
      <c r="A20" s="284" t="s">
        <v>316</v>
      </c>
      <c r="B20" s="284"/>
      <c r="C20" s="284"/>
      <c r="D20" s="284"/>
      <c r="E20" s="284"/>
      <c r="F20" s="284"/>
      <c r="G20" s="284"/>
      <c r="H20" s="77"/>
    </row>
    <row r="21" spans="1:8" x14ac:dyDescent="0.3">
      <c r="A21" s="285"/>
      <c r="B21" s="287" t="s">
        <v>159</v>
      </c>
      <c r="C21" s="18">
        <f t="shared" ref="C21:G21" si="0">C2</f>
        <v>2022</v>
      </c>
      <c r="D21" s="18">
        <f t="shared" si="0"/>
        <v>2022</v>
      </c>
      <c r="E21" s="18">
        <f t="shared" si="0"/>
        <v>2023</v>
      </c>
      <c r="F21" s="18">
        <f t="shared" si="0"/>
        <v>2024</v>
      </c>
      <c r="G21" s="18">
        <f t="shared" si="0"/>
        <v>2025</v>
      </c>
      <c r="H21" s="18">
        <f t="shared" ref="H21" si="1">H2</f>
        <v>2026</v>
      </c>
    </row>
    <row r="22" spans="1:8" ht="24" thickBot="1" x14ac:dyDescent="0.35">
      <c r="A22" s="286"/>
      <c r="B22" s="288"/>
      <c r="C22" s="32" t="s">
        <v>317</v>
      </c>
      <c r="D22" s="209" t="s">
        <v>188</v>
      </c>
      <c r="E22" s="209" t="s">
        <v>188</v>
      </c>
      <c r="F22" s="209" t="s">
        <v>188</v>
      </c>
      <c r="G22" s="209" t="s">
        <v>188</v>
      </c>
      <c r="H22" s="209" t="s">
        <v>188</v>
      </c>
    </row>
    <row r="23" spans="1:8" x14ac:dyDescent="0.3">
      <c r="A23" s="213" t="s">
        <v>318</v>
      </c>
      <c r="B23" s="92" t="s">
        <v>105</v>
      </c>
      <c r="C23" s="6">
        <f>C4</f>
        <v>90.751638000000014</v>
      </c>
      <c r="D23" s="6">
        <f t="shared" ref="D23:G24" si="2">D4</f>
        <v>1.6687034022652592</v>
      </c>
      <c r="E23" s="6">
        <f t="shared" si="2"/>
        <v>1.2652163061491528</v>
      </c>
      <c r="F23" s="6">
        <f t="shared" si="2"/>
        <v>1.7566807559391773</v>
      </c>
      <c r="G23" s="6">
        <f t="shared" si="2"/>
        <v>2.6541471020296026</v>
      </c>
      <c r="H23" s="6">
        <f t="shared" ref="H23" si="3">H4</f>
        <v>1.9079963540707956</v>
      </c>
    </row>
    <row r="24" spans="1:8" x14ac:dyDescent="0.3">
      <c r="A24" s="213" t="s">
        <v>571</v>
      </c>
      <c r="B24" s="92" t="s">
        <v>105</v>
      </c>
      <c r="C24" s="6">
        <v>109.65191899999999</v>
      </c>
      <c r="D24" s="6">
        <f t="shared" si="2"/>
        <v>9.3451374557982589</v>
      </c>
      <c r="E24" s="6">
        <f t="shared" si="2"/>
        <v>9.1376296440268678</v>
      </c>
      <c r="F24" s="6">
        <f t="shared" si="2"/>
        <v>7.312482454855429</v>
      </c>
      <c r="G24" s="6">
        <f t="shared" si="2"/>
        <v>6.8562447162126006</v>
      </c>
      <c r="H24" s="6">
        <f t="shared" ref="H24" si="4">H5</f>
        <v>4.4686300214389352</v>
      </c>
    </row>
    <row r="25" spans="1:8" x14ac:dyDescent="0.3">
      <c r="A25" s="282" t="s">
        <v>319</v>
      </c>
      <c r="B25" s="282"/>
      <c r="C25" s="282"/>
      <c r="D25" s="282"/>
      <c r="E25" s="282"/>
      <c r="F25" s="282"/>
      <c r="G25" s="282"/>
      <c r="H25" s="282"/>
    </row>
    <row r="26" spans="1:8" x14ac:dyDescent="0.3">
      <c r="A26" s="213" t="s">
        <v>320</v>
      </c>
      <c r="B26" s="96" t="s">
        <v>64</v>
      </c>
      <c r="C26" s="6">
        <f>C7</f>
        <v>52.859665999999997</v>
      </c>
      <c r="D26" s="6">
        <f t="shared" ref="C26:G31" si="5">D7</f>
        <v>5.079410996560263</v>
      </c>
      <c r="E26" s="6">
        <f t="shared" si="5"/>
        <v>0.66640128767712081</v>
      </c>
      <c r="F26" s="6">
        <f t="shared" si="5"/>
        <v>1.0504337177287937</v>
      </c>
      <c r="G26" s="6">
        <f t="shared" si="5"/>
        <v>1.4939864738292563</v>
      </c>
      <c r="H26" s="6">
        <f t="shared" ref="H26" si="6">H7</f>
        <v>1.3103360251520924</v>
      </c>
    </row>
    <row r="27" spans="1:8" x14ac:dyDescent="0.3">
      <c r="A27" s="213" t="s">
        <v>321</v>
      </c>
      <c r="B27" s="96" t="s">
        <v>64</v>
      </c>
      <c r="C27" s="6">
        <f t="shared" si="5"/>
        <v>16.118559999999999</v>
      </c>
      <c r="D27" s="6">
        <f t="shared" si="5"/>
        <v>-3.1611342021813371</v>
      </c>
      <c r="E27" s="6">
        <f t="shared" si="5"/>
        <v>2.3481741776446796</v>
      </c>
      <c r="F27" s="6">
        <f t="shared" si="5"/>
        <v>1.4050024568239561</v>
      </c>
      <c r="G27" s="6">
        <f t="shared" si="5"/>
        <v>0.53789498462948337</v>
      </c>
      <c r="H27" s="6">
        <f t="shared" ref="H27" si="7">H8</f>
        <v>0.96515469438331891</v>
      </c>
    </row>
    <row r="28" spans="1:8" x14ac:dyDescent="0.3">
      <c r="A28" s="213" t="s">
        <v>322</v>
      </c>
      <c r="B28" s="96" t="s">
        <v>61</v>
      </c>
      <c r="C28" s="6">
        <f t="shared" si="5"/>
        <v>18.506777000000003</v>
      </c>
      <c r="D28" s="6">
        <f t="shared" si="5"/>
        <v>6.490123895878841</v>
      </c>
      <c r="E28" s="6">
        <f t="shared" si="5"/>
        <v>14.595094233099569</v>
      </c>
      <c r="F28" s="6">
        <f t="shared" si="5"/>
        <v>1.1887959301192907</v>
      </c>
      <c r="G28" s="6">
        <f t="shared" si="5"/>
        <v>1.3160196935428248</v>
      </c>
      <c r="H28" s="6">
        <f t="shared" ref="H28" si="8">H9</f>
        <v>-3.2639236977528574</v>
      </c>
    </row>
    <row r="29" spans="1:8" ht="23" x14ac:dyDescent="0.3">
      <c r="A29" s="213" t="s">
        <v>323</v>
      </c>
      <c r="B29" s="96" t="s">
        <v>308</v>
      </c>
      <c r="C29" s="6">
        <f t="shared" ref="C29:C31" si="9">C10</f>
        <v>2.6478359999999999</v>
      </c>
      <c r="D29" s="6">
        <f t="shared" si="5"/>
        <v>2.9176729570434849</v>
      </c>
      <c r="E29" s="6">
        <f t="shared" si="5"/>
        <v>2.1465215481707327</v>
      </c>
      <c r="F29" s="6">
        <f t="shared" si="5"/>
        <v>2.0277757399125429</v>
      </c>
      <c r="G29" s="6">
        <f t="shared" si="5"/>
        <v>1.973538029049134</v>
      </c>
      <c r="H29" s="6">
        <f t="shared" ref="H29" si="10">H10</f>
        <v>1.9364770542937719</v>
      </c>
    </row>
    <row r="30" spans="1:8" x14ac:dyDescent="0.3">
      <c r="A30" s="213" t="s">
        <v>324</v>
      </c>
      <c r="B30" s="96" t="s">
        <v>310</v>
      </c>
      <c r="C30" s="6">
        <f t="shared" si="9"/>
        <v>88.598090999999997</v>
      </c>
      <c r="D30" s="6">
        <f t="shared" si="5"/>
        <v>0.98837952059258605</v>
      </c>
      <c r="E30" s="6">
        <f t="shared" si="5"/>
        <v>1.3410656393204379</v>
      </c>
      <c r="F30" s="6">
        <f t="shared" si="5"/>
        <v>6.9418519574180326</v>
      </c>
      <c r="G30" s="6">
        <f t="shared" si="5"/>
        <v>6.5563201389300163</v>
      </c>
      <c r="H30" s="6">
        <f t="shared" ref="H30" si="11">H11</f>
        <v>5.3605282982140068</v>
      </c>
    </row>
    <row r="31" spans="1:8" x14ac:dyDescent="0.3">
      <c r="A31" s="213" t="s">
        <v>325</v>
      </c>
      <c r="B31" s="96" t="s">
        <v>312</v>
      </c>
      <c r="C31" s="6">
        <f t="shared" si="9"/>
        <v>87.930914999999999</v>
      </c>
      <c r="D31" s="6">
        <f t="shared" si="5"/>
        <v>3.0270045345470287</v>
      </c>
      <c r="E31" s="6">
        <f t="shared" si="5"/>
        <v>4.1731646371151454</v>
      </c>
      <c r="F31" s="6">
        <f t="shared" si="5"/>
        <v>6.1913793039740872</v>
      </c>
      <c r="G31" s="6">
        <f t="shared" si="5"/>
        <v>5.1737270470600061</v>
      </c>
      <c r="H31" s="6">
        <f t="shared" ref="H31" si="12">H12</f>
        <v>3.7615953856605433</v>
      </c>
    </row>
    <row r="32" spans="1:8" x14ac:dyDescent="0.3">
      <c r="A32" s="282" t="s">
        <v>326</v>
      </c>
      <c r="B32" s="282"/>
      <c r="C32" s="282"/>
      <c r="D32" s="282"/>
      <c r="E32" s="282"/>
      <c r="F32" s="282"/>
      <c r="G32" s="282"/>
      <c r="H32" s="282"/>
    </row>
    <row r="33" spans="1:8" x14ac:dyDescent="0.3">
      <c r="A33" s="150" t="s">
        <v>327</v>
      </c>
      <c r="B33" s="94"/>
      <c r="C33" s="102">
        <f t="shared" ref="C33:C35" si="13">C14</f>
        <v>86.653784516461585</v>
      </c>
      <c r="D33" s="102">
        <f t="shared" ref="D33:G35" si="14">D14</f>
        <v>3.6832354795793631</v>
      </c>
      <c r="E33" s="102">
        <f t="shared" si="14"/>
        <v>4.6463188148381089</v>
      </c>
      <c r="F33" s="102">
        <f t="shared" si="14"/>
        <v>1.0188395612941603</v>
      </c>
      <c r="G33" s="102">
        <f t="shared" si="14"/>
        <v>1.245744520023335</v>
      </c>
      <c r="H33" s="102">
        <f t="shared" ref="H33" si="15">H14</f>
        <v>0.17039220208689482</v>
      </c>
    </row>
    <row r="34" spans="1:8" ht="23" x14ac:dyDescent="0.3">
      <c r="A34" s="213" t="s">
        <v>328</v>
      </c>
      <c r="B34" s="92" t="s">
        <v>308</v>
      </c>
      <c r="C34" s="102">
        <f t="shared" si="13"/>
        <v>2.6478359999999999</v>
      </c>
      <c r="D34" s="102">
        <f t="shared" si="14"/>
        <v>0.14655041010790201</v>
      </c>
      <c r="E34" s="102">
        <f t="shared" si="14"/>
        <v>-0.86558714935099834</v>
      </c>
      <c r="F34" s="102">
        <f t="shared" si="14"/>
        <v>3.090938752948624E-2</v>
      </c>
      <c r="G34" s="102">
        <f t="shared" si="14"/>
        <v>5.2195692905555539E-3</v>
      </c>
      <c r="H34" s="102">
        <f t="shared" ref="H34" si="16">H15</f>
        <v>3.1567875032859028E-4</v>
      </c>
    </row>
    <row r="35" spans="1:8" ht="14.5" thickBot="1" x14ac:dyDescent="0.35">
      <c r="A35" s="216" t="s">
        <v>329</v>
      </c>
      <c r="B35" s="32" t="s">
        <v>314</v>
      </c>
      <c r="C35" s="217">
        <f t="shared" si="13"/>
        <v>1.6662300729101081</v>
      </c>
      <c r="D35" s="217">
        <f t="shared" si="14"/>
        <v>-1.9228268816117451</v>
      </c>
      <c r="E35" s="217">
        <f t="shared" si="14"/>
        <v>-2.6670174701460612</v>
      </c>
      <c r="F35" s="102">
        <f t="shared" si="14"/>
        <v>0.67669801825501175</v>
      </c>
      <c r="G35" s="102">
        <f t="shared" si="14"/>
        <v>1.4013260223051094</v>
      </c>
      <c r="H35" s="102">
        <f t="shared" ref="H35" si="17">H16</f>
        <v>1.7371754121406298</v>
      </c>
    </row>
    <row r="36" spans="1:8" x14ac:dyDescent="0.3">
      <c r="A36" s="283" t="s">
        <v>570</v>
      </c>
      <c r="B36" s="283"/>
      <c r="C36" s="283"/>
      <c r="D36" s="283"/>
      <c r="E36" s="283"/>
      <c r="F36" s="218"/>
      <c r="G36" s="219" t="s">
        <v>330</v>
      </c>
      <c r="H36" s="218"/>
    </row>
  </sheetData>
  <mergeCells count="13">
    <mergeCell ref="A1:G1"/>
    <mergeCell ref="A2:A3"/>
    <mergeCell ref="B2:B3"/>
    <mergeCell ref="G17:H17"/>
    <mergeCell ref="A6:H6"/>
    <mergeCell ref="A13:H13"/>
    <mergeCell ref="A17:E17"/>
    <mergeCell ref="A25:H25"/>
    <mergeCell ref="A36:E36"/>
    <mergeCell ref="A20:G20"/>
    <mergeCell ref="A21:A22"/>
    <mergeCell ref="B21:B22"/>
    <mergeCell ref="A32:H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O43"/>
  <sheetViews>
    <sheetView showGridLines="0" workbookViewId="0">
      <selection sqref="A1:D1"/>
    </sheetView>
  </sheetViews>
  <sheetFormatPr defaultColWidth="9.09765625" defaultRowHeight="14" x14ac:dyDescent="0.3"/>
  <cols>
    <col min="1" max="1" width="35.8984375" style="3" customWidth="1"/>
    <col min="2" max="8" width="9.09765625" style="3"/>
    <col min="9" max="9" width="10.3984375" style="3" bestFit="1" customWidth="1"/>
    <col min="10" max="16384" width="9.09765625" style="3"/>
  </cols>
  <sheetData>
    <row r="1" spans="1:15" ht="14.5" thickBot="1" x14ac:dyDescent="0.35">
      <c r="A1" s="308" t="s">
        <v>549</v>
      </c>
      <c r="B1" s="308"/>
      <c r="C1" s="308"/>
      <c r="D1" s="308"/>
      <c r="E1" s="308"/>
      <c r="F1" s="308"/>
      <c r="G1" s="308"/>
    </row>
    <row r="2" spans="1:15" x14ac:dyDescent="0.3">
      <c r="A2" s="26" t="s">
        <v>235</v>
      </c>
      <c r="B2" s="26" t="s">
        <v>4</v>
      </c>
      <c r="C2" s="27">
        <v>2022</v>
      </c>
      <c r="D2" s="27">
        <v>2023</v>
      </c>
      <c r="E2" s="27">
        <v>2024</v>
      </c>
      <c r="F2" s="27">
        <v>2025</v>
      </c>
      <c r="G2" s="27">
        <v>2026</v>
      </c>
    </row>
    <row r="3" spans="1:15" x14ac:dyDescent="0.3">
      <c r="A3" s="116" t="s">
        <v>88</v>
      </c>
      <c r="B3" s="116"/>
      <c r="C3" s="117">
        <v>1.6687034022652592</v>
      </c>
      <c r="D3" s="117">
        <v>1.2652163061491528</v>
      </c>
      <c r="E3" s="117">
        <v>1.7566807559391773</v>
      </c>
      <c r="F3" s="117">
        <v>2.6541471020296026</v>
      </c>
      <c r="G3" s="117">
        <v>1.9079963540707956</v>
      </c>
    </row>
    <row r="4" spans="1:15" x14ac:dyDescent="0.3">
      <c r="A4" s="44" t="s">
        <v>440</v>
      </c>
      <c r="B4" s="256" t="s">
        <v>294</v>
      </c>
      <c r="C4" s="117">
        <f>'Tab 2a'!D5</f>
        <v>-2.0371563219062203</v>
      </c>
      <c r="D4" s="117">
        <f>'Tab 2a'!E5</f>
        <v>-6.2971197561965244</v>
      </c>
      <c r="E4" s="117">
        <f>'Tab 2a'!F5</f>
        <v>-4.74</v>
      </c>
      <c r="F4" s="117">
        <f>'Tab 2a'!G5</f>
        <v>-5.15</v>
      </c>
      <c r="G4" s="117">
        <f>'Tab 2a'!H5</f>
        <v>-4.93</v>
      </c>
      <c r="H4" s="257"/>
      <c r="I4" s="257"/>
      <c r="J4" s="156"/>
      <c r="K4" s="156"/>
      <c r="L4" s="156"/>
      <c r="M4" s="156"/>
      <c r="N4" s="156"/>
      <c r="O4" s="257"/>
    </row>
    <row r="5" spans="1:15" x14ac:dyDescent="0.3">
      <c r="A5" s="44" t="s">
        <v>89</v>
      </c>
      <c r="B5" s="256" t="s">
        <v>68</v>
      </c>
      <c r="C5" s="112">
        <f>'Tab 2a'!D14</f>
        <v>1.0321953416975767</v>
      </c>
      <c r="D5" s="112">
        <f>'Tab 2a'!E14</f>
        <v>0.95307984767312237</v>
      </c>
      <c r="E5" s="112">
        <f>'Tab 2a'!F14</f>
        <v>1.2112351396172334</v>
      </c>
      <c r="F5" s="112">
        <f>'Tab 2a'!G14</f>
        <v>1.3530517303173242</v>
      </c>
      <c r="G5" s="112">
        <f>'Tab 2a'!H14</f>
        <v>1.5199155766307029</v>
      </c>
    </row>
    <row r="6" spans="1:15" x14ac:dyDescent="0.3">
      <c r="A6" s="44" t="s">
        <v>90</v>
      </c>
      <c r="B6" s="176" t="s">
        <v>91</v>
      </c>
      <c r="C6" s="112">
        <f>[45]SS_EK!M6</f>
        <v>-0.86467980276859224</v>
      </c>
      <c r="D6" s="112">
        <f>[45]SS_EK!N6</f>
        <v>-1.5212476822354879</v>
      </c>
      <c r="E6" s="112">
        <f>[45]SS_EK!O6</f>
        <v>0</v>
      </c>
      <c r="F6" s="112">
        <f>[45]SS_EK!P6</f>
        <v>0</v>
      </c>
      <c r="G6" s="112">
        <f>[45]SS_EK!Q6</f>
        <v>0</v>
      </c>
    </row>
    <row r="7" spans="1:15" ht="14.25" customHeight="1" x14ac:dyDescent="0.3">
      <c r="A7" s="177" t="s">
        <v>415</v>
      </c>
      <c r="B7" s="176"/>
      <c r="C7" s="112"/>
      <c r="D7" s="112"/>
      <c r="E7" s="112"/>
      <c r="F7" s="112"/>
      <c r="G7" s="112"/>
    </row>
    <row r="8" spans="1:15" ht="15" customHeight="1" x14ac:dyDescent="0.3">
      <c r="A8" s="177" t="s">
        <v>416</v>
      </c>
      <c r="B8" s="176"/>
      <c r="C8" s="112">
        <f>'[51]tabuľka do PS'!$C$31+[52]Covid_pomoc_do_prilohy!$J$44</f>
        <v>0.57079709396551537</v>
      </c>
      <c r="D8" s="112">
        <f>'[51]tabuľka do PS'!$D$31</f>
        <v>1.2250201055518952</v>
      </c>
      <c r="E8" s="112">
        <v>0</v>
      </c>
      <c r="F8" s="112">
        <v>0</v>
      </c>
      <c r="G8" s="112">
        <v>0</v>
      </c>
    </row>
    <row r="9" spans="1:15" x14ac:dyDescent="0.3">
      <c r="A9" s="177" t="s">
        <v>417</v>
      </c>
      <c r="B9" s="176"/>
      <c r="C9" s="112">
        <f>C6-C8</f>
        <v>-1.4354768967341076</v>
      </c>
      <c r="D9" s="112">
        <f t="shared" ref="D9:G9" si="0">D6-D8</f>
        <v>-2.7462677877873833</v>
      </c>
      <c r="E9" s="112">
        <f t="shared" si="0"/>
        <v>0</v>
      </c>
      <c r="F9" s="112">
        <f t="shared" si="0"/>
        <v>0</v>
      </c>
      <c r="G9" s="112">
        <f t="shared" si="0"/>
        <v>0</v>
      </c>
      <c r="I9" s="53"/>
    </row>
    <row r="10" spans="1:15" x14ac:dyDescent="0.3">
      <c r="A10" s="44" t="s">
        <v>92</v>
      </c>
      <c r="B10" s="44"/>
      <c r="C10" s="112">
        <v>1.297491381474436</v>
      </c>
      <c r="D10" s="112">
        <v>1.5067145680937033</v>
      </c>
      <c r="E10" s="112">
        <v>1.7457792996352417</v>
      </c>
      <c r="F10" s="112">
        <v>1.4953130850324126</v>
      </c>
      <c r="G10" s="112">
        <v>1.3543059030128646</v>
      </c>
    </row>
    <row r="11" spans="1:15" x14ac:dyDescent="0.3">
      <c r="A11" s="113" t="s">
        <v>93</v>
      </c>
      <c r="B11" s="44"/>
      <c r="C11" s="112"/>
      <c r="D11" s="112"/>
      <c r="E11" s="112"/>
      <c r="F11" s="112"/>
      <c r="G11" s="112"/>
    </row>
    <row r="12" spans="1:15" x14ac:dyDescent="0.3">
      <c r="A12" s="114" t="s">
        <v>94</v>
      </c>
      <c r="B12" s="44"/>
      <c r="C12" s="112">
        <v>-7.614745262970754E-2</v>
      </c>
      <c r="D12" s="112">
        <v>-0.19181575388804059</v>
      </c>
      <c r="E12" s="112">
        <v>-0.16926121819070397</v>
      </c>
      <c r="F12" s="112">
        <v>-0.15976724058905431</v>
      </c>
      <c r="G12" s="112">
        <v>-0.22485839157850079</v>
      </c>
    </row>
    <row r="13" spans="1:15" x14ac:dyDescent="0.3">
      <c r="A13" s="114" t="s">
        <v>95</v>
      </c>
      <c r="B13" s="44"/>
      <c r="C13" s="112">
        <v>0.59282016452288622</v>
      </c>
      <c r="D13" s="112">
        <v>0.86249545324228838</v>
      </c>
      <c r="E13" s="112">
        <v>1.1190186301734781</v>
      </c>
      <c r="F13" s="112">
        <v>1.0530354783558209</v>
      </c>
      <c r="G13" s="112">
        <v>0.97766957499497065</v>
      </c>
    </row>
    <row r="14" spans="1:15" x14ac:dyDescent="0.3">
      <c r="A14" s="114" t="s">
        <v>96</v>
      </c>
      <c r="B14" s="44"/>
      <c r="C14" s="112">
        <v>0.77866522668217364</v>
      </c>
      <c r="D14" s="112">
        <v>0.83524771055238922</v>
      </c>
      <c r="E14" s="112">
        <v>0.79544471884787082</v>
      </c>
      <c r="F14" s="112">
        <v>0.60283596014145679</v>
      </c>
      <c r="G14" s="112">
        <v>0.60321587332869964</v>
      </c>
    </row>
    <row r="15" spans="1:15" x14ac:dyDescent="0.3">
      <c r="A15" s="44" t="s">
        <v>97</v>
      </c>
      <c r="B15" s="44"/>
      <c r="C15" s="115">
        <v>-1.0110429236978358</v>
      </c>
      <c r="D15" s="115">
        <v>-1.1939472758738079</v>
      </c>
      <c r="E15" s="115">
        <v>-1.183360793822652</v>
      </c>
      <c r="F15" s="115">
        <v>-5.5110833536120563E-2</v>
      </c>
      <c r="G15" s="115">
        <v>0.4908800868345109</v>
      </c>
    </row>
    <row r="16" spans="1:15" x14ac:dyDescent="0.3">
      <c r="A16" s="44" t="s">
        <v>98</v>
      </c>
      <c r="B16" s="44"/>
      <c r="C16" s="115">
        <f>'[45]Cyklicka Zlozka'!W62</f>
        <v>-0.36511750099100077</v>
      </c>
      <c r="D16" s="115">
        <f>'[45]Cyklicka Zlozka'!X62</f>
        <v>-0.45489391210792079</v>
      </c>
      <c r="E16" s="115">
        <f>'[45]Cyklicka Zlozka'!Y62</f>
        <v>-0.45086046244643041</v>
      </c>
      <c r="F16" s="115">
        <f>'[45]Cyklicka Zlozka'!Z62</f>
        <v>-2.0997227577261933E-2</v>
      </c>
      <c r="G16" s="115">
        <f>'[45]Cyklicka Zlozka'!AA62</f>
        <v>0.18702531308394865</v>
      </c>
    </row>
    <row r="17" spans="1:7" x14ac:dyDescent="0.3">
      <c r="A17" s="44" t="s">
        <v>99</v>
      </c>
      <c r="B17" s="44"/>
      <c r="C17" s="115">
        <f>C4-C16</f>
        <v>-1.6720388209152195</v>
      </c>
      <c r="D17" s="115">
        <f t="shared" ref="D17:G17" si="1">D4-D16</f>
        <v>-5.8422258440886035</v>
      </c>
      <c r="E17" s="115">
        <f t="shared" si="1"/>
        <v>-4.2891395375535701</v>
      </c>
      <c r="F17" s="115">
        <f t="shared" si="1"/>
        <v>-5.1290027724227381</v>
      </c>
      <c r="G17" s="115">
        <f t="shared" si="1"/>
        <v>-5.117025313083948</v>
      </c>
    </row>
    <row r="18" spans="1:7" x14ac:dyDescent="0.3">
      <c r="A18" s="44" t="s">
        <v>100</v>
      </c>
      <c r="B18" s="44"/>
      <c r="C18" s="115">
        <f>C17+C5</f>
        <v>-0.63984347921764284</v>
      </c>
      <c r="D18" s="115">
        <f t="shared" ref="D18:G18" si="2">D17+D5</f>
        <v>-4.8891459964154809</v>
      </c>
      <c r="E18" s="115">
        <f t="shared" si="2"/>
        <v>-3.0779043979363365</v>
      </c>
      <c r="F18" s="115">
        <f t="shared" si="2"/>
        <v>-3.7759510421054139</v>
      </c>
      <c r="G18" s="115">
        <f t="shared" si="2"/>
        <v>-3.5971097364532452</v>
      </c>
    </row>
    <row r="19" spans="1:7" x14ac:dyDescent="0.3">
      <c r="A19" s="258" t="s">
        <v>101</v>
      </c>
      <c r="B19" s="258"/>
      <c r="C19" s="149">
        <f>C17-C6</f>
        <v>-0.80735901814662725</v>
      </c>
      <c r="D19" s="149">
        <f t="shared" ref="D19:G19" si="3">D17-D6</f>
        <v>-4.320978161853116</v>
      </c>
      <c r="E19" s="149">
        <f t="shared" si="3"/>
        <v>-4.2891395375535701</v>
      </c>
      <c r="F19" s="149">
        <f t="shared" si="3"/>
        <v>-5.1290027724227381</v>
      </c>
      <c r="G19" s="149">
        <f t="shared" si="3"/>
        <v>-5.117025313083948</v>
      </c>
    </row>
    <row r="20" spans="1:7" x14ac:dyDescent="0.3">
      <c r="A20" s="313" t="s">
        <v>102</v>
      </c>
      <c r="B20" s="313"/>
      <c r="C20" s="314"/>
      <c r="D20" s="314"/>
      <c r="E20" s="314"/>
      <c r="F20" s="315" t="s">
        <v>280</v>
      </c>
      <c r="G20" s="315"/>
    </row>
    <row r="21" spans="1:7" x14ac:dyDescent="0.3">
      <c r="A21" s="44"/>
    </row>
    <row r="23" spans="1:7" ht="14.5" thickBot="1" x14ac:dyDescent="0.35">
      <c r="A23" s="308" t="s">
        <v>550</v>
      </c>
      <c r="B23" s="308"/>
      <c r="C23" s="308"/>
      <c r="D23" s="308"/>
      <c r="E23" s="308"/>
      <c r="F23" s="308"/>
      <c r="G23" s="308"/>
    </row>
    <row r="24" spans="1:7" x14ac:dyDescent="0.3">
      <c r="A24" s="26" t="s">
        <v>236</v>
      </c>
      <c r="B24" s="26" t="s">
        <v>159</v>
      </c>
      <c r="C24" s="27">
        <f t="shared" ref="C24:G33" si="4">C2</f>
        <v>2022</v>
      </c>
      <c r="D24" s="27">
        <f t="shared" si="4"/>
        <v>2023</v>
      </c>
      <c r="E24" s="27">
        <f t="shared" si="4"/>
        <v>2024</v>
      </c>
      <c r="F24" s="27">
        <f t="shared" si="4"/>
        <v>2025</v>
      </c>
      <c r="G24" s="27">
        <f t="shared" si="4"/>
        <v>2026</v>
      </c>
    </row>
    <row r="25" spans="1:7" x14ac:dyDescent="0.3">
      <c r="A25" s="116" t="s">
        <v>174</v>
      </c>
      <c r="B25" s="116"/>
      <c r="C25" s="117">
        <f t="shared" si="4"/>
        <v>1.6687034022652592</v>
      </c>
      <c r="D25" s="117">
        <f t="shared" si="4"/>
        <v>1.2652163061491528</v>
      </c>
      <c r="E25" s="117">
        <f t="shared" si="4"/>
        <v>1.7566807559391773</v>
      </c>
      <c r="F25" s="117">
        <f t="shared" si="4"/>
        <v>2.6541471020296026</v>
      </c>
      <c r="G25" s="117">
        <f t="shared" si="4"/>
        <v>1.9079963540707956</v>
      </c>
    </row>
    <row r="26" spans="1:7" x14ac:dyDescent="0.3">
      <c r="A26" s="44" t="s">
        <v>405</v>
      </c>
      <c r="B26" s="256" t="s">
        <v>294</v>
      </c>
      <c r="C26" s="117">
        <f t="shared" si="4"/>
        <v>-2.0371563219062203</v>
      </c>
      <c r="D26" s="117">
        <f t="shared" si="4"/>
        <v>-6.2971197561965244</v>
      </c>
      <c r="E26" s="117">
        <f t="shared" si="4"/>
        <v>-4.74</v>
      </c>
      <c r="F26" s="117">
        <f t="shared" si="4"/>
        <v>-5.15</v>
      </c>
      <c r="G26" s="117">
        <f t="shared" si="4"/>
        <v>-4.93</v>
      </c>
    </row>
    <row r="27" spans="1:7" x14ac:dyDescent="0.3">
      <c r="A27" s="44" t="s">
        <v>175</v>
      </c>
      <c r="B27" s="256" t="s">
        <v>68</v>
      </c>
      <c r="C27" s="117">
        <f t="shared" si="4"/>
        <v>1.0321953416975767</v>
      </c>
      <c r="D27" s="117">
        <f t="shared" si="4"/>
        <v>0.95307984767312237</v>
      </c>
      <c r="E27" s="117">
        <f t="shared" si="4"/>
        <v>1.2112351396172334</v>
      </c>
      <c r="F27" s="117">
        <f t="shared" si="4"/>
        <v>1.3530517303173242</v>
      </c>
      <c r="G27" s="117">
        <f t="shared" si="4"/>
        <v>1.5199155766307029</v>
      </c>
    </row>
    <row r="28" spans="1:7" x14ac:dyDescent="0.3">
      <c r="A28" s="44" t="s">
        <v>176</v>
      </c>
      <c r="B28" s="176" t="s">
        <v>91</v>
      </c>
      <c r="C28" s="117">
        <f t="shared" si="4"/>
        <v>-0.86467980276859224</v>
      </c>
      <c r="D28" s="117">
        <f t="shared" si="4"/>
        <v>-1.5212476822354879</v>
      </c>
      <c r="E28" s="117">
        <f t="shared" si="4"/>
        <v>0</v>
      </c>
      <c r="F28" s="117">
        <f t="shared" si="4"/>
        <v>0</v>
      </c>
      <c r="G28" s="117">
        <f t="shared" si="4"/>
        <v>0</v>
      </c>
    </row>
    <row r="29" spans="1:7" x14ac:dyDescent="0.3">
      <c r="A29" s="177" t="s">
        <v>414</v>
      </c>
      <c r="B29" s="176"/>
      <c r="C29" s="117">
        <f t="shared" si="4"/>
        <v>0</v>
      </c>
      <c r="D29" s="117">
        <f t="shared" si="4"/>
        <v>0</v>
      </c>
      <c r="E29" s="117">
        <f t="shared" si="4"/>
        <v>0</v>
      </c>
      <c r="F29" s="117">
        <f t="shared" si="4"/>
        <v>0</v>
      </c>
      <c r="G29" s="117">
        <f t="shared" si="4"/>
        <v>0</v>
      </c>
    </row>
    <row r="30" spans="1:7" x14ac:dyDescent="0.3">
      <c r="A30" s="177" t="s">
        <v>413</v>
      </c>
      <c r="B30" s="176"/>
      <c r="C30" s="117">
        <f t="shared" si="4"/>
        <v>0.57079709396551537</v>
      </c>
      <c r="D30" s="117">
        <f t="shared" si="4"/>
        <v>1.2250201055518952</v>
      </c>
      <c r="E30" s="117">
        <f t="shared" si="4"/>
        <v>0</v>
      </c>
      <c r="F30" s="117">
        <f t="shared" si="4"/>
        <v>0</v>
      </c>
      <c r="G30" s="117">
        <f t="shared" si="4"/>
        <v>0</v>
      </c>
    </row>
    <row r="31" spans="1:7" ht="23" x14ac:dyDescent="0.3">
      <c r="A31" s="177" t="s">
        <v>412</v>
      </c>
      <c r="B31" s="176"/>
      <c r="C31" s="117">
        <f t="shared" si="4"/>
        <v>-1.4354768967341076</v>
      </c>
      <c r="D31" s="117">
        <f t="shared" si="4"/>
        <v>-2.7462677877873833</v>
      </c>
      <c r="E31" s="117">
        <f t="shared" si="4"/>
        <v>0</v>
      </c>
      <c r="F31" s="117">
        <f t="shared" si="4"/>
        <v>0</v>
      </c>
      <c r="G31" s="117">
        <f t="shared" si="4"/>
        <v>0</v>
      </c>
    </row>
    <row r="32" spans="1:7" x14ac:dyDescent="0.3">
      <c r="A32" s="44" t="s">
        <v>177</v>
      </c>
      <c r="B32" s="44"/>
      <c r="C32" s="117">
        <f t="shared" si="4"/>
        <v>1.297491381474436</v>
      </c>
      <c r="D32" s="117">
        <f t="shared" si="4"/>
        <v>1.5067145680937033</v>
      </c>
      <c r="E32" s="117">
        <f t="shared" si="4"/>
        <v>1.7457792996352417</v>
      </c>
      <c r="F32" s="117">
        <f t="shared" si="4"/>
        <v>1.4953130850324126</v>
      </c>
      <c r="G32" s="117">
        <f t="shared" si="4"/>
        <v>1.3543059030128646</v>
      </c>
    </row>
    <row r="33" spans="1:7" x14ac:dyDescent="0.3">
      <c r="A33" s="113" t="s">
        <v>178</v>
      </c>
      <c r="B33" s="44"/>
      <c r="C33" s="117">
        <f t="shared" si="4"/>
        <v>0</v>
      </c>
      <c r="D33" s="117">
        <f t="shared" si="4"/>
        <v>0</v>
      </c>
      <c r="E33" s="117">
        <f t="shared" si="4"/>
        <v>0</v>
      </c>
      <c r="F33" s="117">
        <f t="shared" si="4"/>
        <v>0</v>
      </c>
      <c r="G33" s="117">
        <f t="shared" si="4"/>
        <v>0</v>
      </c>
    </row>
    <row r="34" spans="1:7" x14ac:dyDescent="0.3">
      <c r="A34" s="114" t="s">
        <v>179</v>
      </c>
      <c r="B34" s="44"/>
      <c r="C34" s="117">
        <f t="shared" ref="C34:G41" si="5">C12</f>
        <v>-7.614745262970754E-2</v>
      </c>
      <c r="D34" s="117">
        <f t="shared" si="5"/>
        <v>-0.19181575388804059</v>
      </c>
      <c r="E34" s="117">
        <f t="shared" si="5"/>
        <v>-0.16926121819070397</v>
      </c>
      <c r="F34" s="117">
        <f t="shared" si="5"/>
        <v>-0.15976724058905431</v>
      </c>
      <c r="G34" s="117">
        <f t="shared" si="5"/>
        <v>-0.22485839157850079</v>
      </c>
    </row>
    <row r="35" spans="1:7" x14ac:dyDescent="0.3">
      <c r="A35" s="114" t="s">
        <v>180</v>
      </c>
      <c r="B35" s="44"/>
      <c r="C35" s="117">
        <f t="shared" si="5"/>
        <v>0.59282016452288622</v>
      </c>
      <c r="D35" s="117">
        <f t="shared" si="5"/>
        <v>0.86249545324228838</v>
      </c>
      <c r="E35" s="117">
        <f t="shared" si="5"/>
        <v>1.1190186301734781</v>
      </c>
      <c r="F35" s="117">
        <f t="shared" si="5"/>
        <v>1.0530354783558209</v>
      </c>
      <c r="G35" s="117">
        <f t="shared" si="5"/>
        <v>0.97766957499497065</v>
      </c>
    </row>
    <row r="36" spans="1:7" x14ac:dyDescent="0.3">
      <c r="A36" s="114" t="s">
        <v>181</v>
      </c>
      <c r="B36" s="44"/>
      <c r="C36" s="117">
        <f t="shared" si="5"/>
        <v>0.77866522668217364</v>
      </c>
      <c r="D36" s="117">
        <f t="shared" si="5"/>
        <v>0.83524771055238922</v>
      </c>
      <c r="E36" s="117">
        <f t="shared" si="5"/>
        <v>0.79544471884787082</v>
      </c>
      <c r="F36" s="117">
        <f t="shared" si="5"/>
        <v>0.60283596014145679</v>
      </c>
      <c r="G36" s="117">
        <f t="shared" si="5"/>
        <v>0.60321587332869964</v>
      </c>
    </row>
    <row r="37" spans="1:7" x14ac:dyDescent="0.3">
      <c r="A37" s="44" t="s">
        <v>182</v>
      </c>
      <c r="B37" s="44"/>
      <c r="C37" s="117">
        <f t="shared" si="5"/>
        <v>-1.0110429236978358</v>
      </c>
      <c r="D37" s="117">
        <f t="shared" si="5"/>
        <v>-1.1939472758738079</v>
      </c>
      <c r="E37" s="117">
        <f t="shared" si="5"/>
        <v>-1.183360793822652</v>
      </c>
      <c r="F37" s="117">
        <f t="shared" si="5"/>
        <v>-5.5110833536120563E-2</v>
      </c>
      <c r="G37" s="117">
        <f t="shared" si="5"/>
        <v>0.4908800868345109</v>
      </c>
    </row>
    <row r="38" spans="1:7" x14ac:dyDescent="0.3">
      <c r="A38" s="44" t="s">
        <v>183</v>
      </c>
      <c r="B38" s="44"/>
      <c r="C38" s="117">
        <f t="shared" si="5"/>
        <v>-0.36511750099100077</v>
      </c>
      <c r="D38" s="117">
        <f t="shared" si="5"/>
        <v>-0.45489391210792079</v>
      </c>
      <c r="E38" s="117">
        <f t="shared" si="5"/>
        <v>-0.45086046244643041</v>
      </c>
      <c r="F38" s="117">
        <f t="shared" si="5"/>
        <v>-2.0997227577261933E-2</v>
      </c>
      <c r="G38" s="117">
        <f t="shared" si="5"/>
        <v>0.18702531308394865</v>
      </c>
    </row>
    <row r="39" spans="1:7" x14ac:dyDescent="0.3">
      <c r="A39" s="44" t="s">
        <v>184</v>
      </c>
      <c r="B39" s="44"/>
      <c r="C39" s="117">
        <f t="shared" si="5"/>
        <v>-1.6720388209152195</v>
      </c>
      <c r="D39" s="117">
        <f t="shared" si="5"/>
        <v>-5.8422258440886035</v>
      </c>
      <c r="E39" s="117">
        <f t="shared" si="5"/>
        <v>-4.2891395375535701</v>
      </c>
      <c r="F39" s="117">
        <f t="shared" si="5"/>
        <v>-5.1290027724227381</v>
      </c>
      <c r="G39" s="117">
        <f t="shared" si="5"/>
        <v>-5.117025313083948</v>
      </c>
    </row>
    <row r="40" spans="1:7" x14ac:dyDescent="0.3">
      <c r="A40" s="44" t="s">
        <v>185</v>
      </c>
      <c r="B40" s="44"/>
      <c r="C40" s="117">
        <f t="shared" si="5"/>
        <v>-0.63984347921764284</v>
      </c>
      <c r="D40" s="117">
        <f t="shared" si="5"/>
        <v>-4.8891459964154809</v>
      </c>
      <c r="E40" s="117">
        <f t="shared" si="5"/>
        <v>-3.0779043979363365</v>
      </c>
      <c r="F40" s="117">
        <f t="shared" si="5"/>
        <v>-3.7759510421054139</v>
      </c>
      <c r="G40" s="117">
        <f t="shared" si="5"/>
        <v>-3.5971097364532452</v>
      </c>
    </row>
    <row r="41" spans="1:7" x14ac:dyDescent="0.3">
      <c r="A41" s="258" t="s">
        <v>186</v>
      </c>
      <c r="B41" s="258"/>
      <c r="C41" s="149">
        <f t="shared" si="5"/>
        <v>-0.80735901814662725</v>
      </c>
      <c r="D41" s="149">
        <f t="shared" si="5"/>
        <v>-4.320978161853116</v>
      </c>
      <c r="E41" s="149">
        <f t="shared" si="5"/>
        <v>-4.2891395375535701</v>
      </c>
      <c r="F41" s="149">
        <f t="shared" si="5"/>
        <v>-5.1290027724227381</v>
      </c>
      <c r="G41" s="149">
        <f t="shared" si="5"/>
        <v>-5.117025313083948</v>
      </c>
    </row>
    <row r="42" spans="1:7" x14ac:dyDescent="0.3">
      <c r="A42" s="313" t="s">
        <v>187</v>
      </c>
      <c r="B42" s="313"/>
      <c r="C42" s="314"/>
      <c r="D42" s="314"/>
      <c r="E42" s="314"/>
      <c r="F42" s="315" t="s">
        <v>288</v>
      </c>
      <c r="G42" s="315"/>
    </row>
    <row r="43" spans="1:7" x14ac:dyDescent="0.3">
      <c r="A43" s="44"/>
    </row>
  </sheetData>
  <mergeCells count="8">
    <mergeCell ref="A20:E20"/>
    <mergeCell ref="F20:G20"/>
    <mergeCell ref="A42:E42"/>
    <mergeCell ref="F42:G42"/>
    <mergeCell ref="A1:D1"/>
    <mergeCell ref="E1:G1"/>
    <mergeCell ref="A23:D23"/>
    <mergeCell ref="E23:G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G34"/>
  <sheetViews>
    <sheetView showGridLines="0" workbookViewId="0">
      <selection sqref="A1:C1"/>
    </sheetView>
  </sheetViews>
  <sheetFormatPr defaultColWidth="9.09765625" defaultRowHeight="14" x14ac:dyDescent="0.3"/>
  <cols>
    <col min="1" max="1" width="32.09765625" style="3" bestFit="1" customWidth="1"/>
    <col min="2" max="2" width="9.09765625" style="3"/>
    <col min="3" max="7" width="10" style="3" bestFit="1" customWidth="1"/>
    <col min="8" max="16384" width="9.09765625" style="3"/>
  </cols>
  <sheetData>
    <row r="1" spans="1:7" ht="14.5" thickBot="1" x14ac:dyDescent="0.35">
      <c r="A1" s="308" t="s">
        <v>551</v>
      </c>
      <c r="B1" s="308"/>
      <c r="C1" s="308"/>
      <c r="D1" s="308"/>
      <c r="E1" s="308"/>
      <c r="F1" s="308"/>
      <c r="G1" s="16"/>
    </row>
    <row r="2" spans="1:7" x14ac:dyDescent="0.3">
      <c r="A2" s="28"/>
      <c r="B2" s="28" t="s">
        <v>237</v>
      </c>
      <c r="C2" s="88">
        <v>2022</v>
      </c>
      <c r="D2" s="88">
        <v>2023</v>
      </c>
      <c r="E2" s="88">
        <v>2024</v>
      </c>
      <c r="F2" s="88">
        <v>2025</v>
      </c>
      <c r="G2" s="88">
        <v>2026</v>
      </c>
    </row>
    <row r="3" spans="1:7" x14ac:dyDescent="0.3">
      <c r="A3" s="259" t="s">
        <v>238</v>
      </c>
      <c r="B3" s="45"/>
      <c r="C3" s="45"/>
      <c r="D3" s="45"/>
      <c r="E3" s="46"/>
      <c r="F3" s="46"/>
      <c r="G3" s="46"/>
    </row>
    <row r="4" spans="1:7" x14ac:dyDescent="0.3">
      <c r="A4" s="168" t="s">
        <v>239</v>
      </c>
      <c r="B4" s="28"/>
      <c r="C4" s="159">
        <v>2.1065447400314019</v>
      </c>
      <c r="D4" s="159">
        <v>5.2892109647526997</v>
      </c>
      <c r="E4" s="159">
        <v>1.7791581386961131</v>
      </c>
      <c r="F4" s="159">
        <v>1.7891578855982582</v>
      </c>
      <c r="G4" s="115" t="s">
        <v>3</v>
      </c>
    </row>
    <row r="5" spans="1:7" x14ac:dyDescent="0.3">
      <c r="A5" s="168" t="s">
        <v>240</v>
      </c>
      <c r="B5" s="174"/>
      <c r="C5" s="115">
        <v>1.6687034022652592</v>
      </c>
      <c r="D5" s="115">
        <v>1.2652163061491528</v>
      </c>
      <c r="E5" s="115">
        <v>1.7566807559391773</v>
      </c>
      <c r="F5" s="115">
        <v>2.6541471020296026</v>
      </c>
      <c r="G5" s="115">
        <v>1.9079963540707956</v>
      </c>
    </row>
    <row r="6" spans="1:7" x14ac:dyDescent="0.3">
      <c r="A6" s="170" t="s">
        <v>189</v>
      </c>
      <c r="B6" s="173"/>
      <c r="C6" s="117">
        <f>C5-C4</f>
        <v>-0.43784133776614276</v>
      </c>
      <c r="D6" s="117">
        <f t="shared" ref="D6:F6" si="0">D5-D4</f>
        <v>-4.0239946586035469</v>
      </c>
      <c r="E6" s="117">
        <f t="shared" si="0"/>
        <v>-2.2477382756935782E-2</v>
      </c>
      <c r="F6" s="117">
        <f t="shared" si="0"/>
        <v>0.86498921643134441</v>
      </c>
      <c r="G6" s="117" t="s">
        <v>3</v>
      </c>
    </row>
    <row r="7" spans="1:7" x14ac:dyDescent="0.3">
      <c r="A7" s="64" t="s">
        <v>241</v>
      </c>
      <c r="B7" s="65" t="s">
        <v>20</v>
      </c>
      <c r="C7" s="85"/>
      <c r="D7" s="85"/>
      <c r="E7" s="86"/>
      <c r="F7" s="86"/>
      <c r="G7" s="86"/>
    </row>
    <row r="8" spans="1:7" x14ac:dyDescent="0.3">
      <c r="A8" s="168" t="s">
        <v>239</v>
      </c>
      <c r="B8" s="54"/>
      <c r="C8" s="159">
        <v>-5.07</v>
      </c>
      <c r="D8" s="159">
        <v>-3.28</v>
      </c>
      <c r="E8" s="159">
        <v>-3.23</v>
      </c>
      <c r="F8" s="159">
        <v>-3.47</v>
      </c>
      <c r="G8" s="115" t="s">
        <v>3</v>
      </c>
    </row>
    <row r="9" spans="1:7" x14ac:dyDescent="0.3">
      <c r="A9" s="168" t="s">
        <v>240</v>
      </c>
      <c r="B9" s="54"/>
      <c r="C9" s="159">
        <f>'Tab 2a'!D5</f>
        <v>-2.0371563219062203</v>
      </c>
      <c r="D9" s="159">
        <f>'Tab 2a'!E5</f>
        <v>-6.2971197561965244</v>
      </c>
      <c r="E9" s="159">
        <f>'Tab 2a'!F5</f>
        <v>-4.74</v>
      </c>
      <c r="F9" s="159">
        <f>'Tab 2a'!G5</f>
        <v>-5.15</v>
      </c>
      <c r="G9" s="159">
        <f>'Tab 2a'!H5</f>
        <v>-4.93</v>
      </c>
    </row>
    <row r="10" spans="1:7" x14ac:dyDescent="0.3">
      <c r="A10" s="170" t="s">
        <v>189</v>
      </c>
      <c r="B10" s="24"/>
      <c r="C10" s="117">
        <f>C9-C8</f>
        <v>3.03284367809378</v>
      </c>
      <c r="D10" s="117">
        <f t="shared" ref="D10:F10" si="1">D9-D8</f>
        <v>-3.0171197561965246</v>
      </c>
      <c r="E10" s="117">
        <f t="shared" si="1"/>
        <v>-1.5100000000000002</v>
      </c>
      <c r="F10" s="117">
        <f t="shared" si="1"/>
        <v>-1.6800000000000002</v>
      </c>
      <c r="G10" s="115" t="s">
        <v>3</v>
      </c>
    </row>
    <row r="11" spans="1:7" x14ac:dyDescent="0.3">
      <c r="A11" s="66" t="s">
        <v>242</v>
      </c>
      <c r="B11" s="65"/>
      <c r="C11" s="85"/>
      <c r="D11" s="85"/>
      <c r="E11" s="87"/>
      <c r="F11" s="87"/>
      <c r="G11" s="87"/>
    </row>
    <row r="12" spans="1:7" x14ac:dyDescent="0.3">
      <c r="A12" s="168" t="s">
        <v>239</v>
      </c>
      <c r="B12" s="167"/>
      <c r="C12" s="169">
        <v>61.6</v>
      </c>
      <c r="D12" s="169">
        <v>58</v>
      </c>
      <c r="E12" s="169">
        <v>58.2</v>
      </c>
      <c r="F12" s="169">
        <v>57.3</v>
      </c>
      <c r="G12" s="115" t="s">
        <v>3</v>
      </c>
    </row>
    <row r="13" spans="1:7" x14ac:dyDescent="0.3">
      <c r="A13" s="168" t="s">
        <v>240</v>
      </c>
      <c r="B13" s="167"/>
      <c r="C13" s="169">
        <f>'Tab4'!C3</f>
        <v>57.79922354515228</v>
      </c>
      <c r="D13" s="169">
        <f>'Tab4'!D3</f>
        <v>58.682087539426611</v>
      </c>
      <c r="E13" s="169">
        <f>'Tab4'!E3</f>
        <v>59.31500116360494</v>
      </c>
      <c r="F13" s="169">
        <f>'Tab4'!F3</f>
        <v>59.812545075740609</v>
      </c>
      <c r="G13" s="169">
        <f>'Tab4'!G3</f>
        <v>63.067725986771684</v>
      </c>
    </row>
    <row r="14" spans="1:7" x14ac:dyDescent="0.3">
      <c r="A14" s="170" t="s">
        <v>189</v>
      </c>
      <c r="B14" s="24"/>
      <c r="C14" s="149">
        <v>-3.8007764548477212</v>
      </c>
      <c r="D14" s="149">
        <v>0.68208753942661104</v>
      </c>
      <c r="E14" s="149">
        <v>1.1150011636049371</v>
      </c>
      <c r="F14" s="149">
        <v>2.5125450757406114</v>
      </c>
      <c r="G14" s="115" t="s">
        <v>3</v>
      </c>
    </row>
    <row r="15" spans="1:7" x14ac:dyDescent="0.3">
      <c r="A15" s="171" t="s">
        <v>575</v>
      </c>
      <c r="B15" s="172"/>
      <c r="C15" s="150"/>
      <c r="D15" s="150"/>
      <c r="E15" s="317" t="s">
        <v>0</v>
      </c>
      <c r="F15" s="317"/>
      <c r="G15" s="317"/>
    </row>
    <row r="16" spans="1:7" x14ac:dyDescent="0.3">
      <c r="A16" s="44"/>
    </row>
    <row r="19" spans="1:7" ht="14.5" thickBot="1" x14ac:dyDescent="0.35">
      <c r="A19" s="308" t="s">
        <v>552</v>
      </c>
      <c r="B19" s="308"/>
      <c r="C19" s="308"/>
      <c r="D19" s="308"/>
      <c r="E19" s="308"/>
      <c r="F19" s="308"/>
      <c r="G19" s="58"/>
    </row>
    <row r="20" spans="1:7" x14ac:dyDescent="0.3">
      <c r="A20" s="28"/>
      <c r="B20" s="28" t="s">
        <v>159</v>
      </c>
      <c r="C20" s="88">
        <f>C2</f>
        <v>2022</v>
      </c>
      <c r="D20" s="88">
        <f>D2</f>
        <v>2023</v>
      </c>
      <c r="E20" s="88">
        <f>E2</f>
        <v>2024</v>
      </c>
      <c r="F20" s="88">
        <f>F2</f>
        <v>2025</v>
      </c>
      <c r="G20" s="88">
        <f>G2</f>
        <v>2026</v>
      </c>
    </row>
    <row r="21" spans="1:7" x14ac:dyDescent="0.3">
      <c r="A21" s="259" t="s">
        <v>282</v>
      </c>
      <c r="B21" s="45"/>
      <c r="C21" s="45"/>
      <c r="D21" s="45"/>
      <c r="E21" s="45"/>
      <c r="F21" s="46"/>
      <c r="G21" s="46"/>
    </row>
    <row r="22" spans="1:7" x14ac:dyDescent="0.3">
      <c r="A22" s="168" t="s">
        <v>283</v>
      </c>
      <c r="B22" s="28"/>
      <c r="C22" s="159">
        <f t="shared" ref="C22:G24" si="2">C4</f>
        <v>2.1065447400314019</v>
      </c>
      <c r="D22" s="159">
        <f t="shared" si="2"/>
        <v>5.2892109647526997</v>
      </c>
      <c r="E22" s="159">
        <f t="shared" si="2"/>
        <v>1.7791581386961131</v>
      </c>
      <c r="F22" s="159">
        <f t="shared" si="2"/>
        <v>1.7891578855982582</v>
      </c>
      <c r="G22" s="115" t="str">
        <f t="shared" si="2"/>
        <v>-</v>
      </c>
    </row>
    <row r="23" spans="1:7" x14ac:dyDescent="0.3">
      <c r="A23" s="168" t="s">
        <v>284</v>
      </c>
      <c r="B23" s="174"/>
      <c r="C23" s="115">
        <f t="shared" si="2"/>
        <v>1.6687034022652592</v>
      </c>
      <c r="D23" s="115">
        <f t="shared" si="2"/>
        <v>1.2652163061491528</v>
      </c>
      <c r="E23" s="115">
        <f t="shared" si="2"/>
        <v>1.7566807559391773</v>
      </c>
      <c r="F23" s="115">
        <f t="shared" si="2"/>
        <v>2.6541471020296026</v>
      </c>
      <c r="G23" s="115">
        <f t="shared" si="2"/>
        <v>1.9079963540707956</v>
      </c>
    </row>
    <row r="24" spans="1:7" x14ac:dyDescent="0.3">
      <c r="A24" s="170" t="s">
        <v>285</v>
      </c>
      <c r="B24" s="173"/>
      <c r="C24" s="115">
        <f t="shared" si="2"/>
        <v>-0.43784133776614276</v>
      </c>
      <c r="D24" s="115">
        <f t="shared" si="2"/>
        <v>-4.0239946586035469</v>
      </c>
      <c r="E24" s="115">
        <f t="shared" si="2"/>
        <v>-2.2477382756935782E-2</v>
      </c>
      <c r="F24" s="115">
        <f t="shared" si="2"/>
        <v>0.86498921643134441</v>
      </c>
      <c r="G24" s="115" t="str">
        <f t="shared" si="2"/>
        <v>-</v>
      </c>
    </row>
    <row r="25" spans="1:7" x14ac:dyDescent="0.3">
      <c r="A25" s="64" t="s">
        <v>286</v>
      </c>
      <c r="B25" s="65" t="s">
        <v>20</v>
      </c>
      <c r="C25" s="85"/>
      <c r="D25" s="85"/>
      <c r="E25" s="86"/>
      <c r="F25" s="86"/>
      <c r="G25" s="86"/>
    </row>
    <row r="26" spans="1:7" x14ac:dyDescent="0.3">
      <c r="A26" s="168" t="s">
        <v>283</v>
      </c>
      <c r="B26" s="54"/>
      <c r="C26" s="159">
        <f t="shared" ref="C26:G28" si="3">C8</f>
        <v>-5.07</v>
      </c>
      <c r="D26" s="159">
        <f t="shared" si="3"/>
        <v>-3.28</v>
      </c>
      <c r="E26" s="159">
        <f t="shared" si="3"/>
        <v>-3.23</v>
      </c>
      <c r="F26" s="159">
        <f t="shared" si="3"/>
        <v>-3.47</v>
      </c>
      <c r="G26" s="115" t="str">
        <f t="shared" si="3"/>
        <v>-</v>
      </c>
    </row>
    <row r="27" spans="1:7" x14ac:dyDescent="0.3">
      <c r="A27" s="168" t="s">
        <v>284</v>
      </c>
      <c r="B27" s="54"/>
      <c r="C27" s="159">
        <f t="shared" si="3"/>
        <v>-2.0371563219062203</v>
      </c>
      <c r="D27" s="159">
        <f t="shared" si="3"/>
        <v>-6.2971197561965244</v>
      </c>
      <c r="E27" s="159">
        <f t="shared" si="3"/>
        <v>-4.74</v>
      </c>
      <c r="F27" s="159">
        <f t="shared" si="3"/>
        <v>-5.15</v>
      </c>
      <c r="G27" s="159">
        <f t="shared" si="3"/>
        <v>-4.93</v>
      </c>
    </row>
    <row r="28" spans="1:7" x14ac:dyDescent="0.3">
      <c r="A28" s="170" t="s">
        <v>285</v>
      </c>
      <c r="B28" s="24"/>
      <c r="C28" s="117">
        <f t="shared" si="3"/>
        <v>3.03284367809378</v>
      </c>
      <c r="D28" s="117">
        <f t="shared" si="3"/>
        <v>-3.0171197561965246</v>
      </c>
      <c r="E28" s="117">
        <f t="shared" si="3"/>
        <v>-1.5100000000000002</v>
      </c>
      <c r="F28" s="117">
        <f t="shared" si="3"/>
        <v>-1.6800000000000002</v>
      </c>
      <c r="G28" s="115" t="str">
        <f t="shared" si="3"/>
        <v>-</v>
      </c>
    </row>
    <row r="29" spans="1:7" x14ac:dyDescent="0.3">
      <c r="A29" s="66" t="s">
        <v>287</v>
      </c>
      <c r="B29" s="65"/>
      <c r="C29" s="85"/>
      <c r="D29" s="85"/>
      <c r="E29" s="87"/>
      <c r="F29" s="87"/>
      <c r="G29" s="87"/>
    </row>
    <row r="30" spans="1:7" x14ac:dyDescent="0.3">
      <c r="A30" s="168" t="s">
        <v>283</v>
      </c>
      <c r="B30" s="167"/>
      <c r="C30" s="169">
        <f t="shared" ref="C30:G32" si="4">C12</f>
        <v>61.6</v>
      </c>
      <c r="D30" s="169">
        <f t="shared" si="4"/>
        <v>58</v>
      </c>
      <c r="E30" s="169">
        <f t="shared" si="4"/>
        <v>58.2</v>
      </c>
      <c r="F30" s="169">
        <f t="shared" si="4"/>
        <v>57.3</v>
      </c>
      <c r="G30" s="115" t="str">
        <f t="shared" si="4"/>
        <v>-</v>
      </c>
    </row>
    <row r="31" spans="1:7" x14ac:dyDescent="0.3">
      <c r="A31" s="168" t="s">
        <v>284</v>
      </c>
      <c r="B31" s="167"/>
      <c r="C31" s="169">
        <f t="shared" si="4"/>
        <v>57.79922354515228</v>
      </c>
      <c r="D31" s="169">
        <f t="shared" si="4"/>
        <v>58.682087539426611</v>
      </c>
      <c r="E31" s="169">
        <f t="shared" si="4"/>
        <v>59.31500116360494</v>
      </c>
      <c r="F31" s="169">
        <f t="shared" si="4"/>
        <v>59.812545075740609</v>
      </c>
      <c r="G31" s="169">
        <f t="shared" si="4"/>
        <v>63.067725986771684</v>
      </c>
    </row>
    <row r="32" spans="1:7" x14ac:dyDescent="0.3">
      <c r="A32" s="170" t="s">
        <v>285</v>
      </c>
      <c r="B32" s="24"/>
      <c r="C32" s="149">
        <f t="shared" si="4"/>
        <v>-3.8007764548477212</v>
      </c>
      <c r="D32" s="149">
        <f t="shared" si="4"/>
        <v>0.68208753942661104</v>
      </c>
      <c r="E32" s="149">
        <f t="shared" si="4"/>
        <v>1.1150011636049371</v>
      </c>
      <c r="F32" s="149">
        <f t="shared" si="4"/>
        <v>2.5125450757406114</v>
      </c>
      <c r="G32" s="115" t="str">
        <f t="shared" si="4"/>
        <v>-</v>
      </c>
    </row>
    <row r="33" spans="1:7" x14ac:dyDescent="0.3">
      <c r="A33" s="316" t="s">
        <v>576</v>
      </c>
      <c r="B33" s="316"/>
      <c r="D33" s="150"/>
      <c r="F33" s="171"/>
      <c r="G33" s="171" t="s">
        <v>143</v>
      </c>
    </row>
    <row r="34" spans="1:7" x14ac:dyDescent="0.3">
      <c r="A34" s="44"/>
    </row>
  </sheetData>
  <mergeCells count="6">
    <mergeCell ref="A33:B33"/>
    <mergeCell ref="A1:C1"/>
    <mergeCell ref="D1:F1"/>
    <mergeCell ref="A19:C19"/>
    <mergeCell ref="D19:F19"/>
    <mergeCell ref="E15:G1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P63"/>
  <sheetViews>
    <sheetView showGridLines="0" zoomScaleNormal="100" workbookViewId="0">
      <selection sqref="A1:C1"/>
    </sheetView>
  </sheetViews>
  <sheetFormatPr defaultColWidth="9.09765625" defaultRowHeight="14" x14ac:dyDescent="0.3"/>
  <cols>
    <col min="1" max="1" width="57.09765625" style="3" customWidth="1"/>
    <col min="2" max="16384" width="9.09765625" style="3"/>
  </cols>
  <sheetData>
    <row r="1" spans="1:16" ht="14.5" thickBot="1" x14ac:dyDescent="0.35">
      <c r="A1" s="308" t="s">
        <v>553</v>
      </c>
      <c r="B1" s="308"/>
      <c r="C1" s="308"/>
      <c r="D1" s="308"/>
      <c r="E1" s="308"/>
      <c r="F1" s="308"/>
    </row>
    <row r="2" spans="1:16" x14ac:dyDescent="0.3">
      <c r="A2" s="31"/>
      <c r="B2" s="30">
        <v>2023</v>
      </c>
      <c r="C2" s="30">
        <v>2030</v>
      </c>
      <c r="D2" s="30">
        <v>2040</v>
      </c>
      <c r="E2" s="30">
        <v>2050</v>
      </c>
      <c r="F2" s="30">
        <v>2060</v>
      </c>
      <c r="G2" s="30">
        <v>2070</v>
      </c>
    </row>
    <row r="3" spans="1:16" x14ac:dyDescent="0.3">
      <c r="A3" s="71" t="s">
        <v>257</v>
      </c>
      <c r="B3" s="70">
        <v>49.57</v>
      </c>
      <c r="C3" s="70"/>
      <c r="D3" s="70"/>
      <c r="E3" s="70"/>
      <c r="F3" s="70"/>
      <c r="G3" s="70"/>
    </row>
    <row r="4" spans="1:16" x14ac:dyDescent="0.3">
      <c r="A4" s="72" t="s">
        <v>258</v>
      </c>
      <c r="B4" s="70">
        <v>20.674872903174851</v>
      </c>
      <c r="C4" s="70">
        <v>22.213690631590296</v>
      </c>
      <c r="D4" s="70">
        <v>23.59592800558833</v>
      </c>
      <c r="E4" s="70">
        <v>25.053290704404123</v>
      </c>
      <c r="F4" s="70">
        <v>26.440217585124707</v>
      </c>
      <c r="G4" s="70">
        <v>25.552859925035253</v>
      </c>
    </row>
    <row r="5" spans="1:16" x14ac:dyDescent="0.3">
      <c r="A5" s="144" t="s">
        <v>441</v>
      </c>
      <c r="B5" s="6">
        <v>9.9171744428831001</v>
      </c>
      <c r="C5" s="6">
        <v>10.532770274855917</v>
      </c>
      <c r="D5" s="6">
        <v>11.120400295758083</v>
      </c>
      <c r="E5" s="6">
        <v>11.898761988349182</v>
      </c>
      <c r="F5" s="6">
        <v>12.419142808618371</v>
      </c>
      <c r="G5" s="6">
        <v>11.43584149290789</v>
      </c>
    </row>
    <row r="6" spans="1:16" ht="14.5" x14ac:dyDescent="0.35">
      <c r="A6" s="145" t="s">
        <v>545</v>
      </c>
      <c r="B6" s="6"/>
      <c r="C6" s="6"/>
      <c r="D6" s="6"/>
      <c r="E6" s="6"/>
      <c r="F6" s="6"/>
      <c r="G6" s="6"/>
    </row>
    <row r="7" spans="1:16" x14ac:dyDescent="0.3">
      <c r="A7" s="146" t="s">
        <v>259</v>
      </c>
      <c r="B7" s="6">
        <v>7.5245739953979154</v>
      </c>
      <c r="C7" s="6">
        <v>7.7277499369876654</v>
      </c>
      <c r="D7" s="6">
        <v>8.258712096097943</v>
      </c>
      <c r="E7" s="6">
        <v>9.2511799432424908</v>
      </c>
      <c r="F7" s="6">
        <v>9.9321598229776402</v>
      </c>
      <c r="G7" s="6">
        <v>9.1609518721494112</v>
      </c>
    </row>
    <row r="8" spans="1:16" x14ac:dyDescent="0.3">
      <c r="A8" s="146" t="s">
        <v>260</v>
      </c>
      <c r="B8" s="6">
        <f t="shared" ref="B8:G8" si="0">B5-B7</f>
        <v>2.3926004474851847</v>
      </c>
      <c r="C8" s="6">
        <f t="shared" si="0"/>
        <v>2.8050203378682514</v>
      </c>
      <c r="D8" s="6">
        <f t="shared" si="0"/>
        <v>2.86168819966014</v>
      </c>
      <c r="E8" s="6">
        <f t="shared" si="0"/>
        <v>2.6475820451066916</v>
      </c>
      <c r="F8" s="6">
        <f t="shared" si="0"/>
        <v>2.4869829856407311</v>
      </c>
      <c r="G8" s="6">
        <f t="shared" si="0"/>
        <v>2.2748896207584792</v>
      </c>
      <c r="H8" s="257"/>
      <c r="I8" s="257"/>
      <c r="J8" s="257"/>
      <c r="K8" s="257"/>
      <c r="L8" s="257"/>
      <c r="M8" s="257"/>
      <c r="N8" s="257"/>
      <c r="O8" s="257"/>
    </row>
    <row r="9" spans="1:16" x14ac:dyDescent="0.3">
      <c r="A9" s="144" t="s">
        <v>261</v>
      </c>
      <c r="B9" s="6">
        <v>6.4132189199499052</v>
      </c>
      <c r="C9" s="6">
        <v>6.8661521694560212</v>
      </c>
      <c r="D9" s="6">
        <v>7.3923727632309504</v>
      </c>
      <c r="E9" s="6">
        <v>7.7644855246457327</v>
      </c>
      <c r="F9" s="6">
        <v>8.0300748770721757</v>
      </c>
      <c r="G9" s="6">
        <v>7.91673025627827</v>
      </c>
    </row>
    <row r="10" spans="1:16" x14ac:dyDescent="0.3">
      <c r="A10" s="144" t="s">
        <v>262</v>
      </c>
      <c r="B10" s="6">
        <v>1.0097412122470804</v>
      </c>
      <c r="C10" s="6">
        <v>1.2458886390850643</v>
      </c>
      <c r="D10" s="6">
        <v>1.6400631756645052</v>
      </c>
      <c r="E10" s="6">
        <v>1.988004972437784</v>
      </c>
      <c r="F10" s="6">
        <v>2.4070760665733131</v>
      </c>
      <c r="G10" s="6">
        <v>2.7468701788933374</v>
      </c>
    </row>
    <row r="11" spans="1:16" x14ac:dyDescent="0.3">
      <c r="A11" s="144" t="s">
        <v>263</v>
      </c>
      <c r="B11" s="6">
        <v>3.3347383280947636</v>
      </c>
      <c r="C11" s="6">
        <v>3.5688795481932929</v>
      </c>
      <c r="D11" s="6">
        <v>3.4430917709347932</v>
      </c>
      <c r="E11" s="6">
        <v>3.4020382189714242</v>
      </c>
      <c r="F11" s="6">
        <v>3.5839238328608443</v>
      </c>
      <c r="G11" s="6">
        <v>3.4534179969557521</v>
      </c>
    </row>
    <row r="12" spans="1:16" x14ac:dyDescent="0.3">
      <c r="A12" s="144" t="s">
        <v>264</v>
      </c>
      <c r="B12" s="6"/>
      <c r="C12" s="6"/>
      <c r="D12" s="6"/>
      <c r="E12" s="6"/>
      <c r="F12" s="6"/>
      <c r="G12" s="6"/>
    </row>
    <row r="13" spans="1:16" x14ac:dyDescent="0.3">
      <c r="A13" s="192" t="s">
        <v>422</v>
      </c>
      <c r="B13" s="142">
        <v>0.95307984767312237</v>
      </c>
      <c r="C13" s="142">
        <v>1.3422399796286506</v>
      </c>
      <c r="D13" s="142">
        <v>1.1071949005126953</v>
      </c>
      <c r="E13" s="142">
        <v>3.8482499122619629</v>
      </c>
      <c r="F13" s="142">
        <v>4</v>
      </c>
      <c r="G13" s="142">
        <v>4</v>
      </c>
      <c r="I13" s="54"/>
      <c r="J13" s="54"/>
      <c r="K13" s="54"/>
      <c r="L13" s="54"/>
      <c r="M13" s="54"/>
      <c r="N13" s="54"/>
      <c r="O13" s="54"/>
      <c r="P13" s="54"/>
    </row>
    <row r="14" spans="1:16" x14ac:dyDescent="0.3">
      <c r="A14" s="73" t="s">
        <v>265</v>
      </c>
      <c r="B14" s="70">
        <v>43.16</v>
      </c>
      <c r="C14" s="70"/>
      <c r="D14" s="70"/>
      <c r="E14" s="70"/>
      <c r="F14" s="70"/>
      <c r="G14" s="70"/>
      <c r="I14" s="54"/>
      <c r="J14" s="54"/>
      <c r="K14" s="54"/>
      <c r="L14" s="54"/>
      <c r="M14" s="54"/>
      <c r="N14" s="54"/>
      <c r="O14" s="54"/>
      <c r="P14" s="54"/>
    </row>
    <row r="15" spans="1:16" x14ac:dyDescent="0.3">
      <c r="A15" s="72" t="s">
        <v>266</v>
      </c>
      <c r="B15" s="6">
        <v>0.50979554297073693</v>
      </c>
      <c r="C15" s="6">
        <v>0.79601478576660156</v>
      </c>
      <c r="D15" s="6">
        <v>0.70606774091720581</v>
      </c>
      <c r="E15" s="6">
        <v>0.65688914060592651</v>
      </c>
      <c r="F15" s="6">
        <v>0.6226581335067749</v>
      </c>
      <c r="G15" s="6">
        <v>0.59607470035552979</v>
      </c>
      <c r="I15" s="54"/>
      <c r="J15" s="54"/>
      <c r="K15" s="54"/>
      <c r="L15" s="54"/>
      <c r="M15" s="54"/>
      <c r="N15" s="54"/>
      <c r="O15" s="54"/>
      <c r="P15" s="54"/>
    </row>
    <row r="16" spans="1:16" x14ac:dyDescent="0.3">
      <c r="A16" s="72" t="s">
        <v>267</v>
      </c>
      <c r="B16" s="6">
        <v>7.1421494808350161</v>
      </c>
      <c r="C16" s="6">
        <v>6.8443592928488863</v>
      </c>
      <c r="D16" s="6">
        <v>6.6688608828718658</v>
      </c>
      <c r="E16" s="6">
        <v>6.4558770270482642</v>
      </c>
      <c r="F16" s="6">
        <v>6.1887051775515065</v>
      </c>
      <c r="G16" s="6">
        <v>5.9955357567189465</v>
      </c>
      <c r="I16" s="54"/>
      <c r="J16" s="55"/>
      <c r="K16" s="55"/>
      <c r="L16" s="55"/>
      <c r="M16" s="55"/>
      <c r="N16" s="55"/>
      <c r="O16" s="55"/>
      <c r="P16" s="54"/>
    </row>
    <row r="17" spans="1:16" x14ac:dyDescent="0.3">
      <c r="A17" s="74" t="s">
        <v>268</v>
      </c>
      <c r="B17" s="6"/>
      <c r="C17" s="6"/>
      <c r="D17" s="6"/>
      <c r="E17" s="6"/>
      <c r="F17" s="6"/>
      <c r="G17" s="6"/>
      <c r="I17" s="54"/>
      <c r="J17" s="56"/>
      <c r="K17" s="56"/>
      <c r="L17" s="56"/>
      <c r="M17" s="56"/>
      <c r="N17" s="56"/>
      <c r="O17" s="56"/>
      <c r="P17" s="54"/>
    </row>
    <row r="18" spans="1:16" x14ac:dyDescent="0.3">
      <c r="A18" s="72" t="s">
        <v>269</v>
      </c>
      <c r="B18" s="6"/>
      <c r="C18" s="6"/>
      <c r="D18" s="6"/>
      <c r="E18" s="6"/>
      <c r="F18" s="6"/>
      <c r="G18" s="6"/>
      <c r="I18" s="54"/>
      <c r="J18" s="54"/>
      <c r="K18" s="54"/>
      <c r="L18" s="54"/>
      <c r="M18" s="54"/>
      <c r="N18" s="54"/>
      <c r="O18" s="54"/>
      <c r="P18" s="54"/>
    </row>
    <row r="19" spans="1:16" x14ac:dyDescent="0.3">
      <c r="A19" s="325" t="s">
        <v>270</v>
      </c>
      <c r="B19" s="325"/>
      <c r="C19" s="325"/>
      <c r="D19" s="325"/>
      <c r="E19" s="325"/>
      <c r="F19" s="325"/>
      <c r="G19" s="325"/>
      <c r="I19" s="54"/>
      <c r="J19" s="54"/>
      <c r="K19" s="54"/>
      <c r="L19" s="54"/>
      <c r="M19" s="54"/>
      <c r="N19" s="54"/>
      <c r="O19" s="54"/>
      <c r="P19" s="54"/>
    </row>
    <row r="20" spans="1:16" x14ac:dyDescent="0.3">
      <c r="A20" s="8" t="s">
        <v>271</v>
      </c>
      <c r="B20" s="6">
        <v>0.91667654373163854</v>
      </c>
      <c r="C20" s="6">
        <v>0.96118505149557198</v>
      </c>
      <c r="D20" s="6">
        <v>0.83077117140035928</v>
      </c>
      <c r="E20" s="6">
        <v>0.65042473060298922</v>
      </c>
      <c r="F20" s="6">
        <v>0.57373488968209241</v>
      </c>
      <c r="G20" s="6">
        <v>0.58294196008427501</v>
      </c>
      <c r="I20" s="54"/>
      <c r="J20" s="54"/>
      <c r="K20" s="54"/>
      <c r="L20" s="54"/>
      <c r="M20" s="54"/>
      <c r="N20" s="54"/>
      <c r="O20" s="54"/>
      <c r="P20" s="54"/>
    </row>
    <row r="21" spans="1:16" x14ac:dyDescent="0.3">
      <c r="A21" s="143" t="s">
        <v>272</v>
      </c>
      <c r="B21" s="22" t="s">
        <v>3</v>
      </c>
      <c r="C21" s="22" t="s">
        <v>3</v>
      </c>
      <c r="D21" s="22" t="s">
        <v>3</v>
      </c>
      <c r="E21" s="22" t="s">
        <v>3</v>
      </c>
      <c r="F21" s="22" t="s">
        <v>3</v>
      </c>
      <c r="G21" s="22" t="s">
        <v>3</v>
      </c>
    </row>
    <row r="22" spans="1:16" ht="23.25" customHeight="1" x14ac:dyDescent="0.3">
      <c r="A22" s="323" t="s">
        <v>135</v>
      </c>
      <c r="B22" s="323"/>
      <c r="C22" s="323"/>
      <c r="D22" s="323"/>
      <c r="E22" s="323"/>
      <c r="F22" s="323"/>
      <c r="G22" s="75"/>
    </row>
    <row r="23" spans="1:16" x14ac:dyDescent="0.3">
      <c r="A23" s="17" t="s">
        <v>273</v>
      </c>
      <c r="B23" s="6">
        <v>2.5365465643866214</v>
      </c>
      <c r="C23" s="6">
        <v>2.4979129713924131</v>
      </c>
      <c r="D23" s="6">
        <v>2.1928579225292788</v>
      </c>
      <c r="E23" s="6">
        <v>2.0508567313743731</v>
      </c>
      <c r="F23" s="6">
        <v>1.7933855273368993</v>
      </c>
      <c r="G23" s="6">
        <v>1.5429604256354201</v>
      </c>
    </row>
    <row r="24" spans="1:16" x14ac:dyDescent="0.3">
      <c r="A24" s="17" t="s">
        <v>274</v>
      </c>
      <c r="B24" s="6">
        <v>5.2892109647526997</v>
      </c>
      <c r="C24" s="6">
        <v>2.4776066289555532</v>
      </c>
      <c r="D24" s="6">
        <v>1.6288594347121155</v>
      </c>
      <c r="E24" s="6">
        <v>1.2679596853229391</v>
      </c>
      <c r="F24" s="6">
        <v>1.3210743410297932</v>
      </c>
      <c r="G24" s="6">
        <v>1.6122654196154107</v>
      </c>
    </row>
    <row r="25" spans="1:16" x14ac:dyDescent="0.3">
      <c r="A25" s="17" t="s">
        <v>532</v>
      </c>
      <c r="B25" s="6">
        <v>88.123619762348454</v>
      </c>
      <c r="C25" s="6">
        <v>89.694276196345129</v>
      </c>
      <c r="D25" s="6">
        <v>90.249032231018077</v>
      </c>
      <c r="E25" s="6">
        <v>91.714381641614466</v>
      </c>
      <c r="F25" s="6">
        <v>92.369267737497267</v>
      </c>
      <c r="G25" s="6">
        <v>92.316208154769626</v>
      </c>
    </row>
    <row r="26" spans="1:16" x14ac:dyDescent="0.3">
      <c r="A26" s="17" t="s">
        <v>533</v>
      </c>
      <c r="B26" s="6">
        <v>74.362257337064619</v>
      </c>
      <c r="C26" s="6">
        <v>76.996283662387711</v>
      </c>
      <c r="D26" s="6">
        <v>78.037485077968753</v>
      </c>
      <c r="E26" s="6">
        <v>78.809081439734825</v>
      </c>
      <c r="F26" s="6">
        <v>79.896289163193487</v>
      </c>
      <c r="G26" s="6">
        <v>80.30584389705497</v>
      </c>
    </row>
    <row r="27" spans="1:16" x14ac:dyDescent="0.3">
      <c r="A27" s="17" t="s">
        <v>534</v>
      </c>
      <c r="B27" s="6">
        <v>81.322812492673336</v>
      </c>
      <c r="C27" s="6">
        <v>83.445059827359202</v>
      </c>
      <c r="D27" s="6">
        <v>84.255877393341066</v>
      </c>
      <c r="E27" s="6">
        <v>85.383945344933835</v>
      </c>
      <c r="F27" s="6">
        <v>86.263983811967123</v>
      </c>
      <c r="G27" s="6">
        <v>86.429707770272699</v>
      </c>
    </row>
    <row r="28" spans="1:16" x14ac:dyDescent="0.3">
      <c r="A28" s="17" t="s">
        <v>535</v>
      </c>
      <c r="B28" s="6">
        <v>5.8345724407687056</v>
      </c>
      <c r="C28" s="6">
        <v>6.0134474979602395</v>
      </c>
      <c r="D28" s="6">
        <v>6.1636117202264105</v>
      </c>
      <c r="E28" s="6">
        <v>6.2443920785185121</v>
      </c>
      <c r="F28" s="6">
        <v>6.2813537581085575</v>
      </c>
      <c r="G28" s="6">
        <v>6.2715884706216958</v>
      </c>
    </row>
    <row r="29" spans="1:16" x14ac:dyDescent="0.3">
      <c r="A29" s="8" t="s">
        <v>536</v>
      </c>
      <c r="B29" s="6">
        <v>17.8230549046589</v>
      </c>
      <c r="C29" s="6">
        <v>20.382533414736699</v>
      </c>
      <c r="D29" s="6">
        <v>23.686374749873988</v>
      </c>
      <c r="E29" s="6">
        <v>28.390150546088496</v>
      </c>
      <c r="F29" s="6">
        <v>31.07792131995598</v>
      </c>
      <c r="G29" s="142">
        <v>29.906431030209436</v>
      </c>
    </row>
    <row r="30" spans="1:16" ht="23.25" customHeight="1" x14ac:dyDescent="0.3">
      <c r="A30" s="321" t="s">
        <v>442</v>
      </c>
      <c r="B30" s="321"/>
      <c r="C30" s="321"/>
      <c r="D30" s="321"/>
      <c r="E30" s="324" t="s">
        <v>280</v>
      </c>
      <c r="F30" s="324"/>
      <c r="G30" s="324"/>
    </row>
    <row r="31" spans="1:16" ht="15.75" customHeight="1" x14ac:dyDescent="0.3">
      <c r="A31" s="320"/>
      <c r="B31" s="320"/>
      <c r="C31" s="320"/>
      <c r="D31" s="320"/>
      <c r="E31" s="320"/>
      <c r="F31" s="320"/>
    </row>
    <row r="33" spans="1:7" ht="14.5" thickBot="1" x14ac:dyDescent="0.35">
      <c r="A33" s="308" t="s">
        <v>554</v>
      </c>
      <c r="B33" s="308"/>
      <c r="C33" s="308"/>
      <c r="D33" s="308"/>
      <c r="E33" s="308"/>
      <c r="F33" s="308"/>
    </row>
    <row r="34" spans="1:7" x14ac:dyDescent="0.3">
      <c r="A34" s="260"/>
      <c r="B34" s="261">
        <f t="shared" ref="B34:G34" si="1">B2</f>
        <v>2023</v>
      </c>
      <c r="C34" s="261">
        <f t="shared" si="1"/>
        <v>2030</v>
      </c>
      <c r="D34" s="261">
        <f t="shared" si="1"/>
        <v>2040</v>
      </c>
      <c r="E34" s="261">
        <f t="shared" si="1"/>
        <v>2050</v>
      </c>
      <c r="F34" s="261">
        <f t="shared" si="1"/>
        <v>2060</v>
      </c>
      <c r="G34" s="261">
        <f t="shared" si="1"/>
        <v>2070</v>
      </c>
    </row>
    <row r="35" spans="1:7" x14ac:dyDescent="0.3">
      <c r="A35" s="71" t="s">
        <v>71</v>
      </c>
      <c r="B35" s="262">
        <f>B3</f>
        <v>49.57</v>
      </c>
      <c r="C35" s="262"/>
      <c r="D35" s="262"/>
      <c r="E35" s="262"/>
      <c r="F35" s="262"/>
      <c r="G35" s="262"/>
    </row>
    <row r="36" spans="1:7" x14ac:dyDescent="0.3">
      <c r="A36" s="263" t="s">
        <v>275</v>
      </c>
      <c r="B36" s="262">
        <f t="shared" ref="B36:G36" si="2">B4</f>
        <v>20.674872903174851</v>
      </c>
      <c r="C36" s="262">
        <f t="shared" si="2"/>
        <v>22.213690631590296</v>
      </c>
      <c r="D36" s="262">
        <f t="shared" si="2"/>
        <v>23.59592800558833</v>
      </c>
      <c r="E36" s="262">
        <f t="shared" si="2"/>
        <v>25.053290704404123</v>
      </c>
      <c r="F36" s="262">
        <f t="shared" si="2"/>
        <v>26.440217585124707</v>
      </c>
      <c r="G36" s="262">
        <f t="shared" si="2"/>
        <v>25.552859925035253</v>
      </c>
    </row>
    <row r="37" spans="1:7" x14ac:dyDescent="0.3">
      <c r="A37" s="264" t="s">
        <v>427</v>
      </c>
      <c r="B37" s="97">
        <f t="shared" ref="B37:G38" si="3">B5</f>
        <v>9.9171744428831001</v>
      </c>
      <c r="C37" s="97">
        <f t="shared" si="3"/>
        <v>10.532770274855917</v>
      </c>
      <c r="D37" s="97">
        <f t="shared" si="3"/>
        <v>11.120400295758083</v>
      </c>
      <c r="E37" s="97">
        <f t="shared" si="3"/>
        <v>11.898761988349182</v>
      </c>
      <c r="F37" s="97">
        <f t="shared" si="3"/>
        <v>12.419142808618371</v>
      </c>
      <c r="G37" s="97">
        <f t="shared" si="3"/>
        <v>11.43584149290789</v>
      </c>
    </row>
    <row r="38" spans="1:7" ht="14.5" x14ac:dyDescent="0.35">
      <c r="A38" s="145" t="s">
        <v>545</v>
      </c>
      <c r="B38" s="97">
        <f t="shared" si="3"/>
        <v>0</v>
      </c>
      <c r="C38" s="97">
        <f t="shared" si="3"/>
        <v>0</v>
      </c>
      <c r="D38" s="97">
        <f t="shared" si="3"/>
        <v>0</v>
      </c>
      <c r="E38" s="97">
        <f t="shared" si="3"/>
        <v>0</v>
      </c>
      <c r="F38" s="97">
        <f t="shared" si="3"/>
        <v>0</v>
      </c>
      <c r="G38" s="97">
        <f t="shared" si="3"/>
        <v>0</v>
      </c>
    </row>
    <row r="39" spans="1:7" x14ac:dyDescent="0.3">
      <c r="A39" s="265" t="s">
        <v>243</v>
      </c>
      <c r="B39" s="97">
        <f t="shared" ref="B39:G39" si="4">B7</f>
        <v>7.5245739953979154</v>
      </c>
      <c r="C39" s="97">
        <f t="shared" si="4"/>
        <v>7.7277499369876654</v>
      </c>
      <c r="D39" s="97">
        <f t="shared" si="4"/>
        <v>8.258712096097943</v>
      </c>
      <c r="E39" s="97">
        <f t="shared" si="4"/>
        <v>9.2511799432424908</v>
      </c>
      <c r="F39" s="97">
        <f t="shared" si="4"/>
        <v>9.9321598229776402</v>
      </c>
      <c r="G39" s="97">
        <f t="shared" si="4"/>
        <v>9.1609518721494112</v>
      </c>
    </row>
    <row r="40" spans="1:7" x14ac:dyDescent="0.3">
      <c r="A40" s="265" t="s">
        <v>244</v>
      </c>
      <c r="B40" s="97">
        <f t="shared" ref="B40:G40" si="5">B8</f>
        <v>2.3926004474851847</v>
      </c>
      <c r="C40" s="97">
        <f t="shared" si="5"/>
        <v>2.8050203378682514</v>
      </c>
      <c r="D40" s="97">
        <f t="shared" si="5"/>
        <v>2.86168819966014</v>
      </c>
      <c r="E40" s="97">
        <f t="shared" si="5"/>
        <v>2.6475820451066916</v>
      </c>
      <c r="F40" s="97">
        <f t="shared" si="5"/>
        <v>2.4869829856407311</v>
      </c>
      <c r="G40" s="97">
        <f t="shared" si="5"/>
        <v>2.2748896207584792</v>
      </c>
    </row>
    <row r="41" spans="1:7" x14ac:dyDescent="0.3">
      <c r="A41" s="264" t="s">
        <v>245</v>
      </c>
      <c r="B41" s="97">
        <f t="shared" ref="B41:G41" si="6">B9</f>
        <v>6.4132189199499052</v>
      </c>
      <c r="C41" s="97">
        <f t="shared" si="6"/>
        <v>6.8661521694560212</v>
      </c>
      <c r="D41" s="97">
        <f t="shared" si="6"/>
        <v>7.3923727632309504</v>
      </c>
      <c r="E41" s="97">
        <f t="shared" si="6"/>
        <v>7.7644855246457327</v>
      </c>
      <c r="F41" s="97">
        <f t="shared" si="6"/>
        <v>8.0300748770721757</v>
      </c>
      <c r="G41" s="97">
        <f t="shared" si="6"/>
        <v>7.91673025627827</v>
      </c>
    </row>
    <row r="42" spans="1:7" x14ac:dyDescent="0.3">
      <c r="A42" s="264" t="s">
        <v>246</v>
      </c>
      <c r="B42" s="97">
        <f t="shared" ref="B42:G42" si="7">B10</f>
        <v>1.0097412122470804</v>
      </c>
      <c r="C42" s="97">
        <f t="shared" si="7"/>
        <v>1.2458886390850643</v>
      </c>
      <c r="D42" s="97">
        <f t="shared" si="7"/>
        <v>1.6400631756645052</v>
      </c>
      <c r="E42" s="97">
        <f t="shared" si="7"/>
        <v>1.988004972437784</v>
      </c>
      <c r="F42" s="97">
        <f t="shared" si="7"/>
        <v>2.4070760665733131</v>
      </c>
      <c r="G42" s="97">
        <f t="shared" si="7"/>
        <v>2.7468701788933374</v>
      </c>
    </row>
    <row r="43" spans="1:7" x14ac:dyDescent="0.3">
      <c r="A43" s="264" t="s">
        <v>247</v>
      </c>
      <c r="B43" s="97">
        <f t="shared" ref="B43:G43" si="8">B11</f>
        <v>3.3347383280947636</v>
      </c>
      <c r="C43" s="97">
        <f t="shared" si="8"/>
        <v>3.5688795481932929</v>
      </c>
      <c r="D43" s="97">
        <f t="shared" si="8"/>
        <v>3.4430917709347932</v>
      </c>
      <c r="E43" s="97">
        <f t="shared" si="8"/>
        <v>3.4020382189714242</v>
      </c>
      <c r="F43" s="97">
        <f t="shared" si="8"/>
        <v>3.5839238328608443</v>
      </c>
      <c r="G43" s="97">
        <f t="shared" si="8"/>
        <v>3.4534179969557521</v>
      </c>
    </row>
    <row r="44" spans="1:7" x14ac:dyDescent="0.3">
      <c r="A44" s="264" t="s">
        <v>248</v>
      </c>
      <c r="B44" s="97"/>
      <c r="C44" s="97"/>
      <c r="D44" s="97"/>
      <c r="E44" s="97"/>
      <c r="F44" s="97"/>
      <c r="G44" s="97"/>
    </row>
    <row r="45" spans="1:7" x14ac:dyDescent="0.3">
      <c r="A45" s="266" t="s">
        <v>421</v>
      </c>
      <c r="B45" s="267">
        <f t="shared" ref="B45:G45" si="9">B13</f>
        <v>0.95307984767312237</v>
      </c>
      <c r="C45" s="267">
        <f t="shared" si="9"/>
        <v>1.3422399796286506</v>
      </c>
      <c r="D45" s="267">
        <f t="shared" si="9"/>
        <v>1.1071949005126953</v>
      </c>
      <c r="E45" s="267">
        <f t="shared" si="9"/>
        <v>3.8482499122619629</v>
      </c>
      <c r="F45" s="267">
        <f t="shared" si="9"/>
        <v>4</v>
      </c>
      <c r="G45" s="267">
        <f t="shared" si="9"/>
        <v>4</v>
      </c>
    </row>
    <row r="46" spans="1:7" x14ac:dyDescent="0.3">
      <c r="A46" s="73" t="s">
        <v>70</v>
      </c>
      <c r="B46" s="262">
        <f t="shared" ref="B46" si="10">B14</f>
        <v>43.16</v>
      </c>
      <c r="C46" s="262"/>
      <c r="D46" s="262"/>
      <c r="E46" s="262"/>
      <c r="F46" s="262"/>
      <c r="G46" s="262"/>
    </row>
    <row r="47" spans="1:7" x14ac:dyDescent="0.3">
      <c r="A47" s="263" t="s">
        <v>276</v>
      </c>
      <c r="B47" s="97">
        <f t="shared" ref="B47:G47" si="11">B15</f>
        <v>0.50979554297073693</v>
      </c>
      <c r="C47" s="97">
        <f t="shared" si="11"/>
        <v>0.79601478576660156</v>
      </c>
      <c r="D47" s="97">
        <f t="shared" si="11"/>
        <v>0.70606774091720581</v>
      </c>
      <c r="E47" s="97">
        <f t="shared" si="11"/>
        <v>0.65688914060592651</v>
      </c>
      <c r="F47" s="97">
        <f t="shared" si="11"/>
        <v>0.6226581335067749</v>
      </c>
      <c r="G47" s="97">
        <f t="shared" si="11"/>
        <v>0.59607470035552979</v>
      </c>
    </row>
    <row r="48" spans="1:7" x14ac:dyDescent="0.3">
      <c r="A48" s="263" t="s">
        <v>277</v>
      </c>
      <c r="B48" s="97">
        <f t="shared" ref="B48:G48" si="12">B16</f>
        <v>7.1421494808350161</v>
      </c>
      <c r="C48" s="97">
        <f t="shared" si="12"/>
        <v>6.8443592928488863</v>
      </c>
      <c r="D48" s="97">
        <f t="shared" si="12"/>
        <v>6.6688608828718658</v>
      </c>
      <c r="E48" s="97">
        <f t="shared" si="12"/>
        <v>6.4558770270482642</v>
      </c>
      <c r="F48" s="97">
        <f t="shared" si="12"/>
        <v>6.1887051775515065</v>
      </c>
      <c r="G48" s="97">
        <f t="shared" si="12"/>
        <v>5.9955357567189465</v>
      </c>
    </row>
    <row r="49" spans="1:7" x14ac:dyDescent="0.3">
      <c r="A49" s="74" t="s">
        <v>249</v>
      </c>
      <c r="B49" s="262"/>
      <c r="C49" s="262"/>
      <c r="D49" s="262"/>
      <c r="E49" s="262"/>
      <c r="F49" s="262"/>
      <c r="G49" s="262"/>
    </row>
    <row r="50" spans="1:7" x14ac:dyDescent="0.3">
      <c r="A50" s="72" t="s">
        <v>278</v>
      </c>
      <c r="B50" s="262"/>
      <c r="C50" s="262"/>
      <c r="D50" s="262"/>
      <c r="E50" s="262"/>
      <c r="F50" s="262"/>
      <c r="G50" s="262"/>
    </row>
    <row r="51" spans="1:7" x14ac:dyDescent="0.3">
      <c r="A51" s="326" t="s">
        <v>250</v>
      </c>
      <c r="B51" s="326"/>
      <c r="C51" s="326"/>
      <c r="D51" s="326"/>
      <c r="E51" s="326"/>
      <c r="F51" s="326"/>
      <c r="G51" s="326"/>
    </row>
    <row r="52" spans="1:7" x14ac:dyDescent="0.3">
      <c r="A52" s="150" t="s">
        <v>251</v>
      </c>
      <c r="B52" s="97">
        <f>B20</f>
        <v>0.91667654373163854</v>
      </c>
      <c r="C52" s="97">
        <f t="shared" ref="C52:G52" si="13">C20</f>
        <v>0.96118505149557198</v>
      </c>
      <c r="D52" s="97">
        <f t="shared" si="13"/>
        <v>0.83077117140035928</v>
      </c>
      <c r="E52" s="97">
        <f t="shared" si="13"/>
        <v>0.65042473060298922</v>
      </c>
      <c r="F52" s="97">
        <f t="shared" si="13"/>
        <v>0.57373488968209241</v>
      </c>
      <c r="G52" s="97">
        <f t="shared" si="13"/>
        <v>0.58294196008427501</v>
      </c>
    </row>
    <row r="53" spans="1:7" x14ac:dyDescent="0.3">
      <c r="A53" s="74" t="s">
        <v>252</v>
      </c>
      <c r="B53" s="97"/>
      <c r="C53" s="97"/>
      <c r="D53" s="97"/>
      <c r="E53" s="97"/>
      <c r="F53" s="97"/>
      <c r="G53" s="97"/>
    </row>
    <row r="54" spans="1:7" x14ac:dyDescent="0.3">
      <c r="A54" s="318" t="s">
        <v>253</v>
      </c>
      <c r="B54" s="318"/>
      <c r="C54" s="318"/>
      <c r="D54" s="318"/>
      <c r="E54" s="318"/>
      <c r="F54" s="318"/>
      <c r="G54" s="318"/>
    </row>
    <row r="55" spans="1:7" x14ac:dyDescent="0.3">
      <c r="A55" s="213" t="s">
        <v>254</v>
      </c>
      <c r="B55" s="97">
        <f t="shared" ref="B55:F61" si="14">B23</f>
        <v>2.5365465643866214</v>
      </c>
      <c r="C55" s="97">
        <f t="shared" si="14"/>
        <v>2.4979129713924131</v>
      </c>
      <c r="D55" s="97">
        <f t="shared" si="14"/>
        <v>2.1928579225292788</v>
      </c>
      <c r="E55" s="97">
        <f t="shared" si="14"/>
        <v>2.0508567313743731</v>
      </c>
      <c r="F55" s="97">
        <f t="shared" si="14"/>
        <v>1.7933855273368993</v>
      </c>
      <c r="G55" s="97">
        <f t="shared" ref="G55:G61" si="15">G23</f>
        <v>1.5429604256354201</v>
      </c>
    </row>
    <row r="56" spans="1:7" x14ac:dyDescent="0.3">
      <c r="A56" s="213" t="s">
        <v>255</v>
      </c>
      <c r="B56" s="97">
        <f t="shared" si="14"/>
        <v>5.2892109647526997</v>
      </c>
      <c r="C56" s="97">
        <f t="shared" si="14"/>
        <v>2.4776066289555532</v>
      </c>
      <c r="D56" s="97">
        <f t="shared" si="14"/>
        <v>1.6288594347121155</v>
      </c>
      <c r="E56" s="97">
        <f t="shared" si="14"/>
        <v>1.2679596853229391</v>
      </c>
      <c r="F56" s="97">
        <f t="shared" si="14"/>
        <v>1.3210743410297932</v>
      </c>
      <c r="G56" s="97">
        <f t="shared" si="15"/>
        <v>1.6122654196154107</v>
      </c>
    </row>
    <row r="57" spans="1:7" x14ac:dyDescent="0.3">
      <c r="A57" s="213" t="s">
        <v>537</v>
      </c>
      <c r="B57" s="97">
        <f t="shared" si="14"/>
        <v>88.123619762348454</v>
      </c>
      <c r="C57" s="97">
        <f t="shared" si="14"/>
        <v>89.694276196345129</v>
      </c>
      <c r="D57" s="97">
        <f t="shared" si="14"/>
        <v>90.249032231018077</v>
      </c>
      <c r="E57" s="97">
        <f t="shared" si="14"/>
        <v>91.714381641614466</v>
      </c>
      <c r="F57" s="97">
        <f t="shared" si="14"/>
        <v>92.369267737497267</v>
      </c>
      <c r="G57" s="97">
        <f t="shared" si="15"/>
        <v>92.316208154769626</v>
      </c>
    </row>
    <row r="58" spans="1:7" x14ac:dyDescent="0.3">
      <c r="A58" s="213" t="s">
        <v>538</v>
      </c>
      <c r="B58" s="97">
        <f t="shared" si="14"/>
        <v>74.362257337064619</v>
      </c>
      <c r="C58" s="97">
        <f t="shared" si="14"/>
        <v>76.996283662387711</v>
      </c>
      <c r="D58" s="97">
        <f t="shared" si="14"/>
        <v>78.037485077968753</v>
      </c>
      <c r="E58" s="97">
        <f t="shared" si="14"/>
        <v>78.809081439734825</v>
      </c>
      <c r="F58" s="97">
        <f t="shared" si="14"/>
        <v>79.896289163193487</v>
      </c>
      <c r="G58" s="97">
        <f t="shared" si="15"/>
        <v>80.30584389705497</v>
      </c>
    </row>
    <row r="59" spans="1:7" x14ac:dyDescent="0.3">
      <c r="A59" s="213" t="s">
        <v>539</v>
      </c>
      <c r="B59" s="97">
        <f t="shared" si="14"/>
        <v>81.322812492673336</v>
      </c>
      <c r="C59" s="97">
        <f t="shared" si="14"/>
        <v>83.445059827359202</v>
      </c>
      <c r="D59" s="97">
        <f t="shared" si="14"/>
        <v>84.255877393341066</v>
      </c>
      <c r="E59" s="97">
        <f t="shared" si="14"/>
        <v>85.383945344933835</v>
      </c>
      <c r="F59" s="97">
        <f t="shared" si="14"/>
        <v>86.263983811967123</v>
      </c>
      <c r="G59" s="97">
        <f t="shared" si="15"/>
        <v>86.429707770272699</v>
      </c>
    </row>
    <row r="60" spans="1:7" x14ac:dyDescent="0.3">
      <c r="A60" s="17" t="s">
        <v>540</v>
      </c>
      <c r="B60" s="97">
        <f t="shared" si="14"/>
        <v>5.8345724407687056</v>
      </c>
      <c r="C60" s="97">
        <f t="shared" si="14"/>
        <v>6.0134474979602395</v>
      </c>
      <c r="D60" s="97">
        <f t="shared" si="14"/>
        <v>6.1636117202264105</v>
      </c>
      <c r="E60" s="97">
        <f t="shared" si="14"/>
        <v>6.2443920785185121</v>
      </c>
      <c r="F60" s="97">
        <f t="shared" si="14"/>
        <v>6.2813537581085575</v>
      </c>
      <c r="G60" s="97">
        <f t="shared" si="15"/>
        <v>6.2715884706216958</v>
      </c>
    </row>
    <row r="61" spans="1:7" x14ac:dyDescent="0.3">
      <c r="A61" s="174" t="s">
        <v>256</v>
      </c>
      <c r="B61" s="97">
        <f t="shared" si="14"/>
        <v>17.8230549046589</v>
      </c>
      <c r="C61" s="97">
        <f t="shared" si="14"/>
        <v>20.382533414736699</v>
      </c>
      <c r="D61" s="267">
        <f t="shared" si="14"/>
        <v>23.686374749873988</v>
      </c>
      <c r="E61" s="267">
        <f t="shared" si="14"/>
        <v>28.390150546088496</v>
      </c>
      <c r="F61" s="267">
        <f t="shared" si="14"/>
        <v>31.07792131995598</v>
      </c>
      <c r="G61" s="267">
        <f t="shared" si="15"/>
        <v>29.906431030209436</v>
      </c>
    </row>
    <row r="62" spans="1:7" ht="23.25" customHeight="1" x14ac:dyDescent="0.3">
      <c r="A62" s="321" t="s">
        <v>541</v>
      </c>
      <c r="B62" s="321"/>
      <c r="C62" s="321"/>
      <c r="D62" s="322"/>
      <c r="E62" s="319" t="s">
        <v>288</v>
      </c>
      <c r="F62" s="319"/>
      <c r="G62" s="319"/>
    </row>
    <row r="63" spans="1:7" x14ac:dyDescent="0.3">
      <c r="A63" s="320" t="s">
        <v>426</v>
      </c>
      <c r="B63" s="320"/>
      <c r="C63" s="320"/>
      <c r="D63" s="320"/>
      <c r="E63" s="320"/>
      <c r="F63" s="320"/>
    </row>
  </sheetData>
  <mergeCells count="14">
    <mergeCell ref="A54:G54"/>
    <mergeCell ref="E62:G62"/>
    <mergeCell ref="A1:C1"/>
    <mergeCell ref="D1:F1"/>
    <mergeCell ref="A63:F63"/>
    <mergeCell ref="A62:D62"/>
    <mergeCell ref="A33:C33"/>
    <mergeCell ref="D33:F33"/>
    <mergeCell ref="A22:F22"/>
    <mergeCell ref="A31:F31"/>
    <mergeCell ref="A30:D30"/>
    <mergeCell ref="E30:G30"/>
    <mergeCell ref="A19:G19"/>
    <mergeCell ref="A51:G5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workbookViewId="0">
      <selection sqref="A1:B1"/>
    </sheetView>
  </sheetViews>
  <sheetFormatPr defaultColWidth="9.09765625" defaultRowHeight="14" x14ac:dyDescent="0.3"/>
  <cols>
    <col min="1" max="1" width="43.09765625" style="3" customWidth="1"/>
    <col min="2" max="3" width="12.59765625" style="3" bestFit="1" customWidth="1"/>
    <col min="4" max="4" width="9" style="3" bestFit="1" customWidth="1"/>
    <col min="5" max="5" width="24.09765625" style="3" customWidth="1"/>
    <col min="6" max="7" width="14" style="3" bestFit="1" customWidth="1"/>
    <col min="8" max="8" width="9.09765625" style="3" bestFit="1" customWidth="1"/>
    <col min="9" max="16384" width="9.09765625" style="3"/>
  </cols>
  <sheetData>
    <row r="1" spans="1:7" ht="14.5" thickBot="1" x14ac:dyDescent="0.35">
      <c r="A1" s="308" t="s">
        <v>559</v>
      </c>
      <c r="B1" s="308"/>
    </row>
    <row r="2" spans="1:7" x14ac:dyDescent="0.3">
      <c r="A2" s="17"/>
      <c r="B2" s="18">
        <v>2022</v>
      </c>
      <c r="C2" s="20">
        <v>2023</v>
      </c>
    </row>
    <row r="3" spans="1:7" x14ac:dyDescent="0.3">
      <c r="A3" s="21"/>
      <c r="B3" s="22" t="s">
        <v>2</v>
      </c>
      <c r="C3" s="22" t="s">
        <v>2</v>
      </c>
    </row>
    <row r="4" spans="1:7" x14ac:dyDescent="0.3">
      <c r="A4" s="17" t="s">
        <v>398</v>
      </c>
      <c r="B4" s="115">
        <v>11.826855391377144</v>
      </c>
      <c r="C4" s="115"/>
    </row>
    <row r="5" spans="1:7" x14ac:dyDescent="0.3">
      <c r="A5" s="147" t="s">
        <v>419</v>
      </c>
      <c r="B5" s="115">
        <v>7.7200719122845447</v>
      </c>
      <c r="C5" s="115">
        <v>7.0737031191395943</v>
      </c>
    </row>
    <row r="6" spans="1:7" x14ac:dyDescent="0.3">
      <c r="A6" s="147" t="s">
        <v>447</v>
      </c>
      <c r="B6" s="115">
        <v>1.2900266706686638</v>
      </c>
      <c r="C6" s="115"/>
    </row>
    <row r="7" spans="1:7" x14ac:dyDescent="0.3">
      <c r="A7" s="147" t="s">
        <v>448</v>
      </c>
      <c r="B7" s="115">
        <v>2.6</v>
      </c>
      <c r="C7" s="115">
        <v>2.5</v>
      </c>
    </row>
    <row r="8" spans="1:7" ht="23" x14ac:dyDescent="0.3">
      <c r="A8" s="148" t="s">
        <v>574</v>
      </c>
      <c r="B8" s="149">
        <v>0.21675680842393646</v>
      </c>
      <c r="C8" s="115"/>
    </row>
    <row r="9" spans="1:7" x14ac:dyDescent="0.3">
      <c r="C9" s="57" t="s">
        <v>280</v>
      </c>
    </row>
    <row r="10" spans="1:7" ht="39" customHeight="1" x14ac:dyDescent="0.3">
      <c r="A10" s="328"/>
      <c r="B10" s="328"/>
      <c r="C10" s="328"/>
      <c r="G10" s="156"/>
    </row>
    <row r="12" spans="1:7" ht="14.5" thickBot="1" x14ac:dyDescent="0.35">
      <c r="A12" s="308" t="s">
        <v>560</v>
      </c>
      <c r="B12" s="308"/>
      <c r="C12" s="58"/>
    </row>
    <row r="13" spans="1:7" x14ac:dyDescent="0.3">
      <c r="A13" s="17"/>
      <c r="B13" s="18">
        <f>B2</f>
        <v>2022</v>
      </c>
      <c r="C13" s="18">
        <f>C2</f>
        <v>2023</v>
      </c>
    </row>
    <row r="14" spans="1:7" x14ac:dyDescent="0.3">
      <c r="A14" s="21"/>
      <c r="B14" s="22" t="s">
        <v>72</v>
      </c>
      <c r="C14" s="22" t="s">
        <v>72</v>
      </c>
    </row>
    <row r="15" spans="1:7" x14ac:dyDescent="0.3">
      <c r="A15" s="17" t="s">
        <v>399</v>
      </c>
      <c r="B15" s="115">
        <f>B4</f>
        <v>11.826855391377144</v>
      </c>
      <c r="C15" s="115"/>
    </row>
    <row r="16" spans="1:7" x14ac:dyDescent="0.3">
      <c r="A16" s="147" t="s">
        <v>446</v>
      </c>
      <c r="B16" s="115">
        <f t="shared" ref="B16:B18" si="0">B5</f>
        <v>7.7200719122845447</v>
      </c>
      <c r="C16" s="115">
        <f>C5</f>
        <v>7.0737031191395943</v>
      </c>
    </row>
    <row r="17" spans="1:6" x14ac:dyDescent="0.3">
      <c r="A17" s="147" t="s">
        <v>445</v>
      </c>
      <c r="B17" s="115">
        <f t="shared" si="0"/>
        <v>1.2900266706686638</v>
      </c>
      <c r="C17" s="115"/>
    </row>
    <row r="18" spans="1:6" x14ac:dyDescent="0.3">
      <c r="A18" s="147" t="s">
        <v>444</v>
      </c>
      <c r="B18" s="115">
        <f t="shared" si="0"/>
        <v>2.6</v>
      </c>
      <c r="C18" s="115">
        <f>C7</f>
        <v>2.5</v>
      </c>
    </row>
    <row r="19" spans="1:6" ht="23" x14ac:dyDescent="0.3">
      <c r="A19" s="148" t="s">
        <v>443</v>
      </c>
      <c r="B19" s="115">
        <f>B8</f>
        <v>0.21675680842393646</v>
      </c>
      <c r="C19" s="115"/>
    </row>
    <row r="20" spans="1:6" x14ac:dyDescent="0.3">
      <c r="A20" s="214"/>
      <c r="B20" s="329" t="s">
        <v>288</v>
      </c>
      <c r="C20" s="329"/>
    </row>
    <row r="21" spans="1:6" x14ac:dyDescent="0.3">
      <c r="A21" s="327"/>
      <c r="B21" s="327"/>
      <c r="C21" s="327"/>
      <c r="D21" s="54"/>
    </row>
    <row r="22" spans="1:6" x14ac:dyDescent="0.3">
      <c r="A22" s="54"/>
      <c r="B22" s="68"/>
      <c r="C22" s="68"/>
      <c r="D22" s="54"/>
      <c r="E22" s="54"/>
      <c r="F22" s="54"/>
    </row>
    <row r="23" spans="1:6" x14ac:dyDescent="0.3">
      <c r="A23" s="54"/>
      <c r="B23" s="69"/>
      <c r="C23" s="69"/>
      <c r="D23" s="54"/>
      <c r="E23" s="54"/>
      <c r="F23" s="54"/>
    </row>
    <row r="24" spans="1:6" x14ac:dyDescent="0.3">
      <c r="A24" s="54"/>
      <c r="B24" s="69"/>
      <c r="C24" s="69"/>
      <c r="D24" s="54"/>
      <c r="E24" s="54"/>
      <c r="F24" s="54"/>
    </row>
    <row r="25" spans="1:6" x14ac:dyDescent="0.3">
      <c r="A25" s="54"/>
      <c r="B25" s="54"/>
      <c r="C25" s="54"/>
      <c r="D25" s="54"/>
      <c r="E25" s="54"/>
      <c r="F25" s="54"/>
    </row>
    <row r="26" spans="1:6" x14ac:dyDescent="0.3">
      <c r="A26" s="54"/>
      <c r="B26" s="59"/>
      <c r="C26" s="54"/>
      <c r="D26" s="54"/>
      <c r="E26" s="54"/>
      <c r="F26" s="54"/>
    </row>
    <row r="27" spans="1:6" x14ac:dyDescent="0.3">
      <c r="A27" s="54"/>
      <c r="B27" s="59"/>
      <c r="C27" s="54"/>
      <c r="D27" s="54"/>
      <c r="E27" s="54"/>
      <c r="F27" s="54"/>
    </row>
    <row r="28" spans="1:6" x14ac:dyDescent="0.3">
      <c r="A28" s="54"/>
      <c r="B28" s="60"/>
      <c r="C28" s="60"/>
      <c r="D28" s="54"/>
      <c r="E28" s="54"/>
      <c r="F28" s="54"/>
    </row>
    <row r="29" spans="1:6" x14ac:dyDescent="0.3">
      <c r="A29" s="54"/>
      <c r="B29" s="67"/>
      <c r="C29" s="67"/>
      <c r="D29" s="54"/>
      <c r="E29" s="54"/>
      <c r="F29" s="54"/>
    </row>
    <row r="30" spans="1:6" x14ac:dyDescent="0.3">
      <c r="A30" s="54"/>
      <c r="B30" s="54"/>
      <c r="C30" s="54"/>
      <c r="D30" s="54"/>
      <c r="E30" s="54"/>
      <c r="F30" s="54"/>
    </row>
    <row r="31" spans="1:6" x14ac:dyDescent="0.3">
      <c r="A31" s="54"/>
      <c r="B31" s="59"/>
      <c r="C31" s="54"/>
      <c r="D31" s="54"/>
      <c r="E31" s="54"/>
      <c r="F31" s="54"/>
    </row>
    <row r="32" spans="1:6" x14ac:dyDescent="0.3">
      <c r="A32" s="54"/>
      <c r="B32" s="59"/>
      <c r="C32" s="54"/>
      <c r="D32" s="61"/>
      <c r="E32" s="61"/>
      <c r="F32" s="54"/>
    </row>
    <row r="33" spans="1:6" x14ac:dyDescent="0.3">
      <c r="A33" s="54"/>
      <c r="B33" s="62"/>
      <c r="C33" s="54"/>
      <c r="D33" s="60"/>
      <c r="E33" s="60"/>
      <c r="F33" s="54"/>
    </row>
    <row r="34" spans="1:6" x14ac:dyDescent="0.3">
      <c r="A34" s="54"/>
      <c r="B34" s="62"/>
      <c r="C34" s="54"/>
      <c r="D34" s="54"/>
      <c r="E34" s="54"/>
      <c r="F34" s="54"/>
    </row>
    <row r="35" spans="1:6" x14ac:dyDescent="0.3">
      <c r="A35" s="54"/>
      <c r="B35" s="62"/>
      <c r="C35" s="54"/>
      <c r="D35" s="54"/>
      <c r="E35" s="54"/>
      <c r="F35" s="54"/>
    </row>
    <row r="36" spans="1:6" x14ac:dyDescent="0.3">
      <c r="A36" s="54"/>
      <c r="B36" s="62"/>
      <c r="C36" s="54"/>
      <c r="D36" s="54"/>
      <c r="E36" s="54"/>
      <c r="F36" s="54"/>
    </row>
    <row r="37" spans="1:6" x14ac:dyDescent="0.3">
      <c r="A37" s="54"/>
      <c r="B37" s="62"/>
      <c r="C37" s="54"/>
      <c r="D37" s="54"/>
      <c r="E37" s="54"/>
      <c r="F37" s="54"/>
    </row>
    <row r="38" spans="1:6" x14ac:dyDescent="0.3">
      <c r="A38" s="54"/>
      <c r="B38" s="62"/>
      <c r="C38" s="54"/>
      <c r="D38" s="54"/>
      <c r="E38" s="54"/>
      <c r="F38" s="54"/>
    </row>
    <row r="39" spans="1:6" x14ac:dyDescent="0.3">
      <c r="A39" s="54"/>
      <c r="B39" s="62"/>
      <c r="C39" s="54"/>
      <c r="D39" s="54"/>
      <c r="E39" s="54"/>
      <c r="F39" s="54"/>
    </row>
    <row r="40" spans="1:6" x14ac:dyDescent="0.3">
      <c r="A40" s="54"/>
      <c r="B40" s="62"/>
      <c r="C40" s="54"/>
      <c r="D40" s="54"/>
      <c r="E40" s="54"/>
      <c r="F40" s="54"/>
    </row>
    <row r="41" spans="1:6" x14ac:dyDescent="0.3">
      <c r="A41" s="54"/>
      <c r="B41" s="62"/>
      <c r="C41" s="54"/>
      <c r="D41" s="54"/>
      <c r="E41" s="54"/>
      <c r="F41" s="54"/>
    </row>
    <row r="42" spans="1:6" x14ac:dyDescent="0.3">
      <c r="A42" s="54"/>
      <c r="B42" s="62"/>
      <c r="C42" s="54"/>
      <c r="D42" s="54"/>
      <c r="E42" s="54"/>
      <c r="F42" s="54"/>
    </row>
    <row r="43" spans="1:6" x14ac:dyDescent="0.3">
      <c r="A43" s="54"/>
      <c r="B43" s="62"/>
      <c r="C43" s="54"/>
      <c r="D43" s="54"/>
      <c r="E43" s="54"/>
      <c r="F43" s="54"/>
    </row>
    <row r="44" spans="1:6" x14ac:dyDescent="0.3">
      <c r="A44" s="54"/>
      <c r="B44" s="62"/>
      <c r="C44" s="54"/>
      <c r="D44" s="54"/>
      <c r="E44" s="54"/>
      <c r="F44" s="54"/>
    </row>
    <row r="45" spans="1:6" x14ac:dyDescent="0.3">
      <c r="A45" s="54"/>
      <c r="B45" s="62"/>
      <c r="C45" s="54"/>
      <c r="D45" s="54"/>
      <c r="E45" s="54"/>
      <c r="F45" s="54"/>
    </row>
    <row r="46" spans="1:6" x14ac:dyDescent="0.3">
      <c r="A46" s="54"/>
      <c r="B46" s="59"/>
      <c r="C46" s="54"/>
      <c r="D46" s="54"/>
      <c r="E46" s="54"/>
      <c r="F46" s="54"/>
    </row>
    <row r="47" spans="1:6" x14ac:dyDescent="0.3">
      <c r="A47" s="54"/>
      <c r="B47" s="62"/>
      <c r="C47" s="54"/>
      <c r="D47" s="54"/>
      <c r="E47" s="54"/>
      <c r="F47" s="54"/>
    </row>
    <row r="48" spans="1:6" x14ac:dyDescent="0.3">
      <c r="A48" s="54"/>
      <c r="B48" s="62"/>
      <c r="C48" s="54"/>
      <c r="D48" s="54"/>
      <c r="E48" s="54"/>
      <c r="F48" s="54"/>
    </row>
    <row r="49" spans="1:6" x14ac:dyDescent="0.3">
      <c r="A49" s="54"/>
      <c r="B49" s="62"/>
      <c r="C49" s="54"/>
      <c r="D49" s="54"/>
      <c r="E49" s="54"/>
      <c r="F49" s="54"/>
    </row>
    <row r="50" spans="1:6" x14ac:dyDescent="0.3">
      <c r="A50" s="54"/>
      <c r="B50" s="62"/>
      <c r="C50" s="54"/>
      <c r="D50" s="54"/>
      <c r="E50" s="54"/>
      <c r="F50" s="54"/>
    </row>
    <row r="51" spans="1:6" x14ac:dyDescent="0.3">
      <c r="A51" s="54"/>
      <c r="B51" s="54"/>
      <c r="C51" s="54"/>
      <c r="D51" s="54"/>
      <c r="E51" s="54"/>
      <c r="F51" s="54"/>
    </row>
    <row r="52" spans="1:6" x14ac:dyDescent="0.3">
      <c r="A52" s="54"/>
      <c r="B52" s="61"/>
      <c r="C52" s="54"/>
      <c r="D52" s="54"/>
      <c r="E52" s="54"/>
      <c r="F52" s="54"/>
    </row>
    <row r="53" spans="1:6" x14ac:dyDescent="0.3">
      <c r="A53" s="54"/>
      <c r="B53" s="60"/>
      <c r="C53" s="54"/>
      <c r="D53" s="54"/>
      <c r="E53" s="54"/>
      <c r="F53" s="54"/>
    </row>
    <row r="54" spans="1:6" x14ac:dyDescent="0.3">
      <c r="A54" s="54"/>
      <c r="B54" s="54"/>
      <c r="C54" s="54"/>
      <c r="D54" s="54"/>
      <c r="E54" s="54"/>
      <c r="F54" s="54"/>
    </row>
    <row r="55" spans="1:6" x14ac:dyDescent="0.3">
      <c r="A55" s="54"/>
      <c r="B55" s="54"/>
      <c r="C55" s="54"/>
      <c r="D55" s="54"/>
      <c r="E55" s="54"/>
      <c r="F55" s="54"/>
    </row>
    <row r="56" spans="1:6" x14ac:dyDescent="0.3">
      <c r="A56" s="54"/>
      <c r="B56" s="54"/>
      <c r="C56" s="54"/>
      <c r="D56" s="54"/>
      <c r="E56" s="54"/>
      <c r="F56" s="54"/>
    </row>
    <row r="57" spans="1:6" x14ac:dyDescent="0.3">
      <c r="A57" s="54"/>
      <c r="B57" s="54"/>
      <c r="C57" s="54"/>
      <c r="D57" s="54"/>
      <c r="E57" s="54"/>
      <c r="F57" s="54"/>
    </row>
    <row r="58" spans="1:6" x14ac:dyDescent="0.3">
      <c r="A58" s="54"/>
      <c r="B58" s="54"/>
      <c r="C58" s="54"/>
      <c r="D58" s="54"/>
      <c r="E58" s="54"/>
      <c r="F58" s="54"/>
    </row>
    <row r="59" spans="1:6" x14ac:dyDescent="0.3">
      <c r="A59" s="54"/>
      <c r="B59" s="54"/>
      <c r="C59" s="54"/>
      <c r="D59" s="54"/>
      <c r="E59" s="54"/>
      <c r="F59" s="54"/>
    </row>
    <row r="60" spans="1:6" x14ac:dyDescent="0.3">
      <c r="A60" s="54"/>
      <c r="B60" s="54"/>
      <c r="C60" s="54"/>
      <c r="D60" s="54"/>
      <c r="E60" s="54"/>
      <c r="F60" s="54"/>
    </row>
    <row r="61" spans="1:6" x14ac:dyDescent="0.3">
      <c r="A61" s="54"/>
      <c r="B61" s="54"/>
      <c r="C61" s="54"/>
      <c r="D61" s="54"/>
      <c r="E61" s="54"/>
      <c r="F61" s="54"/>
    </row>
    <row r="62" spans="1:6" x14ac:dyDescent="0.3">
      <c r="A62" s="54"/>
      <c r="B62" s="54"/>
      <c r="C62" s="54"/>
      <c r="D62" s="54"/>
      <c r="E62" s="54"/>
      <c r="F62" s="54"/>
    </row>
    <row r="63" spans="1:6" x14ac:dyDescent="0.3">
      <c r="A63" s="54"/>
      <c r="B63" s="54"/>
      <c r="C63" s="54"/>
      <c r="D63" s="54"/>
      <c r="E63" s="54"/>
      <c r="F63" s="54"/>
    </row>
    <row r="64" spans="1:6" x14ac:dyDescent="0.3">
      <c r="A64" s="54"/>
      <c r="B64" s="54"/>
      <c r="C64" s="54"/>
      <c r="D64" s="54"/>
      <c r="E64" s="54"/>
      <c r="F64" s="54"/>
    </row>
    <row r="65" spans="1:6" x14ac:dyDescent="0.3">
      <c r="A65" s="54"/>
      <c r="B65" s="54"/>
      <c r="C65" s="54"/>
      <c r="D65" s="54"/>
      <c r="E65" s="54"/>
      <c r="F65" s="54"/>
    </row>
    <row r="66" spans="1:6" x14ac:dyDescent="0.3">
      <c r="A66" s="54"/>
      <c r="B66" s="54"/>
      <c r="C66" s="54"/>
      <c r="D66" s="54"/>
      <c r="E66" s="54"/>
      <c r="F66" s="54"/>
    </row>
    <row r="67" spans="1:6" x14ac:dyDescent="0.3">
      <c r="A67" s="54"/>
      <c r="B67" s="54"/>
      <c r="C67" s="54"/>
      <c r="D67" s="54"/>
      <c r="E67" s="54"/>
      <c r="F67" s="54"/>
    </row>
    <row r="68" spans="1:6" x14ac:dyDescent="0.3">
      <c r="A68" s="54"/>
      <c r="B68" s="54"/>
      <c r="C68" s="54"/>
      <c r="D68" s="54"/>
      <c r="E68" s="54"/>
      <c r="F68" s="54"/>
    </row>
    <row r="69" spans="1:6" x14ac:dyDescent="0.3">
      <c r="A69" s="54"/>
      <c r="B69" s="54"/>
      <c r="C69" s="54"/>
      <c r="D69" s="54"/>
      <c r="E69" s="54"/>
      <c r="F69" s="54"/>
    </row>
    <row r="70" spans="1:6" x14ac:dyDescent="0.3">
      <c r="A70" s="54"/>
      <c r="B70" s="54"/>
      <c r="C70" s="54"/>
      <c r="D70" s="54"/>
      <c r="E70" s="54"/>
      <c r="F70" s="54"/>
    </row>
    <row r="71" spans="1:6" x14ac:dyDescent="0.3">
      <c r="A71" s="54"/>
      <c r="B71" s="54"/>
      <c r="C71" s="54"/>
      <c r="D71" s="54"/>
      <c r="E71" s="54"/>
      <c r="F71" s="54"/>
    </row>
    <row r="72" spans="1:6" x14ac:dyDescent="0.3">
      <c r="A72" s="54"/>
      <c r="B72" s="54"/>
      <c r="C72" s="54"/>
      <c r="D72" s="54"/>
      <c r="E72" s="54"/>
      <c r="F72" s="54"/>
    </row>
    <row r="73" spans="1:6" x14ac:dyDescent="0.3">
      <c r="A73" s="54"/>
      <c r="B73" s="54"/>
      <c r="C73" s="54"/>
      <c r="D73" s="54"/>
      <c r="E73" s="54"/>
      <c r="F73" s="54"/>
    </row>
    <row r="74" spans="1:6" x14ac:dyDescent="0.3">
      <c r="A74" s="54"/>
      <c r="B74" s="54"/>
      <c r="C74" s="54"/>
      <c r="D74" s="54"/>
      <c r="E74" s="54"/>
      <c r="F74" s="54"/>
    </row>
  </sheetData>
  <mergeCells count="5">
    <mergeCell ref="A21:C21"/>
    <mergeCell ref="A10:C10"/>
    <mergeCell ref="A1:B1"/>
    <mergeCell ref="A12:B12"/>
    <mergeCell ref="B20:C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Normal="100" workbookViewId="0">
      <selection sqref="A1:D1"/>
    </sheetView>
  </sheetViews>
  <sheetFormatPr defaultColWidth="9.09765625" defaultRowHeight="14" x14ac:dyDescent="0.3"/>
  <cols>
    <col min="1" max="1" width="49.3984375" style="3" customWidth="1"/>
    <col min="2" max="5" width="7.8984375" style="3" customWidth="1"/>
    <col min="6" max="6" width="9.09765625" style="3"/>
    <col min="7" max="7" width="10.09765625" style="3" customWidth="1"/>
    <col min="8" max="16384" width="9.09765625" style="3"/>
  </cols>
  <sheetData>
    <row r="1" spans="1:9" ht="14.5" thickBot="1" x14ac:dyDescent="0.35">
      <c r="A1" s="284" t="s">
        <v>383</v>
      </c>
      <c r="B1" s="284"/>
      <c r="C1" s="284"/>
      <c r="D1" s="284"/>
      <c r="E1" s="224"/>
      <c r="F1" s="224"/>
      <c r="G1" s="225"/>
      <c r="H1" s="225"/>
      <c r="I1" s="225"/>
    </row>
    <row r="2" spans="1:9" ht="14.5" thickBot="1" x14ac:dyDescent="0.35">
      <c r="A2" s="206"/>
      <c r="B2" s="18">
        <v>2022</v>
      </c>
      <c r="C2" s="18">
        <v>2023</v>
      </c>
      <c r="D2" s="18">
        <v>2024</v>
      </c>
      <c r="E2" s="18">
        <v>2025</v>
      </c>
      <c r="F2" s="18">
        <v>2026</v>
      </c>
    </row>
    <row r="3" spans="1:9" x14ac:dyDescent="0.3">
      <c r="A3" s="118" t="s">
        <v>524</v>
      </c>
      <c r="B3" s="119">
        <v>-1.0953672760623534E-2</v>
      </c>
      <c r="C3" s="119">
        <v>2.6268465608465608</v>
      </c>
      <c r="D3" s="119">
        <v>2.3016666666666663</v>
      </c>
      <c r="E3" s="119">
        <v>2.0536961544884575</v>
      </c>
      <c r="F3" s="119">
        <v>1.8925796471701748</v>
      </c>
    </row>
    <row r="4" spans="1:9" x14ac:dyDescent="0.3">
      <c r="A4" s="95" t="s">
        <v>410</v>
      </c>
      <c r="B4" s="33">
        <v>2.0283489083380384</v>
      </c>
      <c r="C4" s="33">
        <v>3.4463361083758248</v>
      </c>
      <c r="D4" s="33">
        <v>3.2134461907799596</v>
      </c>
      <c r="E4" s="33">
        <v>3.3188974689725921</v>
      </c>
      <c r="F4" s="33">
        <v>3.3857600840516437</v>
      </c>
    </row>
    <row r="5" spans="1:9" x14ac:dyDescent="0.3">
      <c r="A5" s="95" t="s">
        <v>384</v>
      </c>
      <c r="B5" s="33">
        <v>1.0539325036075036</v>
      </c>
      <c r="C5" s="33">
        <v>1.0633728571428571</v>
      </c>
      <c r="D5" s="33">
        <v>1.0999999999999999</v>
      </c>
      <c r="E5" s="33">
        <v>1.0999999999999999</v>
      </c>
      <c r="F5" s="33">
        <v>1.1054166666666667</v>
      </c>
    </row>
    <row r="6" spans="1:9" x14ac:dyDescent="0.3">
      <c r="A6" s="95" t="s">
        <v>449</v>
      </c>
      <c r="B6" s="33">
        <v>0.60141383165130957</v>
      </c>
      <c r="C6" s="33">
        <v>-0.4324283361587411</v>
      </c>
      <c r="D6" s="33">
        <v>0.42255532318964395</v>
      </c>
      <c r="E6" s="33">
        <v>0.46125668056189451</v>
      </c>
      <c r="F6" s="33">
        <v>0.17356444847254071</v>
      </c>
    </row>
    <row r="7" spans="1:9" x14ac:dyDescent="0.3">
      <c r="A7" s="120" t="s">
        <v>385</v>
      </c>
      <c r="B7" s="121"/>
      <c r="C7" s="121"/>
      <c r="D7" s="121"/>
      <c r="E7" s="121"/>
      <c r="F7" s="121"/>
    </row>
    <row r="8" spans="1:9" x14ac:dyDescent="0.3">
      <c r="A8" s="120" t="s">
        <v>386</v>
      </c>
      <c r="B8" s="121">
        <v>3.5</v>
      </c>
      <c r="C8" s="121" t="s">
        <v>526</v>
      </c>
      <c r="D8" s="121" t="s">
        <v>526</v>
      </c>
      <c r="E8" s="121" t="s">
        <v>526</v>
      </c>
      <c r="F8" s="121" t="s">
        <v>526</v>
      </c>
    </row>
    <row r="9" spans="1:9" x14ac:dyDescent="0.3">
      <c r="A9" s="120" t="s">
        <v>387</v>
      </c>
      <c r="B9" s="121">
        <v>3.6427749351320537</v>
      </c>
      <c r="C9" s="121">
        <v>0.60413617021266575</v>
      </c>
      <c r="D9" s="121">
        <v>1.7288766300318503</v>
      </c>
      <c r="E9" s="121">
        <v>1.9492168097934082</v>
      </c>
      <c r="F9" s="121">
        <v>1.6891442023888592</v>
      </c>
    </row>
    <row r="10" spans="1:9" x14ac:dyDescent="0.3">
      <c r="A10" s="120" t="s">
        <v>388</v>
      </c>
      <c r="B10" s="121"/>
      <c r="C10" s="121"/>
      <c r="D10" s="121"/>
      <c r="E10" s="121"/>
      <c r="F10" s="121"/>
    </row>
    <row r="11" spans="1:9" ht="14.5" thickBot="1" x14ac:dyDescent="0.35">
      <c r="A11" s="207" t="s">
        <v>389</v>
      </c>
      <c r="B11" s="122">
        <v>98.894941346696783</v>
      </c>
      <c r="C11" s="122">
        <v>79.500952380952384</v>
      </c>
      <c r="D11" s="122">
        <v>76.312500000000014</v>
      </c>
      <c r="E11" s="122">
        <v>73.377499999999998</v>
      </c>
      <c r="F11" s="122">
        <v>71.115833333333327</v>
      </c>
    </row>
    <row r="12" spans="1:9" x14ac:dyDescent="0.3">
      <c r="A12" s="291" t="s">
        <v>390</v>
      </c>
      <c r="B12" s="291"/>
      <c r="C12" s="291"/>
      <c r="D12" s="291"/>
      <c r="E12" s="291"/>
      <c r="F12" s="291"/>
    </row>
    <row r="14" spans="1:9" ht="14.5" thickBot="1" x14ac:dyDescent="0.35">
      <c r="A14" s="284" t="s">
        <v>561</v>
      </c>
      <c r="B14" s="284"/>
      <c r="C14" s="284"/>
      <c r="D14" s="284"/>
      <c r="E14" s="224"/>
      <c r="F14" s="224"/>
    </row>
    <row r="15" spans="1:9" ht="14.5" thickBot="1" x14ac:dyDescent="0.35">
      <c r="A15" s="206"/>
      <c r="B15" s="18">
        <f t="shared" ref="B15:F18" si="0">B2</f>
        <v>2022</v>
      </c>
      <c r="C15" s="18">
        <f t="shared" si="0"/>
        <v>2023</v>
      </c>
      <c r="D15" s="18">
        <f t="shared" si="0"/>
        <v>2024</v>
      </c>
      <c r="E15" s="18">
        <f t="shared" si="0"/>
        <v>2025</v>
      </c>
      <c r="F15" s="18">
        <f t="shared" si="0"/>
        <v>2026</v>
      </c>
    </row>
    <row r="16" spans="1:9" x14ac:dyDescent="0.3">
      <c r="A16" s="118" t="s">
        <v>525</v>
      </c>
      <c r="B16" s="119">
        <f t="shared" si="0"/>
        <v>-1.0953672760623534E-2</v>
      </c>
      <c r="C16" s="119">
        <f t="shared" si="0"/>
        <v>2.6268465608465608</v>
      </c>
      <c r="D16" s="119">
        <f t="shared" si="0"/>
        <v>2.3016666666666663</v>
      </c>
      <c r="E16" s="119">
        <f t="shared" si="0"/>
        <v>2.0536961544884575</v>
      </c>
      <c r="F16" s="119">
        <f t="shared" si="0"/>
        <v>1.8925796471701748</v>
      </c>
    </row>
    <row r="17" spans="1:6" x14ac:dyDescent="0.3">
      <c r="A17" s="95" t="s">
        <v>411</v>
      </c>
      <c r="B17" s="33">
        <f t="shared" si="0"/>
        <v>2.0283489083380384</v>
      </c>
      <c r="C17" s="33">
        <f t="shared" si="0"/>
        <v>3.4463361083758248</v>
      </c>
      <c r="D17" s="33">
        <f t="shared" si="0"/>
        <v>3.2134461907799596</v>
      </c>
      <c r="E17" s="33">
        <f t="shared" si="0"/>
        <v>3.3188974689725921</v>
      </c>
      <c r="F17" s="33">
        <f t="shared" si="0"/>
        <v>3.3857600840516437</v>
      </c>
    </row>
    <row r="18" spans="1:6" x14ac:dyDescent="0.3">
      <c r="A18" s="95" t="s">
        <v>391</v>
      </c>
      <c r="B18" s="33">
        <f t="shared" si="0"/>
        <v>1.0539325036075036</v>
      </c>
      <c r="C18" s="33">
        <f t="shared" si="0"/>
        <v>1.0633728571428571</v>
      </c>
      <c r="D18" s="33">
        <f t="shared" si="0"/>
        <v>1.0999999999999999</v>
      </c>
      <c r="E18" s="33">
        <f t="shared" si="0"/>
        <v>1.0999999999999999</v>
      </c>
      <c r="F18" s="33">
        <f t="shared" si="0"/>
        <v>1.1054166666666667</v>
      </c>
    </row>
    <row r="19" spans="1:6" x14ac:dyDescent="0.3">
      <c r="A19" s="95" t="s">
        <v>450</v>
      </c>
      <c r="B19" s="33">
        <f t="shared" ref="B19:F19" si="1">B6</f>
        <v>0.60141383165130957</v>
      </c>
      <c r="C19" s="33">
        <f t="shared" si="1"/>
        <v>-0.4324283361587411</v>
      </c>
      <c r="D19" s="33">
        <f t="shared" si="1"/>
        <v>0.42255532318964395</v>
      </c>
      <c r="E19" s="33">
        <f t="shared" si="1"/>
        <v>0.46125668056189451</v>
      </c>
      <c r="F19" s="33">
        <f t="shared" si="1"/>
        <v>0.17356444847254071</v>
      </c>
    </row>
    <row r="20" spans="1:6" x14ac:dyDescent="0.3">
      <c r="A20" s="95" t="s">
        <v>392</v>
      </c>
      <c r="B20" s="121"/>
      <c r="C20" s="121"/>
      <c r="D20" s="121"/>
      <c r="E20" s="121"/>
      <c r="F20" s="121"/>
    </row>
    <row r="21" spans="1:6" x14ac:dyDescent="0.3">
      <c r="A21" s="95" t="s">
        <v>393</v>
      </c>
      <c r="B21" s="121">
        <f t="shared" ref="B21:D21" si="2">B8</f>
        <v>3.5</v>
      </c>
      <c r="C21" s="121" t="str">
        <f t="shared" si="2"/>
        <v xml:space="preserve"> -</v>
      </c>
      <c r="D21" s="121" t="str">
        <f t="shared" si="2"/>
        <v xml:space="preserve"> -</v>
      </c>
      <c r="E21" s="121"/>
      <c r="F21" s="121"/>
    </row>
    <row r="22" spans="1:6" x14ac:dyDescent="0.3">
      <c r="A22" s="95" t="s">
        <v>394</v>
      </c>
      <c r="B22" s="121">
        <f t="shared" ref="B22:F22" si="3">B9</f>
        <v>3.6427749351320537</v>
      </c>
      <c r="C22" s="121">
        <f t="shared" si="3"/>
        <v>0.60413617021266575</v>
      </c>
      <c r="D22" s="121">
        <f t="shared" si="3"/>
        <v>1.7288766300318503</v>
      </c>
      <c r="E22" s="121">
        <f t="shared" si="3"/>
        <v>1.9492168097934082</v>
      </c>
      <c r="F22" s="121">
        <f t="shared" si="3"/>
        <v>1.6891442023888592</v>
      </c>
    </row>
    <row r="23" spans="1:6" x14ac:dyDescent="0.3">
      <c r="A23" s="95" t="s">
        <v>395</v>
      </c>
      <c r="B23" s="121"/>
      <c r="C23" s="121"/>
      <c r="D23" s="121"/>
      <c r="E23" s="121"/>
      <c r="F23" s="121"/>
    </row>
    <row r="24" spans="1:6" ht="14.5" thickBot="1" x14ac:dyDescent="0.35">
      <c r="A24" s="207" t="s">
        <v>396</v>
      </c>
      <c r="B24" s="122">
        <f t="shared" ref="B24:F24" si="4">B11</f>
        <v>98.894941346696783</v>
      </c>
      <c r="C24" s="122">
        <f t="shared" si="4"/>
        <v>79.500952380952384</v>
      </c>
      <c r="D24" s="122">
        <f t="shared" si="4"/>
        <v>76.312500000000014</v>
      </c>
      <c r="E24" s="122">
        <f t="shared" si="4"/>
        <v>73.377499999999998</v>
      </c>
      <c r="F24" s="122">
        <f t="shared" si="4"/>
        <v>71.115833333333327</v>
      </c>
    </row>
    <row r="25" spans="1:6" x14ac:dyDescent="0.3">
      <c r="A25" s="291" t="s">
        <v>397</v>
      </c>
      <c r="B25" s="291"/>
      <c r="C25" s="291"/>
      <c r="D25" s="291"/>
      <c r="E25" s="291"/>
      <c r="F25" s="291"/>
    </row>
  </sheetData>
  <mergeCells count="4">
    <mergeCell ref="A1:D1"/>
    <mergeCell ref="A14:D14"/>
    <mergeCell ref="A12:F12"/>
    <mergeCell ref="A25:F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workbookViewId="0">
      <selection sqref="A1:G1"/>
    </sheetView>
  </sheetViews>
  <sheetFormatPr defaultColWidth="9.09765625" defaultRowHeight="11.5" x14ac:dyDescent="0.25"/>
  <cols>
    <col min="1" max="1" width="50.69921875" style="91" customWidth="1"/>
    <col min="2" max="2" width="10.3984375" style="183" bestFit="1" customWidth="1"/>
    <col min="3" max="7" width="10.59765625" style="183" customWidth="1"/>
    <col min="8" max="9" width="10.59765625" style="91" customWidth="1"/>
    <col min="10" max="16384" width="9.09765625" style="91"/>
  </cols>
  <sheetData>
    <row r="1" spans="1:9" ht="17.25" customHeight="1" thickBot="1" x14ac:dyDescent="0.3">
      <c r="A1" s="330" t="s">
        <v>562</v>
      </c>
      <c r="B1" s="330"/>
      <c r="C1" s="330"/>
      <c r="D1" s="330"/>
      <c r="E1" s="330"/>
      <c r="F1" s="330"/>
      <c r="G1" s="330"/>
    </row>
    <row r="2" spans="1:9" x14ac:dyDescent="0.25">
      <c r="B2" s="179" t="s">
        <v>4</v>
      </c>
      <c r="C2" s="179">
        <v>2020</v>
      </c>
      <c r="D2" s="179">
        <v>2021</v>
      </c>
      <c r="E2" s="179">
        <v>2022</v>
      </c>
      <c r="F2" s="179">
        <v>2023</v>
      </c>
      <c r="G2" s="179">
        <v>2024</v>
      </c>
      <c r="H2" s="278">
        <v>2025</v>
      </c>
      <c r="I2" s="278">
        <v>2026</v>
      </c>
    </row>
    <row r="3" spans="1:9" x14ac:dyDescent="0.25">
      <c r="A3" s="190"/>
      <c r="B3" s="279"/>
      <c r="C3" s="279" t="s">
        <v>2</v>
      </c>
      <c r="D3" s="279" t="s">
        <v>2</v>
      </c>
      <c r="E3" s="279" t="s">
        <v>2</v>
      </c>
      <c r="F3" s="279" t="s">
        <v>2</v>
      </c>
      <c r="G3" s="279" t="s">
        <v>2</v>
      </c>
      <c r="H3" s="279" t="s">
        <v>2</v>
      </c>
      <c r="I3" s="279" t="s">
        <v>2</v>
      </c>
    </row>
    <row r="4" spans="1:9" s="178" customFormat="1" x14ac:dyDescent="0.25">
      <c r="A4" s="178" t="s">
        <v>451</v>
      </c>
      <c r="B4" s="179"/>
      <c r="C4" s="179"/>
      <c r="D4" s="179"/>
      <c r="E4" s="179"/>
      <c r="F4" s="179"/>
      <c r="G4" s="179"/>
    </row>
    <row r="5" spans="1:9" s="178" customFormat="1" x14ac:dyDescent="0.25">
      <c r="A5" s="178" t="s">
        <v>452</v>
      </c>
      <c r="B5" s="179"/>
      <c r="C5" s="180"/>
      <c r="D5" s="181">
        <v>6.0563496453815251E-3</v>
      </c>
      <c r="E5" s="181">
        <v>4.2549404019094267E-2</v>
      </c>
      <c r="F5" s="181">
        <v>1.1701373664573911</v>
      </c>
      <c r="G5" s="181">
        <v>0.69774786941617151</v>
      </c>
      <c r="H5" s="182">
        <v>0.48869533002810561</v>
      </c>
      <c r="I5" s="182">
        <v>0.30466810604240524</v>
      </c>
    </row>
    <row r="6" spans="1:9" s="178" customFormat="1" x14ac:dyDescent="0.25">
      <c r="A6" s="178" t="s">
        <v>453</v>
      </c>
      <c r="B6" s="179"/>
      <c r="C6" s="181"/>
      <c r="D6" s="181">
        <v>0.82006370633993242</v>
      </c>
      <c r="E6" s="181">
        <v>1.0100170156927399</v>
      </c>
      <c r="F6" s="181">
        <v>1.2639035555510287</v>
      </c>
      <c r="G6" s="181">
        <v>1.1629946693730175</v>
      </c>
      <c r="H6" s="182">
        <v>0.75632715327164346</v>
      </c>
      <c r="I6" s="182">
        <v>0.24721052135988139</v>
      </c>
    </row>
    <row r="7" spans="1:9" s="178" customFormat="1" x14ac:dyDescent="0.25">
      <c r="A7" s="178" t="s">
        <v>454</v>
      </c>
      <c r="B7" s="179"/>
      <c r="C7" s="180"/>
      <c r="D7" s="180"/>
      <c r="E7" s="181"/>
      <c r="F7" s="181"/>
      <c r="G7" s="181"/>
      <c r="H7" s="182"/>
      <c r="I7" s="182"/>
    </row>
    <row r="8" spans="1:9" s="178" customFormat="1" x14ac:dyDescent="0.25">
      <c r="A8" s="178" t="s">
        <v>455</v>
      </c>
      <c r="B8" s="179"/>
      <c r="C8" s="179"/>
      <c r="D8" s="181">
        <v>6.0563496453815251E-3</v>
      </c>
      <c r="E8" s="181">
        <v>4.2549404019094267E-2</v>
      </c>
      <c r="F8" s="181">
        <v>0.15733319272416613</v>
      </c>
      <c r="G8" s="181">
        <v>0.10923166916011866</v>
      </c>
      <c r="H8" s="182">
        <v>8.7161879718980678E-2</v>
      </c>
      <c r="I8" s="182">
        <v>7.314891695703897E-2</v>
      </c>
    </row>
    <row r="9" spans="1:9" x14ac:dyDescent="0.25">
      <c r="A9" s="91" t="s">
        <v>415</v>
      </c>
      <c r="E9" s="184"/>
      <c r="F9" s="184"/>
      <c r="G9" s="184"/>
      <c r="H9" s="185"/>
      <c r="I9" s="185"/>
    </row>
    <row r="10" spans="1:9" x14ac:dyDescent="0.25">
      <c r="A10" s="91" t="s">
        <v>456</v>
      </c>
      <c r="B10" s="183" t="s">
        <v>47</v>
      </c>
      <c r="C10" s="186"/>
      <c r="D10" s="184">
        <v>6.7125241392957259E-4</v>
      </c>
      <c r="E10" s="184">
        <v>7.0291387786838438E-3</v>
      </c>
      <c r="F10" s="184">
        <v>4.6771367904468404E-2</v>
      </c>
      <c r="G10" s="184">
        <v>2.6542085537231815E-2</v>
      </c>
      <c r="H10" s="184">
        <v>2.5324384616620822E-2</v>
      </c>
      <c r="I10" s="184">
        <v>2.402629351427775E-2</v>
      </c>
    </row>
    <row r="11" spans="1:9" x14ac:dyDescent="0.25">
      <c r="A11" s="91" t="s">
        <v>457</v>
      </c>
      <c r="B11" s="183" t="s">
        <v>49</v>
      </c>
      <c r="C11" s="186"/>
      <c r="D11" s="184">
        <v>1.7357169713845476E-4</v>
      </c>
      <c r="E11" s="184">
        <v>8.9542045315230637E-3</v>
      </c>
      <c r="F11" s="184">
        <v>9.7333111797192895E-2</v>
      </c>
      <c r="G11" s="184">
        <v>7.6031091179394814E-2</v>
      </c>
      <c r="H11" s="184">
        <v>5.2557279917833329E-2</v>
      </c>
      <c r="I11" s="184">
        <v>4.0239368074501819E-2</v>
      </c>
    </row>
    <row r="12" spans="1:9" x14ac:dyDescent="0.25">
      <c r="A12" s="91" t="s">
        <v>458</v>
      </c>
      <c r="B12" s="183" t="s">
        <v>459</v>
      </c>
      <c r="C12" s="186"/>
      <c r="D12" s="184" t="s">
        <v>577</v>
      </c>
      <c r="E12" s="184" t="s">
        <v>577</v>
      </c>
      <c r="F12" s="184">
        <v>1.2535983372093816E-2</v>
      </c>
      <c r="G12" s="184">
        <v>6.5432478075854884E-3</v>
      </c>
      <c r="H12" s="184">
        <v>9.1832957797725497E-3</v>
      </c>
      <c r="I12" s="184">
        <v>8.7904816765453555E-3</v>
      </c>
    </row>
    <row r="13" spans="1:9" x14ac:dyDescent="0.25">
      <c r="A13" s="91" t="s">
        <v>460</v>
      </c>
      <c r="B13" s="183" t="s">
        <v>68</v>
      </c>
      <c r="C13" s="186"/>
      <c r="D13" s="184"/>
      <c r="E13" s="184"/>
      <c r="F13" s="184"/>
      <c r="G13" s="184"/>
      <c r="H13" s="184"/>
      <c r="I13" s="184"/>
    </row>
    <row r="14" spans="1:9" x14ac:dyDescent="0.25">
      <c r="A14" s="91" t="s">
        <v>461</v>
      </c>
      <c r="B14" s="183" t="s">
        <v>59</v>
      </c>
      <c r="C14" s="186"/>
      <c r="D14" s="184"/>
      <c r="E14" s="184"/>
      <c r="F14" s="184"/>
      <c r="G14" s="184"/>
      <c r="H14" s="184"/>
      <c r="I14" s="184"/>
    </row>
    <row r="15" spans="1:9" x14ac:dyDescent="0.25">
      <c r="A15" s="91" t="s">
        <v>462</v>
      </c>
      <c r="B15" s="183" t="s">
        <v>463</v>
      </c>
      <c r="C15" s="186"/>
      <c r="D15" s="184">
        <v>5.2115255343134978E-3</v>
      </c>
      <c r="E15" s="184">
        <v>2.6566060708887361E-2</v>
      </c>
      <c r="F15" s="184">
        <v>6.9272965041099665E-4</v>
      </c>
      <c r="G15" s="184">
        <v>1.1524463590653978E-4</v>
      </c>
      <c r="H15" s="184">
        <v>9.6919404753987554E-5</v>
      </c>
      <c r="I15" s="184">
        <v>9.2773691714056043E-5</v>
      </c>
    </row>
    <row r="16" spans="1:9" s="178" customFormat="1" x14ac:dyDescent="0.25">
      <c r="A16" s="178" t="s">
        <v>464</v>
      </c>
      <c r="B16" s="179"/>
      <c r="C16" s="180"/>
      <c r="D16" s="181">
        <v>0</v>
      </c>
      <c r="E16" s="181">
        <v>0</v>
      </c>
      <c r="F16" s="181">
        <v>1.012804173733225</v>
      </c>
      <c r="G16" s="181">
        <v>0.58851620025605289</v>
      </c>
      <c r="H16" s="181">
        <v>0.40153345030912491</v>
      </c>
      <c r="I16" s="181">
        <v>0.23151918908536628</v>
      </c>
    </row>
    <row r="17" spans="1:9" x14ac:dyDescent="0.25">
      <c r="A17" s="91" t="s">
        <v>78</v>
      </c>
      <c r="E17" s="184"/>
      <c r="F17" s="184"/>
      <c r="G17" s="184"/>
      <c r="H17" s="184"/>
      <c r="I17" s="184"/>
    </row>
    <row r="18" spans="1:9" x14ac:dyDescent="0.25">
      <c r="A18" s="91" t="s">
        <v>465</v>
      </c>
      <c r="C18" s="186"/>
      <c r="D18" s="186"/>
      <c r="E18" s="184">
        <v>0.57124531668726419</v>
      </c>
      <c r="F18" s="184">
        <v>1.012804173733225</v>
      </c>
      <c r="G18" s="184">
        <v>0.58851620025605289</v>
      </c>
      <c r="H18" s="184">
        <v>0.40153345030912491</v>
      </c>
      <c r="I18" s="184">
        <v>0.23151918908536628</v>
      </c>
    </row>
    <row r="19" spans="1:9" x14ac:dyDescent="0.25">
      <c r="A19" s="91" t="s">
        <v>466</v>
      </c>
      <c r="E19" s="184"/>
      <c r="F19" s="184"/>
      <c r="G19" s="184"/>
      <c r="H19" s="184"/>
      <c r="I19" s="184"/>
    </row>
    <row r="20" spans="1:9" x14ac:dyDescent="0.25">
      <c r="A20" s="91" t="s">
        <v>467</v>
      </c>
      <c r="E20" s="184"/>
      <c r="F20" s="184"/>
      <c r="G20" s="184"/>
      <c r="H20" s="184"/>
      <c r="I20" s="184"/>
    </row>
    <row r="21" spans="1:9" s="178" customFormat="1" x14ac:dyDescent="0.25">
      <c r="A21" s="178" t="s">
        <v>468</v>
      </c>
      <c r="B21" s="179"/>
      <c r="C21" s="181"/>
      <c r="D21" s="181"/>
      <c r="E21" s="181">
        <v>0</v>
      </c>
      <c r="F21" s="181">
        <v>0</v>
      </c>
      <c r="G21" s="181">
        <v>0</v>
      </c>
      <c r="H21" s="181">
        <v>0</v>
      </c>
      <c r="I21" s="181">
        <v>0</v>
      </c>
    </row>
    <row r="22" spans="1:9" s="178" customFormat="1" x14ac:dyDescent="0.25">
      <c r="A22" s="178" t="s">
        <v>469</v>
      </c>
      <c r="B22" s="179"/>
      <c r="C22" s="181"/>
      <c r="D22" s="181"/>
      <c r="E22" s="181">
        <v>0</v>
      </c>
      <c r="F22" s="181">
        <v>0</v>
      </c>
      <c r="G22" s="181">
        <v>0</v>
      </c>
      <c r="H22" s="181">
        <v>0</v>
      </c>
      <c r="I22" s="181">
        <v>0</v>
      </c>
    </row>
    <row r="23" spans="1:9" s="178" customFormat="1" ht="12" thickBot="1" x14ac:dyDescent="0.3">
      <c r="A23" s="187" t="s">
        <v>470</v>
      </c>
      <c r="B23" s="188"/>
      <c r="C23" s="189"/>
      <c r="D23" s="189"/>
      <c r="E23" s="189">
        <v>0</v>
      </c>
      <c r="F23" s="189">
        <v>0</v>
      </c>
      <c r="G23" s="189">
        <v>0</v>
      </c>
      <c r="H23" s="189">
        <v>0</v>
      </c>
      <c r="I23" s="189">
        <v>0</v>
      </c>
    </row>
    <row r="26" spans="1:9" ht="17.25" customHeight="1" thickBot="1" x14ac:dyDescent="0.3">
      <c r="A26" s="330" t="s">
        <v>563</v>
      </c>
      <c r="B26" s="330"/>
      <c r="C26" s="330"/>
      <c r="D26" s="330"/>
      <c r="E26" s="330"/>
      <c r="F26" s="330"/>
      <c r="G26" s="330"/>
    </row>
    <row r="27" spans="1:9" x14ac:dyDescent="0.25">
      <c r="A27" s="118"/>
      <c r="B27" s="278" t="s">
        <v>471</v>
      </c>
      <c r="C27" s="278">
        <f>C2</f>
        <v>2020</v>
      </c>
      <c r="D27" s="278">
        <f>D2</f>
        <v>2021</v>
      </c>
      <c r="E27" s="278">
        <f t="shared" ref="E27:G27" si="0">E2</f>
        <v>2022</v>
      </c>
      <c r="F27" s="278">
        <f t="shared" si="0"/>
        <v>2023</v>
      </c>
      <c r="G27" s="278">
        <f t="shared" si="0"/>
        <v>2024</v>
      </c>
      <c r="H27" s="278">
        <f t="shared" ref="H27:I27" si="1">H2</f>
        <v>2025</v>
      </c>
      <c r="I27" s="278">
        <f t="shared" si="1"/>
        <v>2026</v>
      </c>
    </row>
    <row r="28" spans="1:9" x14ac:dyDescent="0.25">
      <c r="A28" s="190"/>
      <c r="B28" s="280"/>
      <c r="C28" s="279" t="s">
        <v>146</v>
      </c>
      <c r="D28" s="279" t="s">
        <v>146</v>
      </c>
      <c r="E28" s="279" t="s">
        <v>146</v>
      </c>
      <c r="F28" s="279" t="s">
        <v>146</v>
      </c>
      <c r="G28" s="279" t="s">
        <v>146</v>
      </c>
      <c r="H28" s="279" t="s">
        <v>146</v>
      </c>
      <c r="I28" s="279" t="s">
        <v>146</v>
      </c>
    </row>
    <row r="29" spans="1:9" s="178" customFormat="1" x14ac:dyDescent="0.25">
      <c r="A29" s="178" t="s">
        <v>472</v>
      </c>
      <c r="B29" s="179"/>
      <c r="C29" s="179"/>
      <c r="D29" s="179"/>
      <c r="E29" s="179"/>
      <c r="F29" s="179"/>
      <c r="G29" s="179"/>
      <c r="H29" s="179"/>
      <c r="I29" s="179"/>
    </row>
    <row r="30" spans="1:9" s="178" customFormat="1" x14ac:dyDescent="0.25">
      <c r="A30" s="178" t="s">
        <v>473</v>
      </c>
      <c r="B30" s="179"/>
      <c r="C30" s="180"/>
      <c r="D30" s="180"/>
      <c r="E30" s="181">
        <f t="shared" ref="E30:H30" si="2">E5</f>
        <v>4.2549404019094267E-2</v>
      </c>
      <c r="F30" s="181">
        <f t="shared" si="2"/>
        <v>1.1701373664573911</v>
      </c>
      <c r="G30" s="181">
        <f t="shared" si="2"/>
        <v>0.69774786941617151</v>
      </c>
      <c r="H30" s="181">
        <f t="shared" si="2"/>
        <v>0.48869533002810561</v>
      </c>
      <c r="I30" s="181">
        <f t="shared" ref="I30" si="3">I5</f>
        <v>0.30466810604240524</v>
      </c>
    </row>
    <row r="31" spans="1:9" s="178" customFormat="1" x14ac:dyDescent="0.25">
      <c r="A31" s="178" t="s">
        <v>474</v>
      </c>
      <c r="B31" s="179"/>
      <c r="C31" s="180"/>
      <c r="D31" s="180"/>
      <c r="E31" s="181">
        <f t="shared" ref="E31:H31" si="4">E6</f>
        <v>1.0100170156927399</v>
      </c>
      <c r="F31" s="181">
        <f t="shared" si="4"/>
        <v>1.2639035555510287</v>
      </c>
      <c r="G31" s="181">
        <f t="shared" si="4"/>
        <v>1.1629946693730175</v>
      </c>
      <c r="H31" s="182">
        <f t="shared" si="4"/>
        <v>0.75632715327164346</v>
      </c>
      <c r="I31" s="182">
        <f t="shared" ref="I31" si="5">I6</f>
        <v>0.24721052135988139</v>
      </c>
    </row>
    <row r="32" spans="1:9" s="178" customFormat="1" x14ac:dyDescent="0.25">
      <c r="A32" s="178" t="s">
        <v>475</v>
      </c>
      <c r="B32" s="179"/>
      <c r="C32" s="180"/>
      <c r="D32" s="180"/>
      <c r="E32" s="181"/>
      <c r="F32" s="181"/>
      <c r="G32" s="181"/>
      <c r="H32" s="182"/>
      <c r="I32" s="182"/>
    </row>
    <row r="33" spans="1:9" s="178" customFormat="1" x14ac:dyDescent="0.25">
      <c r="A33" s="178" t="s">
        <v>476</v>
      </c>
      <c r="B33" s="179"/>
      <c r="C33" s="180"/>
      <c r="D33" s="180"/>
      <c r="E33" s="181">
        <f t="shared" ref="E33:H33" si="6">E8</f>
        <v>4.2549404019094267E-2</v>
      </c>
      <c r="F33" s="181">
        <f t="shared" si="6"/>
        <v>0.15733319272416613</v>
      </c>
      <c r="G33" s="181">
        <f t="shared" si="6"/>
        <v>0.10923166916011866</v>
      </c>
      <c r="H33" s="182">
        <f t="shared" si="6"/>
        <v>8.7161879718980678E-2</v>
      </c>
      <c r="I33" s="182">
        <f t="shared" ref="I33" si="7">I8</f>
        <v>7.314891695703897E-2</v>
      </c>
    </row>
    <row r="34" spans="1:9" x14ac:dyDescent="0.25">
      <c r="A34" s="91" t="s">
        <v>477</v>
      </c>
      <c r="C34" s="186"/>
      <c r="D34" s="186"/>
      <c r="E34" s="184"/>
      <c r="F34" s="184"/>
      <c r="G34" s="184"/>
      <c r="H34" s="185"/>
      <c r="I34" s="185"/>
    </row>
    <row r="35" spans="1:9" x14ac:dyDescent="0.25">
      <c r="A35" s="91" t="s">
        <v>478</v>
      </c>
      <c r="B35" s="183" t="s">
        <v>47</v>
      </c>
      <c r="C35" s="186"/>
      <c r="D35" s="186"/>
      <c r="E35" s="184">
        <f t="shared" ref="E35:H35" si="8">E10</f>
        <v>7.0291387786838438E-3</v>
      </c>
      <c r="F35" s="184">
        <f t="shared" si="8"/>
        <v>4.6771367904468404E-2</v>
      </c>
      <c r="G35" s="184">
        <f t="shared" si="8"/>
        <v>2.6542085537231815E-2</v>
      </c>
      <c r="H35" s="185">
        <f t="shared" si="8"/>
        <v>2.5324384616620822E-2</v>
      </c>
      <c r="I35" s="185">
        <f t="shared" ref="I35" si="9">I10</f>
        <v>2.402629351427775E-2</v>
      </c>
    </row>
    <row r="36" spans="1:9" x14ac:dyDescent="0.25">
      <c r="A36" s="91" t="s">
        <v>479</v>
      </c>
      <c r="B36" s="183" t="s">
        <v>49</v>
      </c>
      <c r="C36" s="186"/>
      <c r="D36" s="186"/>
      <c r="E36" s="184">
        <f t="shared" ref="E36:H36" si="10">E11</f>
        <v>8.9542045315230637E-3</v>
      </c>
      <c r="F36" s="184">
        <f t="shared" si="10"/>
        <v>9.7333111797192895E-2</v>
      </c>
      <c r="G36" s="184">
        <f t="shared" si="10"/>
        <v>7.6031091179394814E-2</v>
      </c>
      <c r="H36" s="185">
        <f t="shared" si="10"/>
        <v>5.2557279917833329E-2</v>
      </c>
      <c r="I36" s="185">
        <f t="shared" ref="I36" si="11">I11</f>
        <v>4.0239368074501819E-2</v>
      </c>
    </row>
    <row r="37" spans="1:9" x14ac:dyDescent="0.25">
      <c r="A37" s="91" t="s">
        <v>480</v>
      </c>
      <c r="B37" s="183" t="s">
        <v>459</v>
      </c>
      <c r="C37" s="186"/>
      <c r="D37" s="186"/>
      <c r="E37" s="184" t="str">
        <f t="shared" ref="E37:H37" si="12">E12</f>
        <v/>
      </c>
      <c r="F37" s="184">
        <f t="shared" si="12"/>
        <v>1.2535983372093816E-2</v>
      </c>
      <c r="G37" s="184">
        <f t="shared" si="12"/>
        <v>6.5432478075854884E-3</v>
      </c>
      <c r="H37" s="185">
        <f t="shared" si="12"/>
        <v>9.1832957797725497E-3</v>
      </c>
      <c r="I37" s="185">
        <f t="shared" ref="I37" si="13">I12</f>
        <v>8.7904816765453555E-3</v>
      </c>
    </row>
    <row r="38" spans="1:9" x14ac:dyDescent="0.25">
      <c r="A38" s="91" t="s">
        <v>481</v>
      </c>
      <c r="B38" s="183" t="s">
        <v>68</v>
      </c>
      <c r="C38" s="186"/>
      <c r="D38" s="186"/>
      <c r="E38" s="184">
        <f t="shared" ref="E38:H38" si="14">E13</f>
        <v>0</v>
      </c>
      <c r="F38" s="184">
        <f t="shared" si="14"/>
        <v>0</v>
      </c>
      <c r="G38" s="184">
        <f t="shared" si="14"/>
        <v>0</v>
      </c>
      <c r="H38" s="185">
        <f t="shared" si="14"/>
        <v>0</v>
      </c>
      <c r="I38" s="185">
        <f t="shared" ref="I38" si="15">I13</f>
        <v>0</v>
      </c>
    </row>
    <row r="39" spans="1:9" x14ac:dyDescent="0.25">
      <c r="A39" s="91" t="s">
        <v>482</v>
      </c>
      <c r="B39" s="183" t="s">
        <v>59</v>
      </c>
      <c r="C39" s="186"/>
      <c r="D39" s="186"/>
      <c r="E39" s="184">
        <f t="shared" ref="E39:H39" si="16">E14</f>
        <v>0</v>
      </c>
      <c r="F39" s="184">
        <f t="shared" si="16"/>
        <v>0</v>
      </c>
      <c r="G39" s="184">
        <f t="shared" si="16"/>
        <v>0</v>
      </c>
      <c r="H39" s="185">
        <f t="shared" si="16"/>
        <v>0</v>
      </c>
      <c r="I39" s="185">
        <f t="shared" ref="I39" si="17">I14</f>
        <v>0</v>
      </c>
    </row>
    <row r="40" spans="1:9" x14ac:dyDescent="0.25">
      <c r="A40" s="91" t="s">
        <v>483</v>
      </c>
      <c r="B40" s="183" t="s">
        <v>463</v>
      </c>
      <c r="C40" s="186"/>
      <c r="D40" s="186"/>
      <c r="E40" s="184">
        <f t="shared" ref="E40:H40" si="18">E15</f>
        <v>2.6566060708887361E-2</v>
      </c>
      <c r="F40" s="184">
        <f t="shared" si="18"/>
        <v>6.9272965041099665E-4</v>
      </c>
      <c r="G40" s="184">
        <f t="shared" si="18"/>
        <v>1.1524463590653978E-4</v>
      </c>
      <c r="H40" s="185">
        <f t="shared" si="18"/>
        <v>9.6919404753987554E-5</v>
      </c>
      <c r="I40" s="185">
        <f t="shared" ref="I40" si="19">I15</f>
        <v>9.2773691714056043E-5</v>
      </c>
    </row>
    <row r="41" spans="1:9" s="178" customFormat="1" x14ac:dyDescent="0.25">
      <c r="A41" s="178" t="s">
        <v>484</v>
      </c>
      <c r="B41" s="179"/>
      <c r="C41" s="180"/>
      <c r="D41" s="180"/>
      <c r="E41" s="181">
        <f t="shared" ref="E41:H41" si="20">E16</f>
        <v>0</v>
      </c>
      <c r="F41" s="181">
        <f t="shared" si="20"/>
        <v>1.012804173733225</v>
      </c>
      <c r="G41" s="181">
        <f t="shared" si="20"/>
        <v>0.58851620025605289</v>
      </c>
      <c r="H41" s="182">
        <f t="shared" si="20"/>
        <v>0.40153345030912491</v>
      </c>
      <c r="I41" s="182">
        <f t="shared" ref="I41" si="21">I16</f>
        <v>0.23151918908536628</v>
      </c>
    </row>
    <row r="42" spans="1:9" x14ac:dyDescent="0.25">
      <c r="A42" s="91" t="s">
        <v>477</v>
      </c>
      <c r="C42" s="186"/>
      <c r="D42" s="186"/>
      <c r="E42" s="184"/>
      <c r="F42" s="184"/>
      <c r="G42" s="184"/>
      <c r="H42" s="185"/>
      <c r="I42" s="185"/>
    </row>
    <row r="43" spans="1:9" x14ac:dyDescent="0.25">
      <c r="A43" s="91" t="s">
        <v>485</v>
      </c>
      <c r="B43" s="183" t="s">
        <v>296</v>
      </c>
      <c r="C43" s="186"/>
      <c r="D43" s="186"/>
      <c r="E43" s="184">
        <f t="shared" ref="E43:H43" si="22">E18</f>
        <v>0.57124531668726419</v>
      </c>
      <c r="F43" s="184">
        <f t="shared" si="22"/>
        <v>1.012804173733225</v>
      </c>
      <c r="G43" s="184">
        <f t="shared" si="22"/>
        <v>0.58851620025605289</v>
      </c>
      <c r="H43" s="185">
        <f t="shared" si="22"/>
        <v>0.40153345030912491</v>
      </c>
      <c r="I43" s="185">
        <f t="shared" ref="I43" si="23">I18</f>
        <v>0.23151918908536628</v>
      </c>
    </row>
    <row r="44" spans="1:9" x14ac:dyDescent="0.25">
      <c r="A44" s="91" t="s">
        <v>486</v>
      </c>
      <c r="B44" s="183" t="s">
        <v>139</v>
      </c>
      <c r="C44" s="186"/>
      <c r="D44" s="186"/>
      <c r="E44" s="184">
        <f t="shared" ref="E44:H44" si="24">E19</f>
        <v>0</v>
      </c>
      <c r="F44" s="184">
        <f t="shared" si="24"/>
        <v>0</v>
      </c>
      <c r="G44" s="184">
        <f t="shared" si="24"/>
        <v>0</v>
      </c>
      <c r="H44" s="185">
        <f t="shared" si="24"/>
        <v>0</v>
      </c>
      <c r="I44" s="185">
        <f t="shared" ref="I44" si="25">I19</f>
        <v>0</v>
      </c>
    </row>
    <row r="45" spans="1:9" x14ac:dyDescent="0.25">
      <c r="A45" s="91" t="s">
        <v>487</v>
      </c>
      <c r="C45" s="186"/>
      <c r="D45" s="186"/>
      <c r="E45" s="184"/>
      <c r="F45" s="184"/>
      <c r="G45" s="184"/>
      <c r="H45" s="185"/>
      <c r="I45" s="185"/>
    </row>
    <row r="46" spans="1:9" s="178" customFormat="1" x14ac:dyDescent="0.25">
      <c r="A46" s="178" t="s">
        <v>488</v>
      </c>
      <c r="B46" s="179"/>
      <c r="C46" s="180"/>
      <c r="D46" s="180"/>
      <c r="E46" s="181">
        <f t="shared" ref="E46:H46" si="26">E21</f>
        <v>0</v>
      </c>
      <c r="F46" s="181">
        <f t="shared" si="26"/>
        <v>0</v>
      </c>
      <c r="G46" s="181">
        <f t="shared" si="26"/>
        <v>0</v>
      </c>
      <c r="H46" s="182">
        <f t="shared" si="26"/>
        <v>0</v>
      </c>
      <c r="I46" s="182">
        <f t="shared" ref="I46" si="27">I21</f>
        <v>0</v>
      </c>
    </row>
    <row r="47" spans="1:9" s="178" customFormat="1" x14ac:dyDescent="0.25">
      <c r="A47" s="178" t="s">
        <v>489</v>
      </c>
      <c r="B47" s="179"/>
      <c r="C47" s="180"/>
      <c r="D47" s="180"/>
      <c r="E47" s="181">
        <f t="shared" ref="E47:H47" si="28">E22</f>
        <v>0</v>
      </c>
      <c r="F47" s="181">
        <f t="shared" si="28"/>
        <v>0</v>
      </c>
      <c r="G47" s="181">
        <f t="shared" si="28"/>
        <v>0</v>
      </c>
      <c r="H47" s="182">
        <f t="shared" si="28"/>
        <v>0</v>
      </c>
      <c r="I47" s="182">
        <f t="shared" ref="I47" si="29">I22</f>
        <v>0</v>
      </c>
    </row>
    <row r="48" spans="1:9" s="178" customFormat="1" ht="12" thickBot="1" x14ac:dyDescent="0.3">
      <c r="A48" s="187" t="s">
        <v>490</v>
      </c>
      <c r="B48" s="188"/>
      <c r="C48" s="281"/>
      <c r="D48" s="281"/>
      <c r="E48" s="189">
        <f t="shared" ref="E48:H48" si="30">E23</f>
        <v>0</v>
      </c>
      <c r="F48" s="189">
        <f t="shared" si="30"/>
        <v>0</v>
      </c>
      <c r="G48" s="189">
        <f t="shared" si="30"/>
        <v>0</v>
      </c>
      <c r="H48" s="189">
        <f t="shared" si="30"/>
        <v>0</v>
      </c>
      <c r="I48" s="189">
        <f t="shared" ref="I48" si="31">I23</f>
        <v>0</v>
      </c>
    </row>
  </sheetData>
  <mergeCells count="2">
    <mergeCell ref="A26:G26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workbookViewId="0">
      <selection sqref="A1:F1"/>
    </sheetView>
  </sheetViews>
  <sheetFormatPr defaultColWidth="9.09765625" defaultRowHeight="11.5" x14ac:dyDescent="0.25"/>
  <cols>
    <col min="1" max="1" width="50.69921875" style="91" customWidth="1"/>
    <col min="2" max="2" width="10.3984375" style="183" bestFit="1" customWidth="1"/>
    <col min="3" max="6" width="14.3984375" style="183" bestFit="1" customWidth="1"/>
    <col min="7" max="16384" width="9.09765625" style="91"/>
  </cols>
  <sheetData>
    <row r="1" spans="1:6" ht="17.25" customHeight="1" thickBot="1" x14ac:dyDescent="0.3">
      <c r="A1" s="330" t="s">
        <v>564</v>
      </c>
      <c r="B1" s="330"/>
      <c r="C1" s="330"/>
      <c r="D1" s="330"/>
      <c r="E1" s="330"/>
      <c r="F1" s="330"/>
    </row>
    <row r="2" spans="1:6" x14ac:dyDescent="0.25">
      <c r="A2" s="118"/>
      <c r="B2" s="278" t="s">
        <v>4</v>
      </c>
      <c r="C2" s="278">
        <v>2021</v>
      </c>
      <c r="D2" s="278">
        <v>2022</v>
      </c>
      <c r="E2" s="278">
        <v>2023</v>
      </c>
      <c r="F2" s="278">
        <v>2024</v>
      </c>
    </row>
    <row r="3" spans="1:6" x14ac:dyDescent="0.25">
      <c r="A3" s="190"/>
      <c r="B3" s="279"/>
      <c r="C3" s="279" t="s">
        <v>2</v>
      </c>
      <c r="D3" s="279" t="s">
        <v>2</v>
      </c>
      <c r="E3" s="279" t="s">
        <v>2</v>
      </c>
      <c r="F3" s="279" t="s">
        <v>2</v>
      </c>
    </row>
    <row r="4" spans="1:6" s="178" customFormat="1" x14ac:dyDescent="0.25">
      <c r="A4" s="178" t="s">
        <v>496</v>
      </c>
      <c r="B4" s="179"/>
      <c r="C4" s="179"/>
      <c r="D4" s="179"/>
      <c r="E4" s="179"/>
      <c r="F4" s="179"/>
    </row>
    <row r="5" spans="1:6" s="178" customFormat="1" x14ac:dyDescent="0.25">
      <c r="A5" s="178" t="s">
        <v>497</v>
      </c>
      <c r="B5" s="179"/>
      <c r="C5" s="179"/>
      <c r="D5" s="179"/>
      <c r="E5" s="179"/>
      <c r="F5" s="179"/>
    </row>
    <row r="6" spans="1:6" s="178" customFormat="1" x14ac:dyDescent="0.25">
      <c r="A6" s="178" t="s">
        <v>498</v>
      </c>
      <c r="B6" s="179"/>
      <c r="C6" s="179"/>
      <c r="D6" s="179"/>
      <c r="E6" s="179"/>
      <c r="F6" s="179"/>
    </row>
    <row r="7" spans="1:6" x14ac:dyDescent="0.25">
      <c r="A7" s="91" t="s">
        <v>499</v>
      </c>
    </row>
    <row r="8" spans="1:6" s="178" customFormat="1" x14ac:dyDescent="0.25">
      <c r="A8" s="178" t="s">
        <v>455</v>
      </c>
      <c r="B8" s="179"/>
      <c r="C8" s="179"/>
      <c r="D8" s="179"/>
      <c r="E8" s="179"/>
      <c r="F8" s="179"/>
    </row>
    <row r="9" spans="1:6" x14ac:dyDescent="0.25">
      <c r="A9" s="91" t="s">
        <v>415</v>
      </c>
    </row>
    <row r="10" spans="1:6" x14ac:dyDescent="0.25">
      <c r="A10" s="91" t="s">
        <v>456</v>
      </c>
      <c r="B10" s="183" t="s">
        <v>47</v>
      </c>
    </row>
    <row r="11" spans="1:6" x14ac:dyDescent="0.25">
      <c r="A11" s="91" t="s">
        <v>457</v>
      </c>
      <c r="B11" s="183" t="s">
        <v>49</v>
      </c>
    </row>
    <row r="12" spans="1:6" x14ac:dyDescent="0.25">
      <c r="A12" s="91" t="s">
        <v>458</v>
      </c>
      <c r="B12" s="183" t="s">
        <v>459</v>
      </c>
    </row>
    <row r="13" spans="1:6" x14ac:dyDescent="0.25">
      <c r="A13" s="91" t="s">
        <v>460</v>
      </c>
      <c r="B13" s="183" t="s">
        <v>68</v>
      </c>
    </row>
    <row r="14" spans="1:6" x14ac:dyDescent="0.25">
      <c r="A14" s="91" t="s">
        <v>461</v>
      </c>
      <c r="B14" s="183" t="s">
        <v>59</v>
      </c>
    </row>
    <row r="15" spans="1:6" ht="14.25" customHeight="1" x14ac:dyDescent="0.25">
      <c r="A15" s="91" t="s">
        <v>462</v>
      </c>
      <c r="B15" s="183" t="s">
        <v>463</v>
      </c>
    </row>
    <row r="16" spans="1:6" s="178" customFormat="1" x14ac:dyDescent="0.25">
      <c r="A16" s="178" t="s">
        <v>464</v>
      </c>
      <c r="B16" s="179"/>
      <c r="C16" s="179"/>
      <c r="D16" s="179"/>
      <c r="E16" s="179"/>
      <c r="F16" s="179"/>
    </row>
    <row r="17" spans="1:6" x14ac:dyDescent="0.25">
      <c r="A17" s="91" t="s">
        <v>78</v>
      </c>
    </row>
    <row r="18" spans="1:6" x14ac:dyDescent="0.25">
      <c r="A18" s="91" t="s">
        <v>465</v>
      </c>
    </row>
    <row r="19" spans="1:6" x14ac:dyDescent="0.25">
      <c r="A19" s="91" t="s">
        <v>466</v>
      </c>
    </row>
    <row r="20" spans="1:6" x14ac:dyDescent="0.25">
      <c r="A20" s="91" t="s">
        <v>500</v>
      </c>
    </row>
    <row r="21" spans="1:6" s="178" customFormat="1" x14ac:dyDescent="0.25">
      <c r="A21" s="178" t="s">
        <v>468</v>
      </c>
      <c r="B21" s="179"/>
      <c r="C21" s="179"/>
      <c r="D21" s="179"/>
      <c r="E21" s="179"/>
      <c r="F21" s="179"/>
    </row>
    <row r="22" spans="1:6" s="178" customFormat="1" x14ac:dyDescent="0.25">
      <c r="A22" s="178" t="s">
        <v>469</v>
      </c>
      <c r="B22" s="179"/>
      <c r="C22" s="179"/>
      <c r="D22" s="179"/>
      <c r="E22" s="179"/>
      <c r="F22" s="179"/>
    </row>
    <row r="23" spans="1:6" s="178" customFormat="1" ht="12" thickBot="1" x14ac:dyDescent="0.3">
      <c r="A23" s="187" t="s">
        <v>470</v>
      </c>
      <c r="B23" s="188"/>
      <c r="C23" s="188"/>
      <c r="D23" s="188"/>
      <c r="E23" s="188"/>
      <c r="F23" s="188"/>
    </row>
    <row r="26" spans="1:6" ht="17.25" customHeight="1" thickBot="1" x14ac:dyDescent="0.3">
      <c r="A26" s="330" t="s">
        <v>565</v>
      </c>
      <c r="B26" s="330"/>
      <c r="C26" s="330"/>
      <c r="D26" s="330"/>
      <c r="E26" s="330"/>
      <c r="F26" s="330"/>
    </row>
    <row r="27" spans="1:6" x14ac:dyDescent="0.25">
      <c r="A27" s="118"/>
      <c r="B27" s="278" t="s">
        <v>471</v>
      </c>
      <c r="C27" s="278">
        <f>C2</f>
        <v>2021</v>
      </c>
      <c r="D27" s="278">
        <f t="shared" ref="D27:F27" si="0">D2</f>
        <v>2022</v>
      </c>
      <c r="E27" s="278">
        <f t="shared" si="0"/>
        <v>2023</v>
      </c>
      <c r="F27" s="278">
        <f t="shared" si="0"/>
        <v>2024</v>
      </c>
    </row>
    <row r="28" spans="1:6" x14ac:dyDescent="0.25">
      <c r="A28" s="190"/>
      <c r="B28" s="280"/>
      <c r="C28" s="279" t="s">
        <v>146</v>
      </c>
      <c r="D28" s="279" t="s">
        <v>146</v>
      </c>
      <c r="E28" s="279" t="s">
        <v>146</v>
      </c>
      <c r="F28" s="279" t="s">
        <v>146</v>
      </c>
    </row>
    <row r="29" spans="1:6" s="178" customFormat="1" x14ac:dyDescent="0.25">
      <c r="A29" s="178" t="s">
        <v>491</v>
      </c>
      <c r="B29" s="179"/>
      <c r="C29" s="179"/>
      <c r="D29" s="179"/>
      <c r="E29" s="179"/>
      <c r="F29" s="179"/>
    </row>
    <row r="30" spans="1:6" s="178" customFormat="1" x14ac:dyDescent="0.25">
      <c r="A30" s="178" t="s">
        <v>492</v>
      </c>
      <c r="B30" s="179"/>
      <c r="C30" s="179"/>
      <c r="D30" s="179"/>
      <c r="E30" s="179"/>
      <c r="F30" s="179"/>
    </row>
    <row r="31" spans="1:6" s="178" customFormat="1" x14ac:dyDescent="0.25">
      <c r="A31" s="178" t="s">
        <v>493</v>
      </c>
      <c r="B31" s="179"/>
      <c r="C31" s="179"/>
      <c r="D31" s="179"/>
      <c r="E31" s="179"/>
      <c r="F31" s="179"/>
    </row>
    <row r="32" spans="1:6" x14ac:dyDescent="0.25">
      <c r="A32" s="91" t="s">
        <v>494</v>
      </c>
    </row>
    <row r="33" spans="1:6" s="179" customFormat="1" x14ac:dyDescent="0.25">
      <c r="A33" s="178" t="s">
        <v>476</v>
      </c>
    </row>
    <row r="34" spans="1:6" x14ac:dyDescent="0.25">
      <c r="A34" s="91" t="s">
        <v>477</v>
      </c>
    </row>
    <row r="35" spans="1:6" x14ac:dyDescent="0.25">
      <c r="A35" s="91" t="s">
        <v>478</v>
      </c>
      <c r="B35" s="183" t="s">
        <v>47</v>
      </c>
    </row>
    <row r="36" spans="1:6" x14ac:dyDescent="0.25">
      <c r="A36" s="91" t="s">
        <v>479</v>
      </c>
      <c r="B36" s="183" t="s">
        <v>49</v>
      </c>
    </row>
    <row r="37" spans="1:6" x14ac:dyDescent="0.25">
      <c r="A37" s="91" t="s">
        <v>480</v>
      </c>
      <c r="B37" s="183" t="s">
        <v>459</v>
      </c>
    </row>
    <row r="38" spans="1:6" x14ac:dyDescent="0.25">
      <c r="A38" s="91" t="s">
        <v>481</v>
      </c>
      <c r="B38" s="183" t="s">
        <v>68</v>
      </c>
    </row>
    <row r="39" spans="1:6" x14ac:dyDescent="0.25">
      <c r="A39" s="91" t="s">
        <v>482</v>
      </c>
      <c r="B39" s="183" t="s">
        <v>59</v>
      </c>
    </row>
    <row r="40" spans="1:6" x14ac:dyDescent="0.25">
      <c r="A40" s="91" t="s">
        <v>483</v>
      </c>
      <c r="B40" s="183" t="s">
        <v>463</v>
      </c>
    </row>
    <row r="41" spans="1:6" s="179" customFormat="1" x14ac:dyDescent="0.25">
      <c r="A41" s="178" t="s">
        <v>484</v>
      </c>
    </row>
    <row r="42" spans="1:6" x14ac:dyDescent="0.25">
      <c r="A42" s="91" t="s">
        <v>477</v>
      </c>
    </row>
    <row r="43" spans="1:6" x14ac:dyDescent="0.25">
      <c r="A43" s="91" t="s">
        <v>485</v>
      </c>
      <c r="B43" s="183" t="s">
        <v>296</v>
      </c>
    </row>
    <row r="44" spans="1:6" x14ac:dyDescent="0.25">
      <c r="A44" s="91" t="s">
        <v>486</v>
      </c>
      <c r="B44" s="183" t="s">
        <v>139</v>
      </c>
    </row>
    <row r="45" spans="1:6" x14ac:dyDescent="0.25">
      <c r="A45" s="91" t="s">
        <v>495</v>
      </c>
    </row>
    <row r="46" spans="1:6" s="179" customFormat="1" x14ac:dyDescent="0.25">
      <c r="A46" s="178" t="s">
        <v>488</v>
      </c>
    </row>
    <row r="47" spans="1:6" s="179" customFormat="1" x14ac:dyDescent="0.25">
      <c r="A47" s="178" t="s">
        <v>489</v>
      </c>
    </row>
    <row r="48" spans="1:6" s="178" customFormat="1" ht="12" thickBot="1" x14ac:dyDescent="0.3">
      <c r="A48" s="187" t="s">
        <v>490</v>
      </c>
      <c r="B48" s="188"/>
      <c r="C48" s="188"/>
      <c r="D48" s="188"/>
      <c r="E48" s="188"/>
      <c r="F48" s="188"/>
    </row>
  </sheetData>
  <mergeCells count="2">
    <mergeCell ref="A1:F1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workbookViewId="0"/>
  </sheetViews>
  <sheetFormatPr defaultColWidth="9.09765625" defaultRowHeight="11.5" x14ac:dyDescent="0.25"/>
  <cols>
    <col min="1" max="1" width="35" style="91" customWidth="1"/>
    <col min="2" max="2" width="36.3984375" style="91" customWidth="1"/>
    <col min="3" max="3" width="12.8984375" style="91" bestFit="1" customWidth="1"/>
    <col min="4" max="4" width="29" style="91" bestFit="1" customWidth="1"/>
    <col min="5" max="5" width="18.8984375" style="91" bestFit="1" customWidth="1"/>
    <col min="6" max="16384" width="9.09765625" style="91"/>
  </cols>
  <sheetData>
    <row r="1" spans="1:5" ht="12" thickBot="1" x14ac:dyDescent="0.3">
      <c r="A1" s="268" t="s">
        <v>566</v>
      </c>
      <c r="B1" s="268"/>
      <c r="C1" s="268"/>
      <c r="D1" s="268"/>
      <c r="E1" s="268"/>
    </row>
    <row r="2" spans="1:5" x14ac:dyDescent="0.25">
      <c r="A2" s="331" t="s">
        <v>504</v>
      </c>
      <c r="B2" s="331"/>
      <c r="C2" s="269" t="s">
        <v>501</v>
      </c>
      <c r="D2" s="269" t="s">
        <v>502</v>
      </c>
      <c r="E2" s="269" t="s">
        <v>503</v>
      </c>
    </row>
    <row r="3" spans="1:5" x14ac:dyDescent="0.25">
      <c r="A3" s="165"/>
      <c r="B3" s="165"/>
      <c r="C3" s="165"/>
      <c r="D3" s="165" t="s">
        <v>2</v>
      </c>
      <c r="E3" s="165" t="s">
        <v>2</v>
      </c>
    </row>
    <row r="4" spans="1:5" x14ac:dyDescent="0.25">
      <c r="A4" s="190" t="s">
        <v>505</v>
      </c>
      <c r="B4" s="191" t="s">
        <v>529</v>
      </c>
      <c r="C4" s="165">
        <v>2020</v>
      </c>
      <c r="D4" s="166">
        <v>2.5</v>
      </c>
      <c r="E4" s="166">
        <v>0.8</v>
      </c>
    </row>
    <row r="5" spans="1:5" x14ac:dyDescent="0.25">
      <c r="A5" s="270"/>
      <c r="B5" s="271"/>
      <c r="C5" s="162"/>
      <c r="D5" s="162"/>
      <c r="E5" s="163"/>
    </row>
    <row r="6" spans="1:5" x14ac:dyDescent="0.25">
      <c r="A6" s="190"/>
      <c r="B6" s="191" t="s">
        <v>510</v>
      </c>
      <c r="C6" s="165"/>
      <c r="D6" s="166">
        <f>D4</f>
        <v>2.5</v>
      </c>
      <c r="E6" s="166">
        <f>E4</f>
        <v>0.8</v>
      </c>
    </row>
    <row r="7" spans="1:5" x14ac:dyDescent="0.25">
      <c r="B7" s="160"/>
      <c r="C7" s="94"/>
      <c r="D7" s="94"/>
      <c r="E7" s="161"/>
    </row>
    <row r="8" spans="1:5" x14ac:dyDescent="0.25">
      <c r="A8" s="332" t="s">
        <v>506</v>
      </c>
      <c r="B8" s="81" t="s">
        <v>507</v>
      </c>
      <c r="C8" s="162"/>
      <c r="D8" s="163">
        <v>7.7200719122845447</v>
      </c>
      <c r="E8" s="162"/>
    </row>
    <row r="9" spans="1:5" x14ac:dyDescent="0.25">
      <c r="A9" s="332"/>
      <c r="B9" s="81" t="s">
        <v>508</v>
      </c>
      <c r="C9" s="162"/>
      <c r="D9" s="163">
        <v>1.2900266706686638</v>
      </c>
      <c r="E9" s="162"/>
    </row>
    <row r="10" spans="1:5" x14ac:dyDescent="0.25">
      <c r="A10" s="333"/>
      <c r="B10" s="164" t="s">
        <v>509</v>
      </c>
      <c r="C10" s="165"/>
      <c r="D10" s="166"/>
      <c r="E10" s="166">
        <v>0.21675680842393646</v>
      </c>
    </row>
    <row r="11" spans="1:5" x14ac:dyDescent="0.25">
      <c r="A11" s="190"/>
      <c r="B11" s="191" t="s">
        <v>510</v>
      </c>
      <c r="C11" s="165"/>
      <c r="D11" s="166">
        <f>SUM(D8:D10)</f>
        <v>9.0100985829532085</v>
      </c>
      <c r="E11" s="166">
        <f>SUM(E8:E10)</f>
        <v>0.21675680842393646</v>
      </c>
    </row>
    <row r="12" spans="1:5" x14ac:dyDescent="0.25">
      <c r="A12" s="272"/>
      <c r="B12" s="273" t="s">
        <v>511</v>
      </c>
      <c r="C12" s="274"/>
      <c r="D12" s="275">
        <f>D11+D6</f>
        <v>11.510098582953209</v>
      </c>
      <c r="E12" s="275">
        <f>E11+E6</f>
        <v>1.0167568084239365</v>
      </c>
    </row>
    <row r="13" spans="1:5" x14ac:dyDescent="0.25">
      <c r="E13" s="91" t="s">
        <v>0</v>
      </c>
    </row>
    <row r="17" spans="1:5" ht="12" thickBot="1" x14ac:dyDescent="0.3">
      <c r="A17" s="268" t="s">
        <v>567</v>
      </c>
      <c r="B17" s="268"/>
      <c r="C17" s="268"/>
      <c r="D17" s="268"/>
      <c r="E17" s="268"/>
    </row>
    <row r="18" spans="1:5" ht="34.5" customHeight="1" x14ac:dyDescent="0.25">
      <c r="A18" s="331" t="s">
        <v>514</v>
      </c>
      <c r="B18" s="331"/>
      <c r="C18" s="269" t="s">
        <v>515</v>
      </c>
      <c r="D18" s="276" t="s">
        <v>516</v>
      </c>
      <c r="E18" s="276" t="s">
        <v>517</v>
      </c>
    </row>
    <row r="19" spans="1:5" ht="34.5" customHeight="1" x14ac:dyDescent="0.25">
      <c r="A19" s="277"/>
      <c r="B19" s="277"/>
      <c r="C19" s="277"/>
      <c r="D19" s="165" t="s">
        <v>146</v>
      </c>
      <c r="E19" s="165" t="s">
        <v>146</v>
      </c>
    </row>
    <row r="20" spans="1:5" x14ac:dyDescent="0.25">
      <c r="A20" s="190" t="s">
        <v>512</v>
      </c>
      <c r="B20" s="191" t="s">
        <v>513</v>
      </c>
      <c r="C20" s="165">
        <v>2020</v>
      </c>
      <c r="D20" s="166">
        <f>D4</f>
        <v>2.5</v>
      </c>
      <c r="E20" s="166">
        <f>E4</f>
        <v>0.8</v>
      </c>
    </row>
    <row r="21" spans="1:5" x14ac:dyDescent="0.25">
      <c r="A21" s="270"/>
      <c r="B21" s="271"/>
      <c r="C21" s="162"/>
      <c r="D21" s="162"/>
      <c r="E21" s="163"/>
    </row>
    <row r="22" spans="1:5" x14ac:dyDescent="0.25">
      <c r="A22" s="190"/>
      <c r="B22" s="191" t="s">
        <v>522</v>
      </c>
      <c r="C22" s="165"/>
      <c r="D22" s="166">
        <f>D20</f>
        <v>2.5</v>
      </c>
      <c r="E22" s="166">
        <f>E20</f>
        <v>0.8</v>
      </c>
    </row>
    <row r="23" spans="1:5" x14ac:dyDescent="0.25">
      <c r="B23" s="160"/>
      <c r="C23" s="94"/>
      <c r="D23" s="94"/>
      <c r="E23" s="161"/>
    </row>
    <row r="24" spans="1:5" x14ac:dyDescent="0.25">
      <c r="A24" s="332" t="s">
        <v>518</v>
      </c>
      <c r="B24" s="81" t="s">
        <v>519</v>
      </c>
      <c r="C24" s="162"/>
      <c r="D24" s="163">
        <f>D8</f>
        <v>7.7200719122845447</v>
      </c>
      <c r="E24" s="162"/>
    </row>
    <row r="25" spans="1:5" x14ac:dyDescent="0.25">
      <c r="A25" s="332"/>
      <c r="B25" s="81" t="s">
        <v>520</v>
      </c>
      <c r="C25" s="162"/>
      <c r="D25" s="163">
        <f t="shared" ref="D25:E27" si="0">D9</f>
        <v>1.2900266706686638</v>
      </c>
      <c r="E25" s="162"/>
    </row>
    <row r="26" spans="1:5" x14ac:dyDescent="0.25">
      <c r="A26" s="333"/>
      <c r="B26" s="164" t="s">
        <v>521</v>
      </c>
      <c r="C26" s="165"/>
      <c r="D26" s="166"/>
      <c r="E26" s="166">
        <f t="shared" si="0"/>
        <v>0.21675680842393646</v>
      </c>
    </row>
    <row r="27" spans="1:5" x14ac:dyDescent="0.25">
      <c r="A27" s="190"/>
      <c r="B27" s="191" t="s">
        <v>522</v>
      </c>
      <c r="C27" s="165"/>
      <c r="D27" s="166">
        <f t="shared" si="0"/>
        <v>9.0100985829532085</v>
      </c>
      <c r="E27" s="166">
        <f>SUM(E24:E26)</f>
        <v>0.21675680842393646</v>
      </c>
    </row>
    <row r="28" spans="1:5" x14ac:dyDescent="0.25">
      <c r="A28" s="272"/>
      <c r="B28" s="273" t="s">
        <v>523</v>
      </c>
      <c r="C28" s="274"/>
      <c r="D28" s="275">
        <f>D27+D22</f>
        <v>11.510098582953209</v>
      </c>
      <c r="E28" s="275">
        <f>E27+E22</f>
        <v>1.0167568084239365</v>
      </c>
    </row>
    <row r="29" spans="1:5" x14ac:dyDescent="0.25">
      <c r="E29" s="91" t="s">
        <v>295</v>
      </c>
    </row>
  </sheetData>
  <mergeCells count="4">
    <mergeCell ref="A2:B2"/>
    <mergeCell ref="A8:A10"/>
    <mergeCell ref="A18:B18"/>
    <mergeCell ref="A24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sqref="A1:H1"/>
    </sheetView>
  </sheetViews>
  <sheetFormatPr defaultColWidth="9.09765625" defaultRowHeight="14" x14ac:dyDescent="0.3"/>
  <cols>
    <col min="1" max="1" width="24.69921875" style="3" customWidth="1"/>
    <col min="2" max="16384" width="9.09765625" style="3"/>
  </cols>
  <sheetData>
    <row r="1" spans="1:8" ht="14.5" thickBot="1" x14ac:dyDescent="0.35">
      <c r="A1" s="284" t="s">
        <v>331</v>
      </c>
      <c r="B1" s="284"/>
      <c r="C1" s="284"/>
      <c r="D1" s="284"/>
      <c r="E1" s="284"/>
      <c r="F1" s="284"/>
      <c r="G1" s="284"/>
      <c r="H1" s="284"/>
    </row>
    <row r="2" spans="1:8" x14ac:dyDescent="0.3">
      <c r="A2" s="285"/>
      <c r="B2" s="287" t="s">
        <v>4</v>
      </c>
      <c r="C2" s="18">
        <v>2022</v>
      </c>
      <c r="D2" s="18">
        <v>2022</v>
      </c>
      <c r="E2" s="18">
        <v>2023</v>
      </c>
      <c r="F2" s="18">
        <v>2024</v>
      </c>
      <c r="G2" s="18">
        <v>2025</v>
      </c>
      <c r="H2" s="18">
        <v>2026</v>
      </c>
    </row>
    <row r="3" spans="1:8" ht="14.5" thickBot="1" x14ac:dyDescent="0.35">
      <c r="A3" s="286"/>
      <c r="B3" s="288"/>
      <c r="C3" s="32" t="s">
        <v>103</v>
      </c>
      <c r="D3" s="209" t="s">
        <v>303</v>
      </c>
      <c r="E3" s="209" t="s">
        <v>303</v>
      </c>
      <c r="F3" s="209" t="s">
        <v>303</v>
      </c>
      <c r="G3" s="209" t="s">
        <v>303</v>
      </c>
      <c r="H3" s="209" t="s">
        <v>303</v>
      </c>
    </row>
    <row r="4" spans="1:8" x14ac:dyDescent="0.3">
      <c r="A4" s="95" t="s">
        <v>332</v>
      </c>
      <c r="B4" s="92"/>
      <c r="C4" s="6">
        <v>1.1870869923031027</v>
      </c>
      <c r="D4" s="102">
        <v>7.5504396108605709</v>
      </c>
      <c r="E4" s="102">
        <v>7.7740547297875162</v>
      </c>
      <c r="F4" s="102">
        <v>5.4598888816368651</v>
      </c>
      <c r="G4" s="102">
        <v>4.09345139267141</v>
      </c>
      <c r="H4" s="102">
        <v>2.5126916031902535</v>
      </c>
    </row>
    <row r="5" spans="1:8" x14ac:dyDescent="0.3">
      <c r="A5" s="95" t="s">
        <v>333</v>
      </c>
      <c r="B5" s="92"/>
      <c r="C5" s="6">
        <v>1.2584892420621805</v>
      </c>
      <c r="D5" s="102">
        <v>12.290336313151261</v>
      </c>
      <c r="E5" s="102">
        <v>9.4767397788820595</v>
      </c>
      <c r="F5" s="102">
        <v>5.2660055602479439</v>
      </c>
      <c r="G5" s="102">
        <v>4.3233319786641466</v>
      </c>
      <c r="H5" s="102">
        <v>2.2830210981927612</v>
      </c>
    </row>
    <row r="6" spans="1:8" x14ac:dyDescent="0.3">
      <c r="A6" s="91" t="s">
        <v>334</v>
      </c>
      <c r="B6" s="92"/>
      <c r="C6" s="6">
        <v>1.2506712861111111</v>
      </c>
      <c r="D6" s="6">
        <v>12.141846308652958</v>
      </c>
      <c r="E6" s="6">
        <v>9.7277641141920945</v>
      </c>
      <c r="F6" s="6">
        <v>5.4846777153888304</v>
      </c>
      <c r="G6" s="6">
        <v>4.3423148545843615</v>
      </c>
      <c r="H6" s="6">
        <v>2.1819114588192079</v>
      </c>
    </row>
    <row r="7" spans="1:8" x14ac:dyDescent="0.3">
      <c r="A7" s="95" t="s">
        <v>335</v>
      </c>
      <c r="B7" s="92"/>
      <c r="C7" s="6">
        <v>1.4185344720620205</v>
      </c>
      <c r="D7" s="102">
        <v>11.493087682747728</v>
      </c>
      <c r="E7" s="102">
        <v>9.2061433471771537</v>
      </c>
      <c r="F7" s="102">
        <v>6.7016509959872517</v>
      </c>
      <c r="G7" s="102">
        <v>5.6134505341817853</v>
      </c>
      <c r="H7" s="102">
        <v>4.3275574418803808</v>
      </c>
    </row>
    <row r="8" spans="1:8" x14ac:dyDescent="0.3">
      <c r="A8" s="95" t="s">
        <v>336</v>
      </c>
      <c r="B8" s="92"/>
      <c r="C8" s="6">
        <v>1.1763160597871793</v>
      </c>
      <c r="D8" s="102">
        <v>9.5294467860644225</v>
      </c>
      <c r="E8" s="102">
        <v>7.4816302475193996</v>
      </c>
      <c r="F8" s="102">
        <v>4.5782668244921609</v>
      </c>
      <c r="G8" s="102">
        <v>4.0563794909588724</v>
      </c>
      <c r="H8" s="102">
        <v>2.2123217647922466</v>
      </c>
    </row>
    <row r="9" spans="1:8" x14ac:dyDescent="0.3">
      <c r="A9" s="95" t="s">
        <v>337</v>
      </c>
      <c r="B9" s="92"/>
      <c r="C9" s="6">
        <v>1.2082350171630671</v>
      </c>
      <c r="D9" s="102">
        <v>14.698513647273659</v>
      </c>
      <c r="E9" s="102">
        <v>5.5343076935729485</v>
      </c>
      <c r="F9" s="102">
        <v>3.6209859500783814</v>
      </c>
      <c r="G9" s="102">
        <v>3.3425955799490037</v>
      </c>
      <c r="H9" s="102">
        <v>2.4762473006368912</v>
      </c>
    </row>
    <row r="10" spans="1:8" ht="14.5" thickBot="1" x14ac:dyDescent="0.35">
      <c r="A10" s="207" t="s">
        <v>338</v>
      </c>
      <c r="B10" s="209"/>
      <c r="C10" s="103">
        <v>1.2947765299610496</v>
      </c>
      <c r="D10" s="104">
        <v>19.288669863525044</v>
      </c>
      <c r="E10" s="104">
        <v>6.1667474966405234</v>
      </c>
      <c r="F10" s="104">
        <v>3.3254301497148253</v>
      </c>
      <c r="G10" s="104">
        <v>3.4652540325509129</v>
      </c>
      <c r="H10" s="104">
        <v>2.4286713457247977</v>
      </c>
    </row>
    <row r="11" spans="1:8" x14ac:dyDescent="0.3">
      <c r="A11" s="291" t="s">
        <v>0</v>
      </c>
      <c r="B11" s="291"/>
      <c r="C11" s="291"/>
      <c r="D11" s="291"/>
      <c r="E11" s="291"/>
      <c r="F11" s="291"/>
      <c r="G11" s="291"/>
      <c r="H11" s="291"/>
    </row>
    <row r="13" spans="1:8" ht="14.5" thickBot="1" x14ac:dyDescent="0.35">
      <c r="A13" s="284" t="s">
        <v>339</v>
      </c>
      <c r="B13" s="284"/>
      <c r="C13" s="284"/>
      <c r="D13" s="284"/>
      <c r="E13" s="284"/>
      <c r="F13" s="284"/>
      <c r="G13" s="284"/>
      <c r="H13" s="284"/>
    </row>
    <row r="14" spans="1:8" x14ac:dyDescent="0.3">
      <c r="A14" s="285"/>
      <c r="B14" s="287" t="s">
        <v>159</v>
      </c>
      <c r="C14" s="18">
        <f t="shared" ref="C14:H14" si="0">C2</f>
        <v>2022</v>
      </c>
      <c r="D14" s="18">
        <f t="shared" si="0"/>
        <v>2022</v>
      </c>
      <c r="E14" s="18">
        <f t="shared" si="0"/>
        <v>2023</v>
      </c>
      <c r="F14" s="18">
        <f t="shared" si="0"/>
        <v>2024</v>
      </c>
      <c r="G14" s="18">
        <f t="shared" si="0"/>
        <v>2025</v>
      </c>
      <c r="H14" s="18">
        <f t="shared" si="0"/>
        <v>2026</v>
      </c>
    </row>
    <row r="15" spans="1:8" ht="24" thickBot="1" x14ac:dyDescent="0.35">
      <c r="A15" s="286"/>
      <c r="B15" s="288"/>
      <c r="C15" s="32" t="s">
        <v>317</v>
      </c>
      <c r="D15" s="209" t="s">
        <v>188</v>
      </c>
      <c r="E15" s="209" t="s">
        <v>188</v>
      </c>
      <c r="F15" s="209" t="s">
        <v>188</v>
      </c>
      <c r="G15" s="209" t="s">
        <v>188</v>
      </c>
      <c r="H15" s="209" t="s">
        <v>188</v>
      </c>
    </row>
    <row r="16" spans="1:8" x14ac:dyDescent="0.3">
      <c r="A16" s="95" t="s">
        <v>340</v>
      </c>
      <c r="B16" s="92"/>
      <c r="C16" s="6">
        <f t="shared" ref="C16:H16" si="1">C4</f>
        <v>1.1870869923031027</v>
      </c>
      <c r="D16" s="102">
        <f t="shared" si="1"/>
        <v>7.5504396108605709</v>
      </c>
      <c r="E16" s="102">
        <f t="shared" si="1"/>
        <v>7.7740547297875162</v>
      </c>
      <c r="F16" s="102">
        <f t="shared" si="1"/>
        <v>5.4598888816368651</v>
      </c>
      <c r="G16" s="102">
        <f t="shared" si="1"/>
        <v>4.09345139267141</v>
      </c>
      <c r="H16" s="102">
        <f t="shared" si="1"/>
        <v>2.5126916031902535</v>
      </c>
    </row>
    <row r="17" spans="1:8" x14ac:dyDescent="0.3">
      <c r="A17" s="95" t="s">
        <v>341</v>
      </c>
      <c r="B17" s="92"/>
      <c r="C17" s="6">
        <f t="shared" ref="C17:H22" si="2">C5</f>
        <v>1.2584892420621805</v>
      </c>
      <c r="D17" s="102">
        <f t="shared" si="2"/>
        <v>12.290336313151261</v>
      </c>
      <c r="E17" s="102">
        <f t="shared" si="2"/>
        <v>9.4767397788820595</v>
      </c>
      <c r="F17" s="102">
        <f t="shared" si="2"/>
        <v>5.2660055602479439</v>
      </c>
      <c r="G17" s="102">
        <f t="shared" si="2"/>
        <v>4.3233319786641466</v>
      </c>
      <c r="H17" s="102">
        <f t="shared" si="2"/>
        <v>2.2830210981927612</v>
      </c>
    </row>
    <row r="18" spans="1:8" x14ac:dyDescent="0.3">
      <c r="A18" s="91" t="s">
        <v>334</v>
      </c>
      <c r="B18" s="92"/>
      <c r="C18" s="6">
        <f t="shared" si="2"/>
        <v>1.2506712861111111</v>
      </c>
      <c r="D18" s="6">
        <f t="shared" si="2"/>
        <v>12.141846308652958</v>
      </c>
      <c r="E18" s="6">
        <f t="shared" si="2"/>
        <v>9.7277641141920945</v>
      </c>
      <c r="F18" s="6">
        <f t="shared" si="2"/>
        <v>5.4846777153888304</v>
      </c>
      <c r="G18" s="6">
        <f t="shared" si="2"/>
        <v>4.3423148545843615</v>
      </c>
      <c r="H18" s="6">
        <f t="shared" si="2"/>
        <v>2.1819114588192079</v>
      </c>
    </row>
    <row r="19" spans="1:8" x14ac:dyDescent="0.3">
      <c r="A19" s="95" t="s">
        <v>342</v>
      </c>
      <c r="B19" s="92"/>
      <c r="C19" s="6">
        <f t="shared" si="2"/>
        <v>1.4185344720620205</v>
      </c>
      <c r="D19" s="102">
        <f t="shared" si="2"/>
        <v>11.493087682747728</v>
      </c>
      <c r="E19" s="102">
        <f t="shared" si="2"/>
        <v>9.2061433471771537</v>
      </c>
      <c r="F19" s="102">
        <f t="shared" si="2"/>
        <v>6.7016509959872517</v>
      </c>
      <c r="G19" s="102">
        <f t="shared" si="2"/>
        <v>5.6134505341817853</v>
      </c>
      <c r="H19" s="102">
        <f t="shared" si="2"/>
        <v>4.3275574418803808</v>
      </c>
    </row>
    <row r="20" spans="1:8" x14ac:dyDescent="0.3">
      <c r="A20" s="95" t="s">
        <v>343</v>
      </c>
      <c r="B20" s="92"/>
      <c r="C20" s="6">
        <f t="shared" si="2"/>
        <v>1.1763160597871793</v>
      </c>
      <c r="D20" s="102">
        <f t="shared" si="2"/>
        <v>9.5294467860644225</v>
      </c>
      <c r="E20" s="102">
        <f t="shared" si="2"/>
        <v>7.4816302475193996</v>
      </c>
      <c r="F20" s="102">
        <f t="shared" si="2"/>
        <v>4.5782668244921609</v>
      </c>
      <c r="G20" s="102">
        <f t="shared" si="2"/>
        <v>4.0563794909588724</v>
      </c>
      <c r="H20" s="102">
        <f t="shared" si="2"/>
        <v>2.2123217647922466</v>
      </c>
    </row>
    <row r="21" spans="1:8" ht="23.5" x14ac:dyDescent="0.3">
      <c r="A21" s="95" t="s">
        <v>344</v>
      </c>
      <c r="B21" s="92"/>
      <c r="C21" s="6">
        <f t="shared" si="2"/>
        <v>1.2082350171630671</v>
      </c>
      <c r="D21" s="102">
        <f>D9</f>
        <v>14.698513647273659</v>
      </c>
      <c r="E21" s="102">
        <f t="shared" si="2"/>
        <v>5.5343076935729485</v>
      </c>
      <c r="F21" s="102">
        <f t="shared" si="2"/>
        <v>3.6209859500783814</v>
      </c>
      <c r="G21" s="102">
        <f t="shared" si="2"/>
        <v>3.3425955799490037</v>
      </c>
      <c r="H21" s="102">
        <f t="shared" si="2"/>
        <v>2.4762473006368912</v>
      </c>
    </row>
    <row r="22" spans="1:8" ht="24" thickBot="1" x14ac:dyDescent="0.35">
      <c r="A22" s="207" t="s">
        <v>345</v>
      </c>
      <c r="B22" s="209"/>
      <c r="C22" s="103">
        <f>C10</f>
        <v>1.2947765299610496</v>
      </c>
      <c r="D22" s="104">
        <f>D10</f>
        <v>19.288669863525044</v>
      </c>
      <c r="E22" s="104">
        <f t="shared" si="2"/>
        <v>6.1667474966405234</v>
      </c>
      <c r="F22" s="104">
        <f t="shared" si="2"/>
        <v>3.3254301497148253</v>
      </c>
      <c r="G22" s="104">
        <f t="shared" si="2"/>
        <v>3.4652540325509129</v>
      </c>
      <c r="H22" s="104">
        <f t="shared" si="2"/>
        <v>2.4286713457247977</v>
      </c>
    </row>
    <row r="23" spans="1:8" x14ac:dyDescent="0.3">
      <c r="A23" s="291" t="s">
        <v>143</v>
      </c>
      <c r="B23" s="291"/>
      <c r="C23" s="291"/>
      <c r="D23" s="291"/>
      <c r="E23" s="291"/>
      <c r="F23" s="291"/>
      <c r="G23" s="291"/>
      <c r="H23" s="291"/>
    </row>
  </sheetData>
  <mergeCells count="8">
    <mergeCell ref="A23:H23"/>
    <mergeCell ref="A1:H1"/>
    <mergeCell ref="A2:A3"/>
    <mergeCell ref="B2:B3"/>
    <mergeCell ref="A11:H11"/>
    <mergeCell ref="A13:H13"/>
    <mergeCell ref="A14:A15"/>
    <mergeCell ref="B14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workbookViewId="0">
      <selection sqref="A1:H1"/>
    </sheetView>
  </sheetViews>
  <sheetFormatPr defaultColWidth="9.09765625" defaultRowHeight="14" x14ac:dyDescent="0.3"/>
  <cols>
    <col min="1" max="1" width="26.59765625" style="3" customWidth="1"/>
    <col min="2" max="2" width="6.59765625" style="3" bestFit="1" customWidth="1"/>
    <col min="3" max="3" width="9.09765625" style="3"/>
    <col min="4" max="8" width="7.59765625" style="3" bestFit="1" customWidth="1"/>
    <col min="9" max="16384" width="9.09765625" style="3"/>
  </cols>
  <sheetData>
    <row r="1" spans="1:8" ht="14.5" thickBot="1" x14ac:dyDescent="0.35">
      <c r="A1" s="284" t="s">
        <v>346</v>
      </c>
      <c r="B1" s="284"/>
      <c r="C1" s="284"/>
      <c r="D1" s="284"/>
      <c r="E1" s="284"/>
      <c r="F1" s="284"/>
      <c r="G1" s="284"/>
      <c r="H1" s="284"/>
    </row>
    <row r="2" spans="1:8" x14ac:dyDescent="0.3">
      <c r="A2" s="285"/>
      <c r="B2" s="287" t="s">
        <v>4</v>
      </c>
      <c r="C2" s="18">
        <v>2022</v>
      </c>
      <c r="D2" s="18">
        <v>2022</v>
      </c>
      <c r="E2" s="18">
        <v>2023</v>
      </c>
      <c r="F2" s="18">
        <v>2024</v>
      </c>
      <c r="G2" s="18">
        <v>2025</v>
      </c>
      <c r="H2" s="18">
        <v>2026</v>
      </c>
    </row>
    <row r="3" spans="1:8" ht="24" thickBot="1" x14ac:dyDescent="0.35">
      <c r="A3" s="286"/>
      <c r="B3" s="288"/>
      <c r="C3" s="32" t="s">
        <v>103</v>
      </c>
      <c r="D3" s="209" t="s">
        <v>303</v>
      </c>
      <c r="E3" s="209" t="s">
        <v>303</v>
      </c>
      <c r="F3" s="209" t="s">
        <v>303</v>
      </c>
      <c r="G3" s="209" t="s">
        <v>303</v>
      </c>
      <c r="H3" s="209" t="s">
        <v>303</v>
      </c>
    </row>
    <row r="4" spans="1:8" x14ac:dyDescent="0.3">
      <c r="A4" s="91" t="s">
        <v>347</v>
      </c>
      <c r="B4" s="92"/>
      <c r="C4" s="93">
        <v>2428.3779374779269</v>
      </c>
      <c r="D4" s="33">
        <v>1.8137441199105098</v>
      </c>
      <c r="E4" s="6">
        <v>0.50420498302263805</v>
      </c>
      <c r="F4" s="6">
        <v>0.49580133095845635</v>
      </c>
      <c r="G4" s="6">
        <v>0.55483724889198172</v>
      </c>
      <c r="H4" s="6">
        <v>0.35814993116793925</v>
      </c>
    </row>
    <row r="5" spans="1:8" x14ac:dyDescent="0.3">
      <c r="A5" s="91" t="s">
        <v>348</v>
      </c>
      <c r="B5" s="92"/>
      <c r="C5" s="93">
        <v>3937.2379999999998</v>
      </c>
      <c r="D5" s="33">
        <v>4.2694666503531931</v>
      </c>
      <c r="E5" s="6">
        <v>-0.35157637688006949</v>
      </c>
      <c r="F5" s="6">
        <v>-0.90867524027129498</v>
      </c>
      <c r="G5" s="6">
        <v>-0.3554823831610765</v>
      </c>
      <c r="H5" s="6">
        <v>-0.94552831407197502</v>
      </c>
    </row>
    <row r="6" spans="1:8" x14ac:dyDescent="0.3">
      <c r="A6" s="91" t="s">
        <v>349</v>
      </c>
      <c r="B6" s="92"/>
      <c r="C6" s="6">
        <v>6.1625980074867517</v>
      </c>
      <c r="D6" s="6">
        <v>6.1625980074867517</v>
      </c>
      <c r="E6" s="6">
        <v>5.795982636603612</v>
      </c>
      <c r="F6" s="6">
        <v>5.426890739506919</v>
      </c>
      <c r="G6" s="6">
        <v>5.1938013525825726</v>
      </c>
      <c r="H6" s="6">
        <v>5.2163598896901044</v>
      </c>
    </row>
    <row r="7" spans="1:8" x14ac:dyDescent="0.3">
      <c r="A7" s="91" t="s">
        <v>350</v>
      </c>
      <c r="B7" s="92"/>
      <c r="C7" s="105">
        <v>37371.299005563014</v>
      </c>
      <c r="D7" s="6">
        <v>-0.14245691374871683</v>
      </c>
      <c r="E7" s="6">
        <v>0.75719351568925219</v>
      </c>
      <c r="F7" s="6">
        <v>1.2546588099022529</v>
      </c>
      <c r="G7" s="6">
        <v>2.0877263695842316</v>
      </c>
      <c r="H7" s="6">
        <v>1.5443154581524539</v>
      </c>
    </row>
    <row r="8" spans="1:8" x14ac:dyDescent="0.3">
      <c r="A8" s="91" t="s">
        <v>351</v>
      </c>
      <c r="B8" s="94"/>
      <c r="C8" s="123">
        <f>'1a'!C4/'1c'!C5*1000</f>
        <v>23.049568758606927</v>
      </c>
      <c r="D8" s="6">
        <f>((1+'1a'!D4/100)/(1+'1c'!D5/100)-1)*100</f>
        <v>-2.4942711722205968</v>
      </c>
      <c r="E8" s="6">
        <f>((1+'1a'!E4/100)/(1+'1c'!E5/100)-1)*100</f>
        <v>1.6224969991939675</v>
      </c>
      <c r="F8" s="6">
        <f>((1+'1a'!F4/100)/(1+'1c'!F5/100)-1)*100</f>
        <v>2.6897975202907931</v>
      </c>
      <c r="G8" s="6">
        <f>((1+'1a'!G4/100)/(1+'1c'!G5/100)-1)*100</f>
        <v>3.0203663554913662</v>
      </c>
      <c r="H8" s="6">
        <f>((1+'1a'!H4/100)/(1+'1c'!H5/100)-1)*100</f>
        <v>2.8807630989042377</v>
      </c>
    </row>
    <row r="9" spans="1:8" x14ac:dyDescent="0.3">
      <c r="A9" s="91" t="s">
        <v>352</v>
      </c>
      <c r="B9" s="94" t="s">
        <v>47</v>
      </c>
      <c r="C9" s="105">
        <v>46737.195</v>
      </c>
      <c r="D9" s="6">
        <v>8.1400693692848201</v>
      </c>
      <c r="E9" s="6">
        <v>9.6265064576202199</v>
      </c>
      <c r="F9" s="6">
        <v>8.1032849408810392</v>
      </c>
      <c r="G9" s="6">
        <v>6.8385229432262884</v>
      </c>
      <c r="H9" s="6">
        <v>4.4172341838471851</v>
      </c>
    </row>
    <row r="10" spans="1:8" ht="14.5" thickBot="1" x14ac:dyDescent="0.35">
      <c r="A10" s="100" t="s">
        <v>353</v>
      </c>
      <c r="B10" s="32"/>
      <c r="C10" s="106">
        <v>22394.994366092029</v>
      </c>
      <c r="D10" s="6">
        <v>6.4497737809636249</v>
      </c>
      <c r="E10" s="6">
        <v>8.9028517361265642</v>
      </c>
      <c r="F10" s="6">
        <v>7.7631418381315314</v>
      </c>
      <c r="G10" s="6">
        <v>6.4403783471668845</v>
      </c>
      <c r="H10" s="6">
        <v>4.1560256841711976</v>
      </c>
    </row>
    <row r="11" spans="1:8" x14ac:dyDescent="0.3">
      <c r="A11" s="294" t="s">
        <v>106</v>
      </c>
      <c r="B11" s="294"/>
      <c r="C11" s="294"/>
      <c r="D11" s="294"/>
      <c r="E11" s="294"/>
      <c r="F11" s="294"/>
      <c r="G11" s="291" t="s">
        <v>315</v>
      </c>
      <c r="H11" s="291"/>
    </row>
    <row r="12" spans="1:8" x14ac:dyDescent="0.3">
      <c r="A12" s="292" t="s">
        <v>107</v>
      </c>
      <c r="B12" s="292"/>
      <c r="C12" s="292"/>
      <c r="D12" s="292"/>
      <c r="E12" s="292"/>
      <c r="F12" s="292"/>
      <c r="G12" s="293"/>
      <c r="H12" s="293"/>
    </row>
    <row r="13" spans="1:8" x14ac:dyDescent="0.3">
      <c r="A13" s="292" t="s">
        <v>354</v>
      </c>
      <c r="B13" s="292"/>
      <c r="C13" s="292"/>
      <c r="D13" s="292"/>
      <c r="E13" s="292"/>
      <c r="F13" s="292"/>
      <c r="G13" s="293"/>
      <c r="H13" s="293"/>
    </row>
    <row r="14" spans="1:8" x14ac:dyDescent="0.3">
      <c r="A14" s="292" t="s">
        <v>355</v>
      </c>
      <c r="B14" s="292"/>
      <c r="C14" s="292"/>
      <c r="D14" s="292"/>
      <c r="E14" s="292"/>
      <c r="F14" s="292"/>
      <c r="G14" s="293"/>
      <c r="H14" s="293"/>
    </row>
    <row r="15" spans="1:8" x14ac:dyDescent="0.3">
      <c r="A15" s="292" t="s">
        <v>356</v>
      </c>
      <c r="B15" s="292"/>
      <c r="C15" s="292"/>
      <c r="D15" s="292"/>
      <c r="E15" s="292"/>
      <c r="F15" s="292"/>
      <c r="G15" s="293"/>
      <c r="H15" s="293"/>
    </row>
    <row r="18" spans="1:8" ht="14.5" thickBot="1" x14ac:dyDescent="0.35">
      <c r="A18" s="284" t="s">
        <v>357</v>
      </c>
      <c r="B18" s="284"/>
      <c r="C18" s="284"/>
      <c r="D18" s="284"/>
      <c r="E18" s="284"/>
      <c r="F18" s="284"/>
      <c r="G18" s="284"/>
      <c r="H18" s="284"/>
    </row>
    <row r="19" spans="1:8" ht="16.5" customHeight="1" x14ac:dyDescent="0.3">
      <c r="A19" s="285"/>
      <c r="B19" s="287" t="s">
        <v>159</v>
      </c>
      <c r="C19" s="18">
        <f t="shared" ref="C19:H19" si="0">C2</f>
        <v>2022</v>
      </c>
      <c r="D19" s="18">
        <f t="shared" si="0"/>
        <v>2022</v>
      </c>
      <c r="E19" s="18">
        <f t="shared" si="0"/>
        <v>2023</v>
      </c>
      <c r="F19" s="18">
        <f t="shared" si="0"/>
        <v>2024</v>
      </c>
      <c r="G19" s="18">
        <f t="shared" si="0"/>
        <v>2025</v>
      </c>
      <c r="H19" s="18">
        <f t="shared" si="0"/>
        <v>2026</v>
      </c>
    </row>
    <row r="20" spans="1:8" ht="24" thickBot="1" x14ac:dyDescent="0.35">
      <c r="A20" s="286"/>
      <c r="B20" s="288"/>
      <c r="C20" s="32" t="s">
        <v>317</v>
      </c>
      <c r="D20" s="209" t="s">
        <v>188</v>
      </c>
      <c r="E20" s="209" t="s">
        <v>188</v>
      </c>
      <c r="F20" s="209" t="s">
        <v>188</v>
      </c>
      <c r="G20" s="209" t="s">
        <v>188</v>
      </c>
      <c r="H20" s="209" t="s">
        <v>188</v>
      </c>
    </row>
    <row r="21" spans="1:8" x14ac:dyDescent="0.3">
      <c r="A21" s="91" t="s">
        <v>358</v>
      </c>
      <c r="B21" s="92"/>
      <c r="C21" s="93">
        <f>C4</f>
        <v>2428.3779374779269</v>
      </c>
      <c r="D21" s="220">
        <f>D4</f>
        <v>1.8137441199105098</v>
      </c>
      <c r="E21" s="220">
        <f t="shared" ref="D21:H27" si="1">E4</f>
        <v>0.50420498302263805</v>
      </c>
      <c r="F21" s="220">
        <f t="shared" si="1"/>
        <v>0.49580133095845635</v>
      </c>
      <c r="G21" s="220">
        <f t="shared" si="1"/>
        <v>0.55483724889198172</v>
      </c>
      <c r="H21" s="220">
        <f t="shared" si="1"/>
        <v>0.35814993116793925</v>
      </c>
    </row>
    <row r="22" spans="1:8" x14ac:dyDescent="0.3">
      <c r="A22" s="91" t="s">
        <v>359</v>
      </c>
      <c r="B22" s="92"/>
      <c r="C22" s="93">
        <f t="shared" ref="C22:C27" si="2">C5</f>
        <v>3937.2379999999998</v>
      </c>
      <c r="D22" s="221">
        <f t="shared" si="1"/>
        <v>4.2694666503531931</v>
      </c>
      <c r="E22" s="221">
        <f t="shared" si="1"/>
        <v>-0.35157637688006949</v>
      </c>
      <c r="F22" s="221">
        <f t="shared" si="1"/>
        <v>-0.90867524027129498</v>
      </c>
      <c r="G22" s="221">
        <f t="shared" si="1"/>
        <v>-0.3554823831610765</v>
      </c>
      <c r="H22" s="221">
        <f t="shared" si="1"/>
        <v>-0.94552831407197502</v>
      </c>
    </row>
    <row r="23" spans="1:8" x14ac:dyDescent="0.3">
      <c r="A23" s="91" t="s">
        <v>360</v>
      </c>
      <c r="B23" s="92"/>
      <c r="C23" s="220">
        <f t="shared" si="2"/>
        <v>6.1625980074867517</v>
      </c>
      <c r="D23" s="221">
        <f t="shared" si="1"/>
        <v>6.1625980074867517</v>
      </c>
      <c r="E23" s="221">
        <f t="shared" si="1"/>
        <v>5.795982636603612</v>
      </c>
      <c r="F23" s="221">
        <f t="shared" si="1"/>
        <v>5.426890739506919</v>
      </c>
      <c r="G23" s="221">
        <f t="shared" si="1"/>
        <v>5.1938013525825726</v>
      </c>
      <c r="H23" s="221">
        <f t="shared" si="1"/>
        <v>5.2163598896901044</v>
      </c>
    </row>
    <row r="24" spans="1:8" x14ac:dyDescent="0.3">
      <c r="A24" s="91" t="s">
        <v>361</v>
      </c>
      <c r="B24" s="92"/>
      <c r="C24" s="93">
        <f t="shared" si="2"/>
        <v>37371.299005563014</v>
      </c>
      <c r="D24" s="221">
        <f t="shared" si="1"/>
        <v>-0.14245691374871683</v>
      </c>
      <c r="E24" s="221">
        <f t="shared" si="1"/>
        <v>0.75719351568925219</v>
      </c>
      <c r="F24" s="221">
        <f t="shared" si="1"/>
        <v>1.2546588099022529</v>
      </c>
      <c r="G24" s="221">
        <f t="shared" si="1"/>
        <v>2.0877263695842316</v>
      </c>
      <c r="H24" s="221">
        <f t="shared" si="1"/>
        <v>1.5443154581524539</v>
      </c>
    </row>
    <row r="25" spans="1:8" x14ac:dyDescent="0.3">
      <c r="A25" s="91" t="s">
        <v>362</v>
      </c>
      <c r="B25" s="94"/>
      <c r="C25" s="93">
        <f t="shared" si="2"/>
        <v>23.049568758606927</v>
      </c>
      <c r="D25" s="221">
        <f t="shared" si="1"/>
        <v>-2.4942711722205968</v>
      </c>
      <c r="E25" s="221">
        <f t="shared" si="1"/>
        <v>1.6224969991939675</v>
      </c>
      <c r="F25" s="221">
        <f t="shared" si="1"/>
        <v>2.6897975202907931</v>
      </c>
      <c r="G25" s="221">
        <f t="shared" si="1"/>
        <v>3.0203663554913662</v>
      </c>
      <c r="H25" s="221">
        <f t="shared" si="1"/>
        <v>2.8807630989042377</v>
      </c>
    </row>
    <row r="26" spans="1:8" x14ac:dyDescent="0.3">
      <c r="A26" s="91" t="s">
        <v>363</v>
      </c>
      <c r="B26" s="94" t="s">
        <v>47</v>
      </c>
      <c r="C26" s="93">
        <f t="shared" si="2"/>
        <v>46737.195</v>
      </c>
      <c r="D26" s="221">
        <f>D9</f>
        <v>8.1400693692848201</v>
      </c>
      <c r="E26" s="221">
        <f t="shared" si="1"/>
        <v>9.6265064576202199</v>
      </c>
      <c r="F26" s="221">
        <f t="shared" si="1"/>
        <v>8.1032849408810392</v>
      </c>
      <c r="G26" s="221">
        <f t="shared" si="1"/>
        <v>6.8385229432262884</v>
      </c>
      <c r="H26" s="221">
        <f t="shared" si="1"/>
        <v>4.4172341838471851</v>
      </c>
    </row>
    <row r="27" spans="1:8" ht="14.5" thickBot="1" x14ac:dyDescent="0.35">
      <c r="A27" s="100" t="s">
        <v>364</v>
      </c>
      <c r="B27" s="32"/>
      <c r="C27" s="222">
        <f t="shared" si="2"/>
        <v>22394.994366092029</v>
      </c>
      <c r="D27" s="223">
        <f>D10</f>
        <v>6.4497737809636249</v>
      </c>
      <c r="E27" s="223">
        <f t="shared" si="1"/>
        <v>8.9028517361265642</v>
      </c>
      <c r="F27" s="223">
        <f t="shared" si="1"/>
        <v>7.7631418381315314</v>
      </c>
      <c r="G27" s="223">
        <f t="shared" si="1"/>
        <v>6.4403783471668845</v>
      </c>
      <c r="H27" s="223">
        <f t="shared" si="1"/>
        <v>4.1560256841711976</v>
      </c>
    </row>
    <row r="28" spans="1:8" x14ac:dyDescent="0.3">
      <c r="A28" s="294" t="s">
        <v>365</v>
      </c>
      <c r="B28" s="294"/>
      <c r="C28" s="294"/>
      <c r="D28" s="294"/>
      <c r="E28" s="294"/>
      <c r="F28" s="294"/>
      <c r="G28" s="291" t="s">
        <v>330</v>
      </c>
      <c r="H28" s="291"/>
    </row>
    <row r="29" spans="1:8" x14ac:dyDescent="0.3">
      <c r="A29" s="292" t="s">
        <v>366</v>
      </c>
      <c r="B29" s="292"/>
      <c r="C29" s="292"/>
      <c r="D29" s="292"/>
      <c r="E29" s="292"/>
      <c r="F29" s="292"/>
      <c r="G29" s="293"/>
      <c r="H29" s="293"/>
    </row>
    <row r="30" spans="1:8" x14ac:dyDescent="0.3">
      <c r="A30" s="292" t="s">
        <v>367</v>
      </c>
      <c r="B30" s="292"/>
      <c r="C30" s="292"/>
      <c r="D30" s="292"/>
      <c r="E30" s="292"/>
      <c r="F30" s="292"/>
      <c r="G30" s="293"/>
      <c r="H30" s="293"/>
    </row>
    <row r="31" spans="1:8" x14ac:dyDescent="0.3">
      <c r="A31" s="292" t="s">
        <v>368</v>
      </c>
      <c r="B31" s="292"/>
      <c r="C31" s="292"/>
      <c r="D31" s="292"/>
      <c r="E31" s="292"/>
      <c r="F31" s="292"/>
      <c r="G31" s="293"/>
      <c r="H31" s="293"/>
    </row>
    <row r="32" spans="1:8" x14ac:dyDescent="0.3">
      <c r="A32" s="292" t="s">
        <v>369</v>
      </c>
      <c r="B32" s="292"/>
      <c r="C32" s="292"/>
      <c r="D32" s="292"/>
      <c r="E32" s="292"/>
      <c r="F32" s="292"/>
      <c r="G32" s="293"/>
      <c r="H32" s="293"/>
    </row>
  </sheetData>
  <mergeCells count="26">
    <mergeCell ref="A12:F12"/>
    <mergeCell ref="G12:H12"/>
    <mergeCell ref="A1:H1"/>
    <mergeCell ref="A2:A3"/>
    <mergeCell ref="B2:B3"/>
    <mergeCell ref="A11:F11"/>
    <mergeCell ref="G11:H11"/>
    <mergeCell ref="A29:F29"/>
    <mergeCell ref="G29:H29"/>
    <mergeCell ref="A13:F13"/>
    <mergeCell ref="G13:H13"/>
    <mergeCell ref="A14:F14"/>
    <mergeCell ref="G14:H14"/>
    <mergeCell ref="A15:F15"/>
    <mergeCell ref="G15:H15"/>
    <mergeCell ref="A18:H18"/>
    <mergeCell ref="A19:A20"/>
    <mergeCell ref="B19:B20"/>
    <mergeCell ref="A28:F28"/>
    <mergeCell ref="G28:H28"/>
    <mergeCell ref="A30:F30"/>
    <mergeCell ref="G30:H30"/>
    <mergeCell ref="A31:F31"/>
    <mergeCell ref="G31:H31"/>
    <mergeCell ref="A32:F32"/>
    <mergeCell ref="G32:H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Normal="100" workbookViewId="0">
      <selection sqref="A1:F1"/>
    </sheetView>
  </sheetViews>
  <sheetFormatPr defaultColWidth="9.09765625" defaultRowHeight="14" x14ac:dyDescent="0.3"/>
  <cols>
    <col min="1" max="1" width="43.69921875" style="3" customWidth="1"/>
    <col min="2" max="8" width="8" style="3" customWidth="1"/>
    <col min="9" max="16384" width="9.09765625" style="3"/>
  </cols>
  <sheetData>
    <row r="1" spans="1:8" ht="14.5" thickBot="1" x14ac:dyDescent="0.35">
      <c r="A1" s="284" t="s">
        <v>370</v>
      </c>
      <c r="B1" s="284"/>
      <c r="C1" s="284"/>
      <c r="D1" s="284"/>
      <c r="E1" s="284"/>
      <c r="F1" s="284"/>
      <c r="G1" s="224"/>
      <c r="H1" s="225"/>
    </row>
    <row r="2" spans="1:8" ht="14.5" thickBot="1" x14ac:dyDescent="0.35">
      <c r="A2" s="50"/>
      <c r="B2" s="51" t="s">
        <v>4</v>
      </c>
      <c r="C2" s="63">
        <v>2022</v>
      </c>
      <c r="D2" s="63">
        <v>2023</v>
      </c>
      <c r="E2" s="63">
        <v>2024</v>
      </c>
      <c r="F2" s="63">
        <v>2025</v>
      </c>
      <c r="G2" s="63">
        <v>2026</v>
      </c>
      <c r="H2" s="18"/>
    </row>
    <row r="3" spans="1:8" x14ac:dyDescent="0.3">
      <c r="A3" s="226" t="s">
        <v>371</v>
      </c>
      <c r="B3" s="227" t="s">
        <v>294</v>
      </c>
      <c r="C3" s="119">
        <f>SUM(C5:C7)</f>
        <v>-5.8075786730717409</v>
      </c>
      <c r="D3" s="119">
        <f t="shared" ref="D3:G3" si="0">SUM(D5:D7)</f>
        <v>-5.0573620959061909</v>
      </c>
      <c r="E3" s="119">
        <f t="shared" si="0"/>
        <v>-4.5111175745491261</v>
      </c>
      <c r="F3" s="119">
        <f t="shared" si="0"/>
        <v>-3.8343691878960398</v>
      </c>
      <c r="G3" s="119">
        <f t="shared" si="0"/>
        <v>-2.9728059825542683</v>
      </c>
      <c r="H3" s="48"/>
    </row>
    <row r="4" spans="1:8" x14ac:dyDescent="0.3">
      <c r="A4" s="107" t="s">
        <v>372</v>
      </c>
      <c r="B4" s="34"/>
      <c r="C4" s="34"/>
      <c r="D4" s="34"/>
      <c r="E4" s="34"/>
      <c r="F4" s="34"/>
      <c r="G4" s="34"/>
      <c r="H4" s="34"/>
    </row>
    <row r="5" spans="1:8" x14ac:dyDescent="0.3">
      <c r="A5" s="107" t="s">
        <v>407</v>
      </c>
      <c r="B5" s="34"/>
      <c r="C5" s="35">
        <v>-6.2000634629184042</v>
      </c>
      <c r="D5" s="35">
        <v>-8.1577521734023062</v>
      </c>
      <c r="E5" s="35">
        <v>-7.3761631489762243</v>
      </c>
      <c r="F5" s="35">
        <v>-6.2954650862168187</v>
      </c>
      <c r="G5" s="35">
        <v>-4.7425327762104574</v>
      </c>
      <c r="H5" s="35"/>
    </row>
    <row r="6" spans="1:8" x14ac:dyDescent="0.3">
      <c r="A6" s="108" t="s">
        <v>408</v>
      </c>
      <c r="B6" s="34"/>
      <c r="C6" s="35">
        <v>-0.71881105248759924</v>
      </c>
      <c r="D6" s="35">
        <v>1.797608886148945</v>
      </c>
      <c r="E6" s="35">
        <v>1.5622643830799274</v>
      </c>
      <c r="F6" s="35">
        <v>1.1583147069736084</v>
      </c>
      <c r="G6" s="35">
        <v>0.46694560230901883</v>
      </c>
      <c r="H6" s="35"/>
    </row>
    <row r="7" spans="1:8" x14ac:dyDescent="0.3">
      <c r="A7" s="107" t="s">
        <v>409</v>
      </c>
      <c r="B7" s="34"/>
      <c r="C7" s="35">
        <v>1.1112958423342623</v>
      </c>
      <c r="D7" s="35">
        <v>1.3027811913471705</v>
      </c>
      <c r="E7" s="35">
        <v>1.3027811913471707</v>
      </c>
      <c r="F7" s="35">
        <v>1.3027811913471707</v>
      </c>
      <c r="G7" s="35">
        <v>1.3027811913471707</v>
      </c>
      <c r="H7" s="35"/>
    </row>
    <row r="8" spans="1:8" x14ac:dyDescent="0.3">
      <c r="A8" s="108" t="s">
        <v>373</v>
      </c>
      <c r="B8" s="34" t="s">
        <v>294</v>
      </c>
      <c r="C8" s="33">
        <f>'Tab 2a'!D5</f>
        <v>-2.0371563219062203</v>
      </c>
      <c r="D8" s="33">
        <f>'Tab 2a'!E5</f>
        <v>-6.2971197561965244</v>
      </c>
      <c r="E8" s="33">
        <f>'Tab 2a'!F5</f>
        <v>-4.74</v>
      </c>
      <c r="F8" s="33">
        <f>'Tab 2a'!G5</f>
        <v>-5.15</v>
      </c>
      <c r="G8" s="33">
        <f>'Tab 2a'!H5</f>
        <v>-4.93</v>
      </c>
      <c r="H8" s="33"/>
    </row>
    <row r="9" spans="1:8" ht="23.5" x14ac:dyDescent="0.3">
      <c r="A9" s="107" t="s">
        <v>572</v>
      </c>
      <c r="B9" s="34" t="s">
        <v>20</v>
      </c>
      <c r="C9" s="33">
        <v>-2.0371563219062203</v>
      </c>
      <c r="D9" s="33">
        <v>-6.2969999999999997</v>
      </c>
      <c r="E9" s="33">
        <v>-3.9</v>
      </c>
      <c r="F9" s="33">
        <v>-3.2</v>
      </c>
      <c r="G9" s="33">
        <v>-2.2000000000000002</v>
      </c>
      <c r="H9" s="33"/>
    </row>
    <row r="10" spans="1:8" ht="14.5" thickBot="1" x14ac:dyDescent="0.35">
      <c r="A10" s="109" t="s">
        <v>374</v>
      </c>
      <c r="B10" s="110"/>
      <c r="C10" s="111"/>
      <c r="D10" s="111"/>
      <c r="E10" s="111"/>
      <c r="F10" s="111"/>
      <c r="G10" s="111"/>
      <c r="H10" s="49"/>
    </row>
    <row r="11" spans="1:8" x14ac:dyDescent="0.3">
      <c r="A11" s="295"/>
      <c r="B11" s="295"/>
      <c r="C11" s="295"/>
      <c r="D11" s="295"/>
      <c r="F11" s="228" t="s">
        <v>0</v>
      </c>
      <c r="G11" s="228"/>
    </row>
    <row r="12" spans="1:8" x14ac:dyDescent="0.3">
      <c r="A12" s="47"/>
    </row>
    <row r="13" spans="1:8" ht="14.5" thickBot="1" x14ac:dyDescent="0.35">
      <c r="A13" s="284" t="s">
        <v>375</v>
      </c>
      <c r="B13" s="284"/>
      <c r="C13" s="284"/>
      <c r="D13" s="284"/>
      <c r="E13" s="284"/>
      <c r="F13" s="284"/>
      <c r="G13" s="225"/>
      <c r="H13" s="225"/>
    </row>
    <row r="14" spans="1:8" ht="14.5" thickBot="1" x14ac:dyDescent="0.35">
      <c r="A14" s="206"/>
      <c r="B14" s="208" t="s">
        <v>159</v>
      </c>
      <c r="C14" s="18">
        <f>C2</f>
        <v>2022</v>
      </c>
      <c r="D14" s="18">
        <f>D2</f>
        <v>2023</v>
      </c>
      <c r="E14" s="18">
        <f>E2</f>
        <v>2024</v>
      </c>
      <c r="F14" s="18">
        <f>F2</f>
        <v>2025</v>
      </c>
      <c r="G14" s="52">
        <f>G2</f>
        <v>2026</v>
      </c>
      <c r="H14" s="18"/>
    </row>
    <row r="15" spans="1:8" x14ac:dyDescent="0.3">
      <c r="A15" s="226" t="s">
        <v>376</v>
      </c>
      <c r="B15" s="227" t="s">
        <v>294</v>
      </c>
      <c r="C15" s="119">
        <f>C19+C18+C17</f>
        <v>-5.8075786730717409</v>
      </c>
      <c r="D15" s="119">
        <f>D19+D18+D17</f>
        <v>-5.0573620959061909</v>
      </c>
      <c r="E15" s="119">
        <f>E19+E18+E17</f>
        <v>-4.5111175745491261</v>
      </c>
      <c r="F15" s="119">
        <f>F19+F18+F17</f>
        <v>-3.8343691878960398</v>
      </c>
      <c r="G15" s="119">
        <f>G19+G18+G17</f>
        <v>-2.9728059825542679</v>
      </c>
      <c r="H15" s="48"/>
    </row>
    <row r="16" spans="1:8" x14ac:dyDescent="0.3">
      <c r="A16" s="107" t="s">
        <v>377</v>
      </c>
      <c r="B16" s="34"/>
      <c r="C16" s="34"/>
      <c r="D16" s="34"/>
      <c r="E16" s="34"/>
      <c r="F16" s="34"/>
      <c r="G16" s="34"/>
      <c r="H16" s="34"/>
    </row>
    <row r="17" spans="1:8" x14ac:dyDescent="0.3">
      <c r="A17" s="107" t="s">
        <v>378</v>
      </c>
      <c r="B17" s="34"/>
      <c r="C17" s="35">
        <f>C5</f>
        <v>-6.2000634629184042</v>
      </c>
      <c r="D17" s="35">
        <f>D5</f>
        <v>-8.1577521734023062</v>
      </c>
      <c r="E17" s="35">
        <f>E5</f>
        <v>-7.3761631489762243</v>
      </c>
      <c r="F17" s="35">
        <f>F5</f>
        <v>-6.2954650862168187</v>
      </c>
      <c r="G17" s="35">
        <f>G5</f>
        <v>-4.7425327762104574</v>
      </c>
      <c r="H17" s="35"/>
    </row>
    <row r="18" spans="1:8" x14ac:dyDescent="0.3">
      <c r="A18" s="108" t="s">
        <v>379</v>
      </c>
      <c r="B18" s="34"/>
      <c r="C18" s="35">
        <f t="shared" ref="C18:F19" si="1">C6</f>
        <v>-0.71881105248759924</v>
      </c>
      <c r="D18" s="35">
        <f t="shared" si="1"/>
        <v>1.797608886148945</v>
      </c>
      <c r="E18" s="35">
        <f t="shared" si="1"/>
        <v>1.5622643830799274</v>
      </c>
      <c r="F18" s="35">
        <f t="shared" si="1"/>
        <v>1.1583147069736084</v>
      </c>
      <c r="G18" s="35">
        <f>G6</f>
        <v>0.46694560230901883</v>
      </c>
      <c r="H18" s="35"/>
    </row>
    <row r="19" spans="1:8" x14ac:dyDescent="0.3">
      <c r="A19" s="107" t="s">
        <v>380</v>
      </c>
      <c r="B19" s="34"/>
      <c r="C19" s="35">
        <f t="shared" si="1"/>
        <v>1.1112958423342623</v>
      </c>
      <c r="D19" s="35">
        <f t="shared" si="1"/>
        <v>1.3027811913471705</v>
      </c>
      <c r="E19" s="35">
        <f t="shared" si="1"/>
        <v>1.3027811913471707</v>
      </c>
      <c r="F19" s="35">
        <f t="shared" si="1"/>
        <v>1.3027811913471707</v>
      </c>
      <c r="G19" s="35">
        <f>G7</f>
        <v>1.3027811913471707</v>
      </c>
      <c r="H19" s="35"/>
    </row>
    <row r="20" spans="1:8" x14ac:dyDescent="0.3">
      <c r="A20" s="108" t="s">
        <v>381</v>
      </c>
      <c r="B20" s="34" t="s">
        <v>294</v>
      </c>
      <c r="C20" s="33">
        <f>C8</f>
        <v>-2.0371563219062203</v>
      </c>
      <c r="D20" s="33">
        <f t="shared" ref="D20:G20" si="2">D8</f>
        <v>-6.2971197561965244</v>
      </c>
      <c r="E20" s="33">
        <f t="shared" si="2"/>
        <v>-4.74</v>
      </c>
      <c r="F20" s="33">
        <f t="shared" si="2"/>
        <v>-5.15</v>
      </c>
      <c r="G20" s="33">
        <f t="shared" si="2"/>
        <v>-4.93</v>
      </c>
      <c r="H20" s="33"/>
    </row>
    <row r="21" spans="1:8" ht="23.5" x14ac:dyDescent="0.3">
      <c r="A21" s="107" t="s">
        <v>404</v>
      </c>
      <c r="B21" s="34" t="s">
        <v>20</v>
      </c>
      <c r="C21" s="35">
        <f>C9</f>
        <v>-2.0371563219062203</v>
      </c>
      <c r="D21" s="35">
        <f>D9</f>
        <v>-6.2969999999999997</v>
      </c>
      <c r="E21" s="35">
        <f>E9</f>
        <v>-3.9</v>
      </c>
      <c r="F21" s="35">
        <f>F9</f>
        <v>-3.2</v>
      </c>
      <c r="G21" s="35">
        <f>G9</f>
        <v>-2.2000000000000002</v>
      </c>
      <c r="H21" s="35"/>
    </row>
    <row r="22" spans="1:8" ht="14.5" thickBot="1" x14ac:dyDescent="0.35">
      <c r="A22" s="109" t="s">
        <v>382</v>
      </c>
      <c r="B22" s="110"/>
      <c r="C22" s="110"/>
      <c r="D22" s="110"/>
      <c r="E22" s="110"/>
      <c r="F22" s="110"/>
      <c r="G22" s="229"/>
      <c r="H22" s="229"/>
    </row>
    <row r="23" spans="1:8" x14ac:dyDescent="0.3">
      <c r="A23" s="295"/>
      <c r="B23" s="295"/>
      <c r="C23" s="295"/>
      <c r="D23" s="295"/>
      <c r="F23" s="228" t="s">
        <v>143</v>
      </c>
      <c r="G23" s="228"/>
    </row>
  </sheetData>
  <mergeCells count="4">
    <mergeCell ref="A1:F1"/>
    <mergeCell ref="A11:D11"/>
    <mergeCell ref="A13:F13"/>
    <mergeCell ref="A23:D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M99"/>
  <sheetViews>
    <sheetView showGridLines="0" zoomScaleNormal="100" workbookViewId="0">
      <selection sqref="A1:H1"/>
    </sheetView>
  </sheetViews>
  <sheetFormatPr defaultColWidth="9.09765625" defaultRowHeight="14" x14ac:dyDescent="0.3"/>
  <cols>
    <col min="1" max="1" width="36.59765625" style="3" customWidth="1"/>
    <col min="2" max="2" width="12.09765625" style="3" customWidth="1"/>
    <col min="3" max="8" width="7.69921875" style="3" customWidth="1"/>
    <col min="9" max="9" width="4.3984375" style="89" customWidth="1"/>
    <col min="10" max="10" width="14.09765625" style="3" customWidth="1"/>
    <col min="11" max="11" width="11.69921875" style="3" bestFit="1" customWidth="1"/>
    <col min="12" max="16384" width="9.09765625" style="3"/>
  </cols>
  <sheetData>
    <row r="1" spans="1:10" ht="14.5" thickBot="1" x14ac:dyDescent="0.35">
      <c r="A1" s="300" t="s">
        <v>546</v>
      </c>
      <c r="B1" s="300"/>
      <c r="C1" s="300"/>
      <c r="D1" s="300"/>
      <c r="E1" s="300"/>
      <c r="F1" s="300"/>
      <c r="G1" s="300"/>
      <c r="H1" s="300"/>
    </row>
    <row r="2" spans="1:10" x14ac:dyDescent="0.3">
      <c r="A2" s="12"/>
      <c r="B2" s="15" t="s">
        <v>4</v>
      </c>
      <c r="C2" s="14">
        <v>2022</v>
      </c>
      <c r="D2" s="14">
        <v>2022</v>
      </c>
      <c r="E2" s="14">
        <v>2023</v>
      </c>
      <c r="F2" s="14">
        <v>2024</v>
      </c>
      <c r="G2" s="14">
        <v>2025</v>
      </c>
      <c r="H2" s="14">
        <v>2026</v>
      </c>
    </row>
    <row r="3" spans="1:10" ht="15" customHeight="1" x14ac:dyDescent="0.3">
      <c r="A3" s="9"/>
      <c r="B3" s="10"/>
      <c r="C3" s="11" t="s">
        <v>134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</row>
    <row r="4" spans="1:10" ht="15" customHeight="1" x14ac:dyDescent="0.3">
      <c r="A4" s="301" t="s">
        <v>298</v>
      </c>
      <c r="B4" s="301"/>
      <c r="C4" s="301"/>
      <c r="D4" s="301"/>
      <c r="E4" s="301"/>
      <c r="F4" s="301"/>
      <c r="G4" s="301"/>
      <c r="H4" s="302"/>
    </row>
    <row r="5" spans="1:10" ht="15" customHeight="1" x14ac:dyDescent="0.3">
      <c r="A5" s="125" t="s">
        <v>5</v>
      </c>
      <c r="B5" s="126" t="s">
        <v>6</v>
      </c>
      <c r="C5" s="127">
        <f>'[45]MMF+OS'!$S$91</f>
        <v>-2233.7809999999881</v>
      </c>
      <c r="D5" s="128">
        <f>'[45]MMF+OS'!S93</f>
        <v>-2.0371563219062203</v>
      </c>
      <c r="E5" s="128">
        <f>'[45]MMF+OS'!T93</f>
        <v>-6.2971197561965244</v>
      </c>
      <c r="F5" s="128">
        <f>[45]SS_EK!O14</f>
        <v>-4.74</v>
      </c>
      <c r="G5" s="128">
        <f>[45]SS_EK!P14</f>
        <v>-5.15</v>
      </c>
      <c r="H5" s="128">
        <f>[45]SS_EK!Q14</f>
        <v>-4.93</v>
      </c>
      <c r="J5" s="230"/>
    </row>
    <row r="6" spans="1:10" ht="15" customHeight="1" x14ac:dyDescent="0.3">
      <c r="A6" s="125" t="s">
        <v>7</v>
      </c>
      <c r="B6" s="127" t="s">
        <v>8</v>
      </c>
      <c r="C6" s="127">
        <f>'[46]Table 1'!$H$11</f>
        <v>-1950.962</v>
      </c>
      <c r="D6" s="128">
        <f>'[46]Table 1'!$H$11/'[46]Table 1'!$H$35*100</f>
        <v>-1.7792319713073146</v>
      </c>
      <c r="E6" s="128">
        <f>[47]OS_2023!$F$262/'[45]MMF+OS'!$T$94/10</f>
        <v>-6.061435413965552</v>
      </c>
      <c r="F6" s="128">
        <f>([47]RVS_2024_2026!$F$655)/'[45]MMF+OS'!$U$94/10</f>
        <v>-4.8022945924237082</v>
      </c>
      <c r="G6" s="128">
        <f>([47]RVS_2024_2026!$F$720)/'[45]MMF+OS'!$V$94/10</f>
        <v>-5.2926047322162315</v>
      </c>
      <c r="H6" s="128">
        <f>([47]RVS_2024_2026!$F$785/'[45]MMF+OS'!$W$94/10)</f>
        <v>-5.5518895154788499</v>
      </c>
      <c r="I6" s="89" t="s">
        <v>544</v>
      </c>
    </row>
    <row r="7" spans="1:10" ht="15" customHeight="1" x14ac:dyDescent="0.3">
      <c r="A7" s="125" t="s">
        <v>9</v>
      </c>
      <c r="B7" s="127" t="s">
        <v>10</v>
      </c>
      <c r="C7" s="127"/>
      <c r="D7" s="129"/>
      <c r="E7" s="129"/>
      <c r="F7" s="129"/>
      <c r="G7" s="129"/>
      <c r="H7" s="128"/>
    </row>
    <row r="8" spans="1:10" ht="15" customHeight="1" x14ac:dyDescent="0.3">
      <c r="A8" s="125" t="s">
        <v>11</v>
      </c>
      <c r="B8" s="127" t="s">
        <v>12</v>
      </c>
      <c r="C8" s="127">
        <f>'[46]Table 1'!$H$13</f>
        <v>-419.49999999999977</v>
      </c>
      <c r="D8" s="128">
        <f>'[46]Table 1'!$H$13/'[46]Table 1'!$H$35*100</f>
        <v>-0.38257424386708616</v>
      </c>
      <c r="E8" s="128">
        <f>[47]OS_2023!$F$263/[47]ESA_2010_GG_2023_2026!$E$91/10</f>
        <v>-0.12544292409445601</v>
      </c>
      <c r="F8" s="128">
        <f>([47]RVS_2024_2026!$F$656/'[45]MMF+OS'!$U$94/10)</f>
        <v>-0.22925817877680732</v>
      </c>
      <c r="G8" s="128">
        <f>([47]RVS_2024_2026!$F$721/'[45]MMF+OS'!$U$94/10)</f>
        <v>-0.26159675802814913</v>
      </c>
      <c r="H8" s="128">
        <f>([47]RVS_2024_2026!$F$786/'[45]MMF+OS'!$U$94/10)</f>
        <v>-6.1236171704906625E-2</v>
      </c>
    </row>
    <row r="9" spans="1:10" ht="15" customHeight="1" x14ac:dyDescent="0.3">
      <c r="A9" s="125" t="s">
        <v>13</v>
      </c>
      <c r="B9" s="127" t="s">
        <v>14</v>
      </c>
      <c r="C9" s="127">
        <f>'[46]Table 1'!$H$14</f>
        <v>136.68100000000004</v>
      </c>
      <c r="D9" s="128">
        <f>'[46]Table 1'!$H$14/'[46]Table 1'!$H$35*100</f>
        <v>0.12464989326816983</v>
      </c>
      <c r="E9" s="128">
        <f>[47]OS_2023!$F$264/[47]ESA_2010_GG_2023_2026!$E$91/10</f>
        <v>-0.11436187739713295</v>
      </c>
      <c r="F9" s="128">
        <f>([47]RVS_2024_2026!$F$657/'[45]MMF+OS'!$U$94/10)</f>
        <v>0.29111573709964245</v>
      </c>
      <c r="G9" s="128">
        <f>([47]RVS_2024_2026!$F$722/'[45]MMF+OS'!$U$94/10)</f>
        <v>0.40549759559682769</v>
      </c>
      <c r="H9" s="128">
        <f>([47]RVS_2024_2026!$F$787/'[45]MMF+OS'!$U$94/10)</f>
        <v>0.73185794560459039</v>
      </c>
    </row>
    <row r="10" spans="1:10" ht="15" customHeight="1" x14ac:dyDescent="0.3">
      <c r="A10" s="301" t="s">
        <v>15</v>
      </c>
      <c r="B10" s="301"/>
      <c r="C10" s="301"/>
      <c r="D10" s="301"/>
      <c r="E10" s="301"/>
      <c r="F10" s="301"/>
      <c r="G10" s="301"/>
      <c r="H10" s="302"/>
    </row>
    <row r="11" spans="1:10" ht="15" customHeight="1" x14ac:dyDescent="0.3">
      <c r="A11" s="130" t="s">
        <v>16</v>
      </c>
      <c r="B11" s="127" t="s">
        <v>17</v>
      </c>
      <c r="C11" s="127">
        <f>C25</f>
        <v>44126.303000000007</v>
      </c>
      <c r="D11" s="129">
        <f t="shared" ref="D11:H11" si="0">D25</f>
        <v>40.242162109356251</v>
      </c>
      <c r="E11" s="129">
        <f t="shared" si="0"/>
        <v>42.41889403120436</v>
      </c>
      <c r="F11" s="129">
        <f t="shared" si="0"/>
        <v>39.414646616801697</v>
      </c>
      <c r="G11" s="129">
        <f t="shared" si="0"/>
        <v>38.896082464771908</v>
      </c>
      <c r="H11" s="129">
        <f t="shared" si="0"/>
        <v>38.594938345299433</v>
      </c>
      <c r="I11" s="89" t="s">
        <v>542</v>
      </c>
    </row>
    <row r="12" spans="1:10" ht="15" customHeight="1" x14ac:dyDescent="0.3">
      <c r="A12" s="130" t="s">
        <v>18</v>
      </c>
      <c r="B12" s="127" t="s">
        <v>190</v>
      </c>
      <c r="C12" s="127">
        <f>C40</f>
        <v>46360.083999999995</v>
      </c>
      <c r="D12" s="129">
        <f t="shared" ref="D12:H12" si="1">D40</f>
        <v>42.279318431262475</v>
      </c>
      <c r="E12" s="129">
        <f t="shared" si="1"/>
        <v>48.716013787400883</v>
      </c>
      <c r="F12" s="129">
        <f t="shared" si="1"/>
        <v>44.149953707244784</v>
      </c>
      <c r="G12" s="129">
        <f t="shared" si="1"/>
        <v>44.047026734386925</v>
      </c>
      <c r="H12" s="129">
        <f t="shared" si="1"/>
        <v>43.529070866690674</v>
      </c>
      <c r="I12" s="89" t="s">
        <v>542</v>
      </c>
    </row>
    <row r="13" spans="1:10" ht="15" customHeight="1" x14ac:dyDescent="0.3">
      <c r="A13" s="130" t="s">
        <v>401</v>
      </c>
      <c r="B13" s="127" t="s">
        <v>294</v>
      </c>
      <c r="C13" s="127">
        <f>C11-C12</f>
        <v>-2233.7809999999881</v>
      </c>
      <c r="D13" s="129">
        <f t="shared" ref="D13:H13" si="2">D11-D12</f>
        <v>-2.0371563219062239</v>
      </c>
      <c r="E13" s="129">
        <f t="shared" si="2"/>
        <v>-6.2971197561965226</v>
      </c>
      <c r="F13" s="129">
        <f t="shared" si="2"/>
        <v>-4.7353070904430865</v>
      </c>
      <c r="G13" s="129">
        <f t="shared" si="2"/>
        <v>-5.1509442696150174</v>
      </c>
      <c r="H13" s="129">
        <f t="shared" si="2"/>
        <v>-4.9341325213912413</v>
      </c>
    </row>
    <row r="14" spans="1:10" ht="15" customHeight="1" x14ac:dyDescent="0.3">
      <c r="A14" s="130" t="s">
        <v>21</v>
      </c>
      <c r="B14" s="127" t="s">
        <v>68</v>
      </c>
      <c r="C14" s="127">
        <f>'[45]MMF+OS'!$S$62</f>
        <v>1131.8219999999999</v>
      </c>
      <c r="D14" s="129">
        <f>'[45]MMF+OS'!S62/'[45]MMF+OS'!S94*100</f>
        <v>1.0321953416975767</v>
      </c>
      <c r="E14" s="129">
        <f>'[45]MMF+OS'!T62/'[45]MMF+OS'!T94*100</f>
        <v>0.95307984767312237</v>
      </c>
      <c r="F14" s="129">
        <f>'[45]MMF+OS'!U62/'[45]MMF+OS'!U94*100</f>
        <v>1.2112351396172334</v>
      </c>
      <c r="G14" s="129">
        <f>'[45]MMF+OS'!V62/'[45]MMF+OS'!V94*100</f>
        <v>1.3530517303173242</v>
      </c>
      <c r="H14" s="129">
        <f>'[45]MMF+OS'!W62/'[45]MMF+OS'!W94*100</f>
        <v>1.5199155766307029</v>
      </c>
    </row>
    <row r="15" spans="1:10" ht="15" customHeight="1" x14ac:dyDescent="0.3">
      <c r="A15" s="130" t="s">
        <v>23</v>
      </c>
      <c r="B15" s="131" t="s">
        <v>24</v>
      </c>
      <c r="C15" s="127">
        <f>C13+C14</f>
        <v>-1101.9589999999882</v>
      </c>
      <c r="D15" s="128">
        <f t="shared" ref="D15:H15" si="3">D13+D14</f>
        <v>-1.0049609802086472</v>
      </c>
      <c r="E15" s="128">
        <f t="shared" si="3"/>
        <v>-5.3440399085234001</v>
      </c>
      <c r="F15" s="128">
        <f t="shared" si="3"/>
        <v>-3.5240719508258529</v>
      </c>
      <c r="G15" s="128">
        <f t="shared" si="3"/>
        <v>-3.7978925392976932</v>
      </c>
      <c r="H15" s="128">
        <f t="shared" si="3"/>
        <v>-3.4142169447605384</v>
      </c>
    </row>
    <row r="16" spans="1:10" ht="15" customHeight="1" x14ac:dyDescent="0.3">
      <c r="A16" s="130" t="s">
        <v>25</v>
      </c>
      <c r="B16" s="131" t="s">
        <v>26</v>
      </c>
      <c r="C16" s="127">
        <f>E16*'[45]MMF+OS'!$S$94/100</f>
        <v>-1668.0772763142345</v>
      </c>
      <c r="D16" s="129">
        <f>[45]SS_EK!M6</f>
        <v>-0.86467980276859224</v>
      </c>
      <c r="E16" s="129">
        <f>[45]SS_EK!N6</f>
        <v>-1.5212476822354879</v>
      </c>
      <c r="F16" s="129">
        <f>[45]SS_EK!O6</f>
        <v>0</v>
      </c>
      <c r="G16" s="129">
        <f>[45]SS_EK!P6</f>
        <v>0</v>
      </c>
      <c r="H16" s="129">
        <f>[45]SS_EK!Q6</f>
        <v>0</v>
      </c>
    </row>
    <row r="17" spans="1:13" ht="15" customHeight="1" x14ac:dyDescent="0.3">
      <c r="A17" s="301" t="s">
        <v>27</v>
      </c>
      <c r="B17" s="301"/>
      <c r="C17" s="301"/>
      <c r="D17" s="301"/>
      <c r="E17" s="301"/>
      <c r="F17" s="301"/>
      <c r="G17" s="301"/>
      <c r="H17" s="302"/>
    </row>
    <row r="18" spans="1:13" ht="15" customHeight="1" x14ac:dyDescent="0.3">
      <c r="A18" s="132" t="s">
        <v>281</v>
      </c>
      <c r="B18" s="137"/>
      <c r="C18" s="124">
        <f>C19+C20</f>
        <v>21842.424999999999</v>
      </c>
      <c r="D18" s="129">
        <f t="shared" ref="D18:H18" si="4">D19+D20</f>
        <v>19.919783620020368</v>
      </c>
      <c r="E18" s="129">
        <f t="shared" si="4"/>
        <v>20.01158918224743</v>
      </c>
      <c r="F18" s="129">
        <f t="shared" si="4"/>
        <v>19.35567999837113</v>
      </c>
      <c r="G18" s="129">
        <f t="shared" si="4"/>
        <v>18.926033682739643</v>
      </c>
      <c r="H18" s="129">
        <f t="shared" si="4"/>
        <v>18.610592988048921</v>
      </c>
      <c r="I18" s="89" t="s">
        <v>542</v>
      </c>
    </row>
    <row r="19" spans="1:13" ht="15" customHeight="1" x14ac:dyDescent="0.3">
      <c r="A19" s="130" t="s">
        <v>28</v>
      </c>
      <c r="B19" s="127" t="s">
        <v>29</v>
      </c>
      <c r="C19" s="124">
        <f>'[48]MMF+OS'!$S$9</f>
        <v>13000.927</v>
      </c>
      <c r="D19" s="129">
        <f>'[48]MMF+OS'!S$9/'[48]MMF+OS'!S$94*100</f>
        <v>11.856543066975417</v>
      </c>
      <c r="E19" s="129">
        <f>'[48]MMF+OS'!T$9/'[48]MMF+OS'!T$94*100</f>
        <v>12.242457273922664</v>
      </c>
      <c r="F19" s="129">
        <f>'[48]MMF+OS'!U$9/'[48]MMF+OS'!U$94*100</f>
        <v>11.776126533604957</v>
      </c>
      <c r="G19" s="129">
        <f>'[48]MMF+OS'!V$9/'[48]MMF+OS'!V$94*100</f>
        <v>11.413248924940904</v>
      </c>
      <c r="H19" s="129">
        <f>'[48]MMF+OS'!W$9/'[48]MMF+OS'!W$94*100</f>
        <v>11.132421827077257</v>
      </c>
      <c r="I19" s="89" t="s">
        <v>542</v>
      </c>
      <c r="J19" s="156"/>
      <c r="K19" s="156"/>
      <c r="L19" s="156"/>
      <c r="M19" s="156"/>
    </row>
    <row r="20" spans="1:13" ht="15" customHeight="1" x14ac:dyDescent="0.3">
      <c r="A20" s="130" t="s">
        <v>30</v>
      </c>
      <c r="B20" s="127" t="s">
        <v>31</v>
      </c>
      <c r="C20" s="124">
        <f>'[48]MMF+OS'!$S$18</f>
        <v>8841.4979999999996</v>
      </c>
      <c r="D20" s="129">
        <f>'[48]MMF+OS'!S$18/'[48]MMF+OS'!S$94*100</f>
        <v>8.0632405530449489</v>
      </c>
      <c r="E20" s="129">
        <f>'[48]MMF+OS'!T$18/'[48]MMF+OS'!T$94*100</f>
        <v>7.7691319083247654</v>
      </c>
      <c r="F20" s="129">
        <f>'[48]MMF+OS'!U$18/'[48]MMF+OS'!U$94*100</f>
        <v>7.5795534647661738</v>
      </c>
      <c r="G20" s="129">
        <f>'[48]MMF+OS'!V$18/'[48]MMF+OS'!V$94*100</f>
        <v>7.5127847577987374</v>
      </c>
      <c r="H20" s="129">
        <f>'[48]MMF+OS'!W$18/'[48]MMF+OS'!W$94*100</f>
        <v>7.4781711609716641</v>
      </c>
    </row>
    <row r="21" spans="1:13" ht="15" customHeight="1" x14ac:dyDescent="0.3">
      <c r="A21" s="130" t="s">
        <v>32</v>
      </c>
      <c r="B21" s="127" t="s">
        <v>33</v>
      </c>
      <c r="C21" s="124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</row>
    <row r="22" spans="1:13" ht="15" customHeight="1" x14ac:dyDescent="0.3">
      <c r="A22" s="130" t="s">
        <v>34</v>
      </c>
      <c r="B22" s="127" t="s">
        <v>35</v>
      </c>
      <c r="C22" s="124">
        <f>'[48]MMF+OS'!$S$28</f>
        <v>16388.491999999998</v>
      </c>
      <c r="D22" s="129">
        <f>'[48]MMF+OS'!S$28/'[48]MMF+OS'!S$94*100</f>
        <v>14.945923563818338</v>
      </c>
      <c r="E22" s="129">
        <f>'[48]MMF+OS'!T$28/'[48]MMF+OS'!T$94*100</f>
        <v>15.398777646033388</v>
      </c>
      <c r="F22" s="129">
        <f>'[48]MMF+OS'!U$28/'[48]MMF+OS'!U$94*100</f>
        <v>15.662624370707533</v>
      </c>
      <c r="G22" s="129">
        <f>'[48]MMF+OS'!V$28/'[48]MMF+OS'!V$94*100</f>
        <v>15.616995333847767</v>
      </c>
      <c r="H22" s="129">
        <f>'[48]MMF+OS'!W$28/'[48]MMF+OS'!W$94*100</f>
        <v>15.824069588041153</v>
      </c>
    </row>
    <row r="23" spans="1:13" ht="15" customHeight="1" x14ac:dyDescent="0.3">
      <c r="A23" s="130" t="s">
        <v>36</v>
      </c>
      <c r="B23" s="127" t="s">
        <v>37</v>
      </c>
      <c r="C23" s="124">
        <f>'[48]MMF+OS'!$S$37</f>
        <v>735.20299999999997</v>
      </c>
      <c r="D23" s="129">
        <f>'[48]MMF+OS'!S$37/'[48]MMF+OS'!S$94*100</f>
        <v>0.67048803769681409</v>
      </c>
      <c r="E23" s="129">
        <f>'[48]MMF+OS'!T$37/'[48]MMF+OS'!T$94*100</f>
        <v>0.50979554297073693</v>
      </c>
      <c r="F23" s="129">
        <f>'[48]MMF+OS'!U$37/'[48]MMF+OS'!U$94*100</f>
        <v>0.3969461321405735</v>
      </c>
      <c r="G23" s="129">
        <f>'[48]MMF+OS'!V$37/'[48]MMF+OS'!V$94*100</f>
        <v>0.36603835793196721</v>
      </c>
      <c r="H23" s="129">
        <f>'[48]MMF+OS'!W$37/'[48]MMF+OS'!W$94*100</f>
        <v>0.37947648625198371</v>
      </c>
    </row>
    <row r="24" spans="1:13" ht="15" customHeight="1" x14ac:dyDescent="0.3">
      <c r="A24" s="130" t="s">
        <v>38</v>
      </c>
      <c r="B24" s="131" t="s">
        <v>39</v>
      </c>
      <c r="C24" s="124">
        <f>C25-C22-C18</f>
        <v>5895.3860000000095</v>
      </c>
      <c r="D24" s="129">
        <f t="shared" ref="D24:H24" si="5">D25-D22-D18</f>
        <v>5.3764549255175424</v>
      </c>
      <c r="E24" s="129">
        <f t="shared" si="5"/>
        <v>7.0085272029235419</v>
      </c>
      <c r="F24" s="129">
        <f t="shared" si="5"/>
        <v>4.3963422477230338</v>
      </c>
      <c r="G24" s="129">
        <f t="shared" si="5"/>
        <v>4.3530534481844967</v>
      </c>
      <c r="H24" s="129">
        <f t="shared" si="5"/>
        <v>4.1602757692093562</v>
      </c>
    </row>
    <row r="25" spans="1:13" ht="15" customHeight="1" x14ac:dyDescent="0.3">
      <c r="A25" s="130" t="s">
        <v>40</v>
      </c>
      <c r="B25" s="127" t="s">
        <v>17</v>
      </c>
      <c r="C25" s="124">
        <f>'[48]MMF+OS'!$S$6</f>
        <v>44126.303000000007</v>
      </c>
      <c r="D25" s="129">
        <f>('[48]MMF+OS'!S$6/'[48]MMF+OS'!S$94*100)</f>
        <v>40.242162109356251</v>
      </c>
      <c r="E25" s="129">
        <f>('[48]MMF+OS'!T$6/'[48]MMF+OS'!T$94*100)</f>
        <v>42.41889403120436</v>
      </c>
      <c r="F25" s="129">
        <f>('[48]MMF+OS'!U$6/'[48]MMF+OS'!U$94*100)</f>
        <v>39.414646616801697</v>
      </c>
      <c r="G25" s="129">
        <f>('[48]MMF+OS'!V$6/'[48]MMF+OS'!V$94*100)</f>
        <v>38.896082464771908</v>
      </c>
      <c r="H25" s="129">
        <f>('[48]MMF+OS'!W$6/'[48]MMF+OS'!W$94*100)</f>
        <v>38.594938345299433</v>
      </c>
      <c r="I25" s="89" t="s">
        <v>542</v>
      </c>
    </row>
    <row r="26" spans="1:13" ht="15" customHeight="1" x14ac:dyDescent="0.3">
      <c r="A26" s="138" t="s">
        <v>41</v>
      </c>
      <c r="B26" s="131" t="s">
        <v>42</v>
      </c>
      <c r="C26" s="124">
        <f>C19+C20+C22</f>
        <v>38230.917000000001</v>
      </c>
      <c r="D26" s="231">
        <f t="shared" ref="D26:H26" si="6">D19+D20+D22</f>
        <v>34.865707183838708</v>
      </c>
      <c r="E26" s="231">
        <f t="shared" si="6"/>
        <v>35.410366828280814</v>
      </c>
      <c r="F26" s="231">
        <f t="shared" si="6"/>
        <v>35.018304369078663</v>
      </c>
      <c r="G26" s="231">
        <f t="shared" si="6"/>
        <v>34.543029016587411</v>
      </c>
      <c r="H26" s="231">
        <f t="shared" si="6"/>
        <v>34.434662576090076</v>
      </c>
      <c r="I26" s="89" t="s">
        <v>542</v>
      </c>
    </row>
    <row r="27" spans="1:13" ht="15" customHeight="1" x14ac:dyDescent="0.3">
      <c r="A27" s="301" t="s">
        <v>43</v>
      </c>
      <c r="B27" s="301"/>
      <c r="C27" s="301"/>
      <c r="D27" s="301"/>
      <c r="E27" s="301"/>
      <c r="F27" s="301"/>
      <c r="G27" s="301"/>
      <c r="H27" s="302"/>
    </row>
    <row r="28" spans="1:13" ht="15" customHeight="1" x14ac:dyDescent="0.3">
      <c r="A28" s="130" t="s">
        <v>44</v>
      </c>
      <c r="B28" s="127" t="s">
        <v>45</v>
      </c>
      <c r="C28" s="124">
        <f>C29+C30</f>
        <v>18174.737000000001</v>
      </c>
      <c r="D28" s="129">
        <f t="shared" ref="D28:H28" si="7">D29+D30</f>
        <v>16.574937461878804</v>
      </c>
      <c r="E28" s="129">
        <f t="shared" si="7"/>
        <v>18.568172893375731</v>
      </c>
      <c r="F28" s="129">
        <f t="shared" si="7"/>
        <v>16.010268380399307</v>
      </c>
      <c r="G28" s="129">
        <f t="shared" si="7"/>
        <v>15.430736641995813</v>
      </c>
      <c r="H28" s="129">
        <f t="shared" si="7"/>
        <v>15.074585112464451</v>
      </c>
      <c r="I28" s="89" t="s">
        <v>542</v>
      </c>
    </row>
    <row r="29" spans="1:13" ht="15" customHeight="1" x14ac:dyDescent="0.3">
      <c r="A29" s="130" t="s">
        <v>46</v>
      </c>
      <c r="B29" s="127" t="s">
        <v>47</v>
      </c>
      <c r="C29" s="124">
        <f>'[45]MMF+OS'!S48</f>
        <v>11651.901</v>
      </c>
      <c r="D29" s="129">
        <f>'[45]MMF+OS'!S48/'[45]MMF+OS'!S94*100</f>
        <v>10.626262728698803</v>
      </c>
      <c r="E29" s="129">
        <f>'[45]MMF+OS'!T48/'[45]MMF+OS'!T94*100</f>
        <v>10.356676782421037</v>
      </c>
      <c r="F29" s="129">
        <f>'[45]MMF+OS'!U48/'[45]MMF+OS'!U94*100</f>
        <v>10.276966882084729</v>
      </c>
      <c r="G29" s="129">
        <f>'[45]MMF+OS'!V48/'[45]MMF+OS'!V94*100</f>
        <v>9.8583685825772296</v>
      </c>
      <c r="H29" s="129">
        <f>'[45]MMF+OS'!W48/'[45]MMF+OS'!W94*100</f>
        <v>9.6491119590107015</v>
      </c>
      <c r="I29" s="89" t="s">
        <v>543</v>
      </c>
    </row>
    <row r="30" spans="1:13" ht="15" customHeight="1" x14ac:dyDescent="0.3">
      <c r="A30" s="130" t="s">
        <v>48</v>
      </c>
      <c r="B30" s="127" t="s">
        <v>49</v>
      </c>
      <c r="C30" s="124">
        <f>'[45]MMF+OS'!S51</f>
        <v>6522.8360000000002</v>
      </c>
      <c r="D30" s="129">
        <f>'[45]MMF+OS'!S51/'[45]MMF+OS'!S94*100</f>
        <v>5.9486747331800007</v>
      </c>
      <c r="E30" s="129">
        <f>'[45]MMF+OS'!T51/'[45]MMF+OS'!T94*100</f>
        <v>8.2114961109546947</v>
      </c>
      <c r="F30" s="129">
        <f>'[45]MMF+OS'!U51/'[45]MMF+OS'!U94*100</f>
        <v>5.7333014983145771</v>
      </c>
      <c r="G30" s="129">
        <f>'[45]MMF+OS'!V51/'[45]MMF+OS'!V94*100</f>
        <v>5.5723680594185829</v>
      </c>
      <c r="H30" s="129">
        <f>'[45]MMF+OS'!W51/'[45]MMF+OS'!W94*100</f>
        <v>5.4254731534537495</v>
      </c>
      <c r="I30" s="89" t="s">
        <v>543</v>
      </c>
    </row>
    <row r="31" spans="1:13" ht="15" customHeight="1" x14ac:dyDescent="0.3">
      <c r="A31" s="130" t="s">
        <v>50</v>
      </c>
      <c r="B31" s="127" t="s">
        <v>418</v>
      </c>
      <c r="C31" s="124">
        <f>'[45]MMF+OS'!S64</f>
        <v>19646.054</v>
      </c>
      <c r="D31" s="129">
        <f>'[45]MMF+OS'!S64/'[45]MMF+OS'!S94*100</f>
        <v>17.916744348085693</v>
      </c>
      <c r="E31" s="129">
        <f>'[45]MMF+OS'!T64/'[45]MMF+OS'!T94*100</f>
        <v>19.136898922638306</v>
      </c>
      <c r="F31" s="129">
        <f>'[45]MMF+OS'!U64/'[45]MMF+OS'!U94*100</f>
        <v>19.494091920814771</v>
      </c>
      <c r="G31" s="129">
        <f>'[45]MMF+OS'!V64/'[45]MMF+OS'!V94*100</f>
        <v>19.239476138735341</v>
      </c>
      <c r="H31" s="129">
        <f>'[45]MMF+OS'!W64/'[45]MMF+OS'!W94*100</f>
        <v>19.526131211048909</v>
      </c>
    </row>
    <row r="32" spans="1:13" ht="15" customHeight="1" x14ac:dyDescent="0.3">
      <c r="A32" s="132" t="s">
        <v>51</v>
      </c>
      <c r="B32" s="131" t="s">
        <v>52</v>
      </c>
      <c r="C32" s="124">
        <f>'[45]MMF+OS'!S69</f>
        <v>239.21100000000001</v>
      </c>
      <c r="D32" s="129">
        <f>'[45]MMF+OS'!S69/'[45]MMF+OS'!S94*100</f>
        <v>0.21815486877160814</v>
      </c>
      <c r="E32" s="129">
        <f>'[45]MMF+OS'!T69/'[45]MMF+OS'!T94*100</f>
        <v>0.20882247571454585</v>
      </c>
      <c r="F32" s="129">
        <f>'[45]MMF+OS'!U69/'[45]MMF+OS'!U94*100</f>
        <v>0.20495401948008493</v>
      </c>
      <c r="G32" s="129">
        <f>'[45]MMF+OS'!V69/'[45]MMF+OS'!V94*100</f>
        <v>0.20284138339016095</v>
      </c>
      <c r="H32" s="129">
        <f>'[45]MMF+OS'!W69/'[45]MMF+OS'!W94*100</f>
        <v>0.2115847036582664</v>
      </c>
    </row>
    <row r="33" spans="1:13" x14ac:dyDescent="0.3">
      <c r="A33" s="130" t="s">
        <v>53</v>
      </c>
      <c r="B33" s="133" t="s">
        <v>292</v>
      </c>
      <c r="C33" s="124">
        <f>'[45]MMF+OS'!S80</f>
        <v>3727.837</v>
      </c>
      <c r="D33" s="129">
        <f>'[45]MMF+OS'!S80/'[45]MMF+OS'!S94*100</f>
        <v>3.3997006472818772</v>
      </c>
      <c r="E33" s="129">
        <f>'[45]MMF+OS'!T80/'[45]MMF+OS'!T94*100</f>
        <v>3.9031488657355831</v>
      </c>
      <c r="F33" s="129">
        <f>'[45]MMF+OS'!U80/'[45]MMF+OS'!U94*100</f>
        <v>3.5951529734210736</v>
      </c>
      <c r="G33" s="129">
        <f>'[45]MMF+OS'!V80/'[45]MMF+OS'!V94*100</f>
        <v>3.6160170821795434</v>
      </c>
      <c r="H33" s="129">
        <f>'[45]MMF+OS'!W80/'[45]MMF+OS'!W94*100</f>
        <v>3.6192307598778548</v>
      </c>
    </row>
    <row r="34" spans="1:13" ht="15" customHeight="1" x14ac:dyDescent="0.3">
      <c r="A34" s="130" t="s">
        <v>54</v>
      </c>
      <c r="B34" s="127" t="s">
        <v>55</v>
      </c>
      <c r="C34" s="124">
        <f>C31-C33</f>
        <v>15918.217000000001</v>
      </c>
      <c r="D34" s="232">
        <f t="shared" ref="D34:H34" si="8">D31-D33</f>
        <v>14.517043700803816</v>
      </c>
      <c r="E34" s="232">
        <f t="shared" si="8"/>
        <v>15.233750056902723</v>
      </c>
      <c r="F34" s="232">
        <f t="shared" si="8"/>
        <v>15.898938947393697</v>
      </c>
      <c r="G34" s="232">
        <f t="shared" si="8"/>
        <v>15.623459056555799</v>
      </c>
      <c r="H34" s="232">
        <f t="shared" si="8"/>
        <v>15.906900451171055</v>
      </c>
    </row>
    <row r="35" spans="1:13" ht="15" customHeight="1" x14ac:dyDescent="0.3">
      <c r="A35" s="130" t="s">
        <v>56</v>
      </c>
      <c r="B35" s="127" t="s">
        <v>297</v>
      </c>
      <c r="C35" s="124">
        <f>'[48]MMF+OS'!S$62</f>
        <v>1131.8219999999999</v>
      </c>
      <c r="D35" s="129">
        <f>'[48]MMF+OS'!S$62/'[48]MMF+OS'!S$94*100</f>
        <v>1.0321953416975767</v>
      </c>
      <c r="E35" s="129">
        <f>'[48]MMF+OS'!T$62/'[48]MMF+OS'!T$94*100</f>
        <v>0.95307984767312237</v>
      </c>
      <c r="F35" s="129">
        <f>'[48]MMF+OS'!U$62/'[48]MMF+OS'!U$94*100</f>
        <v>1.2112351396172334</v>
      </c>
      <c r="G35" s="129">
        <f>'[48]MMF+OS'!V$62/'[48]MMF+OS'!V$94*100</f>
        <v>1.3530517303173242</v>
      </c>
      <c r="H35" s="129">
        <f>'[48]MMF+OS'!W$62/'[48]MMF+OS'!W$94*100</f>
        <v>1.5199155766307029</v>
      </c>
    </row>
    <row r="36" spans="1:13" ht="15" customHeight="1" x14ac:dyDescent="0.3">
      <c r="A36" s="130" t="s">
        <v>58</v>
      </c>
      <c r="B36" s="127" t="s">
        <v>59</v>
      </c>
      <c r="C36" s="124">
        <f>'[48]MMF+OS'!S$55</f>
        <v>1196.404</v>
      </c>
      <c r="D36" s="129">
        <f>'[48]MMF+OS'!S$55/'[48]MMF+OS'!S$94*100</f>
        <v>1.091092623741496</v>
      </c>
      <c r="E36" s="129">
        <f>'[48]MMF+OS'!T$55/'[48]MMF+OS'!T$94*100</f>
        <v>1.9504358995159399</v>
      </c>
      <c r="F36" s="129">
        <f>'[48]MMF+OS'!U$55/'[48]MMF+OS'!U$94*100</f>
        <v>0.71756371735231772</v>
      </c>
      <c r="G36" s="129">
        <f>'[48]MMF+OS'!V$55/'[48]MMF+OS'!V$94*100</f>
        <v>0.70370483537753026</v>
      </c>
      <c r="H36" s="129">
        <f>'[48]MMF+OS'!W$55/'[48]MMF+OS'!W$94*100</f>
        <v>0.67718168258995515</v>
      </c>
    </row>
    <row r="37" spans="1:13" ht="15" customHeight="1" x14ac:dyDescent="0.3">
      <c r="A37" s="130" t="s">
        <v>60</v>
      </c>
      <c r="B37" s="127" t="s">
        <v>296</v>
      </c>
      <c r="C37" s="124">
        <f>'[48]MMF+OS'!S$87</f>
        <v>3618.0729999999999</v>
      </c>
      <c r="D37" s="129">
        <f>'[48]MMF+OS'!S$87/'[48]MMF+OS'!S$94*100</f>
        <v>3.2995984320164977</v>
      </c>
      <c r="E37" s="129">
        <f>'[48]MMF+OS'!T$87/'[48]MMF+OS'!T$94*100</f>
        <v>5.0890034239837822</v>
      </c>
      <c r="F37" s="129">
        <f>'[48]MMF+OS'!U$87/'[48]MMF+OS'!U$94*100</f>
        <v>3.9534368662549202</v>
      </c>
      <c r="G37" s="129">
        <f>'[48]MMF+OS'!V$87/'[48]MMF+OS'!V$94*100</f>
        <v>3.7806780498352657</v>
      </c>
      <c r="H37" s="129">
        <f>'[48]MMF+OS'!W$87/'[48]MMF+OS'!W$94*100</f>
        <v>2.9009879993725023</v>
      </c>
    </row>
    <row r="38" spans="1:13" ht="15" customHeight="1" x14ac:dyDescent="0.3">
      <c r="A38" s="132" t="s">
        <v>136</v>
      </c>
      <c r="B38" s="127" t="s">
        <v>139</v>
      </c>
      <c r="C38" s="124">
        <f>'[48]MMF+OS'!S$90</f>
        <v>358.02300000000002</v>
      </c>
      <c r="D38" s="129">
        <f>'[48]MMF+OS'!S$90/'[48]MMF+OS'!S$94*100</f>
        <v>0.32650864961150389</v>
      </c>
      <c r="E38" s="129">
        <f>'[48]MMF+OS'!T$90/'[48]MMF+OS'!T$94*100</f>
        <v>0.53627218829434664</v>
      </c>
      <c r="F38" s="129">
        <f>'[48]MMF+OS'!U$90/'[48]MMF+OS'!U$94*100</f>
        <v>0.14319301747382016</v>
      </c>
      <c r="G38" s="129">
        <f>'[48]MMF+OS'!V$90/'[48]MMF+OS'!V$94*100</f>
        <v>0.17844392721599928</v>
      </c>
      <c r="H38" s="129">
        <f>'[48]MMF+OS'!W$90/'[48]MMF+OS'!W$94*100</f>
        <v>0.21603086539499863</v>
      </c>
    </row>
    <row r="39" spans="1:13" ht="15" customHeight="1" x14ac:dyDescent="0.3">
      <c r="A39" s="130" t="s">
        <v>137</v>
      </c>
      <c r="B39" s="131" t="s">
        <v>62</v>
      </c>
      <c r="C39" s="124">
        <f>C40-C38-C37-C36-C35-C31-C28</f>
        <v>2234.9709999999941</v>
      </c>
      <c r="D39" s="129">
        <f t="shared" ref="D39:H39" si="9">D40-D38-D37-D36-D35-D31-D28</f>
        <v>2.0382415742309021</v>
      </c>
      <c r="E39" s="129">
        <f t="shared" si="9"/>
        <v>2.4821506119196535</v>
      </c>
      <c r="F39" s="129">
        <f t="shared" si="9"/>
        <v>2.6201646653324175</v>
      </c>
      <c r="G39" s="129">
        <f t="shared" si="9"/>
        <v>3.360935410909649</v>
      </c>
      <c r="H39" s="129">
        <f t="shared" si="9"/>
        <v>3.6142384191891566</v>
      </c>
      <c r="I39" s="233"/>
    </row>
    <row r="40" spans="1:13" ht="15" customHeight="1" x14ac:dyDescent="0.3">
      <c r="A40" s="130" t="s">
        <v>138</v>
      </c>
      <c r="B40" s="127" t="s">
        <v>19</v>
      </c>
      <c r="C40" s="124">
        <f>'[48]MMF+OS'!S$45</f>
        <v>46360.083999999995</v>
      </c>
      <c r="D40" s="129">
        <f>('[48]MMF+OS'!S$45)/'[48]MMF+OS'!S$94*100</f>
        <v>42.279318431262475</v>
      </c>
      <c r="E40" s="129">
        <f>('[48]MMF+OS'!T$45)/'[48]MMF+OS'!T$94*100</f>
        <v>48.716013787400883</v>
      </c>
      <c r="F40" s="129">
        <f>('[48]MMF+OS'!U$45)/'[48]MMF+OS'!U$94*100</f>
        <v>44.149953707244784</v>
      </c>
      <c r="G40" s="129">
        <f>('[48]MMF+OS'!V$45)/'[48]MMF+OS'!V$94*100</f>
        <v>44.047026734386925</v>
      </c>
      <c r="H40" s="129">
        <f>('[48]MMF+OS'!W$45)/'[48]MMF+OS'!W$94*100</f>
        <v>43.529070866690674</v>
      </c>
      <c r="I40" s="89" t="s">
        <v>542</v>
      </c>
      <c r="J40" s="156"/>
      <c r="K40" s="156"/>
      <c r="L40" s="156"/>
    </row>
    <row r="41" spans="1:13" ht="15" customHeight="1" x14ac:dyDescent="0.3">
      <c r="A41" s="9" t="s">
        <v>63</v>
      </c>
      <c r="B41" s="141" t="s">
        <v>64</v>
      </c>
      <c r="C41" s="203">
        <v>22602.103999999999</v>
      </c>
      <c r="D41" s="204">
        <f>C41/'[45]MMF+OS'!$S$94*100</f>
        <v>20.612593200489268</v>
      </c>
      <c r="E41" s="204">
        <f>E29+E30+E33+0.64</f>
        <v>23.111321759111316</v>
      </c>
      <c r="F41" s="204">
        <f t="shared" ref="F41:H41" si="10">F29+F30+F33+0.64</f>
        <v>20.24542135382038</v>
      </c>
      <c r="G41" s="204">
        <f t="shared" si="10"/>
        <v>19.686753724175357</v>
      </c>
      <c r="H41" s="204">
        <f t="shared" si="10"/>
        <v>19.333815872342306</v>
      </c>
      <c r="J41" s="3" t="s">
        <v>579</v>
      </c>
    </row>
    <row r="42" spans="1:13" ht="10.5" customHeight="1" x14ac:dyDescent="0.3">
      <c r="A42" s="36" t="s">
        <v>299</v>
      </c>
      <c r="B42" s="36"/>
      <c r="C42" s="205"/>
      <c r="D42" s="38"/>
      <c r="E42" s="38"/>
      <c r="F42" s="304" t="s">
        <v>280</v>
      </c>
      <c r="G42" s="304"/>
      <c r="H42" s="304"/>
    </row>
    <row r="43" spans="1:13" ht="19.5" customHeight="1" x14ac:dyDescent="0.3">
      <c r="A43" s="296" t="s">
        <v>300</v>
      </c>
      <c r="B43" s="296"/>
      <c r="C43" s="296"/>
      <c r="D43" s="296"/>
      <c r="E43" s="296"/>
      <c r="F43" s="296"/>
      <c r="G43" s="296"/>
      <c r="H43" s="39"/>
    </row>
    <row r="44" spans="1:13" ht="19.5" customHeight="1" x14ac:dyDescent="0.3">
      <c r="A44" s="296" t="s">
        <v>65</v>
      </c>
      <c r="B44" s="298"/>
      <c r="C44" s="298"/>
      <c r="D44" s="298"/>
      <c r="E44" s="298"/>
      <c r="F44" s="298"/>
      <c r="G44" s="298"/>
      <c r="H44" s="39"/>
    </row>
    <row r="45" spans="1:13" ht="21.75" customHeight="1" x14ac:dyDescent="0.3">
      <c r="A45" s="297" t="s">
        <v>140</v>
      </c>
      <c r="B45" s="299"/>
      <c r="C45" s="299"/>
      <c r="D45" s="299"/>
      <c r="E45" s="299"/>
      <c r="F45" s="299"/>
      <c r="G45" s="299"/>
      <c r="H45" s="39"/>
      <c r="J45" s="156"/>
      <c r="K45" s="156"/>
      <c r="L45" s="156"/>
      <c r="M45" s="156"/>
    </row>
    <row r="46" spans="1:13" ht="10.5" customHeight="1" x14ac:dyDescent="0.3">
      <c r="A46" s="296" t="s">
        <v>66</v>
      </c>
      <c r="B46" s="305"/>
      <c r="C46" s="305"/>
      <c r="D46" s="305"/>
      <c r="E46" s="305"/>
      <c r="F46" s="305"/>
      <c r="G46" s="305"/>
      <c r="H46" s="39"/>
    </row>
    <row r="47" spans="1:13" ht="11.25" customHeight="1" x14ac:dyDescent="0.3">
      <c r="A47" s="297" t="s">
        <v>67</v>
      </c>
      <c r="B47" s="297"/>
      <c r="C47" s="297"/>
      <c r="D47" s="297"/>
      <c r="E47" s="297"/>
      <c r="F47" s="297"/>
      <c r="G47" s="297"/>
      <c r="H47" s="39"/>
    </row>
    <row r="48" spans="1:13" ht="12" customHeight="1" x14ac:dyDescent="0.3">
      <c r="A48" s="297" t="s">
        <v>141</v>
      </c>
      <c r="B48" s="297"/>
      <c r="C48" s="297"/>
      <c r="D48" s="297"/>
      <c r="E48" s="297"/>
      <c r="F48" s="297"/>
      <c r="G48" s="297"/>
      <c r="H48" s="297"/>
    </row>
    <row r="49" spans="1:8" ht="23.25" customHeight="1" x14ac:dyDescent="0.3">
      <c r="A49" s="297"/>
      <c r="B49" s="297"/>
      <c r="C49" s="297"/>
      <c r="D49" s="297"/>
      <c r="E49" s="297"/>
      <c r="F49" s="297"/>
      <c r="G49" s="297"/>
      <c r="H49" s="297"/>
    </row>
    <row r="51" spans="1:8" ht="14.5" thickBot="1" x14ac:dyDescent="0.35">
      <c r="A51" s="300" t="s">
        <v>555</v>
      </c>
      <c r="B51" s="300"/>
      <c r="C51" s="300"/>
      <c r="D51" s="300"/>
      <c r="E51" s="300"/>
      <c r="F51" s="300"/>
      <c r="G51" s="300"/>
      <c r="H51" s="300"/>
    </row>
    <row r="52" spans="1:8" x14ac:dyDescent="0.3">
      <c r="A52" s="12"/>
      <c r="B52" s="13" t="s">
        <v>159</v>
      </c>
      <c r="C52" s="14">
        <f t="shared" ref="C52:H52" si="11">C2</f>
        <v>2022</v>
      </c>
      <c r="D52" s="14">
        <f t="shared" si="11"/>
        <v>2022</v>
      </c>
      <c r="E52" s="14">
        <f t="shared" si="11"/>
        <v>2023</v>
      </c>
      <c r="F52" s="14">
        <f t="shared" si="11"/>
        <v>2024</v>
      </c>
      <c r="G52" s="14">
        <f t="shared" si="11"/>
        <v>2025</v>
      </c>
      <c r="H52" s="14">
        <f t="shared" si="11"/>
        <v>2026</v>
      </c>
    </row>
    <row r="53" spans="1:8" x14ac:dyDescent="0.3">
      <c r="A53" s="9"/>
      <c r="B53" s="10"/>
      <c r="C53" s="11" t="s">
        <v>134</v>
      </c>
      <c r="D53" s="11" t="s">
        <v>146</v>
      </c>
      <c r="E53" s="11" t="s">
        <v>146</v>
      </c>
      <c r="F53" s="11" t="s">
        <v>146</v>
      </c>
      <c r="G53" s="11" t="s">
        <v>146</v>
      </c>
      <c r="H53" s="11" t="s">
        <v>146</v>
      </c>
    </row>
    <row r="54" spans="1:8" ht="16.5" customHeight="1" x14ac:dyDescent="0.3">
      <c r="A54" s="301" t="s">
        <v>191</v>
      </c>
      <c r="B54" s="301"/>
      <c r="C54" s="301"/>
      <c r="D54" s="301"/>
      <c r="E54" s="301"/>
      <c r="F54" s="301"/>
      <c r="G54" s="301"/>
      <c r="H54" s="301"/>
    </row>
    <row r="55" spans="1:8" x14ac:dyDescent="0.3">
      <c r="A55" s="125" t="s">
        <v>195</v>
      </c>
      <c r="B55" s="127" t="s">
        <v>6</v>
      </c>
      <c r="C55" s="134">
        <f>C5</f>
        <v>-2233.7809999999881</v>
      </c>
      <c r="D55" s="134">
        <f t="shared" ref="C55:H59" si="12">D5</f>
        <v>-2.0371563219062203</v>
      </c>
      <c r="E55" s="134">
        <f t="shared" si="12"/>
        <v>-6.2971197561965244</v>
      </c>
      <c r="F55" s="134">
        <f t="shared" si="12"/>
        <v>-4.74</v>
      </c>
      <c r="G55" s="134">
        <f t="shared" si="12"/>
        <v>-5.15</v>
      </c>
      <c r="H55" s="134">
        <f t="shared" si="12"/>
        <v>-4.93</v>
      </c>
    </row>
    <row r="56" spans="1:8" x14ac:dyDescent="0.3">
      <c r="A56" s="125" t="s">
        <v>196</v>
      </c>
      <c r="B56" s="127" t="s">
        <v>8</v>
      </c>
      <c r="C56" s="134">
        <f t="shared" si="12"/>
        <v>-1950.962</v>
      </c>
      <c r="D56" s="134">
        <f t="shared" si="12"/>
        <v>-1.7792319713073146</v>
      </c>
      <c r="E56" s="134">
        <f t="shared" si="12"/>
        <v>-6.061435413965552</v>
      </c>
      <c r="F56" s="134">
        <f t="shared" si="12"/>
        <v>-4.8022945924237082</v>
      </c>
      <c r="G56" s="134">
        <f t="shared" si="12"/>
        <v>-5.2926047322162315</v>
      </c>
      <c r="H56" s="134">
        <f t="shared" si="12"/>
        <v>-5.5518895154788499</v>
      </c>
    </row>
    <row r="57" spans="1:8" x14ac:dyDescent="0.3">
      <c r="A57" s="125" t="s">
        <v>197</v>
      </c>
      <c r="B57" s="127" t="s">
        <v>10</v>
      </c>
      <c r="C57" s="134"/>
      <c r="D57" s="134"/>
      <c r="E57" s="134"/>
      <c r="F57" s="134"/>
      <c r="G57" s="134"/>
      <c r="H57" s="134"/>
    </row>
    <row r="58" spans="1:8" x14ac:dyDescent="0.3">
      <c r="A58" s="125" t="s">
        <v>198</v>
      </c>
      <c r="B58" s="127" t="s">
        <v>12</v>
      </c>
      <c r="C58" s="134">
        <f t="shared" si="12"/>
        <v>-419.49999999999977</v>
      </c>
      <c r="D58" s="134">
        <f t="shared" si="12"/>
        <v>-0.38257424386708616</v>
      </c>
      <c r="E58" s="134">
        <f t="shared" si="12"/>
        <v>-0.12544292409445601</v>
      </c>
      <c r="F58" s="134">
        <f t="shared" si="12"/>
        <v>-0.22925817877680732</v>
      </c>
      <c r="G58" s="134">
        <f t="shared" si="12"/>
        <v>-0.26159675802814913</v>
      </c>
      <c r="H58" s="134">
        <f t="shared" si="12"/>
        <v>-6.1236171704906625E-2</v>
      </c>
    </row>
    <row r="59" spans="1:8" x14ac:dyDescent="0.3">
      <c r="A59" s="125" t="s">
        <v>199</v>
      </c>
      <c r="B59" s="127" t="s">
        <v>14</v>
      </c>
      <c r="C59" s="134">
        <f t="shared" si="12"/>
        <v>136.68100000000004</v>
      </c>
      <c r="D59" s="134">
        <f t="shared" si="12"/>
        <v>0.12464989326816983</v>
      </c>
      <c r="E59" s="134">
        <f t="shared" si="12"/>
        <v>-0.11436187739713295</v>
      </c>
      <c r="F59" s="134">
        <f t="shared" si="12"/>
        <v>0.29111573709964245</v>
      </c>
      <c r="G59" s="134">
        <f t="shared" si="12"/>
        <v>0.40549759559682769</v>
      </c>
      <c r="H59" s="134">
        <f t="shared" si="12"/>
        <v>0.73185794560459039</v>
      </c>
    </row>
    <row r="60" spans="1:8" ht="16.5" customHeight="1" x14ac:dyDescent="0.3">
      <c r="A60" s="301" t="s">
        <v>192</v>
      </c>
      <c r="B60" s="301"/>
      <c r="C60" s="301"/>
      <c r="D60" s="301"/>
      <c r="E60" s="301"/>
      <c r="F60" s="301"/>
      <c r="G60" s="301"/>
      <c r="H60" s="301"/>
    </row>
    <row r="61" spans="1:8" x14ac:dyDescent="0.3">
      <c r="A61" s="130" t="s">
        <v>200</v>
      </c>
      <c r="B61" s="127" t="s">
        <v>17</v>
      </c>
      <c r="C61" s="134">
        <f t="shared" ref="C61:H63" si="13">C11</f>
        <v>44126.303000000007</v>
      </c>
      <c r="D61" s="134">
        <f t="shared" si="13"/>
        <v>40.242162109356251</v>
      </c>
      <c r="E61" s="134">
        <f t="shared" si="13"/>
        <v>42.41889403120436</v>
      </c>
      <c r="F61" s="134">
        <f t="shared" si="13"/>
        <v>39.414646616801697</v>
      </c>
      <c r="G61" s="134">
        <f t="shared" si="13"/>
        <v>38.896082464771908</v>
      </c>
      <c r="H61" s="134">
        <f t="shared" si="13"/>
        <v>38.594938345299433</v>
      </c>
    </row>
    <row r="62" spans="1:8" x14ac:dyDescent="0.3">
      <c r="A62" s="130" t="s">
        <v>201</v>
      </c>
      <c r="B62" s="127" t="s">
        <v>190</v>
      </c>
      <c r="C62" s="134">
        <f t="shared" si="13"/>
        <v>46360.083999999995</v>
      </c>
      <c r="D62" s="134">
        <f t="shared" si="13"/>
        <v>42.279318431262475</v>
      </c>
      <c r="E62" s="134">
        <f t="shared" si="13"/>
        <v>48.716013787400883</v>
      </c>
      <c r="F62" s="134">
        <f>F12</f>
        <v>44.149953707244784</v>
      </c>
      <c r="G62" s="134">
        <f>G12</f>
        <v>44.047026734386925</v>
      </c>
      <c r="H62" s="134">
        <f>H12</f>
        <v>43.529070866690674</v>
      </c>
    </row>
    <row r="63" spans="1:8" x14ac:dyDescent="0.3">
      <c r="A63" s="130" t="s">
        <v>202</v>
      </c>
      <c r="B63" s="127" t="s">
        <v>20</v>
      </c>
      <c r="C63" s="134">
        <f t="shared" si="13"/>
        <v>-2233.7809999999881</v>
      </c>
      <c r="D63" s="134">
        <f t="shared" si="13"/>
        <v>-2.0371563219062239</v>
      </c>
      <c r="E63" s="134">
        <f t="shared" si="13"/>
        <v>-6.2971197561965226</v>
      </c>
      <c r="F63" s="134">
        <f t="shared" si="13"/>
        <v>-4.7353070904430865</v>
      </c>
      <c r="G63" s="134">
        <f t="shared" si="13"/>
        <v>-5.1509442696150174</v>
      </c>
      <c r="H63" s="134">
        <f t="shared" si="13"/>
        <v>-4.9341325213912413</v>
      </c>
    </row>
    <row r="64" spans="1:8" x14ac:dyDescent="0.3">
      <c r="A64" s="130" t="s">
        <v>203</v>
      </c>
      <c r="B64" s="127" t="s">
        <v>22</v>
      </c>
      <c r="C64" s="134">
        <f t="shared" ref="C64:H64" si="14">C14</f>
        <v>1131.8219999999999</v>
      </c>
      <c r="D64" s="134">
        <f t="shared" si="14"/>
        <v>1.0321953416975767</v>
      </c>
      <c r="E64" s="134">
        <f t="shared" si="14"/>
        <v>0.95307984767312237</v>
      </c>
      <c r="F64" s="134">
        <f t="shared" si="14"/>
        <v>1.2112351396172334</v>
      </c>
      <c r="G64" s="134">
        <f t="shared" si="14"/>
        <v>1.3530517303173242</v>
      </c>
      <c r="H64" s="134">
        <f t="shared" si="14"/>
        <v>1.5199155766307029</v>
      </c>
    </row>
    <row r="65" spans="1:8" x14ac:dyDescent="0.3">
      <c r="A65" s="130" t="s">
        <v>204</v>
      </c>
      <c r="B65" s="131" t="s">
        <v>24</v>
      </c>
      <c r="C65" s="134">
        <f t="shared" ref="C65:H65" si="15">C15</f>
        <v>-1101.9589999999882</v>
      </c>
      <c r="D65" s="134">
        <f t="shared" si="15"/>
        <v>-1.0049609802086472</v>
      </c>
      <c r="E65" s="134">
        <f t="shared" si="15"/>
        <v>-5.3440399085234001</v>
      </c>
      <c r="F65" s="134">
        <f t="shared" si="15"/>
        <v>-3.5240719508258529</v>
      </c>
      <c r="G65" s="134">
        <f t="shared" si="15"/>
        <v>-3.7978925392976932</v>
      </c>
      <c r="H65" s="134">
        <f t="shared" si="15"/>
        <v>-3.4142169447605384</v>
      </c>
    </row>
    <row r="66" spans="1:8" x14ac:dyDescent="0.3">
      <c r="A66" s="9" t="s">
        <v>205</v>
      </c>
      <c r="B66" s="135" t="s">
        <v>26</v>
      </c>
      <c r="C66" s="136">
        <f t="shared" ref="C66:H66" si="16">C16</f>
        <v>-1668.0772763142345</v>
      </c>
      <c r="D66" s="136">
        <f t="shared" si="16"/>
        <v>-0.86467980276859224</v>
      </c>
      <c r="E66" s="136">
        <f t="shared" si="16"/>
        <v>-1.5212476822354879</v>
      </c>
      <c r="F66" s="136">
        <f t="shared" si="16"/>
        <v>0</v>
      </c>
      <c r="G66" s="136">
        <f t="shared" si="16"/>
        <v>0</v>
      </c>
      <c r="H66" s="136">
        <f t="shared" si="16"/>
        <v>0</v>
      </c>
    </row>
    <row r="67" spans="1:8" ht="16.5" customHeight="1" x14ac:dyDescent="0.3">
      <c r="A67" s="303" t="s">
        <v>193</v>
      </c>
      <c r="B67" s="303"/>
      <c r="C67" s="303"/>
      <c r="D67" s="303"/>
      <c r="E67" s="303"/>
      <c r="F67" s="303"/>
      <c r="G67" s="303"/>
      <c r="H67" s="303"/>
    </row>
    <row r="68" spans="1:8" x14ac:dyDescent="0.3">
      <c r="A68" s="130" t="s">
        <v>206</v>
      </c>
      <c r="B68" s="137"/>
      <c r="C68" s="134">
        <f t="shared" ref="C68:H68" si="17">C18</f>
        <v>21842.424999999999</v>
      </c>
      <c r="D68" s="134">
        <f t="shared" si="17"/>
        <v>19.919783620020368</v>
      </c>
      <c r="E68" s="134">
        <f t="shared" si="17"/>
        <v>20.01158918224743</v>
      </c>
      <c r="F68" s="134">
        <f t="shared" si="17"/>
        <v>19.35567999837113</v>
      </c>
      <c r="G68" s="134">
        <f t="shared" si="17"/>
        <v>18.926033682739643</v>
      </c>
      <c r="H68" s="134">
        <f t="shared" si="17"/>
        <v>18.610592988048921</v>
      </c>
    </row>
    <row r="69" spans="1:8" x14ac:dyDescent="0.3">
      <c r="A69" s="130" t="s">
        <v>207</v>
      </c>
      <c r="B69" s="127" t="s">
        <v>29</v>
      </c>
      <c r="C69" s="134">
        <f t="shared" ref="C69:H69" si="18">C19</f>
        <v>13000.927</v>
      </c>
      <c r="D69" s="134">
        <f t="shared" si="18"/>
        <v>11.856543066975417</v>
      </c>
      <c r="E69" s="134">
        <f t="shared" si="18"/>
        <v>12.242457273922664</v>
      </c>
      <c r="F69" s="134">
        <f t="shared" si="18"/>
        <v>11.776126533604957</v>
      </c>
      <c r="G69" s="134">
        <f t="shared" si="18"/>
        <v>11.413248924940904</v>
      </c>
      <c r="H69" s="134">
        <f t="shared" si="18"/>
        <v>11.132421827077257</v>
      </c>
    </row>
    <row r="70" spans="1:8" x14ac:dyDescent="0.3">
      <c r="A70" s="130" t="s">
        <v>208</v>
      </c>
      <c r="B70" s="127" t="s">
        <v>31</v>
      </c>
      <c r="C70" s="134">
        <f t="shared" ref="C70:H70" si="19">C20</f>
        <v>8841.4979999999996</v>
      </c>
      <c r="D70" s="134">
        <f t="shared" si="19"/>
        <v>8.0632405530449489</v>
      </c>
      <c r="E70" s="134">
        <f t="shared" si="19"/>
        <v>7.7691319083247654</v>
      </c>
      <c r="F70" s="134">
        <f t="shared" si="19"/>
        <v>7.5795534647661738</v>
      </c>
      <c r="G70" s="134">
        <f t="shared" si="19"/>
        <v>7.5127847577987374</v>
      </c>
      <c r="H70" s="134">
        <f t="shared" si="19"/>
        <v>7.4781711609716641</v>
      </c>
    </row>
    <row r="71" spans="1:8" x14ac:dyDescent="0.3">
      <c r="A71" s="130" t="s">
        <v>209</v>
      </c>
      <c r="B71" s="127" t="s">
        <v>33</v>
      </c>
      <c r="C71" s="134">
        <f t="shared" ref="C71:H71" si="20">C21</f>
        <v>0</v>
      </c>
      <c r="D71" s="134">
        <f t="shared" si="20"/>
        <v>0</v>
      </c>
      <c r="E71" s="134">
        <f t="shared" si="20"/>
        <v>0</v>
      </c>
      <c r="F71" s="134">
        <f t="shared" si="20"/>
        <v>0</v>
      </c>
      <c r="G71" s="134">
        <f t="shared" si="20"/>
        <v>0</v>
      </c>
      <c r="H71" s="134">
        <f t="shared" si="20"/>
        <v>0</v>
      </c>
    </row>
    <row r="72" spans="1:8" x14ac:dyDescent="0.3">
      <c r="A72" s="130" t="s">
        <v>210</v>
      </c>
      <c r="B72" s="127" t="s">
        <v>35</v>
      </c>
      <c r="C72" s="134">
        <f t="shared" ref="C72:H72" si="21">C22</f>
        <v>16388.491999999998</v>
      </c>
      <c r="D72" s="134">
        <f t="shared" si="21"/>
        <v>14.945923563818338</v>
      </c>
      <c r="E72" s="134">
        <f t="shared" si="21"/>
        <v>15.398777646033388</v>
      </c>
      <c r="F72" s="134">
        <f t="shared" si="21"/>
        <v>15.662624370707533</v>
      </c>
      <c r="G72" s="134">
        <f t="shared" si="21"/>
        <v>15.616995333847767</v>
      </c>
      <c r="H72" s="134">
        <f t="shared" si="21"/>
        <v>15.824069588041153</v>
      </c>
    </row>
    <row r="73" spans="1:8" x14ac:dyDescent="0.3">
      <c r="A73" s="130" t="s">
        <v>211</v>
      </c>
      <c r="B73" s="127" t="s">
        <v>37</v>
      </c>
      <c r="C73" s="134">
        <f t="shared" ref="C73:H73" si="22">C23</f>
        <v>735.20299999999997</v>
      </c>
      <c r="D73" s="134">
        <f t="shared" si="22"/>
        <v>0.67048803769681409</v>
      </c>
      <c r="E73" s="134">
        <f t="shared" si="22"/>
        <v>0.50979554297073693</v>
      </c>
      <c r="F73" s="134">
        <f t="shared" si="22"/>
        <v>0.3969461321405735</v>
      </c>
      <c r="G73" s="134">
        <f t="shared" si="22"/>
        <v>0.36603835793196721</v>
      </c>
      <c r="H73" s="134">
        <f t="shared" si="22"/>
        <v>0.37947648625198371</v>
      </c>
    </row>
    <row r="74" spans="1:8" x14ac:dyDescent="0.3">
      <c r="A74" s="130" t="s">
        <v>212</v>
      </c>
      <c r="B74" s="131" t="s">
        <v>39</v>
      </c>
      <c r="C74" s="134">
        <f t="shared" ref="C74:H74" si="23">C24</f>
        <v>5895.3860000000095</v>
      </c>
      <c r="D74" s="134">
        <f t="shared" si="23"/>
        <v>5.3764549255175424</v>
      </c>
      <c r="E74" s="134">
        <f t="shared" si="23"/>
        <v>7.0085272029235419</v>
      </c>
      <c r="F74" s="134">
        <f t="shared" si="23"/>
        <v>4.3963422477230338</v>
      </c>
      <c r="G74" s="134">
        <f t="shared" si="23"/>
        <v>4.3530534481844967</v>
      </c>
      <c r="H74" s="134">
        <f t="shared" si="23"/>
        <v>4.1602757692093562</v>
      </c>
    </row>
    <row r="75" spans="1:8" x14ac:dyDescent="0.3">
      <c r="A75" s="130" t="s">
        <v>213</v>
      </c>
      <c r="B75" s="127" t="s">
        <v>17</v>
      </c>
      <c r="C75" s="134">
        <f t="shared" ref="C75:H75" si="24">C25</f>
        <v>44126.303000000007</v>
      </c>
      <c r="D75" s="134">
        <f t="shared" si="24"/>
        <v>40.242162109356251</v>
      </c>
      <c r="E75" s="134">
        <f t="shared" si="24"/>
        <v>42.41889403120436</v>
      </c>
      <c r="F75" s="134">
        <f t="shared" si="24"/>
        <v>39.414646616801697</v>
      </c>
      <c r="G75" s="134">
        <f t="shared" si="24"/>
        <v>38.896082464771908</v>
      </c>
      <c r="H75" s="134">
        <f t="shared" si="24"/>
        <v>38.594938345299433</v>
      </c>
    </row>
    <row r="76" spans="1:8" x14ac:dyDescent="0.3">
      <c r="A76" s="138" t="s">
        <v>214</v>
      </c>
      <c r="B76" s="131" t="s">
        <v>42</v>
      </c>
      <c r="C76" s="134">
        <f t="shared" ref="C76:H76" si="25">C26</f>
        <v>38230.917000000001</v>
      </c>
      <c r="D76" s="134">
        <f t="shared" si="25"/>
        <v>34.865707183838708</v>
      </c>
      <c r="E76" s="134">
        <f t="shared" si="25"/>
        <v>35.410366828280814</v>
      </c>
      <c r="F76" s="134">
        <f t="shared" si="25"/>
        <v>35.018304369078663</v>
      </c>
      <c r="G76" s="134">
        <f t="shared" si="25"/>
        <v>34.543029016587411</v>
      </c>
      <c r="H76" s="134">
        <f t="shared" si="25"/>
        <v>34.434662576090076</v>
      </c>
    </row>
    <row r="77" spans="1:8" ht="16.5" customHeight="1" x14ac:dyDescent="0.3">
      <c r="A77" s="301" t="s">
        <v>194</v>
      </c>
      <c r="B77" s="301"/>
      <c r="C77" s="301"/>
      <c r="D77" s="301"/>
      <c r="E77" s="301"/>
      <c r="F77" s="301"/>
      <c r="G77" s="301"/>
      <c r="H77" s="301"/>
    </row>
    <row r="78" spans="1:8" ht="23" x14ac:dyDescent="0.3">
      <c r="A78" s="130" t="s">
        <v>215</v>
      </c>
      <c r="B78" s="127" t="s">
        <v>45</v>
      </c>
      <c r="C78" s="134">
        <f>C28</f>
        <v>18174.737000000001</v>
      </c>
      <c r="D78" s="134">
        <f>D28</f>
        <v>16.574937461878804</v>
      </c>
      <c r="E78" s="134">
        <f t="shared" ref="E78:E88" si="26">F28</f>
        <v>16.010268380399307</v>
      </c>
      <c r="F78" s="134">
        <f>F28</f>
        <v>16.010268380399307</v>
      </c>
      <c r="G78" s="134">
        <f>G28</f>
        <v>15.430736641995813</v>
      </c>
      <c r="H78" s="134">
        <f>H28</f>
        <v>15.074585112464451</v>
      </c>
    </row>
    <row r="79" spans="1:8" x14ac:dyDescent="0.3">
      <c r="A79" s="130" t="s">
        <v>216</v>
      </c>
      <c r="B79" s="127" t="s">
        <v>47</v>
      </c>
      <c r="C79" s="134">
        <f t="shared" ref="C79:H79" si="27">C29</f>
        <v>11651.901</v>
      </c>
      <c r="D79" s="134">
        <f t="shared" si="27"/>
        <v>10.626262728698803</v>
      </c>
      <c r="E79" s="134">
        <f t="shared" si="26"/>
        <v>10.276966882084729</v>
      </c>
      <c r="F79" s="134">
        <f t="shared" ref="F79:F88" si="28">F29</f>
        <v>10.276966882084729</v>
      </c>
      <c r="G79" s="134">
        <f t="shared" si="27"/>
        <v>9.8583685825772296</v>
      </c>
      <c r="H79" s="134">
        <f t="shared" si="27"/>
        <v>9.6491119590107015</v>
      </c>
    </row>
    <row r="80" spans="1:8" x14ac:dyDescent="0.3">
      <c r="A80" s="130" t="s">
        <v>217</v>
      </c>
      <c r="B80" s="127" t="s">
        <v>49</v>
      </c>
      <c r="C80" s="134">
        <f t="shared" ref="C80:H80" si="29">C30</f>
        <v>6522.8360000000002</v>
      </c>
      <c r="D80" s="134">
        <f t="shared" si="29"/>
        <v>5.9486747331800007</v>
      </c>
      <c r="E80" s="134">
        <f t="shared" si="26"/>
        <v>5.7333014983145771</v>
      </c>
      <c r="F80" s="134">
        <f t="shared" si="28"/>
        <v>5.7333014983145771</v>
      </c>
      <c r="G80" s="134">
        <f t="shared" si="29"/>
        <v>5.5723680594185829</v>
      </c>
      <c r="H80" s="134">
        <f t="shared" si="29"/>
        <v>5.4254731534537495</v>
      </c>
    </row>
    <row r="81" spans="1:8" x14ac:dyDescent="0.3">
      <c r="A81" s="139" t="s">
        <v>218</v>
      </c>
      <c r="B81" s="140"/>
      <c r="C81" s="134">
        <f t="shared" ref="C81:H81" si="30">C31</f>
        <v>19646.054</v>
      </c>
      <c r="D81" s="134">
        <f t="shared" si="30"/>
        <v>17.916744348085693</v>
      </c>
      <c r="E81" s="134">
        <f t="shared" si="26"/>
        <v>19.494091920814771</v>
      </c>
      <c r="F81" s="134">
        <f t="shared" si="28"/>
        <v>19.494091920814771</v>
      </c>
      <c r="G81" s="134">
        <f t="shared" si="30"/>
        <v>19.239476138735341</v>
      </c>
      <c r="H81" s="134">
        <f t="shared" si="30"/>
        <v>19.526131211048909</v>
      </c>
    </row>
    <row r="82" spans="1:8" x14ac:dyDescent="0.3">
      <c r="A82" s="132" t="s">
        <v>219</v>
      </c>
      <c r="B82" s="131" t="s">
        <v>52</v>
      </c>
      <c r="C82" s="134">
        <f t="shared" ref="C82:H82" si="31">C32</f>
        <v>239.21100000000001</v>
      </c>
      <c r="D82" s="134">
        <f t="shared" si="31"/>
        <v>0.21815486877160814</v>
      </c>
      <c r="E82" s="134">
        <f t="shared" si="26"/>
        <v>0.20495401948008493</v>
      </c>
      <c r="F82" s="134">
        <f t="shared" si="28"/>
        <v>0.20495401948008493</v>
      </c>
      <c r="G82" s="134">
        <f t="shared" si="31"/>
        <v>0.20284138339016095</v>
      </c>
      <c r="H82" s="134">
        <f t="shared" si="31"/>
        <v>0.2115847036582664</v>
      </c>
    </row>
    <row r="83" spans="1:8" ht="16.5" customHeight="1" x14ac:dyDescent="0.3">
      <c r="A83" s="130" t="s">
        <v>293</v>
      </c>
      <c r="B83" s="133" t="s">
        <v>292</v>
      </c>
      <c r="C83" s="134">
        <f t="shared" ref="C83:H83" si="32">C33</f>
        <v>3727.837</v>
      </c>
      <c r="D83" s="134">
        <f t="shared" si="32"/>
        <v>3.3997006472818772</v>
      </c>
      <c r="E83" s="134">
        <f t="shared" si="26"/>
        <v>3.5951529734210736</v>
      </c>
      <c r="F83" s="134">
        <f t="shared" si="28"/>
        <v>3.5951529734210736</v>
      </c>
      <c r="G83" s="134">
        <f t="shared" si="32"/>
        <v>3.6160170821795434</v>
      </c>
      <c r="H83" s="134">
        <f t="shared" si="32"/>
        <v>3.6192307598778548</v>
      </c>
    </row>
    <row r="84" spans="1:8" x14ac:dyDescent="0.3">
      <c r="A84" s="130" t="s">
        <v>220</v>
      </c>
      <c r="B84" s="127" t="s">
        <v>55</v>
      </c>
      <c r="C84" s="134">
        <f t="shared" ref="C84:H84" si="33">C34</f>
        <v>15918.217000000001</v>
      </c>
      <c r="D84" s="134">
        <f t="shared" si="33"/>
        <v>14.517043700803816</v>
      </c>
      <c r="E84" s="134">
        <f t="shared" si="26"/>
        <v>15.898938947393697</v>
      </c>
      <c r="F84" s="134">
        <f t="shared" si="28"/>
        <v>15.898938947393697</v>
      </c>
      <c r="G84" s="134">
        <f t="shared" si="33"/>
        <v>15.623459056555799</v>
      </c>
      <c r="H84" s="134">
        <f t="shared" si="33"/>
        <v>15.906900451171055</v>
      </c>
    </row>
    <row r="85" spans="1:8" x14ac:dyDescent="0.3">
      <c r="A85" s="130" t="s">
        <v>221</v>
      </c>
      <c r="B85" s="127" t="s">
        <v>57</v>
      </c>
      <c r="C85" s="134">
        <f>C35</f>
        <v>1131.8219999999999</v>
      </c>
      <c r="D85" s="134">
        <f>D35</f>
        <v>1.0321953416975767</v>
      </c>
      <c r="E85" s="134">
        <f>E35</f>
        <v>0.95307984767312237</v>
      </c>
      <c r="F85" s="134">
        <f t="shared" si="28"/>
        <v>1.2112351396172334</v>
      </c>
      <c r="G85" s="134">
        <f>G35</f>
        <v>1.3530517303173242</v>
      </c>
      <c r="H85" s="134">
        <f>H35</f>
        <v>1.5199155766307029</v>
      </c>
    </row>
    <row r="86" spans="1:8" x14ac:dyDescent="0.3">
      <c r="A86" s="130" t="s">
        <v>222</v>
      </c>
      <c r="B86" s="127" t="s">
        <v>59</v>
      </c>
      <c r="C86" s="134">
        <f t="shared" ref="C86:H86" si="34">C36</f>
        <v>1196.404</v>
      </c>
      <c r="D86" s="134">
        <f t="shared" si="34"/>
        <v>1.091092623741496</v>
      </c>
      <c r="E86" s="134">
        <f t="shared" si="26"/>
        <v>0.71756371735231772</v>
      </c>
      <c r="F86" s="134">
        <f t="shared" si="28"/>
        <v>0.71756371735231772</v>
      </c>
      <c r="G86" s="134">
        <f t="shared" si="34"/>
        <v>0.70370483537753026</v>
      </c>
      <c r="H86" s="134">
        <f t="shared" si="34"/>
        <v>0.67718168258995515</v>
      </c>
    </row>
    <row r="87" spans="1:8" x14ac:dyDescent="0.3">
      <c r="A87" s="130" t="s">
        <v>223</v>
      </c>
      <c r="B87" s="127" t="s">
        <v>61</v>
      </c>
      <c r="C87" s="134">
        <f t="shared" ref="C87:H87" si="35">C37</f>
        <v>3618.0729999999999</v>
      </c>
      <c r="D87" s="134">
        <f t="shared" si="35"/>
        <v>3.2995984320164977</v>
      </c>
      <c r="E87" s="134">
        <f t="shared" si="26"/>
        <v>3.9534368662549202</v>
      </c>
      <c r="F87" s="134">
        <f t="shared" si="28"/>
        <v>3.9534368662549202</v>
      </c>
      <c r="G87" s="134">
        <f t="shared" si="35"/>
        <v>3.7806780498352657</v>
      </c>
      <c r="H87" s="134">
        <f t="shared" si="35"/>
        <v>2.9009879993725023</v>
      </c>
    </row>
    <row r="88" spans="1:8" x14ac:dyDescent="0.3">
      <c r="A88" s="132" t="s">
        <v>224</v>
      </c>
      <c r="B88" s="127" t="s">
        <v>139</v>
      </c>
      <c r="C88" s="134">
        <f t="shared" ref="C88:H88" si="36">C38</f>
        <v>358.02300000000002</v>
      </c>
      <c r="D88" s="134">
        <f t="shared" si="36"/>
        <v>0.32650864961150389</v>
      </c>
      <c r="E88" s="134">
        <f t="shared" si="26"/>
        <v>0.14319301747382016</v>
      </c>
      <c r="F88" s="134">
        <f t="shared" si="28"/>
        <v>0.14319301747382016</v>
      </c>
      <c r="G88" s="134">
        <f t="shared" si="36"/>
        <v>0.17844392721599928</v>
      </c>
      <c r="H88" s="134">
        <f t="shared" si="36"/>
        <v>0.21603086539499863</v>
      </c>
    </row>
    <row r="89" spans="1:8" x14ac:dyDescent="0.3">
      <c r="A89" s="130" t="s">
        <v>225</v>
      </c>
      <c r="B89" s="131" t="s">
        <v>62</v>
      </c>
      <c r="C89" s="134">
        <f t="shared" ref="C89:H89" si="37">C39</f>
        <v>2234.9709999999941</v>
      </c>
      <c r="D89" s="134">
        <f t="shared" si="37"/>
        <v>2.0382415742309021</v>
      </c>
      <c r="E89" s="134">
        <f t="shared" si="37"/>
        <v>2.4821506119196535</v>
      </c>
      <c r="F89" s="134">
        <f t="shared" si="37"/>
        <v>2.6201646653324175</v>
      </c>
      <c r="G89" s="134">
        <f t="shared" si="37"/>
        <v>3.360935410909649</v>
      </c>
      <c r="H89" s="134">
        <f t="shared" si="37"/>
        <v>3.6142384191891566</v>
      </c>
    </row>
    <row r="90" spans="1:8" x14ac:dyDescent="0.3">
      <c r="A90" s="130" t="s">
        <v>226</v>
      </c>
      <c r="B90" s="127" t="s">
        <v>19</v>
      </c>
      <c r="C90" s="134">
        <f t="shared" ref="C90:H90" si="38">C40</f>
        <v>46360.083999999995</v>
      </c>
      <c r="D90" s="134">
        <f t="shared" si="38"/>
        <v>42.279318431262475</v>
      </c>
      <c r="E90" s="134">
        <f t="shared" si="38"/>
        <v>48.716013787400883</v>
      </c>
      <c r="F90" s="134">
        <f t="shared" si="38"/>
        <v>44.149953707244784</v>
      </c>
      <c r="G90" s="134">
        <f t="shared" si="38"/>
        <v>44.047026734386925</v>
      </c>
      <c r="H90" s="134">
        <f t="shared" si="38"/>
        <v>43.529070866690674</v>
      </c>
    </row>
    <row r="91" spans="1:8" x14ac:dyDescent="0.3">
      <c r="A91" s="9" t="s">
        <v>227</v>
      </c>
      <c r="B91" s="141" t="s">
        <v>64</v>
      </c>
      <c r="C91" s="134">
        <f>C41</f>
        <v>22602.103999999999</v>
      </c>
      <c r="D91" s="134">
        <f t="shared" ref="D91:H91" si="39">D41</f>
        <v>20.612593200489268</v>
      </c>
      <c r="E91" s="134">
        <f t="shared" si="39"/>
        <v>23.111321759111316</v>
      </c>
      <c r="F91" s="134">
        <f t="shared" si="39"/>
        <v>20.24542135382038</v>
      </c>
      <c r="G91" s="134">
        <f t="shared" si="39"/>
        <v>19.686753724175357</v>
      </c>
      <c r="H91" s="134">
        <f t="shared" si="39"/>
        <v>19.333815872342306</v>
      </c>
    </row>
    <row r="92" spans="1:8" x14ac:dyDescent="0.3">
      <c r="A92" s="36" t="s">
        <v>228</v>
      </c>
      <c r="B92" s="36"/>
      <c r="C92" s="37"/>
      <c r="D92" s="234"/>
      <c r="E92" s="234"/>
      <c r="F92" s="234"/>
      <c r="G92" s="210"/>
      <c r="H92" s="235" t="s">
        <v>288</v>
      </c>
    </row>
    <row r="93" spans="1:8" x14ac:dyDescent="0.3">
      <c r="A93" s="296" t="s">
        <v>229</v>
      </c>
      <c r="B93" s="296"/>
      <c r="C93" s="296"/>
      <c r="D93" s="296"/>
      <c r="E93" s="296"/>
      <c r="F93" s="296"/>
      <c r="G93" s="296"/>
    </row>
    <row r="94" spans="1:8" x14ac:dyDescent="0.3">
      <c r="A94" s="296" t="s">
        <v>230</v>
      </c>
      <c r="B94" s="298"/>
      <c r="C94" s="298"/>
      <c r="D94" s="298"/>
      <c r="E94" s="298"/>
      <c r="F94" s="298"/>
      <c r="G94" s="298"/>
    </row>
    <row r="95" spans="1:8" x14ac:dyDescent="0.3">
      <c r="A95" s="297" t="s">
        <v>231</v>
      </c>
      <c r="B95" s="299"/>
      <c r="C95" s="299"/>
      <c r="D95" s="299"/>
      <c r="E95" s="299"/>
      <c r="F95" s="299"/>
      <c r="G95" s="299"/>
    </row>
    <row r="96" spans="1:8" ht="16.5" customHeight="1" x14ac:dyDescent="0.3">
      <c r="A96" s="76" t="s">
        <v>232</v>
      </c>
      <c r="B96" s="76"/>
      <c r="C96" s="76"/>
      <c r="D96" s="76"/>
      <c r="E96" s="76"/>
      <c r="F96" s="76"/>
      <c r="G96" s="76"/>
    </row>
    <row r="97" spans="1:8" x14ac:dyDescent="0.3">
      <c r="A97" s="297" t="s">
        <v>233</v>
      </c>
      <c r="B97" s="297"/>
      <c r="C97" s="297"/>
      <c r="D97" s="297"/>
      <c r="E97" s="297"/>
      <c r="F97" s="297"/>
      <c r="G97" s="297"/>
    </row>
    <row r="98" spans="1:8" x14ac:dyDescent="0.3">
      <c r="A98" s="296" t="s">
        <v>234</v>
      </c>
      <c r="B98" s="296"/>
      <c r="C98" s="296"/>
      <c r="D98" s="296"/>
      <c r="E98" s="296"/>
      <c r="F98" s="296"/>
      <c r="G98" s="296"/>
    </row>
    <row r="99" spans="1:8" ht="35.25" customHeight="1" x14ac:dyDescent="0.3">
      <c r="A99" s="297"/>
      <c r="B99" s="297"/>
      <c r="C99" s="297"/>
      <c r="D99" s="297"/>
      <c r="E99" s="297"/>
      <c r="F99" s="297"/>
      <c r="G99" s="297"/>
      <c r="H99" s="297"/>
    </row>
  </sheetData>
  <mergeCells count="24">
    <mergeCell ref="A49:H49"/>
    <mergeCell ref="F42:H42"/>
    <mergeCell ref="A48:H48"/>
    <mergeCell ref="A43:G43"/>
    <mergeCell ref="A44:G44"/>
    <mergeCell ref="A45:G45"/>
    <mergeCell ref="A46:G46"/>
    <mergeCell ref="A47:G47"/>
    <mergeCell ref="A51:H51"/>
    <mergeCell ref="A54:H54"/>
    <mergeCell ref="A60:H60"/>
    <mergeCell ref="A67:H67"/>
    <mergeCell ref="A77:H77"/>
    <mergeCell ref="A1:H1"/>
    <mergeCell ref="A4:H4"/>
    <mergeCell ref="A10:H10"/>
    <mergeCell ref="A17:H17"/>
    <mergeCell ref="A27:H27"/>
    <mergeCell ref="A93:G93"/>
    <mergeCell ref="A99:H99"/>
    <mergeCell ref="A94:G94"/>
    <mergeCell ref="A95:G95"/>
    <mergeCell ref="A97:G97"/>
    <mergeCell ref="A98:G9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J15"/>
  <sheetViews>
    <sheetView showGridLines="0" workbookViewId="0">
      <selection sqref="A1:G1"/>
    </sheetView>
  </sheetViews>
  <sheetFormatPr defaultColWidth="9.09765625" defaultRowHeight="14" x14ac:dyDescent="0.3"/>
  <cols>
    <col min="1" max="1" width="43.8984375" style="3" customWidth="1"/>
    <col min="2" max="4" width="9.09765625" style="3"/>
    <col min="5" max="5" width="11.3984375" style="3" customWidth="1"/>
    <col min="6" max="6" width="9.09765625" style="3"/>
    <col min="7" max="7" width="12.8984375" style="3" customWidth="1"/>
    <col min="8" max="16384" width="9.09765625" style="3"/>
  </cols>
  <sheetData>
    <row r="1" spans="1:10" x14ac:dyDescent="0.3">
      <c r="A1" s="307" t="s">
        <v>556</v>
      </c>
      <c r="B1" s="307"/>
      <c r="C1" s="307"/>
      <c r="D1" s="307"/>
      <c r="E1" s="307"/>
      <c r="F1" s="307"/>
      <c r="G1" s="307"/>
    </row>
    <row r="2" spans="1:10" x14ac:dyDescent="0.3">
      <c r="A2" s="17"/>
      <c r="B2" s="18">
        <v>2022</v>
      </c>
      <c r="C2" s="18">
        <v>2022</v>
      </c>
      <c r="D2" s="18">
        <v>2023</v>
      </c>
      <c r="E2" s="18">
        <v>2024</v>
      </c>
      <c r="F2" s="18">
        <v>2025</v>
      </c>
      <c r="G2" s="18">
        <v>2026</v>
      </c>
    </row>
    <row r="3" spans="1:10" x14ac:dyDescent="0.3">
      <c r="A3" s="2"/>
      <c r="B3" s="19" t="s">
        <v>1</v>
      </c>
      <c r="C3" s="19" t="s">
        <v>2</v>
      </c>
      <c r="D3" s="19" t="s">
        <v>2</v>
      </c>
      <c r="E3" s="19" t="s">
        <v>2</v>
      </c>
      <c r="F3" s="19" t="s">
        <v>2</v>
      </c>
      <c r="G3" s="19"/>
    </row>
    <row r="4" spans="1:10" ht="15" customHeight="1" x14ac:dyDescent="0.3">
      <c r="A4" s="197" t="s">
        <v>131</v>
      </c>
      <c r="B4" s="198"/>
      <c r="C4" s="199"/>
      <c r="D4" s="199"/>
      <c r="E4" s="199">
        <f>'Tab 2a'!F11</f>
        <v>39.414646616801697</v>
      </c>
      <c r="F4" s="199">
        <f>'Tab 2a'!G11</f>
        <v>38.896082464771908</v>
      </c>
      <c r="G4" s="199">
        <f>'Tab 2a'!H11</f>
        <v>38.594938345299433</v>
      </c>
      <c r="H4" s="156" t="s">
        <v>578</v>
      </c>
      <c r="I4" s="156"/>
      <c r="J4" s="156"/>
    </row>
    <row r="5" spans="1:10" ht="15" customHeight="1" x14ac:dyDescent="0.3">
      <c r="A5" s="200" t="s">
        <v>130</v>
      </c>
      <c r="B5" s="201"/>
      <c r="C5" s="202"/>
      <c r="D5" s="202"/>
      <c r="E5" s="202">
        <f>'Tab 2a'!F12</f>
        <v>44.149953707244784</v>
      </c>
      <c r="F5" s="202">
        <f>'Tab 2a'!G12</f>
        <v>44.047026734386925</v>
      </c>
      <c r="G5" s="202">
        <f>'Tab 2a'!H12</f>
        <v>43.529070866690674</v>
      </c>
      <c r="H5" s="156"/>
      <c r="I5" s="156"/>
      <c r="J5" s="156"/>
    </row>
    <row r="6" spans="1:10" ht="23.25" customHeight="1" x14ac:dyDescent="0.3">
      <c r="A6" s="306" t="s">
        <v>429</v>
      </c>
      <c r="B6" s="306"/>
      <c r="C6" s="306"/>
      <c r="D6" s="306"/>
      <c r="E6" s="306"/>
      <c r="G6" s="236" t="s">
        <v>280</v>
      </c>
    </row>
    <row r="7" spans="1:10" x14ac:dyDescent="0.3">
      <c r="A7" s="306"/>
      <c r="B7" s="306"/>
      <c r="C7" s="306"/>
      <c r="D7" s="306"/>
      <c r="E7" s="306"/>
    </row>
    <row r="8" spans="1:10" x14ac:dyDescent="0.3">
      <c r="A8" s="300" t="s">
        <v>557</v>
      </c>
      <c r="B8" s="300"/>
      <c r="C8" s="300"/>
      <c r="D8" s="300"/>
      <c r="E8" s="300"/>
      <c r="F8" s="300"/>
      <c r="G8" s="300"/>
    </row>
    <row r="9" spans="1:10" x14ac:dyDescent="0.3">
      <c r="A9" s="17"/>
      <c r="B9" s="18">
        <f t="shared" ref="B9:G9" si="0">B2</f>
        <v>2022</v>
      </c>
      <c r="C9" s="18">
        <f t="shared" si="0"/>
        <v>2022</v>
      </c>
      <c r="D9" s="18">
        <f t="shared" si="0"/>
        <v>2023</v>
      </c>
      <c r="E9" s="18">
        <f t="shared" si="0"/>
        <v>2024</v>
      </c>
      <c r="F9" s="18">
        <f t="shared" si="0"/>
        <v>2025</v>
      </c>
      <c r="G9" s="18">
        <f t="shared" si="0"/>
        <v>2026</v>
      </c>
    </row>
    <row r="10" spans="1:10" x14ac:dyDescent="0.3">
      <c r="A10" s="2"/>
      <c r="B10" s="19" t="s">
        <v>134</v>
      </c>
      <c r="C10" s="19" t="s">
        <v>142</v>
      </c>
      <c r="D10" s="19" t="s">
        <v>142</v>
      </c>
      <c r="E10" s="19" t="s">
        <v>142</v>
      </c>
      <c r="F10" s="19" t="s">
        <v>142</v>
      </c>
      <c r="G10" s="19" t="s">
        <v>142</v>
      </c>
    </row>
    <row r="11" spans="1:10" x14ac:dyDescent="0.3">
      <c r="A11" s="197" t="s">
        <v>144</v>
      </c>
      <c r="B11" s="198"/>
      <c r="C11" s="199"/>
      <c r="D11" s="199"/>
      <c r="E11" s="199">
        <f t="shared" ref="E11:F12" si="1">E4</f>
        <v>39.414646616801697</v>
      </c>
      <c r="F11" s="199">
        <f t="shared" si="1"/>
        <v>38.896082464771908</v>
      </c>
      <c r="G11" s="199">
        <f>G4</f>
        <v>38.594938345299433</v>
      </c>
    </row>
    <row r="12" spans="1:10" x14ac:dyDescent="0.3">
      <c r="A12" s="200" t="s">
        <v>145</v>
      </c>
      <c r="B12" s="201"/>
      <c r="C12" s="202"/>
      <c r="D12" s="202"/>
      <c r="E12" s="202">
        <f t="shared" si="1"/>
        <v>44.149953707244784</v>
      </c>
      <c r="F12" s="202">
        <f t="shared" si="1"/>
        <v>44.047026734386925</v>
      </c>
      <c r="G12" s="202">
        <f>G5</f>
        <v>43.529070866690674</v>
      </c>
    </row>
    <row r="13" spans="1:10" x14ac:dyDescent="0.3">
      <c r="A13" s="306" t="s">
        <v>430</v>
      </c>
      <c r="B13" s="306"/>
      <c r="C13" s="306"/>
      <c r="D13" s="306"/>
      <c r="F13" s="236"/>
      <c r="G13" s="236" t="s">
        <v>295</v>
      </c>
    </row>
    <row r="14" spans="1:10" x14ac:dyDescent="0.3">
      <c r="A14" s="306"/>
      <c r="B14" s="306"/>
      <c r="C14" s="306"/>
      <c r="D14" s="306"/>
      <c r="E14" s="306"/>
    </row>
    <row r="15" spans="1:10" x14ac:dyDescent="0.3">
      <c r="C15" s="237"/>
      <c r="D15" s="237"/>
      <c r="E15" s="237"/>
      <c r="F15" s="237"/>
      <c r="G15" s="237"/>
    </row>
  </sheetData>
  <mergeCells count="6">
    <mergeCell ref="A14:E14"/>
    <mergeCell ref="A6:E6"/>
    <mergeCell ref="A13:D13"/>
    <mergeCell ref="A7:E7"/>
    <mergeCell ref="A1:G1"/>
    <mergeCell ref="A8:G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G21"/>
  <sheetViews>
    <sheetView showGridLines="0" zoomScaleNormal="100" workbookViewId="0">
      <selection sqref="A1:G1"/>
    </sheetView>
  </sheetViews>
  <sheetFormatPr defaultColWidth="9.09765625" defaultRowHeight="14" x14ac:dyDescent="0.3"/>
  <cols>
    <col min="1" max="1" width="60.59765625" style="3" customWidth="1"/>
    <col min="2" max="2" width="7.69921875" style="3" customWidth="1"/>
    <col min="3" max="3" width="10.09765625" style="3" customWidth="1"/>
    <col min="4" max="7" width="7.69921875" style="3" customWidth="1"/>
    <col min="8" max="16384" width="9.09765625" style="3"/>
  </cols>
  <sheetData>
    <row r="1" spans="1:7" ht="15" customHeight="1" thickBot="1" x14ac:dyDescent="0.35">
      <c r="A1" s="308" t="s">
        <v>301</v>
      </c>
      <c r="B1" s="308"/>
      <c r="C1" s="308"/>
      <c r="D1" s="308"/>
      <c r="E1" s="308"/>
      <c r="F1" s="308"/>
      <c r="G1" s="308"/>
    </row>
    <row r="2" spans="1:7" ht="15" customHeight="1" x14ac:dyDescent="0.3">
      <c r="A2" s="4"/>
      <c r="B2" s="20">
        <v>2022</v>
      </c>
      <c r="C2" s="20">
        <v>2022</v>
      </c>
      <c r="D2" s="20">
        <v>2023</v>
      </c>
      <c r="E2" s="20">
        <v>2024</v>
      </c>
      <c r="F2" s="20">
        <v>2025</v>
      </c>
      <c r="G2" s="20">
        <v>2026</v>
      </c>
    </row>
    <row r="3" spans="1:7" ht="15" customHeight="1" x14ac:dyDescent="0.3">
      <c r="A3" s="21"/>
      <c r="B3" s="22" t="s">
        <v>1</v>
      </c>
      <c r="C3" s="22" t="s">
        <v>2</v>
      </c>
      <c r="D3" s="22" t="s">
        <v>2</v>
      </c>
      <c r="E3" s="22" t="s">
        <v>2</v>
      </c>
      <c r="F3" s="22" t="s">
        <v>2</v>
      </c>
      <c r="G3" s="22" t="s">
        <v>2</v>
      </c>
    </row>
    <row r="4" spans="1:7" ht="15" customHeight="1" x14ac:dyDescent="0.3">
      <c r="A4" s="17" t="s">
        <v>129</v>
      </c>
      <c r="B4" s="195">
        <f>'[48]Výdavky financované z EU'!$O$5</f>
        <v>1218.2059999999999</v>
      </c>
      <c r="C4" s="6">
        <f>'[48]Výdavky financované z EU'!O$5/'[48]MMF+OS'!S$94*100</f>
        <v>1.1109755407016635</v>
      </c>
      <c r="D4" s="6">
        <f>SUM([49]ESA_2010_GG_2023_2026!K$38,[49]ESA_2010_GG_2023_2026!Q$38)/'[48]MMF+OS'!T$94*100</f>
        <v>3.3269966743461041</v>
      </c>
      <c r="E4" s="6">
        <f>SUM([49]ESA_2010_GG_2023_2026!L$38,[49]ESA_2010_GG_2023_2026!R$38)/'[48]MMF+OS'!U$94*100</f>
        <v>0.9322387776071136</v>
      </c>
      <c r="F4" s="6">
        <f>SUM([49]ESA_2010_GG_2023_2026!M$38,[49]ESA_2010_GG_2023_2026!S$38)/'[48]MMF+OS'!V$94*100</f>
        <v>1.1564736723697238</v>
      </c>
      <c r="G4" s="6">
        <f>SUM([49]ESA_2010_GG_2023_2026!N$38,[49]ESA_2010_GG_2023_2026!T$38)/'[48]MMF+OS'!W$94*100</f>
        <v>1.0510673332096969</v>
      </c>
    </row>
    <row r="5" spans="1:7" ht="15" customHeight="1" x14ac:dyDescent="0.3">
      <c r="A5" s="17" t="s">
        <v>403</v>
      </c>
      <c r="B5" s="195">
        <f>'[48]Výdavky financované z EU'!$O$6</f>
        <v>679.30100000000004</v>
      </c>
      <c r="C5" s="6">
        <f>'[48]Výdavky financované z EU'!$O$6/'[48]MMF+OS'!S$94*100</f>
        <v>0.61950671378583</v>
      </c>
      <c r="D5" s="6">
        <f>SUM([49]ESA_2010_GG_2023_2026!K$83,[49]ESA_2010_GG_2023_2026!Q$83)/'[48]MMF+OS'!T$94*100</f>
        <v>1.982890576104978</v>
      </c>
      <c r="E5" s="6">
        <f>SUM([49]ESA_2010_GG_2023_2026!L$83,[49]ESA_2010_GG_2023_2026!R$83)/'[48]MMF+OS'!U$94*100</f>
        <v>0.61550446941743653</v>
      </c>
      <c r="F5" s="6">
        <f>SUM([49]ESA_2010_GG_2023_2026!M$83,[49]ESA_2010_GG_2023_2026!S$83)/'[48]MMF+OS'!V$94*100</f>
        <v>0.44133744825252563</v>
      </c>
      <c r="G5" s="6">
        <f>SUM([49]ESA_2010_GG_2023_2026!N$83,[49]ESA_2010_GG_2023_2026!T$83)/'[48]MMF+OS'!W$94*100</f>
        <v>0.24324564420871211</v>
      </c>
    </row>
    <row r="6" spans="1:7" x14ac:dyDescent="0.3">
      <c r="A6" s="17" t="s">
        <v>133</v>
      </c>
      <c r="B6" s="195">
        <f>'[45]Inputy EB_EK_FK'!$M$8</f>
        <v>16.188070303356131</v>
      </c>
      <c r="C6" s="6">
        <f>'[45]Inputy EB_EK_FK'!M7</f>
        <v>1.4763143637601211E-2</v>
      </c>
      <c r="D6" s="6">
        <f>'[45]Inputy EB_EK_FK'!N7</f>
        <v>1.8393158766950204E-2</v>
      </c>
      <c r="E6" s="6">
        <f>'[45]Inputy EB_EK_FK'!O7</f>
        <v>1.8230070455527179E-2</v>
      </c>
      <c r="F6" s="6">
        <f>'[45]Inputy EB_EK_FK'!P7</f>
        <v>8.4900089936296858E-4</v>
      </c>
      <c r="G6" s="6">
        <f>'[45]Inputy EB_EK_FK'!Q7</f>
        <v>-7.5621725976748643E-3</v>
      </c>
    </row>
    <row r="7" spans="1:7" ht="15" customHeight="1" x14ac:dyDescent="0.3">
      <c r="A7" s="17" t="s">
        <v>132</v>
      </c>
      <c r="B7" s="195">
        <f>[50]PS2023!$C$145</f>
        <v>358.48624408523818</v>
      </c>
      <c r="C7" s="6">
        <f>[50]PS2023!C$146</f>
        <v>0.32693111744377062</v>
      </c>
      <c r="D7" s="6">
        <f>[50]PS2023!D$146</f>
        <v>3.510106698088078E-2</v>
      </c>
      <c r="E7" s="6">
        <f>[50]PS2023!E$146</f>
        <v>-0.42436087888915464</v>
      </c>
      <c r="F7" s="6">
        <f>[50]PS2023!F$146</f>
        <v>-4.054440726909482E-2</v>
      </c>
      <c r="G7" s="6">
        <f>[50]PS2023!G$146</f>
        <v>0</v>
      </c>
    </row>
    <row r="8" spans="1:7" ht="15" customHeight="1" x14ac:dyDescent="0.3">
      <c r="A8" s="21" t="s">
        <v>279</v>
      </c>
      <c r="B8" s="196">
        <v>0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</row>
    <row r="9" spans="1:7" ht="14.5" x14ac:dyDescent="0.3">
      <c r="A9" s="29"/>
      <c r="B9" s="29"/>
      <c r="C9" s="29"/>
      <c r="D9" s="29"/>
      <c r="E9" s="29"/>
      <c r="F9" s="309" t="s">
        <v>280</v>
      </c>
      <c r="G9" s="309"/>
    </row>
    <row r="10" spans="1:7" x14ac:dyDescent="0.3">
      <c r="A10" s="2"/>
    </row>
    <row r="11" spans="1:7" x14ac:dyDescent="0.3">
      <c r="C11" s="215"/>
      <c r="D11" s="215"/>
      <c r="E11" s="215"/>
      <c r="F11" s="215"/>
      <c r="G11" s="215"/>
    </row>
    <row r="12" spans="1:7" ht="14.5" thickBot="1" x14ac:dyDescent="0.35">
      <c r="A12" s="308" t="s">
        <v>558</v>
      </c>
      <c r="B12" s="308"/>
      <c r="C12" s="308"/>
      <c r="D12" s="308"/>
      <c r="E12" s="308"/>
      <c r="F12" s="308"/>
      <c r="G12" s="211"/>
    </row>
    <row r="13" spans="1:7" x14ac:dyDescent="0.3">
      <c r="A13" s="4"/>
      <c r="B13" s="20">
        <f t="shared" ref="B13:G13" si="0">B2</f>
        <v>2022</v>
      </c>
      <c r="C13" s="20">
        <f t="shared" si="0"/>
        <v>2022</v>
      </c>
      <c r="D13" s="20">
        <f t="shared" si="0"/>
        <v>2023</v>
      </c>
      <c r="E13" s="20">
        <f t="shared" si="0"/>
        <v>2024</v>
      </c>
      <c r="F13" s="20">
        <f t="shared" si="0"/>
        <v>2025</v>
      </c>
      <c r="G13" s="20">
        <f t="shared" si="0"/>
        <v>2026</v>
      </c>
    </row>
    <row r="14" spans="1:7" x14ac:dyDescent="0.3">
      <c r="A14" s="21"/>
      <c r="B14" s="22" t="s">
        <v>134</v>
      </c>
      <c r="C14" s="22" t="s">
        <v>146</v>
      </c>
      <c r="D14" s="22" t="s">
        <v>146</v>
      </c>
      <c r="E14" s="22" t="s">
        <v>146</v>
      </c>
      <c r="F14" s="22" t="s">
        <v>146</v>
      </c>
      <c r="G14" s="22" t="s">
        <v>146</v>
      </c>
    </row>
    <row r="15" spans="1:7" ht="18" customHeight="1" x14ac:dyDescent="0.3">
      <c r="A15" s="17" t="s">
        <v>149</v>
      </c>
      <c r="B15" s="195">
        <f>B4</f>
        <v>1218.2059999999999</v>
      </c>
      <c r="C15" s="6">
        <f t="shared" ref="C15:G16" si="1">C4</f>
        <v>1.1109755407016635</v>
      </c>
      <c r="D15" s="6">
        <f t="shared" si="1"/>
        <v>3.3269966743461041</v>
      </c>
      <c r="E15" s="6">
        <f t="shared" si="1"/>
        <v>0.9322387776071136</v>
      </c>
      <c r="F15" s="6">
        <f t="shared" si="1"/>
        <v>1.1564736723697238</v>
      </c>
      <c r="G15" s="6">
        <f t="shared" si="1"/>
        <v>1.0510673332096969</v>
      </c>
    </row>
    <row r="16" spans="1:7" ht="18" customHeight="1" x14ac:dyDescent="0.3">
      <c r="A16" s="17" t="s">
        <v>402</v>
      </c>
      <c r="B16" s="195">
        <f>B5</f>
        <v>679.30100000000004</v>
      </c>
      <c r="C16" s="6">
        <f>C5</f>
        <v>0.61950671378583</v>
      </c>
      <c r="D16" s="6">
        <f t="shared" si="1"/>
        <v>1.982890576104978</v>
      </c>
      <c r="E16" s="6">
        <f t="shared" si="1"/>
        <v>0.61550446941743653</v>
      </c>
      <c r="F16" s="6">
        <f t="shared" si="1"/>
        <v>0.44133744825252563</v>
      </c>
      <c r="G16" s="6">
        <f t="shared" si="1"/>
        <v>0.24324564420871211</v>
      </c>
    </row>
    <row r="17" spans="1:7" x14ac:dyDescent="0.3">
      <c r="A17" s="17" t="s">
        <v>147</v>
      </c>
      <c r="B17" s="195">
        <f t="shared" ref="B17:G17" si="2">B6</f>
        <v>16.188070303356131</v>
      </c>
      <c r="C17" s="6">
        <f t="shared" si="2"/>
        <v>1.4763143637601211E-2</v>
      </c>
      <c r="D17" s="6">
        <f t="shared" si="2"/>
        <v>1.8393158766950204E-2</v>
      </c>
      <c r="E17" s="6">
        <f t="shared" si="2"/>
        <v>1.8230070455527179E-2</v>
      </c>
      <c r="F17" s="6">
        <f t="shared" si="2"/>
        <v>8.4900089936296858E-4</v>
      </c>
      <c r="G17" s="6">
        <f t="shared" si="2"/>
        <v>-7.5621725976748643E-3</v>
      </c>
    </row>
    <row r="18" spans="1:7" x14ac:dyDescent="0.3">
      <c r="A18" s="17" t="s">
        <v>406</v>
      </c>
      <c r="B18" s="195">
        <f t="shared" ref="B18:G18" si="3">B7</f>
        <v>358.48624408523818</v>
      </c>
      <c r="C18" s="6">
        <f t="shared" si="3"/>
        <v>0.32693111744377062</v>
      </c>
      <c r="D18" s="6">
        <f t="shared" si="3"/>
        <v>3.510106698088078E-2</v>
      </c>
      <c r="E18" s="6">
        <f t="shared" si="3"/>
        <v>-0.42436087888915464</v>
      </c>
      <c r="F18" s="6">
        <f t="shared" si="3"/>
        <v>-4.054440726909482E-2</v>
      </c>
      <c r="G18" s="6">
        <f t="shared" si="3"/>
        <v>0</v>
      </c>
    </row>
    <row r="19" spans="1:7" x14ac:dyDescent="0.3">
      <c r="A19" s="21" t="s">
        <v>148</v>
      </c>
      <c r="B19" s="142">
        <f t="shared" ref="B19:G19" si="4">B8</f>
        <v>0</v>
      </c>
      <c r="C19" s="142">
        <f t="shared" si="4"/>
        <v>0</v>
      </c>
      <c r="D19" s="142">
        <f t="shared" si="4"/>
        <v>0</v>
      </c>
      <c r="E19" s="142">
        <f t="shared" si="4"/>
        <v>0</v>
      </c>
      <c r="F19" s="142">
        <f t="shared" si="4"/>
        <v>0</v>
      </c>
      <c r="G19" s="142">
        <f t="shared" si="4"/>
        <v>0</v>
      </c>
    </row>
    <row r="20" spans="1:7" x14ac:dyDescent="0.3">
      <c r="A20" s="2"/>
      <c r="B20" s="5"/>
      <c r="C20" s="5"/>
      <c r="D20" s="5"/>
      <c r="E20" s="5"/>
      <c r="F20" s="309" t="s">
        <v>288</v>
      </c>
      <c r="G20" s="309"/>
    </row>
    <row r="21" spans="1:7" x14ac:dyDescent="0.3">
      <c r="A21" s="8"/>
      <c r="B21" s="8"/>
      <c r="C21" s="8"/>
      <c r="D21" s="8"/>
      <c r="E21" s="8"/>
      <c r="F21" s="7"/>
      <c r="G21" s="7"/>
    </row>
  </sheetData>
  <mergeCells count="5">
    <mergeCell ref="A1:G1"/>
    <mergeCell ref="F9:G9"/>
    <mergeCell ref="A12:C12"/>
    <mergeCell ref="F20:G20"/>
    <mergeCell ref="D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F33"/>
  <sheetViews>
    <sheetView showGridLines="0" workbookViewId="0"/>
  </sheetViews>
  <sheetFormatPr defaultColWidth="9.09765625" defaultRowHeight="14" x14ac:dyDescent="0.3"/>
  <cols>
    <col min="1" max="1" width="35.59765625" style="3" customWidth="1"/>
    <col min="2" max="2" width="9.09765625" style="3" customWidth="1"/>
    <col min="3" max="3" width="14" style="3" bestFit="1" customWidth="1"/>
    <col min="4" max="4" width="14.59765625" style="3" customWidth="1"/>
    <col min="5" max="5" width="10" style="3" customWidth="1"/>
    <col min="6" max="6" width="42.59765625" style="3" customWidth="1"/>
    <col min="7" max="9" width="9.09765625" style="3"/>
    <col min="10" max="10" width="10" style="3" bestFit="1" customWidth="1"/>
    <col min="11" max="16384" width="9.09765625" style="3"/>
  </cols>
  <sheetData>
    <row r="1" spans="1:6" ht="14.5" thickBot="1" x14ac:dyDescent="0.35">
      <c r="A1" s="16" t="s">
        <v>530</v>
      </c>
      <c r="B1" s="16"/>
      <c r="C1" s="16"/>
      <c r="D1" s="16"/>
    </row>
    <row r="2" spans="1:6" x14ac:dyDescent="0.3">
      <c r="A2" s="78"/>
      <c r="B2" s="83"/>
      <c r="C2" s="80">
        <v>2021</v>
      </c>
      <c r="D2" s="80">
        <v>2026</v>
      </c>
      <c r="F2" s="40"/>
    </row>
    <row r="3" spans="1:6" x14ac:dyDescent="0.3">
      <c r="A3" s="79"/>
      <c r="B3" s="23"/>
      <c r="C3" s="22" t="s">
        <v>2</v>
      </c>
      <c r="D3" s="22" t="s">
        <v>2</v>
      </c>
      <c r="F3" s="40"/>
    </row>
    <row r="4" spans="1:6" ht="15" customHeight="1" x14ac:dyDescent="0.3">
      <c r="A4" s="44" t="s">
        <v>108</v>
      </c>
      <c r="B4" s="193" t="s">
        <v>109</v>
      </c>
      <c r="C4" s="194">
        <v>5.8308399731815452</v>
      </c>
      <c r="D4" s="194">
        <v>6.4026075273794421</v>
      </c>
      <c r="F4" s="40"/>
    </row>
    <row r="5" spans="1:6" ht="15" customHeight="1" x14ac:dyDescent="0.3">
      <c r="A5" s="44" t="s">
        <v>110</v>
      </c>
      <c r="B5" s="193" t="s">
        <v>111</v>
      </c>
      <c r="C5" s="194">
        <v>1.3059757821533517</v>
      </c>
      <c r="D5" s="194">
        <v>1.5214299501999604</v>
      </c>
    </row>
    <row r="6" spans="1:6" ht="15" customHeight="1" x14ac:dyDescent="0.3">
      <c r="A6" s="44" t="s">
        <v>112</v>
      </c>
      <c r="B6" s="193" t="s">
        <v>113</v>
      </c>
      <c r="C6" s="194">
        <v>2.2251028381170257</v>
      </c>
      <c r="D6" s="194">
        <v>1.8774918912657357</v>
      </c>
      <c r="F6" s="40"/>
    </row>
    <row r="7" spans="1:6" ht="15" customHeight="1" x14ac:dyDescent="0.3">
      <c r="A7" s="44" t="s">
        <v>114</v>
      </c>
      <c r="B7" s="193" t="s">
        <v>115</v>
      </c>
      <c r="C7" s="194">
        <v>6.6747104488120046</v>
      </c>
      <c r="D7" s="194">
        <v>4.1271527710812261</v>
      </c>
      <c r="F7" s="40"/>
    </row>
    <row r="8" spans="1:6" ht="15" customHeight="1" x14ac:dyDescent="0.3">
      <c r="A8" s="44" t="s">
        <v>116</v>
      </c>
      <c r="B8" s="193" t="s">
        <v>117</v>
      </c>
      <c r="C8" s="194">
        <v>0.92640352002238202</v>
      </c>
      <c r="D8" s="194">
        <v>0.6838955681745249</v>
      </c>
    </row>
    <row r="9" spans="1:6" ht="15" customHeight="1" x14ac:dyDescent="0.3">
      <c r="A9" s="44" t="s">
        <v>118</v>
      </c>
      <c r="B9" s="193" t="s">
        <v>119</v>
      </c>
      <c r="C9" s="194">
        <v>0.45831755810877051</v>
      </c>
      <c r="D9" s="194">
        <v>0.5421073727336152</v>
      </c>
    </row>
    <row r="10" spans="1:6" ht="15" customHeight="1" x14ac:dyDescent="0.3">
      <c r="A10" s="44" t="s">
        <v>120</v>
      </c>
      <c r="B10" s="193" t="s">
        <v>121</v>
      </c>
      <c r="C10" s="194">
        <v>6.8935027585224766</v>
      </c>
      <c r="D10" s="194">
        <v>6.6604842105633582</v>
      </c>
      <c r="F10" s="40"/>
    </row>
    <row r="11" spans="1:6" ht="15" customHeight="1" x14ac:dyDescent="0.3">
      <c r="A11" s="44" t="s">
        <v>122</v>
      </c>
      <c r="B11" s="193" t="s">
        <v>123</v>
      </c>
      <c r="C11" s="194">
        <v>1.0241872356606385</v>
      </c>
      <c r="D11" s="194">
        <v>0.88929512653633624</v>
      </c>
    </row>
    <row r="12" spans="1:6" ht="15" customHeight="1" x14ac:dyDescent="0.3">
      <c r="A12" s="44" t="s">
        <v>124</v>
      </c>
      <c r="B12" s="193" t="s">
        <v>125</v>
      </c>
      <c r="C12" s="194">
        <v>4.2562330863950626</v>
      </c>
      <c r="D12" s="194">
        <v>4.02773425089147</v>
      </c>
      <c r="F12" s="40"/>
    </row>
    <row r="13" spans="1:6" ht="15" customHeight="1" x14ac:dyDescent="0.3">
      <c r="A13" s="44" t="s">
        <v>126</v>
      </c>
      <c r="B13" s="193" t="s">
        <v>127</v>
      </c>
      <c r="C13" s="194">
        <v>15.914125284344033</v>
      </c>
      <c r="D13" s="194">
        <v>16.796872197865007</v>
      </c>
      <c r="F13" s="40"/>
    </row>
    <row r="14" spans="1:6" ht="15" customHeight="1" x14ac:dyDescent="0.3">
      <c r="A14" s="238" t="s">
        <v>128</v>
      </c>
      <c r="B14" s="239" t="s">
        <v>69</v>
      </c>
      <c r="C14" s="82">
        <v>45.509199130137603</v>
      </c>
      <c r="D14" s="82">
        <v>43.529070866690681</v>
      </c>
    </row>
    <row r="15" spans="1:6" ht="16.5" customHeight="1" x14ac:dyDescent="0.3">
      <c r="A15" s="240"/>
      <c r="B15" s="241"/>
      <c r="D15" s="41" t="s">
        <v>289</v>
      </c>
    </row>
    <row r="16" spans="1:6" ht="15" customHeight="1" x14ac:dyDescent="0.3">
      <c r="A16" s="42"/>
      <c r="B16" s="42"/>
      <c r="C16" s="42"/>
      <c r="D16" s="42"/>
    </row>
    <row r="17" spans="1:4" ht="15" customHeight="1" x14ac:dyDescent="0.3">
      <c r="A17" s="42"/>
      <c r="B17" s="42"/>
      <c r="C17" s="42"/>
      <c r="D17" s="43"/>
    </row>
    <row r="18" spans="1:4" ht="15" customHeight="1" x14ac:dyDescent="0.3">
      <c r="A18" s="42"/>
      <c r="B18" s="42"/>
      <c r="C18" s="1"/>
      <c r="D18" s="1"/>
    </row>
    <row r="19" spans="1:4" ht="14.5" thickBot="1" x14ac:dyDescent="0.35">
      <c r="A19" s="16" t="s">
        <v>531</v>
      </c>
      <c r="B19" s="16"/>
      <c r="C19" s="16"/>
      <c r="D19" s="16"/>
    </row>
    <row r="20" spans="1:4" x14ac:dyDescent="0.3">
      <c r="A20" s="78"/>
      <c r="B20" s="83"/>
      <c r="C20" s="80">
        <f>C2</f>
        <v>2021</v>
      </c>
      <c r="D20" s="80">
        <f>D2</f>
        <v>2026</v>
      </c>
    </row>
    <row r="21" spans="1:4" x14ac:dyDescent="0.3">
      <c r="A21" s="79"/>
      <c r="B21" s="23"/>
      <c r="C21" s="22" t="s">
        <v>146</v>
      </c>
      <c r="D21" s="22" t="s">
        <v>146</v>
      </c>
    </row>
    <row r="22" spans="1:4" x14ac:dyDescent="0.3">
      <c r="A22" s="44" t="s">
        <v>150</v>
      </c>
      <c r="B22" s="193" t="s">
        <v>109</v>
      </c>
      <c r="C22" s="194">
        <f t="shared" ref="C22:D32" si="0">C4</f>
        <v>5.8308399731815452</v>
      </c>
      <c r="D22" s="194">
        <f t="shared" si="0"/>
        <v>6.4026075273794421</v>
      </c>
    </row>
    <row r="23" spans="1:4" x14ac:dyDescent="0.3">
      <c r="A23" s="44" t="s">
        <v>151</v>
      </c>
      <c r="B23" s="193" t="s">
        <v>111</v>
      </c>
      <c r="C23" s="194">
        <f t="shared" si="0"/>
        <v>1.3059757821533517</v>
      </c>
      <c r="D23" s="194">
        <f t="shared" si="0"/>
        <v>1.5214299501999604</v>
      </c>
    </row>
    <row r="24" spans="1:4" x14ac:dyDescent="0.3">
      <c r="A24" s="44" t="s">
        <v>152</v>
      </c>
      <c r="B24" s="193" t="s">
        <v>113</v>
      </c>
      <c r="C24" s="194">
        <f t="shared" si="0"/>
        <v>2.2251028381170257</v>
      </c>
      <c r="D24" s="194">
        <f t="shared" si="0"/>
        <v>1.8774918912657357</v>
      </c>
    </row>
    <row r="25" spans="1:4" x14ac:dyDescent="0.3">
      <c r="A25" s="44" t="s">
        <v>153</v>
      </c>
      <c r="B25" s="193" t="s">
        <v>115</v>
      </c>
      <c r="C25" s="194">
        <f t="shared" si="0"/>
        <v>6.6747104488120046</v>
      </c>
      <c r="D25" s="194">
        <f t="shared" si="0"/>
        <v>4.1271527710812261</v>
      </c>
    </row>
    <row r="26" spans="1:4" x14ac:dyDescent="0.3">
      <c r="A26" s="44" t="s">
        <v>154</v>
      </c>
      <c r="B26" s="193" t="s">
        <v>117</v>
      </c>
      <c r="C26" s="194">
        <f t="shared" si="0"/>
        <v>0.92640352002238202</v>
      </c>
      <c r="D26" s="194">
        <f t="shared" si="0"/>
        <v>0.6838955681745249</v>
      </c>
    </row>
    <row r="27" spans="1:4" x14ac:dyDescent="0.3">
      <c r="A27" s="44" t="s">
        <v>428</v>
      </c>
      <c r="B27" s="193" t="s">
        <v>119</v>
      </c>
      <c r="C27" s="194">
        <f t="shared" si="0"/>
        <v>0.45831755810877051</v>
      </c>
      <c r="D27" s="194">
        <f t="shared" si="0"/>
        <v>0.5421073727336152</v>
      </c>
    </row>
    <row r="28" spans="1:4" x14ac:dyDescent="0.3">
      <c r="A28" s="44" t="s">
        <v>155</v>
      </c>
      <c r="B28" s="193" t="s">
        <v>121</v>
      </c>
      <c r="C28" s="194">
        <f t="shared" si="0"/>
        <v>6.8935027585224766</v>
      </c>
      <c r="D28" s="194">
        <f t="shared" si="0"/>
        <v>6.6604842105633582</v>
      </c>
    </row>
    <row r="29" spans="1:4" x14ac:dyDescent="0.3">
      <c r="A29" s="44" t="s">
        <v>156</v>
      </c>
      <c r="B29" s="193" t="s">
        <v>123</v>
      </c>
      <c r="C29" s="194">
        <f t="shared" si="0"/>
        <v>1.0241872356606385</v>
      </c>
      <c r="D29" s="194">
        <f t="shared" si="0"/>
        <v>0.88929512653633624</v>
      </c>
    </row>
    <row r="30" spans="1:4" x14ac:dyDescent="0.3">
      <c r="A30" s="44" t="s">
        <v>157</v>
      </c>
      <c r="B30" s="193" t="s">
        <v>125</v>
      </c>
      <c r="C30" s="194">
        <f t="shared" si="0"/>
        <v>4.2562330863950626</v>
      </c>
      <c r="D30" s="194">
        <f t="shared" si="0"/>
        <v>4.02773425089147</v>
      </c>
    </row>
    <row r="31" spans="1:4" x14ac:dyDescent="0.3">
      <c r="A31" s="44" t="s">
        <v>158</v>
      </c>
      <c r="B31" s="193" t="s">
        <v>127</v>
      </c>
      <c r="C31" s="194">
        <f t="shared" si="0"/>
        <v>15.914125284344033</v>
      </c>
      <c r="D31" s="194">
        <f t="shared" si="0"/>
        <v>16.796872197865007</v>
      </c>
    </row>
    <row r="32" spans="1:4" x14ac:dyDescent="0.3">
      <c r="A32" s="238" t="s">
        <v>431</v>
      </c>
      <c r="B32" s="239" t="s">
        <v>69</v>
      </c>
      <c r="C32" s="82">
        <f t="shared" si="0"/>
        <v>45.509199130137603</v>
      </c>
      <c r="D32" s="82">
        <f t="shared" si="0"/>
        <v>43.529070866690681</v>
      </c>
    </row>
    <row r="33" spans="1:4" x14ac:dyDescent="0.3">
      <c r="A33" s="240"/>
      <c r="B33" s="241"/>
      <c r="D33" s="41" t="s">
        <v>573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P62"/>
  <sheetViews>
    <sheetView showGridLines="0" zoomScaleNormal="100" workbookViewId="0">
      <selection sqref="A1:C1"/>
    </sheetView>
  </sheetViews>
  <sheetFormatPr defaultColWidth="9.09765625" defaultRowHeight="14" x14ac:dyDescent="0.3"/>
  <cols>
    <col min="1" max="1" width="32.09765625" style="3" customWidth="1"/>
    <col min="2" max="2" width="10.3984375" style="3" customWidth="1"/>
    <col min="3" max="7" width="9.09765625" style="3" customWidth="1"/>
    <col min="8" max="8" width="9.09765625" style="3"/>
    <col min="9" max="9" width="9.09765625" style="3" bestFit="1" customWidth="1"/>
    <col min="10" max="10" width="15.59765625" style="3" customWidth="1"/>
    <col min="11" max="11" width="12.09765625" style="3" customWidth="1"/>
    <col min="12" max="12" width="17.59765625" style="3" bestFit="1" customWidth="1"/>
    <col min="13" max="13" width="13.3984375" style="3" bestFit="1" customWidth="1"/>
    <col min="14" max="16384" width="9.09765625" style="3"/>
  </cols>
  <sheetData>
    <row r="1" spans="1:16" ht="14.5" thickBot="1" x14ac:dyDescent="0.35">
      <c r="A1" s="308" t="s">
        <v>547</v>
      </c>
      <c r="B1" s="308"/>
      <c r="C1" s="308"/>
      <c r="D1" s="308"/>
      <c r="E1" s="308"/>
      <c r="F1" s="308"/>
      <c r="G1" s="308"/>
    </row>
    <row r="2" spans="1:16" ht="15" customHeight="1" x14ac:dyDescent="0.3">
      <c r="A2" s="24"/>
      <c r="B2" s="24" t="s">
        <v>4</v>
      </c>
      <c r="C2" s="25">
        <v>2022</v>
      </c>
      <c r="D2" s="25">
        <v>2023</v>
      </c>
      <c r="E2" s="25">
        <v>2024</v>
      </c>
      <c r="F2" s="25">
        <v>2025</v>
      </c>
      <c r="G2" s="25">
        <v>2026</v>
      </c>
    </row>
    <row r="3" spans="1:16" ht="15" customHeight="1" x14ac:dyDescent="0.3">
      <c r="A3" s="150" t="s">
        <v>73</v>
      </c>
      <c r="B3" s="151"/>
      <c r="C3" s="115">
        <v>57.79922354515228</v>
      </c>
      <c r="D3" s="115">
        <v>58.682087539426611</v>
      </c>
      <c r="E3" s="115">
        <v>59.31500116360494</v>
      </c>
      <c r="F3" s="115">
        <v>59.812545075740609</v>
      </c>
      <c r="G3" s="115">
        <v>63.067725986771684</v>
      </c>
    </row>
    <row r="4" spans="1:16" ht="15" customHeight="1" x14ac:dyDescent="0.3">
      <c r="A4" s="213" t="s">
        <v>74</v>
      </c>
      <c r="B4" s="29"/>
      <c r="C4" s="115">
        <v>-3.2399523125801437</v>
      </c>
      <c r="D4" s="115">
        <v>0.88211232877845447</v>
      </c>
      <c r="E4" s="115">
        <v>0.63291362417832886</v>
      </c>
      <c r="F4" s="115">
        <v>0.49754391213566862</v>
      </c>
      <c r="G4" s="115">
        <v>3.2551809110310757</v>
      </c>
    </row>
    <row r="5" spans="1:16" ht="15" customHeight="1" x14ac:dyDescent="0.3">
      <c r="A5" s="311" t="s">
        <v>75</v>
      </c>
      <c r="B5" s="311"/>
      <c r="C5" s="311"/>
      <c r="D5" s="311"/>
      <c r="E5" s="311"/>
      <c r="F5" s="212"/>
      <c r="G5" s="212"/>
    </row>
    <row r="6" spans="1:16" ht="15" customHeight="1" x14ac:dyDescent="0.3">
      <c r="A6" s="150" t="s">
        <v>432</v>
      </c>
      <c r="B6" s="151"/>
      <c r="C6" s="115">
        <v>1.0049609802086548</v>
      </c>
      <c r="D6" s="115">
        <v>5.5357134790276863</v>
      </c>
      <c r="E6" s="115">
        <v>3.5240721517252869</v>
      </c>
      <c r="F6" s="115">
        <v>3.7978923337994108</v>
      </c>
      <c r="G6" s="115">
        <v>3.4142169084881178</v>
      </c>
    </row>
    <row r="7" spans="1:16" ht="15" customHeight="1" x14ac:dyDescent="0.3">
      <c r="A7" s="150" t="s">
        <v>76</v>
      </c>
      <c r="B7" s="152" t="s">
        <v>22</v>
      </c>
      <c r="C7" s="115">
        <v>1.0321953416975767</v>
      </c>
      <c r="D7" s="115">
        <v>0.95307984767312237</v>
      </c>
      <c r="E7" s="115">
        <v>1.2112351396172334</v>
      </c>
      <c r="F7" s="115">
        <v>1.3530517303173242</v>
      </c>
      <c r="G7" s="115">
        <v>1.5199155766307029</v>
      </c>
      <c r="J7" s="153"/>
    </row>
    <row r="8" spans="1:16" ht="15" customHeight="1" x14ac:dyDescent="0.3">
      <c r="A8" s="213" t="s">
        <v>77</v>
      </c>
      <c r="B8" s="29"/>
      <c r="C8" s="115">
        <v>-8.4231995976296936E-2</v>
      </c>
      <c r="D8" s="115">
        <v>-0.76733485643555355</v>
      </c>
      <c r="E8" s="115">
        <v>-0.103681441614218</v>
      </c>
      <c r="F8" s="115">
        <v>-0.84755647480374163</v>
      </c>
      <c r="G8" s="115">
        <v>0.87952109401629164</v>
      </c>
    </row>
    <row r="9" spans="1:16" ht="15" customHeight="1" x14ac:dyDescent="0.3">
      <c r="A9" s="213" t="s">
        <v>78</v>
      </c>
      <c r="B9" s="29"/>
      <c r="C9" s="154"/>
      <c r="D9" s="154"/>
      <c r="E9" s="154"/>
      <c r="F9" s="154"/>
      <c r="G9" s="154"/>
    </row>
    <row r="10" spans="1:16" ht="15" customHeight="1" x14ac:dyDescent="0.3">
      <c r="A10" s="155" t="s">
        <v>79</v>
      </c>
      <c r="B10" s="151"/>
      <c r="C10" s="115">
        <v>-2.3478649744378846</v>
      </c>
      <c r="D10" s="115">
        <v>-1.0131854006585703</v>
      </c>
      <c r="E10" s="115">
        <v>-0.64241127074407345</v>
      </c>
      <c r="F10" s="115">
        <v>-0.71333535299798623</v>
      </c>
      <c r="G10" s="115">
        <v>-0.11776786036929821</v>
      </c>
    </row>
    <row r="11" spans="1:16" ht="15" customHeight="1" x14ac:dyDescent="0.3">
      <c r="A11" s="155" t="s">
        <v>80</v>
      </c>
      <c r="B11" s="151"/>
      <c r="C11" s="115">
        <v>1.6011575684325234</v>
      </c>
      <c r="D11" s="115">
        <v>-0.7591100218895358</v>
      </c>
      <c r="E11" s="115">
        <v>-0.43025413661448109</v>
      </c>
      <c r="F11" s="115">
        <v>-0.36672111393595797</v>
      </c>
      <c r="G11" s="115">
        <v>0.42101069425683707</v>
      </c>
    </row>
    <row r="12" spans="1:16" ht="15" customHeight="1" x14ac:dyDescent="0.3">
      <c r="A12" s="155" t="s">
        <v>81</v>
      </c>
      <c r="B12" s="151"/>
      <c r="C12" s="115">
        <v>0</v>
      </c>
      <c r="D12" s="115">
        <v>0</v>
      </c>
      <c r="E12" s="115">
        <v>0</v>
      </c>
      <c r="F12" s="115">
        <v>0</v>
      </c>
      <c r="G12" s="115">
        <v>0</v>
      </c>
    </row>
    <row r="13" spans="1:16" ht="15" customHeight="1" x14ac:dyDescent="0.3">
      <c r="A13" s="155" t="s">
        <v>82</v>
      </c>
      <c r="B13" s="151"/>
      <c r="C13" s="115">
        <v>0.66247541002906418</v>
      </c>
      <c r="D13" s="115">
        <v>1.0049605661125525</v>
      </c>
      <c r="E13" s="115">
        <v>0.96898396574433643</v>
      </c>
      <c r="F13" s="115">
        <v>0.23249999213020256</v>
      </c>
      <c r="G13" s="115">
        <v>0.57627826012875283</v>
      </c>
      <c r="I13" s="156"/>
      <c r="J13" s="156"/>
      <c r="K13" s="156"/>
      <c r="L13" s="156"/>
      <c r="M13" s="156"/>
    </row>
    <row r="14" spans="1:16" ht="15" customHeight="1" x14ac:dyDescent="0.3">
      <c r="A14" s="150" t="s">
        <v>83</v>
      </c>
      <c r="B14" s="151"/>
      <c r="C14" s="115">
        <v>1.8482539818051928</v>
      </c>
      <c r="D14" s="115">
        <v>1.7996006928627943</v>
      </c>
      <c r="E14" s="115">
        <v>2.2149970309346769</v>
      </c>
      <c r="F14" s="115">
        <v>2.4375288539519895</v>
      </c>
      <c r="G14" s="115">
        <v>2.6546855319028375</v>
      </c>
      <c r="L14" s="157"/>
      <c r="M14" s="157"/>
      <c r="N14" s="157"/>
      <c r="O14" s="157"/>
      <c r="P14" s="157"/>
    </row>
    <row r="15" spans="1:16" ht="15" customHeight="1" x14ac:dyDescent="0.3">
      <c r="A15" s="311" t="s">
        <v>84</v>
      </c>
      <c r="B15" s="311"/>
      <c r="C15" s="311"/>
      <c r="D15" s="311"/>
      <c r="E15" s="311"/>
      <c r="F15" s="212"/>
      <c r="G15" s="212"/>
    </row>
    <row r="16" spans="1:16" ht="15" customHeight="1" x14ac:dyDescent="0.35">
      <c r="A16" s="150" t="s">
        <v>85</v>
      </c>
      <c r="B16" s="158"/>
      <c r="C16" s="159">
        <v>10.119293945051705</v>
      </c>
      <c r="D16" s="159">
        <v>8.5134064190810914</v>
      </c>
      <c r="E16" s="159">
        <v>7.5038107970446495</v>
      </c>
      <c r="F16" s="159">
        <v>6.6556207407428873</v>
      </c>
      <c r="G16" s="159">
        <v>6.7926357999999256</v>
      </c>
    </row>
    <row r="17" spans="1:14" ht="15" customHeight="1" x14ac:dyDescent="0.3">
      <c r="A17" s="213" t="s">
        <v>87</v>
      </c>
      <c r="B17" s="213"/>
      <c r="C17" s="115">
        <v>47.680681265596462</v>
      </c>
      <c r="D17" s="115">
        <v>50.168681120345518</v>
      </c>
      <c r="E17" s="115">
        <v>51.81119036656029</v>
      </c>
      <c r="F17" s="115">
        <v>53.156924334997726</v>
      </c>
      <c r="G17" s="115">
        <v>56.275090186771749</v>
      </c>
    </row>
    <row r="18" spans="1:14" x14ac:dyDescent="0.3">
      <c r="A18" s="312" t="s">
        <v>86</v>
      </c>
      <c r="B18" s="312"/>
      <c r="C18" s="115">
        <v>1.2801784517996062</v>
      </c>
      <c r="D18" s="115">
        <v>3.7977954463860852</v>
      </c>
      <c r="E18" s="115">
        <v>3.9229811047171754</v>
      </c>
      <c r="F18" s="115">
        <v>4.3723039738640921</v>
      </c>
      <c r="G18" s="115">
        <v>2.1259394203533089</v>
      </c>
      <c r="H18" s="242"/>
      <c r="I18" s="242"/>
    </row>
    <row r="19" spans="1:14" ht="15" customHeight="1" x14ac:dyDescent="0.3">
      <c r="A19" s="312" t="s">
        <v>433</v>
      </c>
      <c r="B19" s="312"/>
      <c r="C19" s="115">
        <v>0.88891894451363862</v>
      </c>
      <c r="D19" s="115">
        <v>0.59736933760160815</v>
      </c>
      <c r="E19" s="115">
        <v>0.36957341708914504</v>
      </c>
      <c r="F19" s="115">
        <v>0.34298338226572339</v>
      </c>
      <c r="G19" s="115">
        <v>1.2763184430493509E-2</v>
      </c>
      <c r="H19" s="242"/>
      <c r="I19" s="242"/>
    </row>
    <row r="20" spans="1:14" ht="15" customHeight="1" x14ac:dyDescent="0.35">
      <c r="A20" s="173" t="s">
        <v>434</v>
      </c>
      <c r="B20" s="175"/>
      <c r="C20" s="149">
        <v>8.5479452054794525</v>
      </c>
      <c r="D20" s="149">
        <v>8.4641728134878829</v>
      </c>
      <c r="E20" s="149">
        <v>8.4968433591423462</v>
      </c>
      <c r="F20" s="149">
        <v>8.2511415525114149</v>
      </c>
      <c r="G20" s="149">
        <v>8.5718417047184161</v>
      </c>
      <c r="H20" s="242"/>
      <c r="I20" s="243"/>
      <c r="J20" s="244"/>
      <c r="K20" s="244"/>
      <c r="M20" s="90"/>
      <c r="N20" s="90"/>
    </row>
    <row r="21" spans="1:14" ht="15" customHeight="1" x14ac:dyDescent="0.3">
      <c r="A21" s="81" t="s">
        <v>435</v>
      </c>
      <c r="D21" s="310" t="s">
        <v>290</v>
      </c>
      <c r="E21" s="310"/>
      <c r="F21" s="310"/>
      <c r="G21" s="310"/>
      <c r="J21" s="245"/>
      <c r="K21" s="246"/>
      <c r="M21" s="245"/>
      <c r="N21" s="247"/>
    </row>
    <row r="22" spans="1:14" ht="15" customHeight="1" x14ac:dyDescent="0.3">
      <c r="A22" s="81" t="s">
        <v>527</v>
      </c>
      <c r="C22" s="156"/>
      <c r="D22" s="156"/>
      <c r="E22" s="156"/>
      <c r="F22" s="156"/>
      <c r="G22" s="156"/>
      <c r="I22" s="248"/>
      <c r="J22" s="245"/>
      <c r="K22" s="246"/>
      <c r="M22" s="245"/>
      <c r="N22" s="247"/>
    </row>
    <row r="23" spans="1:14" ht="15" customHeight="1" x14ac:dyDescent="0.3">
      <c r="I23" s="248"/>
      <c r="J23" s="245"/>
      <c r="K23" s="246"/>
      <c r="M23" s="245"/>
      <c r="N23" s="247"/>
    </row>
    <row r="24" spans="1:14" x14ac:dyDescent="0.3">
      <c r="I24" s="248"/>
      <c r="J24" s="245"/>
      <c r="K24" s="246"/>
      <c r="M24" s="245"/>
      <c r="N24" s="247"/>
    </row>
    <row r="25" spans="1:14" ht="14.5" thickBot="1" x14ac:dyDescent="0.35">
      <c r="A25" s="308" t="s">
        <v>548</v>
      </c>
      <c r="B25" s="308"/>
      <c r="C25" s="308"/>
      <c r="D25" s="308"/>
      <c r="E25" s="308"/>
      <c r="F25" s="308"/>
      <c r="G25" s="308"/>
      <c r="I25" s="248"/>
      <c r="J25" s="245"/>
      <c r="K25" s="246"/>
      <c r="M25" s="245"/>
      <c r="N25" s="247"/>
    </row>
    <row r="26" spans="1:14" x14ac:dyDescent="0.3">
      <c r="A26" s="24"/>
      <c r="B26" s="24" t="s">
        <v>159</v>
      </c>
      <c r="C26" s="25">
        <f t="shared" ref="C26:G28" si="0">C2</f>
        <v>2022</v>
      </c>
      <c r="D26" s="25">
        <f t="shared" si="0"/>
        <v>2023</v>
      </c>
      <c r="E26" s="25">
        <f t="shared" si="0"/>
        <v>2024</v>
      </c>
      <c r="F26" s="25">
        <f t="shared" si="0"/>
        <v>2025</v>
      </c>
      <c r="G26" s="25">
        <f t="shared" si="0"/>
        <v>2026</v>
      </c>
      <c r="I26" s="248"/>
      <c r="J26" s="245"/>
      <c r="K26" s="246"/>
      <c r="M26" s="245"/>
      <c r="N26" s="247"/>
    </row>
    <row r="27" spans="1:14" ht="14.5" x14ac:dyDescent="0.3">
      <c r="A27" s="249" t="s">
        <v>160</v>
      </c>
      <c r="B27" s="151"/>
      <c r="C27" s="115">
        <f t="shared" si="0"/>
        <v>57.79922354515228</v>
      </c>
      <c r="D27" s="115">
        <f t="shared" si="0"/>
        <v>58.682087539426611</v>
      </c>
      <c r="E27" s="115">
        <f t="shared" si="0"/>
        <v>59.31500116360494</v>
      </c>
      <c r="F27" s="115">
        <f t="shared" si="0"/>
        <v>59.812545075740609</v>
      </c>
      <c r="G27" s="115">
        <f t="shared" si="0"/>
        <v>63.067725986771684</v>
      </c>
    </row>
    <row r="28" spans="1:14" ht="14.5" x14ac:dyDescent="0.3">
      <c r="A28" s="250" t="s">
        <v>161</v>
      </c>
      <c r="B28" s="29"/>
      <c r="C28" s="115">
        <f t="shared" si="0"/>
        <v>-3.2399523125801437</v>
      </c>
      <c r="D28" s="115">
        <f t="shared" si="0"/>
        <v>0.88211232877845447</v>
      </c>
      <c r="E28" s="115">
        <f t="shared" si="0"/>
        <v>0.63291362417832886</v>
      </c>
      <c r="F28" s="115">
        <f t="shared" si="0"/>
        <v>0.49754391213566862</v>
      </c>
      <c r="G28" s="115">
        <f t="shared" si="0"/>
        <v>3.2551809110310757</v>
      </c>
    </row>
    <row r="29" spans="1:14" x14ac:dyDescent="0.3">
      <c r="A29" s="311" t="s">
        <v>169</v>
      </c>
      <c r="B29" s="311"/>
      <c r="C29" s="311"/>
      <c r="D29" s="311"/>
      <c r="E29" s="311"/>
      <c r="F29" s="212"/>
      <c r="G29" s="212"/>
    </row>
    <row r="30" spans="1:14" ht="14.5" x14ac:dyDescent="0.3">
      <c r="A30" s="251" t="s">
        <v>436</v>
      </c>
      <c r="B30" s="151"/>
      <c r="C30" s="115">
        <f t="shared" ref="C30:G38" si="1">C6</f>
        <v>1.0049609802086548</v>
      </c>
      <c r="D30" s="115">
        <f t="shared" si="1"/>
        <v>5.5357134790276863</v>
      </c>
      <c r="E30" s="115">
        <f t="shared" si="1"/>
        <v>3.5240721517252869</v>
      </c>
      <c r="F30" s="115">
        <f t="shared" si="1"/>
        <v>3.7978923337994108</v>
      </c>
      <c r="G30" s="115">
        <f t="shared" si="1"/>
        <v>3.4142169084881178</v>
      </c>
    </row>
    <row r="31" spans="1:14" x14ac:dyDescent="0.3">
      <c r="A31" s="251" t="s">
        <v>400</v>
      </c>
      <c r="B31" s="152" t="s">
        <v>22</v>
      </c>
      <c r="C31" s="115">
        <f t="shared" si="1"/>
        <v>1.0321953416975767</v>
      </c>
      <c r="D31" s="115">
        <f t="shared" si="1"/>
        <v>0.95307984767312237</v>
      </c>
      <c r="E31" s="115">
        <f t="shared" si="1"/>
        <v>1.2112351396172334</v>
      </c>
      <c r="F31" s="115">
        <f t="shared" si="1"/>
        <v>1.3530517303173242</v>
      </c>
      <c r="G31" s="115">
        <f t="shared" si="1"/>
        <v>1.5199155766307029</v>
      </c>
    </row>
    <row r="32" spans="1:14" ht="14.5" x14ac:dyDescent="0.3">
      <c r="A32" s="250" t="s">
        <v>162</v>
      </c>
      <c r="B32" s="29"/>
      <c r="C32" s="115">
        <f t="shared" si="1"/>
        <v>-8.4231995976296936E-2</v>
      </c>
      <c r="D32" s="115">
        <f t="shared" si="1"/>
        <v>-0.76733485643555355</v>
      </c>
      <c r="E32" s="115">
        <f t="shared" si="1"/>
        <v>-0.103681441614218</v>
      </c>
      <c r="F32" s="115">
        <f t="shared" si="1"/>
        <v>-0.84755647480374163</v>
      </c>
      <c r="G32" s="115">
        <f t="shared" si="1"/>
        <v>0.87952109401629164</v>
      </c>
    </row>
    <row r="33" spans="1:7" ht="14.5" x14ac:dyDescent="0.3">
      <c r="A33" s="250" t="s">
        <v>163</v>
      </c>
      <c r="B33" s="29"/>
      <c r="C33" s="115">
        <f t="shared" si="1"/>
        <v>0</v>
      </c>
      <c r="D33" s="115">
        <f t="shared" si="1"/>
        <v>0</v>
      </c>
      <c r="E33" s="115">
        <f t="shared" si="1"/>
        <v>0</v>
      </c>
      <c r="F33" s="115">
        <f t="shared" si="1"/>
        <v>0</v>
      </c>
      <c r="G33" s="115">
        <f t="shared" si="1"/>
        <v>0</v>
      </c>
    </row>
    <row r="34" spans="1:7" ht="14.5" x14ac:dyDescent="0.3">
      <c r="A34" s="252" t="s">
        <v>164</v>
      </c>
      <c r="B34" s="151"/>
      <c r="C34" s="115">
        <f t="shared" si="1"/>
        <v>-2.3478649744378846</v>
      </c>
      <c r="D34" s="115">
        <f t="shared" si="1"/>
        <v>-1.0131854006585703</v>
      </c>
      <c r="E34" s="115">
        <f t="shared" si="1"/>
        <v>-0.64241127074407345</v>
      </c>
      <c r="F34" s="115">
        <f t="shared" si="1"/>
        <v>-0.71333535299798623</v>
      </c>
      <c r="G34" s="115">
        <f t="shared" si="1"/>
        <v>-0.11776786036929821</v>
      </c>
    </row>
    <row r="35" spans="1:7" ht="14.5" x14ac:dyDescent="0.3">
      <c r="A35" s="252" t="s">
        <v>165</v>
      </c>
      <c r="B35" s="151"/>
      <c r="C35" s="115">
        <f t="shared" si="1"/>
        <v>1.6011575684325234</v>
      </c>
      <c r="D35" s="115">
        <f t="shared" si="1"/>
        <v>-0.7591100218895358</v>
      </c>
      <c r="E35" s="115">
        <f t="shared" si="1"/>
        <v>-0.43025413661448109</v>
      </c>
      <c r="F35" s="115">
        <f t="shared" si="1"/>
        <v>-0.36672111393595797</v>
      </c>
      <c r="G35" s="115">
        <f t="shared" si="1"/>
        <v>0.42101069425683707</v>
      </c>
    </row>
    <row r="36" spans="1:7" ht="14.5" x14ac:dyDescent="0.3">
      <c r="A36" s="253" t="s">
        <v>166</v>
      </c>
      <c r="B36" s="151"/>
      <c r="C36" s="115">
        <f t="shared" si="1"/>
        <v>0</v>
      </c>
      <c r="D36" s="115">
        <f t="shared" si="1"/>
        <v>0</v>
      </c>
      <c r="E36" s="115">
        <f t="shared" si="1"/>
        <v>0</v>
      </c>
      <c r="F36" s="115">
        <f t="shared" si="1"/>
        <v>0</v>
      </c>
      <c r="G36" s="115">
        <f t="shared" si="1"/>
        <v>0</v>
      </c>
    </row>
    <row r="37" spans="1:7" ht="14.5" x14ac:dyDescent="0.3">
      <c r="A37" s="252" t="s">
        <v>167</v>
      </c>
      <c r="B37" s="151"/>
      <c r="C37" s="115">
        <f t="shared" si="1"/>
        <v>0.66247541002906418</v>
      </c>
      <c r="D37" s="115">
        <f t="shared" si="1"/>
        <v>1.0049605661125525</v>
      </c>
      <c r="E37" s="115">
        <f t="shared" si="1"/>
        <v>0.96898396574433643</v>
      </c>
      <c r="F37" s="115">
        <f t="shared" si="1"/>
        <v>0.23249999213020256</v>
      </c>
      <c r="G37" s="115">
        <f t="shared" si="1"/>
        <v>0.57627826012875283</v>
      </c>
    </row>
    <row r="38" spans="1:7" ht="14.5" x14ac:dyDescent="0.3">
      <c r="A38" s="251" t="s">
        <v>168</v>
      </c>
      <c r="B38" s="151"/>
      <c r="C38" s="115">
        <f t="shared" si="1"/>
        <v>1.8482539818051928</v>
      </c>
      <c r="D38" s="115">
        <f t="shared" si="1"/>
        <v>1.7996006928627943</v>
      </c>
      <c r="E38" s="115">
        <f t="shared" si="1"/>
        <v>2.2149970309346769</v>
      </c>
      <c r="F38" s="115">
        <f t="shared" si="1"/>
        <v>2.4375288539519895</v>
      </c>
      <c r="G38" s="115">
        <f t="shared" si="1"/>
        <v>2.6546855319028375</v>
      </c>
    </row>
    <row r="39" spans="1:7" x14ac:dyDescent="0.3">
      <c r="A39" s="311" t="s">
        <v>170</v>
      </c>
      <c r="B39" s="311"/>
      <c r="C39" s="311"/>
      <c r="D39" s="311"/>
      <c r="E39" s="311"/>
      <c r="F39" s="212"/>
      <c r="G39" s="212"/>
    </row>
    <row r="40" spans="1:7" ht="14.5" x14ac:dyDescent="0.35">
      <c r="A40" s="251" t="s">
        <v>171</v>
      </c>
      <c r="B40" s="158"/>
      <c r="C40" s="159">
        <f t="shared" ref="C40:G43" si="2">C16</f>
        <v>10.119293945051705</v>
      </c>
      <c r="D40" s="159">
        <f t="shared" si="2"/>
        <v>8.5134064190810914</v>
      </c>
      <c r="E40" s="159">
        <f t="shared" si="2"/>
        <v>7.5038107970446495</v>
      </c>
      <c r="F40" s="159">
        <f t="shared" si="2"/>
        <v>6.6556207407428873</v>
      </c>
      <c r="G40" s="159">
        <f t="shared" si="2"/>
        <v>6.7926357999999256</v>
      </c>
    </row>
    <row r="41" spans="1:7" x14ac:dyDescent="0.3">
      <c r="A41" s="254" t="s">
        <v>172</v>
      </c>
      <c r="B41" s="213"/>
      <c r="C41" s="159">
        <f t="shared" si="2"/>
        <v>47.680681265596462</v>
      </c>
      <c r="D41" s="159">
        <f t="shared" si="2"/>
        <v>50.168681120345518</v>
      </c>
      <c r="E41" s="159">
        <f t="shared" si="2"/>
        <v>51.81119036656029</v>
      </c>
      <c r="F41" s="159">
        <f t="shared" si="2"/>
        <v>53.156924334997726</v>
      </c>
      <c r="G41" s="159">
        <f t="shared" si="2"/>
        <v>56.275090186771749</v>
      </c>
    </row>
    <row r="42" spans="1:7" x14ac:dyDescent="0.3">
      <c r="A42" s="312" t="s">
        <v>173</v>
      </c>
      <c r="B42" s="312"/>
      <c r="C42" s="159">
        <f t="shared" si="2"/>
        <v>1.2801784517996062</v>
      </c>
      <c r="D42" s="159">
        <f t="shared" si="2"/>
        <v>3.7977954463860852</v>
      </c>
      <c r="E42" s="159">
        <f t="shared" si="2"/>
        <v>3.9229811047171754</v>
      </c>
      <c r="F42" s="159">
        <f t="shared" si="2"/>
        <v>4.3723039738640921</v>
      </c>
      <c r="G42" s="159">
        <f t="shared" si="2"/>
        <v>2.1259394203533089</v>
      </c>
    </row>
    <row r="43" spans="1:7" x14ac:dyDescent="0.3">
      <c r="A43" s="312" t="s">
        <v>438</v>
      </c>
      <c r="B43" s="312"/>
      <c r="C43" s="159">
        <f t="shared" si="2"/>
        <v>0.88891894451363862</v>
      </c>
      <c r="D43" s="159">
        <f t="shared" si="2"/>
        <v>0.59736933760160815</v>
      </c>
      <c r="E43" s="159">
        <f t="shared" si="2"/>
        <v>0.36957341708914504</v>
      </c>
      <c r="F43" s="159">
        <f t="shared" si="2"/>
        <v>0.34298338226572339</v>
      </c>
      <c r="G43" s="159">
        <f t="shared" si="2"/>
        <v>1.2763184430493509E-2</v>
      </c>
    </row>
    <row r="44" spans="1:7" ht="14.5" x14ac:dyDescent="0.35">
      <c r="A44" s="173" t="s">
        <v>439</v>
      </c>
      <c r="B44" s="175"/>
      <c r="C44" s="255">
        <f>C20</f>
        <v>8.5479452054794525</v>
      </c>
      <c r="D44" s="255">
        <f>D20</f>
        <v>8.4641728134878829</v>
      </c>
      <c r="E44" s="255">
        <f t="shared" ref="E44:G44" si="3">E20</f>
        <v>8.4968433591423462</v>
      </c>
      <c r="F44" s="255">
        <f t="shared" si="3"/>
        <v>8.2511415525114149</v>
      </c>
      <c r="G44" s="255">
        <f t="shared" si="3"/>
        <v>8.5718417047184161</v>
      </c>
    </row>
    <row r="45" spans="1:7" x14ac:dyDescent="0.3">
      <c r="A45" s="81" t="s">
        <v>437</v>
      </c>
      <c r="B45" s="81"/>
      <c r="C45" s="81"/>
      <c r="D45" s="310" t="s">
        <v>291</v>
      </c>
      <c r="E45" s="310"/>
      <c r="F45" s="310"/>
      <c r="G45" s="310"/>
    </row>
    <row r="46" spans="1:7" x14ac:dyDescent="0.3">
      <c r="A46" s="84" t="s">
        <v>528</v>
      </c>
      <c r="B46" s="81"/>
      <c r="C46" s="81"/>
    </row>
    <row r="47" spans="1:7" x14ac:dyDescent="0.3">
      <c r="B47" s="81"/>
      <c r="C47" s="81"/>
    </row>
    <row r="48" spans="1:7" x14ac:dyDescent="0.3">
      <c r="C48" s="90"/>
      <c r="D48" s="90"/>
      <c r="E48" s="90"/>
      <c r="F48" s="90"/>
      <c r="G48" s="90"/>
    </row>
    <row r="49" spans="3:8" x14ac:dyDescent="0.3">
      <c r="C49" s="215"/>
      <c r="D49" s="215"/>
      <c r="E49" s="215"/>
      <c r="F49" s="215"/>
      <c r="G49" s="215"/>
    </row>
    <row r="50" spans="3:8" x14ac:dyDescent="0.3">
      <c r="C50" s="156"/>
      <c r="D50" s="156"/>
      <c r="E50" s="156"/>
      <c r="F50" s="156"/>
      <c r="G50" s="156"/>
    </row>
    <row r="51" spans="3:8" x14ac:dyDescent="0.3">
      <c r="C51" s="90"/>
      <c r="D51" s="90"/>
      <c r="E51" s="90"/>
      <c r="F51" s="90"/>
      <c r="G51" s="90"/>
      <c r="H51" s="90"/>
    </row>
    <row r="52" spans="3:8" x14ac:dyDescent="0.3">
      <c r="C52" s="153"/>
      <c r="D52" s="153"/>
      <c r="E52" s="153"/>
      <c r="F52" s="153"/>
      <c r="G52" s="153"/>
      <c r="H52" s="153"/>
    </row>
    <row r="54" spans="3:8" x14ac:dyDescent="0.3">
      <c r="C54" s="215"/>
      <c r="D54" s="215"/>
      <c r="E54" s="215"/>
      <c r="F54" s="215"/>
      <c r="G54" s="215"/>
      <c r="H54" s="156"/>
    </row>
    <row r="55" spans="3:8" x14ac:dyDescent="0.3">
      <c r="C55" s="156"/>
      <c r="D55" s="156"/>
      <c r="E55" s="156"/>
      <c r="F55" s="156"/>
      <c r="G55" s="156"/>
      <c r="H55" s="156"/>
    </row>
    <row r="58" spans="3:8" x14ac:dyDescent="0.3">
      <c r="C58" s="153"/>
      <c r="D58" s="153"/>
      <c r="E58" s="153"/>
      <c r="F58" s="153"/>
      <c r="G58" s="153"/>
      <c r="H58" s="153"/>
    </row>
    <row r="59" spans="3:8" x14ac:dyDescent="0.3">
      <c r="C59" s="237"/>
      <c r="D59" s="237"/>
      <c r="E59" s="237"/>
      <c r="F59" s="237"/>
      <c r="G59" s="237"/>
      <c r="H59" s="237"/>
    </row>
    <row r="60" spans="3:8" x14ac:dyDescent="0.3">
      <c r="C60" s="153"/>
      <c r="D60" s="153"/>
      <c r="E60" s="153"/>
      <c r="F60" s="153"/>
      <c r="G60" s="153"/>
      <c r="H60" s="153"/>
    </row>
    <row r="61" spans="3:8" x14ac:dyDescent="0.3">
      <c r="C61" s="153"/>
      <c r="D61" s="153"/>
      <c r="E61" s="153"/>
      <c r="F61" s="153"/>
      <c r="G61" s="153"/>
      <c r="H61" s="153"/>
    </row>
    <row r="62" spans="3:8" x14ac:dyDescent="0.3">
      <c r="C62" s="153"/>
      <c r="D62" s="153"/>
      <c r="E62" s="153"/>
      <c r="F62" s="153"/>
      <c r="G62" s="153"/>
      <c r="H62" s="153"/>
    </row>
  </sheetData>
  <mergeCells count="14">
    <mergeCell ref="A1:C1"/>
    <mergeCell ref="D1:G1"/>
    <mergeCell ref="A25:C25"/>
    <mergeCell ref="D25:G25"/>
    <mergeCell ref="D21:G21"/>
    <mergeCell ref="A5:E5"/>
    <mergeCell ref="A15:E15"/>
    <mergeCell ref="A18:B18"/>
    <mergeCell ref="A19:B19"/>
    <mergeCell ref="D45:G45"/>
    <mergeCell ref="A29:E29"/>
    <mergeCell ref="A39:E39"/>
    <mergeCell ref="A42:B42"/>
    <mergeCell ref="A43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</vt:i4>
      </vt:variant>
    </vt:vector>
  </HeadingPairs>
  <TitlesOfParts>
    <vt:vector size="18" baseType="lpstr">
      <vt:lpstr>1a</vt:lpstr>
      <vt:lpstr>1b</vt:lpstr>
      <vt:lpstr>1c</vt:lpstr>
      <vt:lpstr>1d</vt:lpstr>
      <vt:lpstr>Tab 2a</vt:lpstr>
      <vt:lpstr>Tab2b</vt:lpstr>
      <vt:lpstr>Tab2c</vt:lpstr>
      <vt:lpstr>Tab3</vt:lpstr>
      <vt:lpstr>Tab4</vt:lpstr>
      <vt:lpstr>Tab5</vt:lpstr>
      <vt:lpstr>Tab6</vt:lpstr>
      <vt:lpstr>Tab7</vt:lpstr>
      <vt:lpstr>Tab7a</vt:lpstr>
      <vt:lpstr>Tab 8</vt:lpstr>
      <vt:lpstr>Tab 9a</vt:lpstr>
      <vt:lpstr>Tab 9b</vt:lpstr>
      <vt:lpstr>Tab_zaruky</vt:lpstr>
      <vt:lpstr>'Tab6'!_Toc353467014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 Michal</dc:creator>
  <cp:lastModifiedBy>JR</cp:lastModifiedBy>
  <cp:lastPrinted>2015-04-15T08:25:15Z</cp:lastPrinted>
  <dcterms:created xsi:type="dcterms:W3CDTF">2013-03-07T16:13:23Z</dcterms:created>
  <dcterms:modified xsi:type="dcterms:W3CDTF">2023-05-28T21:33:35Z</dcterms:modified>
</cp:coreProperties>
</file>