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480" yWindow="2160" windowWidth="14880" windowHeight="7035" tabRatio="881"/>
  </bookViews>
  <sheets>
    <sheet name="1a" sheetId="77" r:id="rId1"/>
    <sheet name="1b" sheetId="78" r:id="rId2"/>
    <sheet name="1c" sheetId="79" r:id="rId3"/>
    <sheet name="1d" sheetId="80" r:id="rId4"/>
    <sheet name="Tab 2a" sheetId="6" r:id="rId5"/>
    <sheet name="Tab2b" sheetId="35" r:id="rId6"/>
    <sheet name="Tab2c" sheetId="36" r:id="rId7"/>
    <sheet name="Tab3" sheetId="32" r:id="rId8"/>
    <sheet name="Tab4" sheetId="27" r:id="rId9"/>
    <sheet name="Tab5" sheetId="28" r:id="rId10"/>
    <sheet name="Tab6" sheetId="39" r:id="rId11"/>
    <sheet name="Tab7" sheetId="40" r:id="rId12"/>
    <sheet name="Tab7a" sheetId="51" r:id="rId13"/>
    <sheet name="Tab 8" sheetId="81" r:id="rId14"/>
    <sheet name="Tab 9a" sheetId="82" r:id="rId15"/>
    <sheet name="Tab 9b" sheetId="83" r:id="rId16"/>
    <sheet name="Tab_zaruky" sheetId="84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" localSheetId="15">#REF!</definedName>
    <definedName name="\A">#REF!</definedName>
    <definedName name="\B" localSheetId="15">#REF!</definedName>
    <definedName name="\B">#REF!</definedName>
    <definedName name="\C" localSheetId="15">#REF!</definedName>
    <definedName name="\C">#REF!</definedName>
    <definedName name="\D" localSheetId="15">#REF!</definedName>
    <definedName name="\D">#REF!</definedName>
    <definedName name="\E" localSheetId="15">#REF!</definedName>
    <definedName name="\E">#REF!</definedName>
    <definedName name="\F" localSheetId="15">#REF!</definedName>
    <definedName name="\F">#REF!</definedName>
    <definedName name="\G" localSheetId="15">#REF!</definedName>
    <definedName name="\G">#REF!</definedName>
    <definedName name="\H" localSheetId="15">#REF!</definedName>
    <definedName name="\H">#REF!</definedName>
    <definedName name="\I" localSheetId="15">#REF!</definedName>
    <definedName name="\I">#REF!</definedName>
    <definedName name="\J" localSheetId="15">#REF!</definedName>
    <definedName name="\J">#REF!</definedName>
    <definedName name="\K" localSheetId="15">#REF!</definedName>
    <definedName name="\K">#REF!</definedName>
    <definedName name="\L" localSheetId="15">#REF!</definedName>
    <definedName name="\L">#REF!</definedName>
    <definedName name="\M" localSheetId="15">#REF!</definedName>
    <definedName name="\M">#REF!</definedName>
    <definedName name="\N" localSheetId="15">#REF!</definedName>
    <definedName name="\N">#REF!</definedName>
    <definedName name="\O" localSheetId="15">#REF!</definedName>
    <definedName name="\O">#REF!</definedName>
    <definedName name="\P" localSheetId="15">#REF!</definedName>
    <definedName name="\P">#REF!</definedName>
    <definedName name="\Q" localSheetId="15">#REF!</definedName>
    <definedName name="\Q">#REF!</definedName>
    <definedName name="\R" localSheetId="15">#REF!</definedName>
    <definedName name="\R">#REF!</definedName>
    <definedName name="\S" localSheetId="15">#REF!</definedName>
    <definedName name="\S">#REF!</definedName>
    <definedName name="\T" localSheetId="15">#REF!</definedName>
    <definedName name="\T">#REF!</definedName>
    <definedName name="\U" localSheetId="15">#REF!</definedName>
    <definedName name="\U">#REF!</definedName>
    <definedName name="\V" localSheetId="15">#REF!</definedName>
    <definedName name="\V">#REF!</definedName>
    <definedName name="\W" localSheetId="15">#REF!</definedName>
    <definedName name="\W">#REF!</definedName>
    <definedName name="\X" localSheetId="15">#REF!</definedName>
    <definedName name="\X">#REF!</definedName>
    <definedName name="\Y" localSheetId="15">#REF!</definedName>
    <definedName name="\Y">#REF!</definedName>
    <definedName name="\Z" localSheetId="15">#REF!</definedName>
    <definedName name="\Z">#REF!</definedName>
    <definedName name="_____BOP2" localSheetId="15">[1]BoP!#REF!</definedName>
    <definedName name="_____BOP2">[1]BoP!#REF!</definedName>
    <definedName name="_____dat1" localSheetId="15">'[2]work Q real'!#REF!</definedName>
    <definedName name="_____dat1">'[2]work Q real'!#REF!</definedName>
    <definedName name="_____EXP5" localSheetId="15">#REF!</definedName>
    <definedName name="_____EXP5">#REF!</definedName>
    <definedName name="_____EXP6" localSheetId="15">#REF!</definedName>
    <definedName name="_____EXP6">#REF!</definedName>
    <definedName name="_____EXP7" localSheetId="15">#REF!</definedName>
    <definedName name="_____EXP7">#REF!</definedName>
    <definedName name="_____EXP9" localSheetId="15">#REF!</definedName>
    <definedName name="_____EXP9">#REF!</definedName>
    <definedName name="_____IMP2" localSheetId="15">#REF!</definedName>
    <definedName name="_____IMP2">#REF!</definedName>
    <definedName name="_____IMP4" localSheetId="15">#REF!</definedName>
    <definedName name="_____IMP4">#REF!</definedName>
    <definedName name="_____IMP6" localSheetId="15">#REF!</definedName>
    <definedName name="_____IMP6">#REF!</definedName>
    <definedName name="_____IMP7" localSheetId="15">#REF!</definedName>
    <definedName name="_____IMP7">#REF!</definedName>
    <definedName name="_____MTS2" localSheetId="15">'[3]Annual Tables'!#REF!</definedName>
    <definedName name="_____MTS2">'[3]Annual Tables'!#REF!</definedName>
    <definedName name="_____PAG2" localSheetId="15">[3]Index!#REF!</definedName>
    <definedName name="_____PAG2">[3]Index!#REF!</definedName>
    <definedName name="_____PAG3" localSheetId="15">[3]Index!#REF!</definedName>
    <definedName name="_____PAG3">[3]Index!#REF!</definedName>
    <definedName name="_____PAG4" localSheetId="15">[3]Index!#REF!</definedName>
    <definedName name="_____PAG4">[3]Index!#REF!</definedName>
    <definedName name="_____PAG5" localSheetId="15">[3]Index!#REF!</definedName>
    <definedName name="_____PAG5">[3]Index!#REF!</definedName>
    <definedName name="_____PAG6" localSheetId="15">[3]Index!#REF!</definedName>
    <definedName name="_____PAG6">[3]Index!#REF!</definedName>
    <definedName name="_____RES2" localSheetId="15">[1]RES!#REF!</definedName>
    <definedName name="_____RES2">[1]RES!#REF!</definedName>
    <definedName name="_____TAB7" localSheetId="15">#REF!</definedName>
    <definedName name="_____TAB7">#REF!</definedName>
    <definedName name="____BOP1" localSheetId="15">#REF!</definedName>
    <definedName name="____BOP1">#REF!</definedName>
    <definedName name="____BOP2" localSheetId="15">[1]BoP!#REF!</definedName>
    <definedName name="____BOP2">[1]BoP!#REF!</definedName>
    <definedName name="____dat1" localSheetId="15">'[2]work Q real'!#REF!</definedName>
    <definedName name="____dat1">'[2]work Q real'!#REF!</definedName>
    <definedName name="____dat2" localSheetId="15">#REF!</definedName>
    <definedName name="____dat2">#REF!</definedName>
    <definedName name="____EXP5" localSheetId="15">#REF!</definedName>
    <definedName name="____EXP5">#REF!</definedName>
    <definedName name="____EXP6" localSheetId="15">#REF!</definedName>
    <definedName name="____EXP6">#REF!</definedName>
    <definedName name="____EXP7" localSheetId="15">#REF!</definedName>
    <definedName name="____EXP7">#REF!</definedName>
    <definedName name="____EXP9" localSheetId="15">#REF!</definedName>
    <definedName name="____EXP9">#REF!</definedName>
    <definedName name="____IMP10" localSheetId="15">#REF!</definedName>
    <definedName name="____IMP10">#REF!</definedName>
    <definedName name="____IMP2" localSheetId="15">#REF!</definedName>
    <definedName name="____IMP2">#REF!</definedName>
    <definedName name="____IMP4" localSheetId="15">#REF!</definedName>
    <definedName name="____IMP4">#REF!</definedName>
    <definedName name="____IMP6" localSheetId="15">#REF!</definedName>
    <definedName name="____IMP6">#REF!</definedName>
    <definedName name="____IMP7" localSheetId="15">#REF!</definedName>
    <definedName name="____IMP7">#REF!</definedName>
    <definedName name="____IMP8" localSheetId="15">#REF!</definedName>
    <definedName name="____IMP8">#REF!</definedName>
    <definedName name="____MTS2" localSheetId="15">'[3]Annual Tables'!#REF!</definedName>
    <definedName name="____MTS2">'[3]Annual Tables'!#REF!</definedName>
    <definedName name="____OUT1" localSheetId="15">#REF!</definedName>
    <definedName name="____OUT1">#REF!</definedName>
    <definedName name="____OUT2" localSheetId="15">#REF!</definedName>
    <definedName name="____OUT2">#REF!</definedName>
    <definedName name="____PAG2" localSheetId="15">[3]Index!#REF!</definedName>
    <definedName name="____PAG2">[3]Index!#REF!</definedName>
    <definedName name="____PAG3" localSheetId="15">[3]Index!#REF!</definedName>
    <definedName name="____PAG3">[3]Index!#REF!</definedName>
    <definedName name="____PAG4" localSheetId="15">[3]Index!#REF!</definedName>
    <definedName name="____PAG4">[3]Index!#REF!</definedName>
    <definedName name="____PAG5" localSheetId="15">[3]Index!#REF!</definedName>
    <definedName name="____PAG5">[3]Index!#REF!</definedName>
    <definedName name="____PAG6" localSheetId="15">[3]Index!#REF!</definedName>
    <definedName name="____PAG6">[3]Index!#REF!</definedName>
    <definedName name="____PAG7" localSheetId="15">#REF!</definedName>
    <definedName name="____PAG7">#REF!</definedName>
    <definedName name="____pro2001">[4]pro2001!$A$1:$B$72</definedName>
    <definedName name="____RES2" localSheetId="15">[1]RES!#REF!</definedName>
    <definedName name="____RES2">[1]RES!#REF!</definedName>
    <definedName name="____TAB1" localSheetId="15">#REF!</definedName>
    <definedName name="____TAB1">#REF!</definedName>
    <definedName name="____TAB10" localSheetId="15">#REF!</definedName>
    <definedName name="____TAB10">#REF!</definedName>
    <definedName name="____TAB12" localSheetId="15">#REF!</definedName>
    <definedName name="____TAB12">#REF!</definedName>
    <definedName name="____Tab19" localSheetId="15">#REF!</definedName>
    <definedName name="____Tab19">#REF!</definedName>
    <definedName name="____TAB2" localSheetId="15">#REF!</definedName>
    <definedName name="____TAB2">#REF!</definedName>
    <definedName name="____Tab20" localSheetId="15">#REF!</definedName>
    <definedName name="____Tab20">#REF!</definedName>
    <definedName name="____Tab21" localSheetId="15">#REF!</definedName>
    <definedName name="____Tab21">#REF!</definedName>
    <definedName name="____Tab22" localSheetId="15">#REF!</definedName>
    <definedName name="____Tab22">#REF!</definedName>
    <definedName name="____Tab23" localSheetId="15">#REF!</definedName>
    <definedName name="____Tab23">#REF!</definedName>
    <definedName name="____Tab24" localSheetId="15">#REF!</definedName>
    <definedName name="____Tab24">#REF!</definedName>
    <definedName name="____Tab26" localSheetId="15">#REF!</definedName>
    <definedName name="____Tab26">#REF!</definedName>
    <definedName name="____Tab27" localSheetId="15">#REF!</definedName>
    <definedName name="____Tab27">#REF!</definedName>
    <definedName name="____Tab28" localSheetId="15">#REF!</definedName>
    <definedName name="____Tab28">#REF!</definedName>
    <definedName name="____Tab29" localSheetId="15">#REF!</definedName>
    <definedName name="____Tab29">#REF!</definedName>
    <definedName name="____TAB3" localSheetId="15">#REF!</definedName>
    <definedName name="____TAB3">#REF!</definedName>
    <definedName name="____Tab30" localSheetId="15">#REF!</definedName>
    <definedName name="____Tab30">#REF!</definedName>
    <definedName name="____Tab31" localSheetId="15">#REF!</definedName>
    <definedName name="____Tab31">#REF!</definedName>
    <definedName name="____Tab32" localSheetId="15">#REF!</definedName>
    <definedName name="____Tab32">#REF!</definedName>
    <definedName name="____Tab33" localSheetId="15">#REF!</definedName>
    <definedName name="____Tab33">#REF!</definedName>
    <definedName name="____Tab34" localSheetId="15">#REF!</definedName>
    <definedName name="____Tab34">#REF!</definedName>
    <definedName name="____Tab35" localSheetId="15">#REF!</definedName>
    <definedName name="____Tab35">#REF!</definedName>
    <definedName name="____TAB4" localSheetId="15">#REF!</definedName>
    <definedName name="____TAB4">#REF!</definedName>
    <definedName name="____TAB5" localSheetId="15">#REF!</definedName>
    <definedName name="____TAB5">#REF!</definedName>
    <definedName name="____tab6" localSheetId="15">#REF!</definedName>
    <definedName name="____tab6">#REF!</definedName>
    <definedName name="____TAB7" localSheetId="15">#REF!</definedName>
    <definedName name="____TAB7">#REF!</definedName>
    <definedName name="____TAB8" localSheetId="15">#REF!</definedName>
    <definedName name="____TAB8">#REF!</definedName>
    <definedName name="____tab9" localSheetId="15">#REF!</definedName>
    <definedName name="____tab9">#REF!</definedName>
    <definedName name="____TB41" localSheetId="15">#REF!</definedName>
    <definedName name="____TB41">#REF!</definedName>
    <definedName name="____WEO1" localSheetId="15">#REF!</definedName>
    <definedName name="____WEO1">#REF!</definedName>
    <definedName name="____WEO2" localSheetId="15">#REF!</definedName>
    <definedName name="____WEO2">#REF!</definedName>
    <definedName name="___BOP1" localSheetId="15">#REF!</definedName>
    <definedName name="___BOP1">#REF!</definedName>
    <definedName name="___BOP2" localSheetId="15">[1]BoP!#REF!</definedName>
    <definedName name="___BOP2">[1]BoP!#REF!</definedName>
    <definedName name="___dat1" localSheetId="15">'[2]work Q real'!#REF!</definedName>
    <definedName name="___dat1">'[2]work Q real'!#REF!</definedName>
    <definedName name="___dat2" localSheetId="15">#REF!</definedName>
    <definedName name="___dat2">#REF!</definedName>
    <definedName name="___EXP5" localSheetId="15">#REF!</definedName>
    <definedName name="___EXP5">#REF!</definedName>
    <definedName name="___EXP6" localSheetId="15">#REF!</definedName>
    <definedName name="___EXP6">#REF!</definedName>
    <definedName name="___EXP7" localSheetId="15">#REF!</definedName>
    <definedName name="___EXP7">#REF!</definedName>
    <definedName name="___EXP9" localSheetId="15">#REF!</definedName>
    <definedName name="___EXP9">#REF!</definedName>
    <definedName name="___IMP10" localSheetId="15">#REF!</definedName>
    <definedName name="___IMP10">#REF!</definedName>
    <definedName name="___IMP2" localSheetId="15">#REF!</definedName>
    <definedName name="___IMP2">#REF!</definedName>
    <definedName name="___IMP4" localSheetId="15">#REF!</definedName>
    <definedName name="___IMP4">#REF!</definedName>
    <definedName name="___IMP6" localSheetId="15">#REF!</definedName>
    <definedName name="___IMP6">#REF!</definedName>
    <definedName name="___IMP7" localSheetId="15">#REF!</definedName>
    <definedName name="___IMP7">#REF!</definedName>
    <definedName name="___IMP8" localSheetId="15">#REF!</definedName>
    <definedName name="___IMP8">#REF!</definedName>
    <definedName name="___MTS2" localSheetId="15">'[3]Annual Tables'!#REF!</definedName>
    <definedName name="___MTS2">'[3]Annual Tables'!#REF!</definedName>
    <definedName name="___OUT1" localSheetId="15">#REF!</definedName>
    <definedName name="___OUT1">#REF!</definedName>
    <definedName name="___OUT2" localSheetId="15">#REF!</definedName>
    <definedName name="___OUT2">#REF!</definedName>
    <definedName name="___PAG2" localSheetId="15">[3]Index!#REF!</definedName>
    <definedName name="___PAG2">[3]Index!#REF!</definedName>
    <definedName name="___PAG3" localSheetId="15">[3]Index!#REF!</definedName>
    <definedName name="___PAG3">[3]Index!#REF!</definedName>
    <definedName name="___PAG4" localSheetId="15">[3]Index!#REF!</definedName>
    <definedName name="___PAG4">[3]Index!#REF!</definedName>
    <definedName name="___PAG5" localSheetId="15">[3]Index!#REF!</definedName>
    <definedName name="___PAG5">[3]Index!#REF!</definedName>
    <definedName name="___PAG6" localSheetId="15">[3]Index!#REF!</definedName>
    <definedName name="___PAG6">[3]Index!#REF!</definedName>
    <definedName name="___PAG7" localSheetId="15">#REF!</definedName>
    <definedName name="___PAG7">#REF!</definedName>
    <definedName name="___pro2001">[4]pro2001!$A$1:$B$72</definedName>
    <definedName name="___RES2" localSheetId="15">[1]RES!#REF!</definedName>
    <definedName name="___RES2">[1]RES!#REF!</definedName>
    <definedName name="___TAB1" localSheetId="15">#REF!</definedName>
    <definedName name="___TAB1">#REF!</definedName>
    <definedName name="___TAB10" localSheetId="15">#REF!</definedName>
    <definedName name="___TAB10">#REF!</definedName>
    <definedName name="___TAB12" localSheetId="15">#REF!</definedName>
    <definedName name="___TAB12">#REF!</definedName>
    <definedName name="___Tab19" localSheetId="15">#REF!</definedName>
    <definedName name="___Tab19">#REF!</definedName>
    <definedName name="___TAB2" localSheetId="15">#REF!</definedName>
    <definedName name="___TAB2">#REF!</definedName>
    <definedName name="___Tab20" localSheetId="15">#REF!</definedName>
    <definedName name="___Tab20">#REF!</definedName>
    <definedName name="___Tab21" localSheetId="15">#REF!</definedName>
    <definedName name="___Tab21">#REF!</definedName>
    <definedName name="___Tab22" localSheetId="15">#REF!</definedName>
    <definedName name="___Tab22">#REF!</definedName>
    <definedName name="___Tab23" localSheetId="15">#REF!</definedName>
    <definedName name="___Tab23">#REF!</definedName>
    <definedName name="___Tab24" localSheetId="15">#REF!</definedName>
    <definedName name="___Tab24">#REF!</definedName>
    <definedName name="___Tab26" localSheetId="15">#REF!</definedName>
    <definedName name="___Tab26">#REF!</definedName>
    <definedName name="___Tab27" localSheetId="15">#REF!</definedName>
    <definedName name="___Tab27">#REF!</definedName>
    <definedName name="___Tab28" localSheetId="15">#REF!</definedName>
    <definedName name="___Tab28">#REF!</definedName>
    <definedName name="___Tab29" localSheetId="15">#REF!</definedName>
    <definedName name="___Tab29">#REF!</definedName>
    <definedName name="___TAB3" localSheetId="15">#REF!</definedName>
    <definedName name="___TAB3">#REF!</definedName>
    <definedName name="___Tab30" localSheetId="15">#REF!</definedName>
    <definedName name="___Tab30">#REF!</definedName>
    <definedName name="___Tab31" localSheetId="15">#REF!</definedName>
    <definedName name="___Tab31">#REF!</definedName>
    <definedName name="___Tab32" localSheetId="15">#REF!</definedName>
    <definedName name="___Tab32">#REF!</definedName>
    <definedName name="___Tab33" localSheetId="15">#REF!</definedName>
    <definedName name="___Tab33">#REF!</definedName>
    <definedName name="___Tab34" localSheetId="15">#REF!</definedName>
    <definedName name="___Tab34">#REF!</definedName>
    <definedName name="___Tab35" localSheetId="15">#REF!</definedName>
    <definedName name="___Tab35">#REF!</definedName>
    <definedName name="___TAB4" localSheetId="15">#REF!</definedName>
    <definedName name="___TAB4">#REF!</definedName>
    <definedName name="___TAB5" localSheetId="15">#REF!</definedName>
    <definedName name="___TAB5">#REF!</definedName>
    <definedName name="___tab6" localSheetId="15">#REF!</definedName>
    <definedName name="___tab6">#REF!</definedName>
    <definedName name="___TAB7" localSheetId="15">#REF!</definedName>
    <definedName name="___TAB7">#REF!</definedName>
    <definedName name="___TAB8" localSheetId="15">#REF!</definedName>
    <definedName name="___TAB8">#REF!</definedName>
    <definedName name="___tab9" localSheetId="15">#REF!</definedName>
    <definedName name="___tab9">#REF!</definedName>
    <definedName name="___TB41" localSheetId="15">#REF!</definedName>
    <definedName name="___TB41">#REF!</definedName>
    <definedName name="___WEO1" localSheetId="15">#REF!</definedName>
    <definedName name="___WEO1">#REF!</definedName>
    <definedName name="___WEO2" localSheetId="15">#REF!</definedName>
    <definedName name="___WEO2">#REF!</definedName>
    <definedName name="__123Graph_A" localSheetId="15" hidden="1">#REF!</definedName>
    <definedName name="__123Graph_A" hidden="1">#REF!</definedName>
    <definedName name="__123Graph_ATEST1" hidden="1">[5]REER!$AZ$144:$AZ$210</definedName>
    <definedName name="__123Graph_B" localSheetId="15" hidden="1">#REF!</definedName>
    <definedName name="__123Graph_B" hidden="1">#REF!</definedName>
    <definedName name="__123Graph_BCurrent" localSheetId="15" hidden="1">[6]G!#REF!</definedName>
    <definedName name="__123Graph_BCurrent" hidden="1">[6]G!#REF!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localSheetId="15" hidden="1">'[7]i2-KA'!#REF!</definedName>
    <definedName name="__123Graph_X" hidden="1">'[7]i2-KA'!#REF!</definedName>
    <definedName name="__123Graph_XCurrent" localSheetId="15" hidden="1">'[7]i2-KA'!#REF!</definedName>
    <definedName name="__123Graph_XCurrent" hidden="1">'[7]i2-KA'!#REF!</definedName>
    <definedName name="__123Graph_XChart1" localSheetId="15" hidden="1">'[7]i2-KA'!#REF!</definedName>
    <definedName name="__123Graph_XChart1" hidden="1">'[7]i2-KA'!#REF!</definedName>
    <definedName name="__123Graph_XChart2" localSheetId="15" hidden="1">'[7]i2-KA'!#REF!</definedName>
    <definedName name="__123Graph_XChart2" hidden="1">'[7]i2-KA'!#REF!</definedName>
    <definedName name="__123Graph_XTEST1" hidden="1">[5]REER!$C$9:$C$75</definedName>
    <definedName name="__BOP1" localSheetId="15">#REF!</definedName>
    <definedName name="__BOP1">#REF!</definedName>
    <definedName name="__BOP2" localSheetId="15">[1]BoP!#REF!</definedName>
    <definedName name="__BOP2">[1]BoP!#REF!</definedName>
    <definedName name="__dat1" localSheetId="15">'[2]work Q real'!#REF!</definedName>
    <definedName name="__dat1">'[2]work Q real'!#REF!</definedName>
    <definedName name="__dat2" localSheetId="15">#REF!</definedName>
    <definedName name="__dat2">#REF!</definedName>
    <definedName name="__EXP5" localSheetId="15">#REF!</definedName>
    <definedName name="__EXP5">#REF!</definedName>
    <definedName name="__EXP6" localSheetId="15">#REF!</definedName>
    <definedName name="__EXP6">#REF!</definedName>
    <definedName name="__EXP7" localSheetId="15">#REF!</definedName>
    <definedName name="__EXP7">#REF!</definedName>
    <definedName name="__EXP9" localSheetId="15">#REF!</definedName>
    <definedName name="__EXP9">#REF!</definedName>
    <definedName name="__IMP10" localSheetId="15">#REF!</definedName>
    <definedName name="__IMP10">#REF!</definedName>
    <definedName name="__IMP2" localSheetId="15">#REF!</definedName>
    <definedName name="__IMP2">#REF!</definedName>
    <definedName name="__IMP4" localSheetId="15">#REF!</definedName>
    <definedName name="__IMP4">#REF!</definedName>
    <definedName name="__IMP6" localSheetId="15">#REF!</definedName>
    <definedName name="__IMP6">#REF!</definedName>
    <definedName name="__IMP7" localSheetId="15">#REF!</definedName>
    <definedName name="__IMP7">#REF!</definedName>
    <definedName name="__IMP8" localSheetId="15">#REF!</definedName>
    <definedName name="__IMP8">#REF!</definedName>
    <definedName name="__MTS2" localSheetId="15">'[3]Annual Tables'!#REF!</definedName>
    <definedName name="__MTS2">'[3]Annual Tables'!#REF!</definedName>
    <definedName name="__OUT1" localSheetId="15">#REF!</definedName>
    <definedName name="__OUT1">#REF!</definedName>
    <definedName name="__OUT2" localSheetId="15">#REF!</definedName>
    <definedName name="__OUT2">#REF!</definedName>
    <definedName name="__PAG2" localSheetId="15">[3]Index!#REF!</definedName>
    <definedName name="__PAG2">[3]Index!#REF!</definedName>
    <definedName name="__PAG3" localSheetId="15">[3]Index!#REF!</definedName>
    <definedName name="__PAG3">[3]Index!#REF!</definedName>
    <definedName name="__PAG4" localSheetId="15">[3]Index!#REF!</definedName>
    <definedName name="__PAG4">[3]Index!#REF!</definedName>
    <definedName name="__PAG5" localSheetId="15">[3]Index!#REF!</definedName>
    <definedName name="__PAG5">[3]Index!#REF!</definedName>
    <definedName name="__PAG6" localSheetId="15">[3]Index!#REF!</definedName>
    <definedName name="__PAG6">[3]Index!#REF!</definedName>
    <definedName name="__PAG7" localSheetId="15">#REF!</definedName>
    <definedName name="__PAG7">#REF!</definedName>
    <definedName name="__pro2001">[4]pro2001!$A$1:$B$72</definedName>
    <definedName name="__RES2" localSheetId="15">[1]RES!#REF!</definedName>
    <definedName name="__RES2">[1]RES!#REF!</definedName>
    <definedName name="__TAB1" localSheetId="15">#REF!</definedName>
    <definedName name="__TAB1">#REF!</definedName>
    <definedName name="__TAB10" localSheetId="15">#REF!</definedName>
    <definedName name="__TAB10">#REF!</definedName>
    <definedName name="__TAB12" localSheetId="15">#REF!</definedName>
    <definedName name="__TAB12">#REF!</definedName>
    <definedName name="__Tab19" localSheetId="15">#REF!</definedName>
    <definedName name="__Tab19">#REF!</definedName>
    <definedName name="__TAB2" localSheetId="15">#REF!</definedName>
    <definedName name="__TAB2">#REF!</definedName>
    <definedName name="__Tab20" localSheetId="15">#REF!</definedName>
    <definedName name="__Tab20">#REF!</definedName>
    <definedName name="__Tab21" localSheetId="15">#REF!</definedName>
    <definedName name="__Tab21">#REF!</definedName>
    <definedName name="__Tab22" localSheetId="15">#REF!</definedName>
    <definedName name="__Tab22">#REF!</definedName>
    <definedName name="__Tab23" localSheetId="15">#REF!</definedName>
    <definedName name="__Tab23">#REF!</definedName>
    <definedName name="__Tab24" localSheetId="15">#REF!</definedName>
    <definedName name="__Tab24">#REF!</definedName>
    <definedName name="__Tab26" localSheetId="15">#REF!</definedName>
    <definedName name="__Tab26">#REF!</definedName>
    <definedName name="__Tab27" localSheetId="15">#REF!</definedName>
    <definedName name="__Tab27">#REF!</definedName>
    <definedName name="__Tab28" localSheetId="15">#REF!</definedName>
    <definedName name="__Tab28">#REF!</definedName>
    <definedName name="__Tab29" localSheetId="15">#REF!</definedName>
    <definedName name="__Tab29">#REF!</definedName>
    <definedName name="__TAB3" localSheetId="15">#REF!</definedName>
    <definedName name="__TAB3">#REF!</definedName>
    <definedName name="__Tab30" localSheetId="15">#REF!</definedName>
    <definedName name="__Tab30">#REF!</definedName>
    <definedName name="__Tab31" localSheetId="15">#REF!</definedName>
    <definedName name="__Tab31">#REF!</definedName>
    <definedName name="__Tab32" localSheetId="15">#REF!</definedName>
    <definedName name="__Tab32">#REF!</definedName>
    <definedName name="__Tab33" localSheetId="15">#REF!</definedName>
    <definedName name="__Tab33">#REF!</definedName>
    <definedName name="__Tab34" localSheetId="15">#REF!</definedName>
    <definedName name="__Tab34">#REF!</definedName>
    <definedName name="__Tab35" localSheetId="15">#REF!</definedName>
    <definedName name="__Tab35">#REF!</definedName>
    <definedName name="__TAB4" localSheetId="15">#REF!</definedName>
    <definedName name="__TAB4">#REF!</definedName>
    <definedName name="__TAB5" localSheetId="15">#REF!</definedName>
    <definedName name="__TAB5">#REF!</definedName>
    <definedName name="__tab6" localSheetId="15">#REF!</definedName>
    <definedName name="__tab6">#REF!</definedName>
    <definedName name="__TAB7" localSheetId="15">#REF!</definedName>
    <definedName name="__TAB7">#REF!</definedName>
    <definedName name="__TAB8" localSheetId="15">#REF!</definedName>
    <definedName name="__TAB8">#REF!</definedName>
    <definedName name="__tab9" localSheetId="15">#REF!</definedName>
    <definedName name="__tab9">#REF!</definedName>
    <definedName name="__TB41" localSheetId="15">#REF!</definedName>
    <definedName name="__TB41">#REF!</definedName>
    <definedName name="__WEO1" localSheetId="15">#REF!</definedName>
    <definedName name="__WEO1">#REF!</definedName>
    <definedName name="__WEO2" localSheetId="15">#REF!</definedName>
    <definedName name="__WEO2">#REF!</definedName>
    <definedName name="_10__123Graph_ACHART_2" hidden="1">'[8]Employment Data Sectors (wages)'!$A$8173:$A$8184</definedName>
    <definedName name="_12__123Graph_ACHART_3" hidden="1">'[8]Employment Data Sectors (wages)'!$A$11:$A$8185</definedName>
    <definedName name="_123Graph_AB" localSheetId="15" hidden="1">#REF!</definedName>
    <definedName name="_123Graph_AB" hidden="1">#REF!</definedName>
    <definedName name="_123Graph_B" localSheetId="15" hidden="1">#REF!</definedName>
    <definedName name="_123Graph_B" hidden="1">#REF!</definedName>
    <definedName name="_123Graph_DB" localSheetId="15" hidden="1">#REF!</definedName>
    <definedName name="_123Graph_DB" hidden="1">#REF!</definedName>
    <definedName name="_123Graph_EB" localSheetId="15" hidden="1">#REF!</definedName>
    <definedName name="_123Graph_EB" hidden="1">#REF!</definedName>
    <definedName name="_123Graph_FB" localSheetId="15" hidden="1">#REF!</definedName>
    <definedName name="_123Graph_FB" hidden="1">#REF!</definedName>
    <definedName name="_132Graph_CB" localSheetId="15" hidden="1">#REF!</definedName>
    <definedName name="_132Graph_CB" hidden="1">#REF!</definedName>
    <definedName name="_14__123Graph_ACHART_4" hidden="1">'[8]Employment Data Sectors (wages)'!$A$12:$A$23</definedName>
    <definedName name="_16__123Graph_ACHART_5" hidden="1">'[8]Employment Data Sectors (wages)'!$A$24:$A$35</definedName>
    <definedName name="_18__123Graph_ACHART_6" hidden="1">'[8]Employment Data Sectors (wages)'!$Y$49:$Y$8103</definedName>
    <definedName name="_1992BOPB" localSheetId="15">#REF!</definedName>
    <definedName name="_1992BOPB">#REF!</definedName>
    <definedName name="_20__123Graph_ACHART_7" hidden="1">'[8]Employment Data Sectors (wages)'!$Y$8175:$Y$8186</definedName>
    <definedName name="_22__123Graph_ACHART_8" hidden="1">'[8]Employment Data Sectors (wages)'!$W$8175:$W$8186</definedName>
    <definedName name="_24__123Graph_BCHART_1" hidden="1">'[8]Employment Data Sectors (wages)'!$B$8173:$B$8184</definedName>
    <definedName name="_26__123Graph_BCHART_2" hidden="1">'[8]Employment Data Sectors (wages)'!$B$8173:$B$8184</definedName>
    <definedName name="_28__123Graph_BCHART_3" hidden="1">'[8]Employment Data Sectors (wages)'!$B$11:$B$8185</definedName>
    <definedName name="_30__123Graph_BCHART_4" hidden="1">'[8]Employment Data Sectors (wages)'!$B$12:$B$23</definedName>
    <definedName name="_32__123Graph_BCHART_5" hidden="1">'[8]Employment Data Sectors (wages)'!$B$24:$B$35</definedName>
    <definedName name="_34__123Graph_BCHART_6" hidden="1">'[8]Employment Data Sectors (wages)'!$AS$49:$AS$8103</definedName>
    <definedName name="_36__123Graph_BCHART_7" hidden="1">'[8]Employment Data Sectors (wages)'!$Y$13:$Y$8187</definedName>
    <definedName name="_38__123Graph_BCHART_8" hidden="1">'[8]Employment Data Sectors (wages)'!$W$13:$W$8187</definedName>
    <definedName name="_40__123Graph_CCHART_1" hidden="1">'[8]Employment Data Sectors (wages)'!$C$8173:$C$8184</definedName>
    <definedName name="_42__123Graph_CCHART_2" hidden="1">'[8]Employment Data Sectors (wages)'!$C$8173:$C$8184</definedName>
    <definedName name="_44__123Graph_CCHART_3" hidden="1">'[8]Employment Data Sectors (wages)'!$C$11:$C$8185</definedName>
    <definedName name="_46__123Graph_CCHART_4" hidden="1">'[8]Employment Data Sectors (wages)'!$C$12:$C$23</definedName>
    <definedName name="_48__123Graph_CCHART_5" hidden="1">'[8]Employment Data Sectors (wages)'!$C$24:$C$35</definedName>
    <definedName name="_50__123Graph_CCHART_6" hidden="1">'[8]Employment Data Sectors (wages)'!$U$49:$U$8103</definedName>
    <definedName name="_52__123Graph_CCHART_7" hidden="1">'[8]Employment Data Sectors (wages)'!$Y$14:$Y$25</definedName>
    <definedName name="_54__123Graph_CCHART_8" hidden="1">'[8]Employment Data Sectors (wages)'!$W$14:$W$25</definedName>
    <definedName name="_56__123Graph_DCHART_7" hidden="1">'[8]Employment Data Sectors (wages)'!$Y$26:$Y$37</definedName>
    <definedName name="_58__123Graph_DCHART_8" hidden="1">'[8]Employment Data Sectors (wages)'!$W$26:$W$37</definedName>
    <definedName name="_60__123Graph_ECHART_7" hidden="1">'[8]Employment Data Sectors (wages)'!$Y$38:$Y$49</definedName>
    <definedName name="_62__123Graph_ECHART_8" hidden="1">'[8]Employment Data Sectors (wages)'!$H$86:$H$99</definedName>
    <definedName name="_64__123Graph_FCHART_8" hidden="1">'[8]Employment Data Sectors (wages)'!$H$6:$H$17</definedName>
    <definedName name="_6Macros_Import_.qbop" localSheetId="15">[9]!'[Macros Import].qbop'</definedName>
    <definedName name="_6Macros_Import_.qbop">[9]!'[Macros Import].qbop'</definedName>
    <definedName name="_8__123Graph_ACHART_1" hidden="1">'[8]Employment Data Sectors (wages)'!$A$8173:$A$8184</definedName>
    <definedName name="_BOP1" localSheetId="15">#REF!</definedName>
    <definedName name="_BOP1">#REF!</definedName>
    <definedName name="_BOP2" localSheetId="15">[1]BoP!#REF!</definedName>
    <definedName name="_BOP2">[1]BoP!#REF!</definedName>
    <definedName name="_dat1" localSheetId="15">'[2]work Q real'!#REF!</definedName>
    <definedName name="_dat1">'[2]work Q real'!#REF!</definedName>
    <definedName name="_dat2" localSheetId="15">#REF!</definedName>
    <definedName name="_dat2">#REF!</definedName>
    <definedName name="_EXP5" localSheetId="15">#REF!</definedName>
    <definedName name="_EXP5">#REF!</definedName>
    <definedName name="_EXP6" localSheetId="15">#REF!</definedName>
    <definedName name="_EXP6">#REF!</definedName>
    <definedName name="_EXP7" localSheetId="15">#REF!</definedName>
    <definedName name="_EXP7">#REF!</definedName>
    <definedName name="_EXP9" localSheetId="15">#REF!</definedName>
    <definedName name="_EXP9">#REF!</definedName>
    <definedName name="_Fill" localSheetId="15" hidden="1">#REF!</definedName>
    <definedName name="_Fill" hidden="1">#REF!</definedName>
    <definedName name="_IMP10" localSheetId="15">#REF!</definedName>
    <definedName name="_IMP10">#REF!</definedName>
    <definedName name="_IMP2" localSheetId="15">#REF!</definedName>
    <definedName name="_IMP2">#REF!</definedName>
    <definedName name="_IMP4" localSheetId="15">#REF!</definedName>
    <definedName name="_IMP4">#REF!</definedName>
    <definedName name="_IMP6" localSheetId="15">#REF!</definedName>
    <definedName name="_IMP6">#REF!</definedName>
    <definedName name="_IMP7" localSheetId="15">#REF!</definedName>
    <definedName name="_IMP7">#REF!</definedName>
    <definedName name="_IMP8" localSheetId="15">#REF!</definedName>
    <definedName name="_IMP8">#REF!</definedName>
    <definedName name="_MTS2" localSheetId="15">'[3]Annual Tables'!#REF!</definedName>
    <definedName name="_MTS2">'[3]Annual Tables'!#REF!</definedName>
    <definedName name="_Order1" hidden="1">255</definedName>
    <definedName name="_Order2" hidden="1">255</definedName>
    <definedName name="_OUT1" localSheetId="15">#REF!</definedName>
    <definedName name="_OUT1">#REF!</definedName>
    <definedName name="_OUT2" localSheetId="15">#REF!</definedName>
    <definedName name="_OUT2">#REF!</definedName>
    <definedName name="_PAG2" localSheetId="15">[3]Index!#REF!</definedName>
    <definedName name="_PAG2">[3]Index!#REF!</definedName>
    <definedName name="_PAG3" localSheetId="15">[3]Index!#REF!</definedName>
    <definedName name="_PAG3">[3]Index!#REF!</definedName>
    <definedName name="_PAG4" localSheetId="15">[3]Index!#REF!</definedName>
    <definedName name="_PAG4">[3]Index!#REF!</definedName>
    <definedName name="_PAG5" localSheetId="15">[3]Index!#REF!</definedName>
    <definedName name="_PAG5">[3]Index!#REF!</definedName>
    <definedName name="_PAG6" localSheetId="15">[3]Index!#REF!</definedName>
    <definedName name="_PAG6">[3]Index!#REF!</definedName>
    <definedName name="_PAG7" localSheetId="15">#REF!</definedName>
    <definedName name="_PAG7">#REF!</definedName>
    <definedName name="_pro2001">[4]pro2001!$A$1:$B$72</definedName>
    <definedName name="_r13">[10]splatnosti!$V$39</definedName>
    <definedName name="_r14">[10]splatnosti!$V$40</definedName>
    <definedName name="_Regression_X" localSheetId="15" hidden="1">#REF!</definedName>
    <definedName name="_Regression_X" hidden="1">#REF!</definedName>
    <definedName name="_Regression_Y" localSheetId="15" hidden="1">#REF!</definedName>
    <definedName name="_Regression_Y" hidden="1">#REF!</definedName>
    <definedName name="_RES2" localSheetId="15">[1]RES!#REF!</definedName>
    <definedName name="_RES2">[1]RES!#REF!</definedName>
    <definedName name="_RULC">[5]REER!$BA$144:$BA$206</definedName>
    <definedName name="_TAB1" localSheetId="15">#REF!</definedName>
    <definedName name="_TAB1">#REF!</definedName>
    <definedName name="_TAB10" localSheetId="15">#REF!</definedName>
    <definedName name="_TAB10">#REF!</definedName>
    <definedName name="_TAB12" localSheetId="15">#REF!</definedName>
    <definedName name="_TAB12">#REF!</definedName>
    <definedName name="_Tab19" localSheetId="15">#REF!</definedName>
    <definedName name="_Tab19">#REF!</definedName>
    <definedName name="_TAB2" localSheetId="15">#REF!</definedName>
    <definedName name="_TAB2">#REF!</definedName>
    <definedName name="_Tab20" localSheetId="15">#REF!</definedName>
    <definedName name="_Tab20">#REF!</definedName>
    <definedName name="_Tab21" localSheetId="15">#REF!</definedName>
    <definedName name="_Tab21">#REF!</definedName>
    <definedName name="_Tab22" localSheetId="15">#REF!</definedName>
    <definedName name="_Tab22">#REF!</definedName>
    <definedName name="_Tab23" localSheetId="15">#REF!</definedName>
    <definedName name="_Tab23">#REF!</definedName>
    <definedName name="_Tab24" localSheetId="15">#REF!</definedName>
    <definedName name="_Tab24">#REF!</definedName>
    <definedName name="_Tab26" localSheetId="15">#REF!</definedName>
    <definedName name="_Tab26">#REF!</definedName>
    <definedName name="_Tab27" localSheetId="15">#REF!</definedName>
    <definedName name="_Tab27">#REF!</definedName>
    <definedName name="_Tab28" localSheetId="15">#REF!</definedName>
    <definedName name="_Tab28">#REF!</definedName>
    <definedName name="_Tab29" localSheetId="15">#REF!</definedName>
    <definedName name="_Tab29">#REF!</definedName>
    <definedName name="_TAB3" localSheetId="15">#REF!</definedName>
    <definedName name="_TAB3">#REF!</definedName>
    <definedName name="_Tab30" localSheetId="15">#REF!</definedName>
    <definedName name="_Tab30">#REF!</definedName>
    <definedName name="_Tab31" localSheetId="15">#REF!</definedName>
    <definedName name="_Tab31">#REF!</definedName>
    <definedName name="_Tab32" localSheetId="15">#REF!</definedName>
    <definedName name="_Tab32">#REF!</definedName>
    <definedName name="_Tab33" localSheetId="15">#REF!</definedName>
    <definedName name="_Tab33">#REF!</definedName>
    <definedName name="_Tab34" localSheetId="15">#REF!</definedName>
    <definedName name="_Tab34">#REF!</definedName>
    <definedName name="_Tab35" localSheetId="15">#REF!</definedName>
    <definedName name="_Tab35">#REF!</definedName>
    <definedName name="_TAB4" localSheetId="15">#REF!</definedName>
    <definedName name="_TAB4">#REF!</definedName>
    <definedName name="_TAB5" localSheetId="15">#REF!</definedName>
    <definedName name="_TAB5">#REF!</definedName>
    <definedName name="_tab6" localSheetId="15">#REF!</definedName>
    <definedName name="_tab6">#REF!</definedName>
    <definedName name="_TAB7" localSheetId="15">#REF!</definedName>
    <definedName name="_TAB7">#REF!</definedName>
    <definedName name="_TAB8" localSheetId="15">#REF!</definedName>
    <definedName name="_TAB8">#REF!</definedName>
    <definedName name="_tab9" localSheetId="15">#REF!</definedName>
    <definedName name="_tab9">#REF!</definedName>
    <definedName name="_TB41" localSheetId="15">#REF!</definedName>
    <definedName name="_TB41">#REF!</definedName>
    <definedName name="_Toc353467014" localSheetId="10">'Tab6'!$A$3</definedName>
    <definedName name="_WEO1" localSheetId="15">#REF!</definedName>
    <definedName name="_WEO1">#REF!</definedName>
    <definedName name="_WEO2" localSheetId="15">#REF!</definedName>
    <definedName name="_WEO2">#REF!</definedName>
    <definedName name="a" localSheetId="15">#REF!</definedName>
    <definedName name="a">#REF!</definedName>
    <definedName name="aaaaaaaaaaaaaa">[0]!aaaaaaaaaaaaaa</definedName>
    <definedName name="aas">[11]Contents!$A$1:$C$25</definedName>
    <definedName name="aloha" localSheetId="15" hidden="1">'[12]i2-KA'!#REF!</definedName>
    <definedName name="aloha" hidden="1">'[12]i2-KA'!#REF!</definedName>
    <definedName name="ANNUALNOM" localSheetId="15">#REF!</definedName>
    <definedName name="ANNUALNOM">#REF!</definedName>
    <definedName name="as">'[11]i-REER'!$A$2:$F$104</definedName>
    <definedName name="ASSUM" localSheetId="15">#REF!</definedName>
    <definedName name="ASSUM">#REF!</definedName>
    <definedName name="ASSUMB" localSheetId="15">#REF!</definedName>
    <definedName name="ASSUMB">#REF!</definedName>
    <definedName name="atrade" localSheetId="15">[9]!atrade</definedName>
    <definedName name="atrade">[9]!atrade</definedName>
    <definedName name="b" localSheetId="15">#REF!</definedName>
    <definedName name="b">#REF!</definedName>
    <definedName name="BAKLANBOPB" localSheetId="15">#REF!</definedName>
    <definedName name="BAKLANBOPB">#REF!</definedName>
    <definedName name="BAKLANDEBT2B" localSheetId="15">#REF!</definedName>
    <definedName name="BAKLANDEBT2B">#REF!</definedName>
    <definedName name="BAKLDEBT1B" localSheetId="15">#REF!</definedName>
    <definedName name="BAKLDEBT1B">#REF!</definedName>
    <definedName name="BASDAT" localSheetId="15">'[3]Annual Tables'!#REF!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[0]!bbbbbbbbbbbbbb</definedName>
    <definedName name="BCA">#N/A</definedName>
    <definedName name="BCA_GDP">#N/A</definedName>
    <definedName name="BE">#N/A</definedName>
    <definedName name="BEA" localSheetId="15">'[13]WEO-BOP'!#REF!</definedName>
    <definedName name="BEA">'[13]WEO-BOP'!#REF!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15">#REF!</definedName>
    <definedName name="BEDE">#REF!</definedName>
    <definedName name="BER" localSheetId="15">'[13]WEO-BOP'!#REF!</definedName>
    <definedName name="BER">'[13]WEO-BOP'!#REF!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5">'[13]WEO-BOP'!#REF!</definedName>
    <definedName name="BFD">'[13]WEO-BOP'!#REF!</definedName>
    <definedName name="BFDI" localSheetId="15">'[13]WEO-BOP'!#REF!</definedName>
    <definedName name="BFDI">'[13]WEO-BOP'!#REF!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 localSheetId="15">'[13]WEO-BOP'!#REF!</definedName>
    <definedName name="BFO">'[13]WEO-BOP'!#REF!</definedName>
    <definedName name="BFOA" localSheetId="15">'[13]WEO-BOP'!#REF!</definedName>
    <definedName name="BFOA">'[13]WEO-BOP'!#REF!</definedName>
    <definedName name="BFOAG" localSheetId="15">'[13]WEO-BOP'!#REF!</definedName>
    <definedName name="BFOAG">'[13]WEO-BOP'!#REF!</definedName>
    <definedName name="BFOG" localSheetId="15">'[13]WEO-BOP'!#REF!</definedName>
    <definedName name="BFOG">'[13]WEO-BOP'!#REF!</definedName>
    <definedName name="BFOL" localSheetId="15">'[13]WEO-BOP'!#REF!</definedName>
    <definedName name="BFOL">'[13]WEO-BOP'!#REF!</definedName>
    <definedName name="BFOL_B" localSheetId="15">'[13]WEO-BOP'!#REF!</definedName>
    <definedName name="BFOL_B">'[13]WEO-BOP'!#REF!</definedName>
    <definedName name="BFOL_G" localSheetId="15">'[13]WEO-BOP'!#REF!</definedName>
    <definedName name="BFOL_G">'[13]WEO-BOP'!#REF!</definedName>
    <definedName name="BFOLG" localSheetId="15">'[13]WEO-BOP'!#REF!</definedName>
    <definedName name="BFOLG">'[13]WEO-BOP'!#REF!</definedName>
    <definedName name="BFP" localSheetId="15">'[13]WEO-BOP'!#REF!</definedName>
    <definedName name="BFP">'[13]WEO-BOP'!#REF!</definedName>
    <definedName name="BFPA" localSheetId="15">'[13]WEO-BOP'!#REF!</definedName>
    <definedName name="BFPA">'[13]WEO-BOP'!#REF!</definedName>
    <definedName name="BFPAG" localSheetId="15">'[13]WEO-BOP'!#REF!</definedName>
    <definedName name="BFPAG">'[13]WEO-BOP'!#REF!</definedName>
    <definedName name="BFPG" localSheetId="15">'[13]WEO-BOP'!#REF!</definedName>
    <definedName name="BFPG">'[13]WEO-BOP'!#REF!</definedName>
    <definedName name="BFPL" localSheetId="15">'[13]WEO-BOP'!#REF!</definedName>
    <definedName name="BFPL">'[13]WEO-BOP'!#REF!</definedName>
    <definedName name="BFPLD" localSheetId="15">'[13]WEO-BOP'!#REF!</definedName>
    <definedName name="BFPLD">'[13]WEO-BOP'!#REF!</definedName>
    <definedName name="BFPLDG" localSheetId="15">'[13]WEO-BOP'!#REF!</definedName>
    <definedName name="BFPLDG">'[13]WEO-BOP'!#REF!</definedName>
    <definedName name="BFPLE" localSheetId="15">'[13]WEO-BOP'!#REF!</definedName>
    <definedName name="BFPLE">'[13]WEO-BOP'!#REF!</definedName>
    <definedName name="BFRA">#N/A</definedName>
    <definedName name="BGS" localSheetId="15">'[13]WEO-BOP'!#REF!</definedName>
    <definedName name="BGS">'[13]WEO-BOP'!#REF!</definedName>
    <definedName name="BI">#N/A</definedName>
    <definedName name="BID" localSheetId="15">'[13]WEO-BOP'!#REF!</definedName>
    <definedName name="BID">'[13]WEO-BOP'!#REF!</definedName>
    <definedName name="BK">#N/A</definedName>
    <definedName name="BKF">#N/A</definedName>
    <definedName name="BMG">[14]Q6!$E$28:$AH$28</definedName>
    <definedName name="BMII">#N/A</definedName>
    <definedName name="BMIIB">#N/A</definedName>
    <definedName name="BMIIG">#N/A</definedName>
    <definedName name="BMS" localSheetId="15">'[13]WEO-BOP'!#REF!</definedName>
    <definedName name="BMS">'[13]WEO-BOP'!#REF!</definedName>
    <definedName name="Bolivia" localSheetId="15">#REF!</definedName>
    <definedName name="Bolivia">#REF!</definedName>
    <definedName name="BOP">#N/A</definedName>
    <definedName name="BOPB" localSheetId="15">#REF!</definedName>
    <definedName name="BOPB">#REF!</definedName>
    <definedName name="BOPMEMOB" localSheetId="15">#REF!</definedName>
    <definedName name="BOPMEMOB">#REF!</definedName>
    <definedName name="BRASS" localSheetId="15">'[13]WEO-BOP'!#REF!</definedName>
    <definedName name="BRASS">'[13]WEO-BOP'!#REF!</definedName>
    <definedName name="Brazil" localSheetId="15">#REF!</definedName>
    <definedName name="Brazil">#REF!</definedName>
    <definedName name="BTR" localSheetId="15">'[13]WEO-BOP'!#REF!</definedName>
    <definedName name="BTR">'[13]WEO-BOP'!#REF!</definedName>
    <definedName name="BTRG" localSheetId="15">'[13]WEO-BOP'!#REF!</definedName>
    <definedName name="BTRG">'[13]WEO-BOP'!#REF!</definedName>
    <definedName name="BUDGET" localSheetId="15">#REF!</definedName>
    <definedName name="BUDGET">#REF!</definedName>
    <definedName name="Budget_expenditure" localSheetId="15">#REF!</definedName>
    <definedName name="Budget_expenditure">#REF!</definedName>
    <definedName name="Budget_revenue" localSheetId="15">#REF!</definedName>
    <definedName name="Budget_revenue">#REF!</definedName>
    <definedName name="BXG">[14]Q6!$E$26:$AH$26</definedName>
    <definedName name="BXS" localSheetId="15">'[13]WEO-BOP'!#REF!</definedName>
    <definedName name="BXS">'[13]WEO-BOP'!#REF!</definedName>
    <definedName name="BXTSAq" localSheetId="15">#REF!</definedName>
    <definedName name="BXTSAq">#REF!</definedName>
    <definedName name="CalcMCV_4" localSheetId="15">#REF!</definedName>
    <definedName name="CalcMCV_4">#REF!</definedName>
    <definedName name="calcNGS_NGDP">#N/A</definedName>
    <definedName name="CAPACCB" localSheetId="15">#REF!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 localSheetId="15">#REF!</definedName>
    <definedName name="CCODE">#REF!</definedName>
    <definedName name="cgb" localSheetId="15">#REF!</definedName>
    <definedName name="cgb">#REF!</definedName>
    <definedName name="cge" localSheetId="15">#REF!</definedName>
    <definedName name="cge">#REF!</definedName>
    <definedName name="cgr" localSheetId="15">#REF!</definedName>
    <definedName name="cgr">#REF!</definedName>
    <definedName name="CONCK" localSheetId="15">#REF!</definedName>
    <definedName name="CONCK">#REF!</definedName>
    <definedName name="Cons" localSheetId="15">#REF!</definedName>
    <definedName name="Cons">#REF!</definedName>
    <definedName name="CORULCSA">[15]E!$V$15:$V$98</definedName>
    <definedName name="CurrVintage">[16]Current!$D$66</definedName>
    <definedName name="d">"Graf 5"</definedName>
    <definedName name="DABproj">#N/A</definedName>
    <definedName name="DAGproj">#N/A</definedName>
    <definedName name="daily_interest_rates" localSheetId="15">'[17]daily calculations'!#REF!</definedName>
    <definedName name="daily_interest_rates">'[17]daily calculations'!#REF!</definedName>
    <definedName name="DAproj">#N/A</definedName>
    <definedName name="DASD">#N/A</definedName>
    <definedName name="DASDB">#N/A</definedName>
    <definedName name="DASDG">#N/A</definedName>
    <definedName name="data_area" localSheetId="15">#REF!</definedName>
    <definedName name="data_area">#REF!</definedName>
    <definedName name="_xlnm.Database" localSheetId="15">#REF!</definedName>
    <definedName name="_xlnm.Database">#REF!</definedName>
    <definedName name="DATB">[5]REER!$B$144:$B$240</definedName>
    <definedName name="datcr" localSheetId="15">'[2]Tab ann curr'!#REF!</definedName>
    <definedName name="datcr">'[2]Tab ann curr'!#REF!</definedName>
    <definedName name="date" localSheetId="15">#REF!</definedName>
    <definedName name="date">#REF!</definedName>
    <definedName name="date_EXP">[18]Sheet1!$B$1:$G$1</definedName>
    <definedName name="date_FISC" localSheetId="15">#REF!</definedName>
    <definedName name="date_FISC">#REF!</definedName>
    <definedName name="dateIntLiq" localSheetId="15">#REF!</definedName>
    <definedName name="dateIntLiq">#REF!</definedName>
    <definedName name="dateMoney" localSheetId="15">#REF!</definedName>
    <definedName name="dateMoney">#REF!</definedName>
    <definedName name="dateprofit">[5]C!$A$9:$A$125</definedName>
    <definedName name="dateRates" localSheetId="15">#REF!</definedName>
    <definedName name="dateRates">#REF!</definedName>
    <definedName name="dateRawQ" localSheetId="15">'[19]Raw Data'!#REF!</definedName>
    <definedName name="dateRawQ">'[19]Raw Data'!#REF!</definedName>
    <definedName name="dateReal" localSheetId="15">#REF!</definedName>
    <definedName name="dateReal">#REF!</definedName>
    <definedName name="dates" localSheetId="15">#REF!</definedName>
    <definedName name="dates">#REF!</definedName>
    <definedName name="dates_w" localSheetId="15">#REF!</definedName>
    <definedName name="dates_w">#REF!</definedName>
    <definedName name="dates1" localSheetId="15">#REF!</definedName>
    <definedName name="dates1">#REF!</definedName>
    <definedName name="dates2" localSheetId="15">#REF!</definedName>
    <definedName name="dates2">#REF!</definedName>
    <definedName name="datesb">[15]B!$B$20:$B$134</definedName>
    <definedName name="datesc" localSheetId="15">#REF!</definedName>
    <definedName name="datesc">#REF!</definedName>
    <definedName name="datesd" localSheetId="15">#REF!</definedName>
    <definedName name="datesd">#REF!</definedName>
    <definedName name="DATESG" localSheetId="15">#REF!</definedName>
    <definedName name="DATESG">#REF!</definedName>
    <definedName name="datesm" localSheetId="15">#REF!</definedName>
    <definedName name="datesm">#REF!</definedName>
    <definedName name="datesq" localSheetId="15">#REF!</definedName>
    <definedName name="datesq">#REF!</definedName>
    <definedName name="datesr" localSheetId="15">#REF!</definedName>
    <definedName name="datesr">#REF!</definedName>
    <definedName name="datestran">[15]transfer!$A$9:$A$116</definedName>
    <definedName name="datgdp" localSheetId="15">#REF!</definedName>
    <definedName name="datgdp">#REF!</definedName>
    <definedName name="datin1">[5]REER!$B$9:$B$119</definedName>
    <definedName name="datin2">[5]REER!$B$144:$B$253</definedName>
    <definedName name="datq" localSheetId="15">#REF!</definedName>
    <definedName name="datq">#REF!</definedName>
    <definedName name="datq1" localSheetId="15">#REF!</definedName>
    <definedName name="datq1">#REF!</definedName>
    <definedName name="datq2" localSheetId="15">#REF!</definedName>
    <definedName name="datq2">#REF!</definedName>
    <definedName name="datreer">[5]REER!$B$144:$B$258</definedName>
    <definedName name="datt" localSheetId="15">#REF!</definedName>
    <definedName name="datt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t" localSheetId="15">#REF!</definedName>
    <definedName name="debt">#REF!</definedName>
    <definedName name="DEBT1" localSheetId="15">#REF!</definedName>
    <definedName name="DEBT1">#REF!</definedName>
    <definedName name="DEBT10" localSheetId="15">#REF!</definedName>
    <definedName name="DEBT10">#REF!</definedName>
    <definedName name="DEBT11" localSheetId="15">#REF!</definedName>
    <definedName name="DEBT11">#REF!</definedName>
    <definedName name="DEBT12" localSheetId="15">#REF!</definedName>
    <definedName name="DEBT12">#REF!</definedName>
    <definedName name="DEBT13" localSheetId="15">#REF!</definedName>
    <definedName name="DEBT13">#REF!</definedName>
    <definedName name="DEBT14" localSheetId="15">#REF!</definedName>
    <definedName name="DEBT14">#REF!</definedName>
    <definedName name="DEBT15" localSheetId="15">#REF!</definedName>
    <definedName name="DEBT15">#REF!</definedName>
    <definedName name="DEBT16" localSheetId="15">#REF!</definedName>
    <definedName name="DEBT16">#REF!</definedName>
    <definedName name="DEBT1B" localSheetId="15">#REF!</definedName>
    <definedName name="DEBT1B">#REF!</definedName>
    <definedName name="DEBT2" localSheetId="15">#REF!</definedName>
    <definedName name="DEBT2">#REF!</definedName>
    <definedName name="DEBT2B" localSheetId="15">#REF!</definedName>
    <definedName name="DEBT2B">#REF!</definedName>
    <definedName name="DEBT3" localSheetId="15">#REF!</definedName>
    <definedName name="DEBT3">#REF!</definedName>
    <definedName name="DEBT4" localSheetId="15">#REF!</definedName>
    <definedName name="DEBT4">#REF!</definedName>
    <definedName name="DEBT5" localSheetId="15">#REF!</definedName>
    <definedName name="DEBT5">#REF!</definedName>
    <definedName name="DEBT6" localSheetId="15">#REF!</definedName>
    <definedName name="DEBT6">#REF!</definedName>
    <definedName name="DEBT7" localSheetId="15">#REF!</definedName>
    <definedName name="DEBT7">#REF!</definedName>
    <definedName name="DEBT8" localSheetId="15">#REF!</definedName>
    <definedName name="DEBT8">#REF!</definedName>
    <definedName name="DEBT9" localSheetId="15">#REF!</definedName>
    <definedName name="DEBT9">#REF!</definedName>
    <definedName name="debtproj" localSheetId="15">#REF!</definedName>
    <definedName name="debtproj">#REF!</definedName>
    <definedName name="DEFLATORS" localSheetId="15">#REF!</definedName>
    <definedName name="DEFLATORS">#REF!</definedName>
    <definedName name="Department" localSheetId="15">[20]REER!#REF!</definedName>
    <definedName name="Department">[20]REER!#REF!</definedName>
    <definedName name="DGproj">#N/A</definedName>
    <definedName name="DLX1.USE">[21]Haver!$A$2:$N$8</definedName>
    <definedName name="DOC" localSheetId="15">#REF!</definedName>
    <definedName name="DOC">#REF!</definedName>
    <definedName name="dp">[22]DP!$A:$E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15">#REF!</definedName>
    <definedName name="e12db">#REF!</definedName>
    <definedName name="e9db">[23]e9!$A$1:$V$49</definedName>
    <definedName name="EDNA">#N/A</definedName>
    <definedName name="EDSSDESCRIPTOR" localSheetId="15">#REF!</definedName>
    <definedName name="EDSSDESCRIPTOR">#REF!</definedName>
    <definedName name="EDSSFILE" localSheetId="15">#REF!</definedName>
    <definedName name="EDSSFILE">#REF!</definedName>
    <definedName name="EDSSNAME" localSheetId="15">#REF!</definedName>
    <definedName name="EDSSNAME">#REF!</definedName>
    <definedName name="EDSSTIME" localSheetId="15">#REF!</definedName>
    <definedName name="EDSSTIME">#REF!</definedName>
    <definedName name="ee" hidden="1">{"Tab1",#N/A,FALSE,"P";"Tab2",#N/A,FALSE,"P"}</definedName>
    <definedName name="EECB" localSheetId="15">#REF!</definedName>
    <definedName name="EECB">#REF!</definedName>
    <definedName name="eee" hidden="1">{"Tab1",#N/A,FALSE,"P";"Tab2",#N/A,FALSE,"P"}</definedName>
    <definedName name="EISCODE" localSheetId="15">#REF!</definedName>
    <definedName name="EISCODE">#REF!</definedName>
    <definedName name="elect" localSheetId="15">#REF!</definedName>
    <definedName name="elect">#REF!</definedName>
    <definedName name="Emerging_HTML_AREA" localSheetId="15">#REF!</definedName>
    <definedName name="Emerging_HTML_AREA">#REF!</definedName>
    <definedName name="EMETEL" localSheetId="15">#REF!</definedName>
    <definedName name="EMETEL">#REF!</definedName>
    <definedName name="ENDA">#N/A</definedName>
    <definedName name="ExitWRS">[24]Main!$AB$25</definedName>
    <definedName name="ff" hidden="1">{"Tab1",#N/A,FALSE,"P";"Tab2",#N/A,FALSE,"P"}</definedName>
    <definedName name="fff" hidden="1">{"Tab1",#N/A,FALSE,"P";"Tab2",#N/A,FALSE,"P"}</definedName>
    <definedName name="Fig8.2a" localSheetId="15">#REF!</definedName>
    <definedName name="Fig8.2a">#REF!</definedName>
    <definedName name="finan" localSheetId="15">#REF!</definedName>
    <definedName name="finan">#REF!</definedName>
    <definedName name="finan1" localSheetId="15">#REF!</definedName>
    <definedName name="finan1">#REF!</definedName>
    <definedName name="Financing" hidden="1">{"Tab1",#N/A,FALSE,"P";"Tab2",#N/A,FALSE,"P"}</definedName>
    <definedName name="FISUM" localSheetId="15">#REF!</definedName>
    <definedName name="FISUM">#REF!</definedName>
    <definedName name="FLOPEC" localSheetId="15">#REF!</definedName>
    <definedName name="FLOPEC">#REF!</definedName>
    <definedName name="FMB" localSheetId="15">#REF!</definedName>
    <definedName name="FMB">#REF!</definedName>
    <definedName name="FODESEC" localSheetId="15">#REF!</definedName>
    <definedName name="FODESEC">#REF!</definedName>
    <definedName name="FOREXPORT">[5]H!$A$2:$F$86</definedName>
    <definedName name="FUNDOBL" localSheetId="15">#REF!</definedName>
    <definedName name="FUNDOBL">#REF!</definedName>
    <definedName name="FUNDOBLB" localSheetId="15">#REF!</definedName>
    <definedName name="FUNDOBLB">#REF!</definedName>
    <definedName name="g" localSheetId="15">#REF!</definedName>
    <definedName name="g">#REF!</definedName>
    <definedName name="GCB" localSheetId="15">#REF!</definedName>
    <definedName name="GCB">#REF!</definedName>
    <definedName name="GCB_NGDP">#N/A</definedName>
    <definedName name="GCEI" localSheetId="15">#REF!</definedName>
    <definedName name="GCEI">#REF!</definedName>
    <definedName name="GCENL" localSheetId="15">#REF!</definedName>
    <definedName name="GCENL">#REF!</definedName>
    <definedName name="GCND" localSheetId="15">#REF!</definedName>
    <definedName name="GCND">#REF!</definedName>
    <definedName name="GCND_NGDP" localSheetId="15">#REF!</definedName>
    <definedName name="GCND_NGDP">#REF!</definedName>
    <definedName name="GCRG" localSheetId="15">#REF!</definedName>
    <definedName name="GCRG">#REF!</definedName>
    <definedName name="ggb">'[25]budget-G'!$A$1:$W$109</definedName>
    <definedName name="GGB_NGDP">#N/A</definedName>
    <definedName name="ggbeu" localSheetId="15">#REF!</definedName>
    <definedName name="ggbeu">#REF!</definedName>
    <definedName name="ggblg" localSheetId="15">#REF!</definedName>
    <definedName name="ggblg">#REF!</definedName>
    <definedName name="ggbls" localSheetId="15">#REF!</definedName>
    <definedName name="ggbls">#REF!</definedName>
    <definedName name="ggbss" localSheetId="15">#REF!</definedName>
    <definedName name="ggbss">#REF!</definedName>
    <definedName name="gge">[25]Expenditures!$A$1:$AC$62</definedName>
    <definedName name="GGED" localSheetId="15">#REF!</definedName>
    <definedName name="GGED">#REF!</definedName>
    <definedName name="GGEI" localSheetId="15">#REF!</definedName>
    <definedName name="GGEI">#REF!</definedName>
    <definedName name="GGENL" localSheetId="15">#REF!</definedName>
    <definedName name="GGENL">#REF!</definedName>
    <definedName name="ggg" hidden="1">{"Riqfin97",#N/A,FALSE,"Tran";"Riqfinpro",#N/A,FALSE,"Tran"}</definedName>
    <definedName name="ggggg" localSheetId="15" hidden="1">'[26]J(Priv.Cap)'!#REF!</definedName>
    <definedName name="ggggg" hidden="1">'[26]J(Priv.Cap)'!#REF!</definedName>
    <definedName name="ggggggg">[0]!ggggggg</definedName>
    <definedName name="GGND" localSheetId="15">#REF!</definedName>
    <definedName name="GGND">#REF!</definedName>
    <definedName name="ggr">[25]Revenues!$A$1:$AD$58</definedName>
    <definedName name="GGRG" localSheetId="15">#REF!</definedName>
    <definedName name="GGRG">#REF!</definedName>
    <definedName name="hhh" localSheetId="15" hidden="1">'[27]J(Priv.Cap)'!#REF!</definedName>
    <definedName name="hhh" hidden="1">'[27]J(Priv.Cap)'!#REF!</definedName>
    <definedName name="hhhhhhh">[0]!hhhhhhh</definedName>
    <definedName name="CHART" localSheetId="15">#REF!</definedName>
    <definedName name="CHART">#REF!</definedName>
    <definedName name="CHILE" localSheetId="15">#REF!</definedName>
    <definedName name="CHILE">#REF!</definedName>
    <definedName name="CHK" localSheetId="15">#REF!</definedName>
    <definedName name="CHK">#REF!</definedName>
    <definedName name="i" localSheetId="15">#REF!</definedName>
    <definedName name="i">#REF!</definedName>
    <definedName name="IESS" localSheetId="15">#REF!</definedName>
    <definedName name="IESS">#REF!</definedName>
    <definedName name="ii" hidden="1">{"Tab1",#N/A,FALSE,"P";"Tab2",#N/A,FALSE,"P"}</definedName>
    <definedName name="ima" localSheetId="15">#REF!</definedName>
    <definedName name="ima">#REF!</definedName>
    <definedName name="IN1_" localSheetId="15">#REF!</definedName>
    <definedName name="IN1_">#REF!</definedName>
    <definedName name="IN2_" localSheetId="15">#REF!</definedName>
    <definedName name="IN2_">#REF!</definedName>
    <definedName name="INB">[15]B!$K$6:$T$6</definedName>
    <definedName name="INC">[15]C!$H$6:$I$6</definedName>
    <definedName name="ind" localSheetId="15">#REF!</definedName>
    <definedName name="ind">#REF!</definedName>
    <definedName name="INECEL" localSheetId="15">#REF!</definedName>
    <definedName name="INECEL">#REF!</definedName>
    <definedName name="inflation" localSheetId="15" hidden="1">[28]TAB34!#REF!</definedName>
    <definedName name="inflation" hidden="1">[28]TAB34!#REF!</definedName>
    <definedName name="INPUT_2" localSheetId="15">[1]Input!#REF!</definedName>
    <definedName name="INPUT_2">[1]Input!#REF!</definedName>
    <definedName name="INPUT_4" localSheetId="15">[1]Input!#REF!</definedName>
    <definedName name="INPUT_4">[1]Input!#REF!</definedName>
    <definedName name="jj" hidden="1">{"Riqfin97",#N/A,FALSE,"Tran";"Riqfinpro",#N/A,FALSE,"Tran"}</definedName>
    <definedName name="jjj" localSheetId="15" hidden="1">[29]M!#REF!</definedName>
    <definedName name="jjj" hidden="1">[29]M!#REF!</definedName>
    <definedName name="jjjjjj" localSheetId="15" hidden="1">'[26]J(Priv.Cap)'!#REF!</definedName>
    <definedName name="jjjjjj" hidden="1">'[26]J(Priv.Cap)'!#REF!</definedName>
    <definedName name="kk" hidden="1">{"Tab1",#N/A,FALSE,"P";"Tab2",#N/A,FALSE,"P"}</definedName>
    <definedName name="kkk" hidden="1">{"Tab1",#N/A,FALSE,"P";"Tab2",#N/A,FALSE,"P"}</definedName>
    <definedName name="kkkk" localSheetId="15" hidden="1">[30]M!#REF!</definedName>
    <definedName name="kkkk" hidden="1">[30]M!#REF!</definedName>
    <definedName name="Konto" localSheetId="15">#REF!</definedName>
    <definedName name="Konto">#REF!</definedName>
    <definedName name="kumul1" localSheetId="15">#REF!</definedName>
    <definedName name="kumul1">#REF!</definedName>
    <definedName name="kumul2" localSheetId="15">#REF!</definedName>
    <definedName name="kumul2">#REF!</definedName>
    <definedName name="kvart1" localSheetId="15">#REF!</definedName>
    <definedName name="kvart1">#REF!</definedName>
    <definedName name="kvart2" localSheetId="15">#REF!</definedName>
    <definedName name="kvart2">#REF!</definedName>
    <definedName name="kvart3" localSheetId="15">#REF!</definedName>
    <definedName name="kvart3">#REF!</definedName>
    <definedName name="kvart4" localSheetId="15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localSheetId="15" hidden="1">[29]M!#REF!</definedName>
    <definedName name="llll" hidden="1">[29]M!#REF!</definedName>
    <definedName name="ls">[22]LS!$A:$E</definedName>
    <definedName name="LUR">#N/A</definedName>
    <definedName name="Malaysia" localSheetId="15">#REF!</definedName>
    <definedName name="Malaysia">#REF!</definedName>
    <definedName name="MCV">#N/A</definedName>
    <definedName name="MCV_B">#N/A</definedName>
    <definedName name="MCV_B1" localSheetId="15">'[13]WEO-BOP'!#REF!</definedName>
    <definedName name="MCV_B1">'[13]WEO-BOP'!#REF!</definedName>
    <definedName name="MCV_D">#N/A</definedName>
    <definedName name="MCV_N">#N/A</definedName>
    <definedName name="MCV_T">#N/A</definedName>
    <definedName name="MENORES" localSheetId="15">#REF!</definedName>
    <definedName name="MENORES">#REF!</definedName>
    <definedName name="mesec1" localSheetId="15">#REF!</definedName>
    <definedName name="mesec1">#REF!</definedName>
    <definedName name="mesec2" localSheetId="15">#REF!</definedName>
    <definedName name="mesec2">#REF!</definedName>
    <definedName name="mf" hidden="1">{"Tab1",#N/A,FALSE,"P";"Tab2",#N/A,FALSE,"P"}</definedName>
    <definedName name="MFISCAL" localSheetId="15">'[3]Annual Raw Data'!#REF!</definedName>
    <definedName name="MFISCAL">'[3]Annual Raw Data'!#REF!</definedName>
    <definedName name="mflowsa" localSheetId="15">[9]!mflowsa</definedName>
    <definedName name="mflowsa">[9]!mflowsa</definedName>
    <definedName name="mflowsq" localSheetId="15">[9]!mflowsq</definedName>
    <definedName name="mflowsq">[9]!mflowsq</definedName>
    <definedName name="MICRO" localSheetId="15">#REF!</definedName>
    <definedName name="MICRO">#REF!</definedName>
    <definedName name="MISC3" localSheetId="15">#REF!</definedName>
    <definedName name="MISC3">#REF!</definedName>
    <definedName name="MISC4" localSheetId="15">[1]OUTPUT!#REF!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 localSheetId="15">#REF!</definedName>
    <definedName name="MON_SM">#REF!</definedName>
    <definedName name="MONF_SM" localSheetId="15">#REF!</definedName>
    <definedName name="MONF_SM">#REF!</definedName>
    <definedName name="MONTH">[5]REER!$D$140:$E$199</definedName>
    <definedName name="mstocksa" localSheetId="15">[9]!mstocksa</definedName>
    <definedName name="mstocksa">[9]!mstocksa</definedName>
    <definedName name="mstocksq" localSheetId="15">[9]!mstocksq</definedName>
    <definedName name="mstocksq">[9]!mstocksq</definedName>
    <definedName name="Municipios" localSheetId="15">#REF!</definedName>
    <definedName name="Municipios">#REF!</definedName>
    <definedName name="NACTCURRENT" localSheetId="15">#REF!</definedName>
    <definedName name="NACTCURRENT">#REF!</definedName>
    <definedName name="nam1out" localSheetId="15">#REF!</definedName>
    <definedName name="nam1out">#REF!</definedName>
    <definedName name="nam2in" localSheetId="15">#REF!</definedName>
    <definedName name="nam2in">#REF!</definedName>
    <definedName name="nam2out" localSheetId="15">#REF!</definedName>
    <definedName name="nam2out">#REF!</definedName>
    <definedName name="NAMB">[5]REER!$AY$143:$BB$143</definedName>
    <definedName name="namcr" localSheetId="15">'[2]Tab ann curr'!#REF!</definedName>
    <definedName name="namcr">'[2]Tab ann curr'!#REF!</definedName>
    <definedName name="namcs" localSheetId="15">'[2]Tab ann cst'!#REF!</definedName>
    <definedName name="namcs">'[2]Tab ann cst'!#REF!</definedName>
    <definedName name="name_AD">[18]Sheet1!$A$20</definedName>
    <definedName name="name_EXP">[18]Sheet1!$N$54:$N$71</definedName>
    <definedName name="name_FISC" localSheetId="15">#REF!</definedName>
    <definedName name="name_FISC">#REF!</definedName>
    <definedName name="nameIntLiq" localSheetId="15">#REF!</definedName>
    <definedName name="nameIntLiq">#REF!</definedName>
    <definedName name="nameMoney" localSheetId="15">#REF!</definedName>
    <definedName name="nameMoney">#REF!</definedName>
    <definedName name="nameRATES" localSheetId="15">#REF!</definedName>
    <definedName name="nameRATES">#REF!</definedName>
    <definedName name="nameRAWQ" localSheetId="15">'[19]Raw Data'!#REF!</definedName>
    <definedName name="nameRAWQ">'[19]Raw Data'!#REF!</definedName>
    <definedName name="nameReal" localSheetId="15">#REF!</definedName>
    <definedName name="nameReal">#REF!</definedName>
    <definedName name="names" localSheetId="15">#REF!</definedName>
    <definedName name="names">#REF!</definedName>
    <definedName name="NAMES_fidr_r" localSheetId="15">[17]monthly!#REF!</definedName>
    <definedName name="NAMES_fidr_r">[17]monthly!#REF!</definedName>
    <definedName name="names_figb_r" localSheetId="15">[17]monthly!#REF!</definedName>
    <definedName name="names_figb_r">[17]monthly!#REF!</definedName>
    <definedName name="names_w" localSheetId="15">#REF!</definedName>
    <definedName name="names_w">#REF!</definedName>
    <definedName name="names1in" localSheetId="15">#REF!</definedName>
    <definedName name="names1in">#REF!</definedName>
    <definedName name="NAMESB" localSheetId="15">#REF!</definedName>
    <definedName name="NAMESB">#REF!</definedName>
    <definedName name="namesc" localSheetId="15">#REF!</definedName>
    <definedName name="namesc">#REF!</definedName>
    <definedName name="NAMESG" localSheetId="15">#REF!</definedName>
    <definedName name="NAMESG">#REF!</definedName>
    <definedName name="namesm" localSheetId="15">#REF!</definedName>
    <definedName name="namesm">#REF!</definedName>
    <definedName name="NAMESQ" localSheetId="15">#REF!</definedName>
    <definedName name="NAMESQ">#REF!</definedName>
    <definedName name="namesr" localSheetId="15">#REF!</definedName>
    <definedName name="namesr">#REF!</definedName>
    <definedName name="namestran">[15]transfer!$C$1:$O$1</definedName>
    <definedName name="namgdp" localSheetId="15">#REF!</definedName>
    <definedName name="namgdp">#REF!</definedName>
    <definedName name="NAMIN" localSheetId="15">#REF!</definedName>
    <definedName name="NAMIN">#REF!</definedName>
    <definedName name="namin1">[5]REER!$F$1:$BP$1</definedName>
    <definedName name="namin2">[5]REER!$F$138:$AA$138</definedName>
    <definedName name="namind" localSheetId="15">'[2]work Q real'!#REF!</definedName>
    <definedName name="namind">'[2]work Q real'!#REF!</definedName>
    <definedName name="naminm" localSheetId="15">#REF!</definedName>
    <definedName name="naminm">#REF!</definedName>
    <definedName name="naminq" localSheetId="15">#REF!</definedName>
    <definedName name="naminq">#REF!</definedName>
    <definedName name="namm" localSheetId="15">#REF!</definedName>
    <definedName name="namm">#REF!</definedName>
    <definedName name="NAMOUT" localSheetId="15">#REF!</definedName>
    <definedName name="NAMOUT">#REF!</definedName>
    <definedName name="namout1">[5]REER!$F$2:$AA$2</definedName>
    <definedName name="namoutm" localSheetId="15">#REF!</definedName>
    <definedName name="namoutm">#REF!</definedName>
    <definedName name="namoutq" localSheetId="15">#REF!</definedName>
    <definedName name="namoutq">#REF!</definedName>
    <definedName name="namprofit">[5]C!$O$1:$Z$1</definedName>
    <definedName name="namq" localSheetId="15">#REF!</definedName>
    <definedName name="namq">#REF!</definedName>
    <definedName name="namq1" localSheetId="15">#REF!</definedName>
    <definedName name="namq1">#REF!</definedName>
    <definedName name="namq2" localSheetId="15">#REF!</definedName>
    <definedName name="namq2">#REF!</definedName>
    <definedName name="namreer">[5]REER!$AY$143:$BF$143</definedName>
    <definedName name="namsgdp" localSheetId="15">#REF!</definedName>
    <definedName name="namsgdp">#REF!</definedName>
    <definedName name="namtin" localSheetId="15">#REF!</definedName>
    <definedName name="namtin">#REF!</definedName>
    <definedName name="namtout" localSheetId="15">#REF!</definedName>
    <definedName name="namtout">#REF!</definedName>
    <definedName name="namulc">[5]REER!$BI$1:$BP$1</definedName>
    <definedName name="_xlnm.Print_Titles" localSheetId="15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EER">[5]REER!$AY$144:$AY$206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15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 localSheetId="15">#REF!</definedName>
    <definedName name="NOMINAL">#REF!</definedName>
    <definedName name="NTDD_RG">[0]!NTDD_RG</definedName>
    <definedName name="NX">#N/A</definedName>
    <definedName name="NX_R">#N/A</definedName>
    <definedName name="NXG_RG">#N/A</definedName>
    <definedName name="_xlnm.Print_Area">#N/A</definedName>
    <definedName name="Odh" localSheetId="15">#REF!</definedName>
    <definedName name="Odh">#REF!</definedName>
    <definedName name="oo" hidden="1">{"Riqfin97",#N/A,FALSE,"Tran";"Riqfinpro",#N/A,FALSE,"Tran"}</definedName>
    <definedName name="ooo" hidden="1">{"Tab1",#N/A,FALSE,"P";"Tab2",#N/A,FALSE,"P"}</definedName>
    <definedName name="OS2015_new" localSheetId="15">#REF!</definedName>
    <definedName name="OS2015_new">#REF!</definedName>
    <definedName name="other" localSheetId="15">#REF!</definedName>
    <definedName name="other">#REF!</definedName>
    <definedName name="Otras_Residuales" localSheetId="15">#REF!</definedName>
    <definedName name="Otras_Residuales">#REF!</definedName>
    <definedName name="out">[31]output!$A$3:$P$128</definedName>
    <definedName name="OUTB">[15]B!$D$6:$H$6</definedName>
    <definedName name="outc">[15]C!$C$6:$D$6</definedName>
    <definedName name="output" localSheetId="15">#REF!</definedName>
    <definedName name="output">#REF!</definedName>
    <definedName name="output_projections">[32]projections!$A$3:$R$108</definedName>
    <definedName name="output1">[12]output!$A$1:$J$122</definedName>
    <definedName name="p" hidden="1">{"Riqfin97",#N/A,FALSE,"Tran";"Riqfinpro",#N/A,FALSE,"Tran"}</definedName>
    <definedName name="Page_4" localSheetId="15">#REF!</definedName>
    <definedName name="Page_4">#REF!</definedName>
    <definedName name="page2" localSheetId="15">#REF!</definedName>
    <definedName name="page2">#REF!</definedName>
    <definedName name="pata" hidden="1">{"Tab1",#N/A,FALSE,"P";"Tab2",#N/A,FALSE,"P"}</definedName>
    <definedName name="PCPIG">#N/A</definedName>
    <definedName name="Petroecuador" localSheetId="15">#REF!</definedName>
    <definedName name="Petroecuador">#REF!</definedName>
    <definedName name="pchar00memu.m" localSheetId="15">[17]monthly!#REF!</definedName>
    <definedName name="pchar00memu.m">[17]monthly!#REF!</definedName>
    <definedName name="podatki" localSheetId="15">#REF!</definedName>
    <definedName name="podatki">#REF!</definedName>
    <definedName name="Ports" localSheetId="15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15">#REF!</definedName>
    <definedName name="pri">#REF!</definedName>
    <definedName name="Print" localSheetId="15">#REF!</definedName>
    <definedName name="Print">#REF!</definedName>
    <definedName name="PRINT1" localSheetId="15">[33]Index!#REF!</definedName>
    <definedName name="PRINT1">[33]Index!#REF!</definedName>
    <definedName name="PRINT2" localSheetId="15">[33]Index!#REF!</definedName>
    <definedName name="PRINT2">[33]Index!#REF!</definedName>
    <definedName name="PRINT3" localSheetId="15">[33]Index!#REF!</definedName>
    <definedName name="PRINT3">[33]Index!#REF!</definedName>
    <definedName name="PrintThis_Links">[24]Links!$A$1:$F$33</definedName>
    <definedName name="profit">[5]C!$O$1:$T$1</definedName>
    <definedName name="prorač">[34]Prorač!$1:$1048576</definedName>
    <definedName name="Q6_" localSheetId="15">#REF!</definedName>
    <definedName name="Q6_">#REF!</definedName>
    <definedName name="QFISCAL" localSheetId="15">'[3]Quarterly Raw Data'!#REF!</definedName>
    <definedName name="QFISCAL">'[3]Quarterly Raw Data'!#REF!</definedName>
    <definedName name="qq" localSheetId="15" hidden="1">'[27]J(Priv.Cap)'!#REF!</definedName>
    <definedName name="qq" hidden="1">'[27]J(Priv.Cap)'!#REF!</definedName>
    <definedName name="qtab_35" localSheetId="15">'[35]i1-CA'!#REF!</definedName>
    <definedName name="qtab_35">'[35]i1-CA'!#REF!</definedName>
    <definedName name="QTAB7" localSheetId="15">'[3]Quarterly MacroFlow'!#REF!</definedName>
    <definedName name="QTAB7">'[3]Quarterly MacroFlow'!#REF!</definedName>
    <definedName name="QTAB7A" localSheetId="15">'[3]Quarterly MacroFlow'!#REF!</definedName>
    <definedName name="QTAB7A">'[3]Quarterly MacroFlow'!#REF!</definedName>
    <definedName name="quest1" localSheetId="15">#REF!</definedName>
    <definedName name="quest1">#REF!</definedName>
    <definedName name="quest2" localSheetId="15">#REF!</definedName>
    <definedName name="quest2">#REF!</definedName>
    <definedName name="quest3" localSheetId="15">#REF!</definedName>
    <definedName name="quest3">#REF!</definedName>
    <definedName name="quest4" localSheetId="15">#REF!</definedName>
    <definedName name="quest4">#REF!</definedName>
    <definedName name="quest5" localSheetId="15">#REF!</definedName>
    <definedName name="quest5">#REF!</definedName>
    <definedName name="quest6" localSheetId="15">#REF!</definedName>
    <definedName name="quest6">#REF!</definedName>
    <definedName name="quest7" localSheetId="15">#REF!</definedName>
    <definedName name="quest7">#REF!</definedName>
    <definedName name="QW" localSheetId="15">#REF!</definedName>
    <definedName name="QW">#REF!</definedName>
    <definedName name="REAL" localSheetId="15">#REF!</definedName>
    <definedName name="REAL">#REF!</definedName>
    <definedName name="REALANNUAL" localSheetId="15">#REF!</definedName>
    <definedName name="REALANNUAL">#REF!</definedName>
    <definedName name="realizacia">[36]Sheet1!$A$1:$I$406</definedName>
    <definedName name="realizacija">[36]Sheet1!$A$1:$I$406</definedName>
    <definedName name="REALNACT" localSheetId="15">#REF!</definedName>
    <definedName name="REALNACT">#REF!</definedName>
    <definedName name="red_26" localSheetId="15">#REF!</definedName>
    <definedName name="red_26">#REF!</definedName>
    <definedName name="red_33" localSheetId="15">#REF!</definedName>
    <definedName name="red_33">#REF!</definedName>
    <definedName name="red_34" localSheetId="15">#REF!</definedName>
    <definedName name="red_34">#REF!</definedName>
    <definedName name="red_35" localSheetId="15">#REF!</definedName>
    <definedName name="red_35">#REF!</definedName>
    <definedName name="REDTbl3" localSheetId="15">#REF!</definedName>
    <definedName name="REDTbl3">#REF!</definedName>
    <definedName name="REDTbl4" localSheetId="15">#REF!</definedName>
    <definedName name="REDTbl4">#REF!</definedName>
    <definedName name="REDTbl5" localSheetId="15">#REF!</definedName>
    <definedName name="REDTbl5">#REF!</definedName>
    <definedName name="REDTbl6" localSheetId="15">#REF!</definedName>
    <definedName name="REDTbl6">#REF!</definedName>
    <definedName name="REDTbl7" localSheetId="15">#REF!</definedName>
    <definedName name="REDTbl7">#REF!</definedName>
    <definedName name="REERCPI">[5]REER!$AZ$144:$AZ$206</definedName>
    <definedName name="REERPPI">[5]REER!$BB$144:$BB$206</definedName>
    <definedName name="REGISTERALL" localSheetId="15">#REF!</definedName>
    <definedName name="REGISTERALL">#REF!</definedName>
    <definedName name="RGDPA" localSheetId="15">#REF!</definedName>
    <definedName name="RGDPA">#REF!</definedName>
    <definedName name="RgFdPartCsource" localSheetId="15">#REF!</definedName>
    <definedName name="RgFdPartCsource">#REF!</definedName>
    <definedName name="RgFdPartEseries" localSheetId="15">#REF!</definedName>
    <definedName name="RgFdPartEseries">#REF!</definedName>
    <definedName name="RgFdPartEsource" localSheetId="15">#REF!</definedName>
    <definedName name="RgFdPartEsource">#REF!</definedName>
    <definedName name="RgFdReptCSeries" localSheetId="15">#REF!</definedName>
    <definedName name="RgFdReptCSeries">#REF!</definedName>
    <definedName name="RgFdReptCsource" localSheetId="15">#REF!</definedName>
    <definedName name="RgFdReptCsource">#REF!</definedName>
    <definedName name="RgFdReptEseries" localSheetId="15">#REF!</definedName>
    <definedName name="RgFdReptEseries">#REF!</definedName>
    <definedName name="RgFdReptEsource" localSheetId="15">#REF!</definedName>
    <definedName name="RgFdReptEsource">#REF!</definedName>
    <definedName name="RgFdSAMethod" localSheetId="15">#REF!</definedName>
    <definedName name="RgFdSAMethod">#REF!</definedName>
    <definedName name="RgFdTbBper" localSheetId="15">#REF!</definedName>
    <definedName name="RgFdTbBper">#REF!</definedName>
    <definedName name="RgFdTbCreate" localSheetId="15">#REF!</definedName>
    <definedName name="RgFdTbCreate">#REF!</definedName>
    <definedName name="RgFdTbEper" localSheetId="15">#REF!</definedName>
    <definedName name="RgFdTbEper">#REF!</definedName>
    <definedName name="RGFdTbFoot" localSheetId="15">#REF!</definedName>
    <definedName name="RGFdTbFoot">#REF!</definedName>
    <definedName name="RgFdTbFreq" localSheetId="15">#REF!</definedName>
    <definedName name="RgFdTbFreq">#REF!</definedName>
    <definedName name="RgFdTbFreqVal" localSheetId="15">#REF!</definedName>
    <definedName name="RgFdTbFreqVal">#REF!</definedName>
    <definedName name="RgFdTbSendto" localSheetId="15">#REF!</definedName>
    <definedName name="RgFdTbSendto">#REF!</definedName>
    <definedName name="RgFdWgtMethod" localSheetId="15">#REF!</definedName>
    <definedName name="RgFdWgtMethod">#REF!</definedName>
    <definedName name="RGSPA" localSheetId="15">#REF!</definedName>
    <definedName name="RGSPA">#REF!</definedName>
    <definedName name="rngBefore">[24]Main!$AB$26</definedName>
    <definedName name="rngDepartmentDrive">[24]Main!$AB$23</definedName>
    <definedName name="rngEMailAddress">[24]Main!$AB$20</definedName>
    <definedName name="rngErrorSort">[24]ErrCheck!$A$4</definedName>
    <definedName name="rngLastSave">[24]Main!$G$19</definedName>
    <definedName name="rngLastSent">[24]Main!$G$18</definedName>
    <definedName name="rngLastUpdate">[24]Links!$D$2</definedName>
    <definedName name="rngNeedsUpdate">[24]Links!$E$2</definedName>
    <definedName name="rngNews">[24]Main!$AB$27</definedName>
    <definedName name="rngQuestChecked">[24]ErrCheck!$A$3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ULCPPI">[5]C!$O$9:$O$71</definedName>
    <definedName name="SECTORS" localSheetId="15">#REF!</definedName>
    <definedName name="SECTORS">#REF!</definedName>
    <definedName name="seitable">'[37]Sel. Ind. Tbl'!$A$3:$G$75</definedName>
    <definedName name="SprejetiProracun" localSheetId="15">#REF!</definedName>
    <definedName name="SprejetiProracun">#REF!</definedName>
    <definedName name="SR_3" localSheetId="15">#REF!</definedName>
    <definedName name="SR_3">#REF!</definedName>
    <definedName name="SR_5" localSheetId="15">#REF!</definedName>
    <definedName name="SR_5">#REF!</definedName>
    <definedName name="SS">[38]IMATA!$B$45:$B$108</definedName>
    <definedName name="T1.13" localSheetId="15">#REF!</definedName>
    <definedName name="T1.13">#REF!</definedName>
    <definedName name="t2q" localSheetId="15">#REF!</definedName>
    <definedName name="t2q">#REF!</definedName>
    <definedName name="TAB1A" localSheetId="15">#REF!</definedName>
    <definedName name="TAB1A">#REF!</definedName>
    <definedName name="TAB1CK" localSheetId="15">#REF!</definedName>
    <definedName name="TAB1CK">#REF!</definedName>
    <definedName name="Tab25a" localSheetId="15">#REF!</definedName>
    <definedName name="Tab25a">#REF!</definedName>
    <definedName name="Tab25b" localSheetId="15">#REF!</definedName>
    <definedName name="Tab25b">#REF!</definedName>
    <definedName name="TAB2A" localSheetId="15">#REF!</definedName>
    <definedName name="TAB2A">#REF!</definedName>
    <definedName name="TAB5A" localSheetId="15">#REF!</definedName>
    <definedName name="TAB5A">#REF!</definedName>
    <definedName name="TAB6A" localSheetId="15">'[3]Annual Tables'!#REF!</definedName>
    <definedName name="TAB6A">'[3]Annual Tables'!#REF!</definedName>
    <definedName name="TAB6B" localSheetId="15">'[3]Annual Tables'!#REF!</definedName>
    <definedName name="TAB6B">'[3]Annual Tables'!#REF!</definedName>
    <definedName name="TAB6C" localSheetId="15">#REF!</definedName>
    <definedName name="TAB6C">#REF!</definedName>
    <definedName name="TAB7A" localSheetId="15">#REF!</definedName>
    <definedName name="TAB7A">#REF!</definedName>
    <definedName name="tabC1" localSheetId="15">#REF!</definedName>
    <definedName name="tabC1">#REF!</definedName>
    <definedName name="tabC2" localSheetId="15">#REF!</definedName>
    <definedName name="tabC2">#REF!</definedName>
    <definedName name="Tabela_6a" localSheetId="15">#REF!</definedName>
    <definedName name="Tabela_6a">#REF!</definedName>
    <definedName name="tabela3a" localSheetId="15">'[39]Table 1'!#REF!</definedName>
    <definedName name="tabela3a">'[39]Table 1'!#REF!</definedName>
    <definedName name="Tabelaxx" localSheetId="15">#REF!</definedName>
    <definedName name="Tabelaxx">#REF!</definedName>
    <definedName name="tabF" localSheetId="15">#REF!</definedName>
    <definedName name="tabF">#REF!</definedName>
    <definedName name="tabH" localSheetId="15">#REF!</definedName>
    <definedName name="tabH">#REF!</definedName>
    <definedName name="tabI" localSheetId="15">#REF!</definedName>
    <definedName name="tabI">#REF!</definedName>
    <definedName name="Table__47">[40]RED47!$A$1:$I$53</definedName>
    <definedName name="Table_2._Country_X___Public_Sector_Financing_1" localSheetId="15">#REF!</definedName>
    <definedName name="Table_2._Country_X___Public_Sector_Financing_1">#REF!</definedName>
    <definedName name="Table_4SR" localSheetId="15">#REF!</definedName>
    <definedName name="Table_4SR">#REF!</definedName>
    <definedName name="Table_debt">[41]Table!$A$3:$AB$73</definedName>
    <definedName name="TABLE1" localSheetId="15">#REF!</definedName>
    <definedName name="TABLE1">#REF!</definedName>
    <definedName name="Table1printarea" localSheetId="15">#REF!</definedName>
    <definedName name="Table1printarea">#REF!</definedName>
    <definedName name="table30" localSheetId="15">#REF!</definedName>
    <definedName name="table30">#REF!</definedName>
    <definedName name="TABLE31" localSheetId="15">#REF!</definedName>
    <definedName name="TABLE31">#REF!</definedName>
    <definedName name="TABLE32" localSheetId="15">#REF!</definedName>
    <definedName name="TABLE32">#REF!</definedName>
    <definedName name="TABLE33" localSheetId="15">#REF!</definedName>
    <definedName name="TABLE33">#REF!</definedName>
    <definedName name="TABLE4" localSheetId="15">#REF!</definedName>
    <definedName name="TABLE4">#REF!</definedName>
    <definedName name="table6" localSheetId="15">#REF!</definedName>
    <definedName name="table6">#REF!</definedName>
    <definedName name="table9" localSheetId="15">#REF!</definedName>
    <definedName name="table9">#REF!</definedName>
    <definedName name="TAME" localSheetId="15">#REF!</definedName>
    <definedName name="TAME">#REF!</definedName>
    <definedName name="Tbl_GFN">[41]Table_GEF!$B$2:$T$53</definedName>
    <definedName name="tblChecks">[24]ErrCheck!$A$3:$E$5</definedName>
    <definedName name="tblLinks">[24]Links!$A$4:$F$33</definedName>
    <definedName name="TEMP" localSheetId="15">[42]Data!#REF!</definedName>
    <definedName name="TEMP">[42]Data!#REF!</definedName>
    <definedName name="TMG_D">[14]Q5!$E$23:$AH$23</definedName>
    <definedName name="TMGO">#N/A</definedName>
    <definedName name="TOWEO" localSheetId="15">#REF!</definedName>
    <definedName name="TOWEO">#REF!</definedName>
    <definedName name="TRADE3" localSheetId="15">[1]Trade!#REF!</definedName>
    <definedName name="TRADE3">[1]Trade!#REF!</definedName>
    <definedName name="trans" localSheetId="15">#REF!</definedName>
    <definedName name="trans">#REF!</definedName>
    <definedName name="Transfer_check" localSheetId="15">#REF!</definedName>
    <definedName name="Transfer_check">#REF!</definedName>
    <definedName name="TRANSNAVE" localSheetId="15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localSheetId="15" hidden="1">[29]M!#REF!</definedName>
    <definedName name="ttttt" hidden="1">[29]M!#REF!</definedName>
    <definedName name="TTTTTTTTTTTT">[0]!TTTTTTTTTTTT</definedName>
    <definedName name="TXG_D">#N/A</definedName>
    <definedName name="TXGO">#N/A</definedName>
    <definedName name="u163lnulcm_x_et.m" localSheetId="15">[17]monthly!#REF!</definedName>
    <definedName name="u163lnulcm_x_et.m">[17]monthly!#REF!</definedName>
    <definedName name="ULC_CZ">[5]REER!$BU$144:$BU$206</definedName>
    <definedName name="ULC_PART">[5]REER!$BR$144:$BR$206</definedName>
    <definedName name="Universities" localSheetId="15">#REF!</definedName>
    <definedName name="Universities">#REF!</definedName>
    <definedName name="Uruguay">'[43]PDR vulnerability table'!$A$3:$E$65</definedName>
    <definedName name="USERNAME" localSheetId="15">#REF!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[0]!UUUUUUUUUUU</definedName>
    <definedName name="ValidationList" localSheetId="15">#REF!</definedName>
    <definedName name="ValidationList">#REF!</definedName>
    <definedName name="VeljavniProracun" localSheetId="15">#REF!</definedName>
    <definedName name="VeljavniProracun">#REF!</definedName>
    <definedName name="Venezuela" localSheetId="15">#REF!</definedName>
    <definedName name="Venezuela">#REF!</definedName>
    <definedName name="vv" hidden="1">{"Tab1",#N/A,FALSE,"P";"Tab2",#N/A,FALSE,"P"}</definedName>
    <definedName name="vvv" hidden="1">{"Tab1",#N/A,FALSE,"P";"Tab2",#N/A,FALSE,"P"}</definedName>
    <definedName name="we11pcpi.m" localSheetId="15">[17]monthly!#REF!</definedName>
    <definedName name="we11pcpi.m">[17]monthly!#REF!</definedName>
    <definedName name="wrn.Program." hidden="1">{"Tab1",#N/A,FALSE,"P";"Tab2",#N/A,FALSE,"P"}</definedName>
    <definedName name="wrn.Riqfin." hidden="1">{"Riqfin97",#N/A,FALSE,"Tran";"Riqfinpro",#N/A,FALSE,"Tran"}</definedName>
    <definedName name="ww" localSheetId="15" hidden="1">[29]M!#REF!</definedName>
    <definedName name="ww" hidden="1">[29]M!#REF!</definedName>
    <definedName name="www" hidden="1">{"Riqfin97",#N/A,FALSE,"Tran";"Riqfinpro",#N/A,FALSE,"Tran"}</definedName>
    <definedName name="XR">[5]REER!$AT$140:$BA$199</definedName>
    <definedName name="xx" hidden="1">{"Riqfin97",#N/A,FALSE,"Tran";"Riqfinpro",#N/A,FALSE,"Tran"}</definedName>
    <definedName name="xxWRS_1" localSheetId="15">#REF!</definedName>
    <definedName name="xxWRS_1">#REF!</definedName>
    <definedName name="xxWRS_10" localSheetId="15">#REF!</definedName>
    <definedName name="xxWRS_10">#REF!</definedName>
    <definedName name="xxWRS_11" localSheetId="15">#REF!</definedName>
    <definedName name="xxWRS_11">#REF!</definedName>
    <definedName name="xxWRS_12" localSheetId="15">#REF!</definedName>
    <definedName name="xxWRS_12">#REF!</definedName>
    <definedName name="xxWRS_2" localSheetId="15">#REF!</definedName>
    <definedName name="xxWRS_2">#REF!</definedName>
    <definedName name="xxWRS_6" localSheetId="15">#REF!</definedName>
    <definedName name="xxWRS_6">#REF!</definedName>
    <definedName name="xxWRS_7" localSheetId="15">#REF!</definedName>
    <definedName name="xxWRS_7">#REF!</definedName>
    <definedName name="xxWRS_8" localSheetId="15">#REF!</definedName>
    <definedName name="xxWRS_8">#REF!</definedName>
    <definedName name="xxWRS_9" localSheetId="15">#REF!</definedName>
    <definedName name="xxWRS_9">#REF!</definedName>
    <definedName name="xxxx" hidden="1">{"Riqfin97",#N/A,FALSE,"Tran";"Riqfinpro",#N/A,FALSE,"Tran"}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95224721_0485_11D4_BFD1_00508B5F4DA4_.wvu.Cols" localSheetId="15" hidden="1">#REF!</definedName>
    <definedName name="Z_95224721_0485_11D4_BFD1_00508B5F4DA4_.wvu.Cols" hidden="1">#REF!</definedName>
    <definedName name="zpiz">[22]ZPIZ!$A:$F</definedName>
    <definedName name="zz" hidden="1">{"Tab1",#N/A,FALSE,"P";"Tab2",#N/A,FALSE,"P"}</definedName>
    <definedName name="zzzs">[22]ZZZS!$A:$E</definedName>
  </definedNames>
  <calcPr calcId="162913"/>
</workbook>
</file>

<file path=xl/calcChain.xml><?xml version="1.0" encoding="utf-8"?>
<calcChain xmlns="http://schemas.openxmlformats.org/spreadsheetml/2006/main">
  <c r="D16" i="6" l="1"/>
  <c r="E16" i="6"/>
  <c r="F16" i="6"/>
  <c r="G16" i="6"/>
  <c r="H16" i="6"/>
  <c r="C16" i="6"/>
  <c r="D12" i="39" l="1"/>
  <c r="E12" i="39"/>
  <c r="F12" i="39"/>
  <c r="C12" i="39"/>
  <c r="D21" i="28"/>
  <c r="E21" i="28"/>
  <c r="F21" i="28"/>
  <c r="G21" i="28"/>
  <c r="C21" i="28"/>
  <c r="E46" i="27"/>
  <c r="F46" i="27"/>
  <c r="G46" i="27"/>
  <c r="H10" i="6" l="1"/>
  <c r="H9" i="6"/>
  <c r="H7" i="6"/>
  <c r="G10" i="6"/>
  <c r="G9" i="6"/>
  <c r="G7" i="6"/>
  <c r="F7" i="6"/>
  <c r="F10" i="6"/>
  <c r="F9" i="6"/>
  <c r="E10" i="6"/>
  <c r="E9" i="6"/>
  <c r="E7" i="6"/>
  <c r="D10" i="6"/>
  <c r="D9" i="6"/>
  <c r="D7" i="6"/>
  <c r="C10" i="6"/>
  <c r="C9" i="6"/>
  <c r="C7" i="6"/>
  <c r="E17" i="6" l="1"/>
  <c r="F17" i="6"/>
  <c r="G17" i="6"/>
  <c r="H17" i="6"/>
  <c r="D17" i="6"/>
  <c r="C17" i="6" s="1"/>
  <c r="G12" i="6"/>
  <c r="G14" i="6" s="1"/>
  <c r="H13" i="6"/>
  <c r="C13" i="6"/>
  <c r="E26" i="6"/>
  <c r="E12" i="6" s="1"/>
  <c r="E14" i="6" s="1"/>
  <c r="F26" i="6"/>
  <c r="F12" i="6" s="1"/>
  <c r="F14" i="6" s="1"/>
  <c r="G26" i="6"/>
  <c r="H26" i="6"/>
  <c r="H12" i="6" s="1"/>
  <c r="D26" i="6"/>
  <c r="D12" i="6" s="1"/>
  <c r="E23" i="6"/>
  <c r="F23" i="6"/>
  <c r="G23" i="6"/>
  <c r="H23" i="6"/>
  <c r="E24" i="6"/>
  <c r="F24" i="6"/>
  <c r="G24" i="6"/>
  <c r="H24" i="6"/>
  <c r="C24" i="6"/>
  <c r="D24" i="6"/>
  <c r="D23" i="6"/>
  <c r="E21" i="6"/>
  <c r="F21" i="6"/>
  <c r="G21" i="6"/>
  <c r="H21" i="6"/>
  <c r="D21" i="6"/>
  <c r="E20" i="6"/>
  <c r="E19" i="6" s="1"/>
  <c r="F20" i="6"/>
  <c r="F19" i="6" s="1"/>
  <c r="G20" i="6"/>
  <c r="G19" i="6" s="1"/>
  <c r="H20" i="6"/>
  <c r="D20" i="6"/>
  <c r="C26" i="6"/>
  <c r="C12" i="6" s="1"/>
  <c r="C23" i="6"/>
  <c r="C21" i="6"/>
  <c r="C20" i="6"/>
  <c r="D19" i="6"/>
  <c r="E30" i="6"/>
  <c r="F30" i="6"/>
  <c r="G30" i="6"/>
  <c r="H30" i="6"/>
  <c r="E31" i="6"/>
  <c r="F31" i="6"/>
  <c r="G31" i="6"/>
  <c r="H31" i="6"/>
  <c r="D31" i="6"/>
  <c r="D29" i="6" s="1"/>
  <c r="D30" i="6"/>
  <c r="E41" i="6"/>
  <c r="E13" i="6" s="1"/>
  <c r="F41" i="6"/>
  <c r="F13" i="6" s="1"/>
  <c r="G41" i="6"/>
  <c r="G13" i="6" s="1"/>
  <c r="H41" i="6"/>
  <c r="D41" i="6"/>
  <c r="D13" i="6" s="1"/>
  <c r="E36" i="6"/>
  <c r="F36" i="6"/>
  <c r="G36" i="6"/>
  <c r="H36" i="6"/>
  <c r="E37" i="6"/>
  <c r="F37" i="6"/>
  <c r="G37" i="6"/>
  <c r="H37" i="6"/>
  <c r="E38" i="6"/>
  <c r="F38" i="6"/>
  <c r="G38" i="6"/>
  <c r="H38" i="6"/>
  <c r="E39" i="6"/>
  <c r="F39" i="6"/>
  <c r="G39" i="6"/>
  <c r="H39" i="6"/>
  <c r="D39" i="6"/>
  <c r="D38" i="6"/>
  <c r="D37" i="6"/>
  <c r="D36" i="6"/>
  <c r="E33" i="6"/>
  <c r="F33" i="6"/>
  <c r="G33" i="6"/>
  <c r="H33" i="6"/>
  <c r="E34" i="6"/>
  <c r="F34" i="6"/>
  <c r="G34" i="6"/>
  <c r="H34" i="6"/>
  <c r="D34" i="6"/>
  <c r="D33" i="6"/>
  <c r="E32" i="6"/>
  <c r="F32" i="6"/>
  <c r="G32" i="6"/>
  <c r="H32" i="6"/>
  <c r="D32" i="6"/>
  <c r="C41" i="6"/>
  <c r="C39" i="6"/>
  <c r="C38" i="6"/>
  <c r="C37" i="6"/>
  <c r="C36" i="6"/>
  <c r="C15" i="6" s="1"/>
  <c r="G35" i="6"/>
  <c r="C34" i="6"/>
  <c r="C35" i="6" s="1"/>
  <c r="C33" i="6"/>
  <c r="C32" i="6"/>
  <c r="C31" i="6"/>
  <c r="C30" i="6"/>
  <c r="C29" i="6"/>
  <c r="H14" i="6" l="1"/>
  <c r="F35" i="6"/>
  <c r="H29" i="6"/>
  <c r="C14" i="6"/>
  <c r="H35" i="6"/>
  <c r="G29" i="6"/>
  <c r="D14" i="6"/>
  <c r="E27" i="6"/>
  <c r="D27" i="6"/>
  <c r="F29" i="6"/>
  <c r="C19" i="6"/>
  <c r="C25" i="6" s="1"/>
  <c r="F27" i="6"/>
  <c r="E29" i="6"/>
  <c r="E35" i="6"/>
  <c r="G27" i="6"/>
  <c r="G25" i="6"/>
  <c r="H27" i="6"/>
  <c r="F25" i="6"/>
  <c r="E25" i="6"/>
  <c r="D25" i="6"/>
  <c r="H19" i="6"/>
  <c r="H25" i="6" s="1"/>
  <c r="C27" i="6"/>
  <c r="D35" i="6"/>
  <c r="C40" i="6"/>
  <c r="B37" i="40" l="1"/>
  <c r="B38" i="40"/>
  <c r="B39" i="40"/>
  <c r="B41" i="40"/>
  <c r="B42" i="40"/>
  <c r="B43" i="40"/>
  <c r="B48" i="40"/>
  <c r="B9" i="40"/>
  <c r="B40" i="40" s="1"/>
  <c r="D6" i="28" l="1"/>
  <c r="D19" i="28" s="1"/>
  <c r="C6" i="28"/>
  <c r="D7" i="28"/>
  <c r="E7" i="28"/>
  <c r="F7" i="28"/>
  <c r="G7" i="28"/>
  <c r="C7" i="28"/>
  <c r="C19" i="28"/>
  <c r="D7" i="36"/>
  <c r="C7" i="36"/>
  <c r="C6" i="36"/>
  <c r="C20" i="28" l="1"/>
  <c r="D20" i="28"/>
  <c r="C21" i="51" l="1"/>
  <c r="E27" i="84" l="1"/>
  <c r="D26" i="84" l="1"/>
  <c r="D25" i="84"/>
  <c r="D23" i="84"/>
  <c r="E21" i="84"/>
  <c r="D21" i="84"/>
  <c r="D7" i="84"/>
  <c r="D32" i="82"/>
  <c r="E32" i="82"/>
  <c r="F32" i="82"/>
  <c r="G32" i="82"/>
  <c r="D34" i="82"/>
  <c r="E34" i="82"/>
  <c r="F34" i="82"/>
  <c r="G34" i="82"/>
  <c r="D36" i="82"/>
  <c r="E36" i="82"/>
  <c r="F36" i="82"/>
  <c r="G36" i="82"/>
  <c r="D37" i="82"/>
  <c r="E37" i="82"/>
  <c r="F37" i="82"/>
  <c r="G37" i="82"/>
  <c r="D38" i="82"/>
  <c r="E38" i="82"/>
  <c r="F38" i="82"/>
  <c r="G38" i="82"/>
  <c r="D39" i="82"/>
  <c r="E39" i="82"/>
  <c r="F39" i="82"/>
  <c r="G39" i="82"/>
  <c r="D40" i="82"/>
  <c r="E40" i="82"/>
  <c r="F40" i="82"/>
  <c r="G40" i="82"/>
  <c r="D41" i="82"/>
  <c r="E41" i="82"/>
  <c r="F41" i="82"/>
  <c r="G41" i="82"/>
  <c r="D42" i="82"/>
  <c r="E42" i="82"/>
  <c r="F42" i="82"/>
  <c r="G42" i="82"/>
  <c r="D44" i="82"/>
  <c r="E44" i="82"/>
  <c r="F44" i="82"/>
  <c r="G44" i="82"/>
  <c r="D45" i="82"/>
  <c r="E45" i="82"/>
  <c r="F45" i="82"/>
  <c r="G45" i="82"/>
  <c r="D47" i="82"/>
  <c r="E47" i="82"/>
  <c r="F47" i="82"/>
  <c r="G47" i="82"/>
  <c r="D48" i="82"/>
  <c r="E48" i="82"/>
  <c r="F48" i="82"/>
  <c r="G48" i="82"/>
  <c r="D49" i="82"/>
  <c r="E49" i="82"/>
  <c r="F49" i="82"/>
  <c r="G49" i="82"/>
  <c r="D31" i="82"/>
  <c r="E31" i="82"/>
  <c r="F31" i="82"/>
  <c r="G31" i="82"/>
  <c r="G28" i="82"/>
  <c r="D5" i="80" l="1"/>
  <c r="E5" i="80"/>
  <c r="F5" i="80"/>
  <c r="G5" i="80"/>
  <c r="C5" i="80"/>
  <c r="H35" i="77" l="1"/>
  <c r="H36" i="77"/>
  <c r="H37" i="77"/>
  <c r="H28" i="77"/>
  <c r="H29" i="77"/>
  <c r="H30" i="77"/>
  <c r="H31" i="77"/>
  <c r="H32" i="77"/>
  <c r="H33" i="77"/>
  <c r="H25" i="77"/>
  <c r="H26" i="77"/>
  <c r="H23" i="77"/>
  <c r="C92" i="6" l="1"/>
  <c r="C56" i="6"/>
  <c r="E28" i="84"/>
  <c r="E23" i="84"/>
  <c r="E29" i="84" l="1"/>
  <c r="D12" i="84"/>
  <c r="E12" i="84"/>
  <c r="E7" i="84"/>
  <c r="F28" i="83"/>
  <c r="E28" i="83"/>
  <c r="D28" i="83"/>
  <c r="C28" i="83"/>
  <c r="D28" i="82"/>
  <c r="E28" i="82"/>
  <c r="F28" i="82"/>
  <c r="C28" i="82"/>
  <c r="B21" i="81"/>
  <c r="C21" i="81"/>
  <c r="D21" i="81"/>
  <c r="E21" i="81"/>
  <c r="F21" i="81"/>
  <c r="B23" i="81"/>
  <c r="C23" i="81"/>
  <c r="D23" i="81"/>
  <c r="B24" i="81"/>
  <c r="C24" i="81"/>
  <c r="D24" i="81"/>
  <c r="E24" i="81"/>
  <c r="F24" i="81"/>
  <c r="B26" i="81"/>
  <c r="C26" i="81"/>
  <c r="D26" i="81"/>
  <c r="E26" i="81"/>
  <c r="F26" i="81"/>
  <c r="B20" i="81"/>
  <c r="C20" i="51"/>
  <c r="B18" i="51"/>
  <c r="B19" i="51"/>
  <c r="B20" i="51"/>
  <c r="B36" i="40"/>
  <c r="B52" i="40"/>
  <c r="C9" i="40"/>
  <c r="D9" i="40"/>
  <c r="E9" i="40"/>
  <c r="F9" i="40"/>
  <c r="G9" i="40"/>
  <c r="D13" i="84" l="1"/>
  <c r="D28" i="84"/>
  <c r="D29" i="84" s="1"/>
  <c r="E13" i="84"/>
  <c r="C24" i="39"/>
  <c r="G27" i="28"/>
  <c r="C46" i="27"/>
  <c r="C29" i="27"/>
  <c r="C25" i="32"/>
  <c r="D25" i="32"/>
  <c r="C26" i="32"/>
  <c r="D26" i="32"/>
  <c r="C27" i="32"/>
  <c r="D27" i="32"/>
  <c r="C28" i="32"/>
  <c r="D28" i="32"/>
  <c r="C29" i="32"/>
  <c r="D29" i="32"/>
  <c r="C30" i="32"/>
  <c r="D30" i="32"/>
  <c r="C31" i="32"/>
  <c r="D31" i="32"/>
  <c r="C32" i="32"/>
  <c r="D32" i="32"/>
  <c r="C33" i="32"/>
  <c r="D33" i="32"/>
  <c r="C34" i="32"/>
  <c r="D34" i="32"/>
  <c r="D24" i="32"/>
  <c r="C24" i="32"/>
  <c r="D22" i="32"/>
  <c r="C22" i="32"/>
  <c r="G13" i="35"/>
  <c r="G14" i="35"/>
  <c r="G11" i="35"/>
  <c r="E86" i="6" l="1"/>
  <c r="F86" i="6"/>
  <c r="H86" i="6" l="1"/>
  <c r="F79" i="6"/>
  <c r="F80" i="6"/>
  <c r="F81" i="6"/>
  <c r="F82" i="6"/>
  <c r="F83" i="6"/>
  <c r="F84" i="6"/>
  <c r="F85" i="6"/>
  <c r="F87" i="6"/>
  <c r="F88" i="6"/>
  <c r="F89" i="6"/>
  <c r="C35" i="77" l="1"/>
  <c r="C36" i="77"/>
  <c r="C37" i="77"/>
  <c r="C25" i="79" l="1"/>
  <c r="C31" i="77" l="1"/>
  <c r="C15" i="36" l="1"/>
  <c r="D15" i="36"/>
  <c r="E15" i="36"/>
  <c r="F15" i="36"/>
  <c r="G15" i="36"/>
  <c r="B15" i="36"/>
  <c r="B17" i="36"/>
  <c r="B56" i="40" l="1"/>
  <c r="C56" i="40"/>
  <c r="D56" i="40"/>
  <c r="E56" i="40"/>
  <c r="F56" i="40"/>
  <c r="G56" i="40"/>
  <c r="B57" i="40"/>
  <c r="C57" i="40"/>
  <c r="D57" i="40"/>
  <c r="E57" i="40"/>
  <c r="F57" i="40"/>
  <c r="G57" i="40"/>
  <c r="B58" i="40"/>
  <c r="C58" i="40"/>
  <c r="D58" i="40"/>
  <c r="E58" i="40"/>
  <c r="F58" i="40"/>
  <c r="G58" i="40"/>
  <c r="B59" i="40"/>
  <c r="C59" i="40"/>
  <c r="D59" i="40"/>
  <c r="E59" i="40"/>
  <c r="F59" i="40"/>
  <c r="G59" i="40"/>
  <c r="B60" i="40"/>
  <c r="C60" i="40"/>
  <c r="D60" i="40"/>
  <c r="E60" i="40"/>
  <c r="F60" i="40"/>
  <c r="G60" i="40"/>
  <c r="B61" i="40"/>
  <c r="C61" i="40"/>
  <c r="D61" i="40"/>
  <c r="E61" i="40"/>
  <c r="F61" i="40"/>
  <c r="G61" i="40"/>
  <c r="B55" i="40"/>
  <c r="C39" i="40"/>
  <c r="D39" i="40"/>
  <c r="E39" i="40"/>
  <c r="F39" i="40"/>
  <c r="G39" i="40"/>
  <c r="C40" i="40"/>
  <c r="D40" i="40"/>
  <c r="E40" i="40"/>
  <c r="F40" i="40"/>
  <c r="G40" i="40"/>
  <c r="C41" i="40"/>
  <c r="D41" i="40"/>
  <c r="E41" i="40"/>
  <c r="F41" i="40"/>
  <c r="G41" i="40"/>
  <c r="C42" i="40"/>
  <c r="D42" i="40"/>
  <c r="E42" i="40"/>
  <c r="F42" i="40"/>
  <c r="G42" i="40"/>
  <c r="C43" i="40"/>
  <c r="D43" i="40"/>
  <c r="E43" i="40"/>
  <c r="F43" i="40"/>
  <c r="G43" i="40"/>
  <c r="B47" i="40"/>
  <c r="C47" i="40"/>
  <c r="D47" i="40"/>
  <c r="E47" i="40"/>
  <c r="F47" i="40"/>
  <c r="G47" i="40"/>
  <c r="E23" i="77"/>
  <c r="D23" i="77"/>
  <c r="C23" i="77"/>
  <c r="B18" i="81" l="1"/>
  <c r="C18" i="81"/>
  <c r="D18" i="81"/>
  <c r="E18" i="81"/>
  <c r="F18" i="81"/>
  <c r="B19" i="81"/>
  <c r="C19" i="81"/>
  <c r="D19" i="81"/>
  <c r="E19" i="81"/>
  <c r="F19" i="81"/>
  <c r="C20" i="81"/>
  <c r="D20" i="81"/>
  <c r="E20" i="81"/>
  <c r="F20" i="81"/>
  <c r="B17" i="81"/>
  <c r="C17" i="81"/>
  <c r="D17" i="81"/>
  <c r="E17" i="81"/>
  <c r="F17" i="81"/>
  <c r="G55" i="40"/>
  <c r="G52" i="40"/>
  <c r="C35" i="40"/>
  <c r="D35" i="40"/>
  <c r="E35" i="40"/>
  <c r="F35" i="40"/>
  <c r="G35" i="40"/>
  <c r="C38" i="40" l="1"/>
  <c r="D38" i="40"/>
  <c r="E38" i="40"/>
  <c r="F38" i="40"/>
  <c r="G38" i="40"/>
  <c r="E37" i="40" l="1"/>
  <c r="G37" i="40"/>
  <c r="C37" i="40"/>
  <c r="F37" i="40"/>
  <c r="D37" i="40"/>
  <c r="C28" i="27"/>
  <c r="D28" i="27"/>
  <c r="E28" i="27"/>
  <c r="F28" i="27"/>
  <c r="G28" i="27"/>
  <c r="C23" i="80" l="1"/>
  <c r="B11" i="35" l="1"/>
  <c r="C31" i="28" l="1"/>
  <c r="D31" i="28"/>
  <c r="E31" i="28"/>
  <c r="F31" i="28"/>
  <c r="G31" i="28"/>
  <c r="C32" i="28"/>
  <c r="D32" i="28"/>
  <c r="E32" i="28"/>
  <c r="F32" i="28"/>
  <c r="G32" i="28"/>
  <c r="C33" i="28"/>
  <c r="D33" i="28"/>
  <c r="E33" i="28"/>
  <c r="F33" i="28"/>
  <c r="G33" i="28"/>
  <c r="G21" i="80" l="1"/>
  <c r="G23" i="80"/>
  <c r="G16" i="80"/>
  <c r="G19" i="80"/>
  <c r="G20" i="80"/>
  <c r="G17" i="80" l="1"/>
  <c r="D29" i="79"/>
  <c r="D23" i="79"/>
  <c r="D23" i="78"/>
  <c r="D24" i="78"/>
  <c r="C24" i="78"/>
  <c r="D23" i="80" l="1"/>
  <c r="E23" i="80"/>
  <c r="F23" i="80"/>
  <c r="C15" i="51" l="1"/>
  <c r="B15" i="51"/>
  <c r="B17" i="51"/>
  <c r="B35" i="40" l="1"/>
  <c r="C22" i="39"/>
  <c r="D22" i="39"/>
  <c r="E22" i="39"/>
  <c r="F22" i="39"/>
  <c r="G22" i="39"/>
  <c r="D26" i="28"/>
  <c r="E26" i="28"/>
  <c r="F26" i="28"/>
  <c r="G26" i="28"/>
  <c r="C26" i="28"/>
  <c r="C11" i="35"/>
  <c r="D11" i="35"/>
  <c r="E11" i="35"/>
  <c r="F11" i="35"/>
  <c r="D53" i="6"/>
  <c r="E53" i="6"/>
  <c r="F53" i="6"/>
  <c r="G53" i="6"/>
  <c r="H53" i="6"/>
  <c r="C53" i="6"/>
  <c r="C25" i="77"/>
  <c r="G34" i="39" l="1"/>
  <c r="G26" i="39"/>
  <c r="G32" i="39"/>
  <c r="G30" i="39"/>
  <c r="G28" i="39"/>
  <c r="G25" i="39"/>
  <c r="G24" i="39"/>
  <c r="F45" i="27" l="1"/>
  <c r="F35" i="27"/>
  <c r="C28" i="77" l="1"/>
  <c r="G37" i="77" l="1"/>
  <c r="G36" i="77"/>
  <c r="G35" i="77"/>
  <c r="F37" i="77"/>
  <c r="F36" i="77"/>
  <c r="F35" i="77"/>
  <c r="E37" i="77"/>
  <c r="E36" i="77"/>
  <c r="E35" i="77"/>
  <c r="D37" i="77"/>
  <c r="D36" i="77"/>
  <c r="D35" i="77"/>
  <c r="D21" i="79" l="1"/>
  <c r="E21" i="79"/>
  <c r="F21" i="79"/>
  <c r="G21" i="79"/>
  <c r="H21" i="79"/>
  <c r="C21" i="79"/>
  <c r="C16" i="80"/>
  <c r="D16" i="80"/>
  <c r="E16" i="80"/>
  <c r="F16" i="80"/>
  <c r="F21" i="80"/>
  <c r="E21" i="80"/>
  <c r="D21" i="80"/>
  <c r="C21" i="80"/>
  <c r="F20" i="80"/>
  <c r="E20" i="80"/>
  <c r="D20" i="80"/>
  <c r="C20" i="80"/>
  <c r="F19" i="80"/>
  <c r="E19" i="80"/>
  <c r="D19" i="80"/>
  <c r="C19" i="80"/>
  <c r="H29" i="79"/>
  <c r="G29" i="79"/>
  <c r="F29" i="79"/>
  <c r="E29" i="79"/>
  <c r="C29" i="79"/>
  <c r="H28" i="79"/>
  <c r="G28" i="79"/>
  <c r="F28" i="79"/>
  <c r="E28" i="79"/>
  <c r="D28" i="79"/>
  <c r="C28" i="79"/>
  <c r="H27" i="79"/>
  <c r="G27" i="79"/>
  <c r="F27" i="79"/>
  <c r="E27" i="79"/>
  <c r="D27" i="79"/>
  <c r="C27" i="79"/>
  <c r="H26" i="79"/>
  <c r="G26" i="79"/>
  <c r="F26" i="79"/>
  <c r="E26" i="79"/>
  <c r="D26" i="79"/>
  <c r="C26" i="79"/>
  <c r="H25" i="79"/>
  <c r="G25" i="79"/>
  <c r="F25" i="79"/>
  <c r="E25" i="79"/>
  <c r="D25" i="79"/>
  <c r="H24" i="79"/>
  <c r="G24" i="79"/>
  <c r="F24" i="79"/>
  <c r="E24" i="79"/>
  <c r="D24" i="79"/>
  <c r="C24" i="79"/>
  <c r="H23" i="79"/>
  <c r="G23" i="79"/>
  <c r="F23" i="79"/>
  <c r="E23" i="79"/>
  <c r="C23" i="79"/>
  <c r="H24" i="78"/>
  <c r="G24" i="78"/>
  <c r="F24" i="78"/>
  <c r="E24" i="78"/>
  <c r="H23" i="78"/>
  <c r="G23" i="78"/>
  <c r="F23" i="78"/>
  <c r="E23" i="78"/>
  <c r="C23" i="78"/>
  <c r="H22" i="78"/>
  <c r="G22" i="78"/>
  <c r="F22" i="78"/>
  <c r="E22" i="78"/>
  <c r="D22" i="78"/>
  <c r="C22" i="78"/>
  <c r="H21" i="78"/>
  <c r="G21" i="78"/>
  <c r="F21" i="78"/>
  <c r="E21" i="78"/>
  <c r="D21" i="78"/>
  <c r="C21" i="78"/>
  <c r="H20" i="78"/>
  <c r="G20" i="78"/>
  <c r="F20" i="78"/>
  <c r="E20" i="78"/>
  <c r="D20" i="78"/>
  <c r="C20" i="78"/>
  <c r="H19" i="78"/>
  <c r="G19" i="78"/>
  <c r="F19" i="78"/>
  <c r="E19" i="78"/>
  <c r="D19" i="78"/>
  <c r="C19" i="78"/>
  <c r="H18" i="78"/>
  <c r="G18" i="78"/>
  <c r="F18" i="78"/>
  <c r="E18" i="78"/>
  <c r="D18" i="78"/>
  <c r="C18" i="78"/>
  <c r="H16" i="78"/>
  <c r="G16" i="78"/>
  <c r="F16" i="78"/>
  <c r="E16" i="78"/>
  <c r="D16" i="78"/>
  <c r="C16" i="78"/>
  <c r="G33" i="77"/>
  <c r="F33" i="77"/>
  <c r="E33" i="77"/>
  <c r="D33" i="77"/>
  <c r="C33" i="77"/>
  <c r="G32" i="77"/>
  <c r="F32" i="77"/>
  <c r="E32" i="77"/>
  <c r="D32" i="77"/>
  <c r="C32" i="77"/>
  <c r="G31" i="77"/>
  <c r="F31" i="77"/>
  <c r="E31" i="77"/>
  <c r="D31" i="77"/>
  <c r="G30" i="77"/>
  <c r="F30" i="77"/>
  <c r="E30" i="77"/>
  <c r="D30" i="77"/>
  <c r="C30" i="77"/>
  <c r="G29" i="77"/>
  <c r="F29" i="77"/>
  <c r="E29" i="77"/>
  <c r="D29" i="77"/>
  <c r="C29" i="77"/>
  <c r="G28" i="77"/>
  <c r="F28" i="77"/>
  <c r="E28" i="77"/>
  <c r="D28" i="77"/>
  <c r="G26" i="77"/>
  <c r="F26" i="77"/>
  <c r="E26" i="77"/>
  <c r="D26" i="77"/>
  <c r="C26" i="77"/>
  <c r="G25" i="77"/>
  <c r="F25" i="77"/>
  <c r="E25" i="77"/>
  <c r="D25" i="77"/>
  <c r="G23" i="77"/>
  <c r="F23" i="77"/>
  <c r="D17" i="80" l="1"/>
  <c r="C17" i="80"/>
  <c r="F17" i="80"/>
  <c r="E17" i="80"/>
  <c r="C33" i="39" l="1"/>
  <c r="C55" i="40" l="1"/>
  <c r="D55" i="40"/>
  <c r="E55" i="40"/>
  <c r="F55" i="40"/>
  <c r="C52" i="40"/>
  <c r="D52" i="40"/>
  <c r="E52" i="40"/>
  <c r="F52" i="40"/>
  <c r="C32" i="39"/>
  <c r="D32" i="39"/>
  <c r="E32" i="39"/>
  <c r="F32" i="39"/>
  <c r="C28" i="39"/>
  <c r="D28" i="39"/>
  <c r="E28" i="39"/>
  <c r="F28" i="39"/>
  <c r="D24" i="39"/>
  <c r="E24" i="39"/>
  <c r="F24" i="39"/>
  <c r="F26" i="39"/>
  <c r="F25" i="39" l="1"/>
  <c r="D26" i="39" l="1"/>
  <c r="D25" i="39"/>
  <c r="C26" i="39"/>
  <c r="C25" i="39"/>
  <c r="E26" i="39"/>
  <c r="E25" i="39"/>
  <c r="H80" i="6" l="1"/>
  <c r="H81" i="6"/>
  <c r="H82" i="6"/>
  <c r="H83" i="6"/>
  <c r="H84" i="6"/>
  <c r="H85" i="6"/>
  <c r="H87" i="6"/>
  <c r="H88" i="6"/>
  <c r="H89" i="6"/>
  <c r="H90" i="6"/>
  <c r="H91" i="6"/>
  <c r="H79" i="6"/>
  <c r="H70" i="6"/>
  <c r="H71" i="6"/>
  <c r="H72" i="6"/>
  <c r="H73" i="6"/>
  <c r="H74" i="6"/>
  <c r="H75" i="6"/>
  <c r="H76" i="6"/>
  <c r="H77" i="6"/>
  <c r="H69" i="6"/>
  <c r="H63" i="6"/>
  <c r="H64" i="6"/>
  <c r="H67" i="6"/>
  <c r="H62" i="6"/>
  <c r="H57" i="6"/>
  <c r="H59" i="6"/>
  <c r="H60" i="6"/>
  <c r="H56" i="6"/>
  <c r="C89" i="6"/>
  <c r="C59" i="6"/>
  <c r="C60" i="6"/>
  <c r="C57" i="6"/>
  <c r="C34" i="28" l="1"/>
  <c r="D34" i="28"/>
  <c r="E34" i="28"/>
  <c r="F34" i="28"/>
  <c r="G34" i="28"/>
  <c r="C35" i="28"/>
  <c r="D35" i="28"/>
  <c r="E35" i="28"/>
  <c r="F35" i="28"/>
  <c r="G35" i="28"/>
  <c r="C36" i="28"/>
  <c r="D36" i="28"/>
  <c r="E36" i="28"/>
  <c r="F36" i="28"/>
  <c r="G36" i="28"/>
  <c r="C37" i="28"/>
  <c r="D37" i="28"/>
  <c r="E37" i="28"/>
  <c r="F37" i="28"/>
  <c r="G37" i="28"/>
  <c r="C38" i="28"/>
  <c r="D38" i="28"/>
  <c r="E38" i="28"/>
  <c r="F38" i="28"/>
  <c r="G38" i="28"/>
  <c r="D27" i="28"/>
  <c r="E27" i="28"/>
  <c r="F27" i="28"/>
  <c r="C27" i="28"/>
  <c r="C45" i="27" l="1"/>
  <c r="D45" i="27"/>
  <c r="E45" i="27"/>
  <c r="G45" i="27"/>
  <c r="D46" i="27"/>
  <c r="C35" i="27"/>
  <c r="D35" i="27"/>
  <c r="E35" i="27"/>
  <c r="G35" i="27"/>
  <c r="B21" i="36"/>
  <c r="C21" i="36"/>
  <c r="D21" i="36"/>
  <c r="E21" i="36"/>
  <c r="F21" i="36"/>
  <c r="G21" i="36"/>
  <c r="C90" i="6" l="1"/>
  <c r="D89" i="6" l="1"/>
  <c r="E57" i="6" l="1"/>
  <c r="E89" i="6"/>
  <c r="G57" i="6"/>
  <c r="G89" i="6"/>
  <c r="F56" i="6"/>
  <c r="D56" i="6"/>
  <c r="G56" i="6"/>
  <c r="E56" i="6"/>
  <c r="F60" i="6"/>
  <c r="F59" i="6"/>
  <c r="F57" i="6"/>
  <c r="D60" i="6"/>
  <c r="D59" i="6"/>
  <c r="D57" i="6"/>
  <c r="G60" i="6"/>
  <c r="G59" i="6"/>
  <c r="E60" i="6"/>
  <c r="E59" i="6"/>
  <c r="E92" i="6" l="1"/>
  <c r="E67" i="6"/>
  <c r="F67" i="6"/>
  <c r="G67" i="6"/>
  <c r="F92" i="6" l="1"/>
  <c r="D92" i="6"/>
  <c r="G92" i="6"/>
  <c r="E83" i="6"/>
  <c r="G83" i="6"/>
  <c r="E87" i="6"/>
  <c r="G87" i="6"/>
  <c r="E84" i="6"/>
  <c r="G84" i="6"/>
  <c r="E85" i="6"/>
  <c r="G85" i="6"/>
  <c r="H92" i="6" l="1"/>
  <c r="G88" i="6"/>
  <c r="E88" i="6"/>
  <c r="D84" i="6"/>
  <c r="C84" i="6"/>
  <c r="D87" i="6"/>
  <c r="C87" i="6"/>
  <c r="D88" i="6"/>
  <c r="C88" i="6"/>
  <c r="D83" i="6"/>
  <c r="C83" i="6"/>
  <c r="D85" i="6"/>
  <c r="C85" i="6"/>
  <c r="E90" i="6"/>
  <c r="G90" i="6"/>
  <c r="D90" i="6"/>
  <c r="F90" i="6"/>
  <c r="E80" i="6"/>
  <c r="E81" i="6"/>
  <c r="G81" i="6"/>
  <c r="C81" i="6"/>
  <c r="G82" i="6"/>
  <c r="E75" i="6"/>
  <c r="F75" i="6"/>
  <c r="G75" i="6"/>
  <c r="E70" i="6"/>
  <c r="F70" i="6"/>
  <c r="E71" i="6"/>
  <c r="F71" i="6"/>
  <c r="G71" i="6"/>
  <c r="E72" i="6"/>
  <c r="F72" i="6"/>
  <c r="G72" i="6"/>
  <c r="E73" i="6"/>
  <c r="F73" i="6"/>
  <c r="G73" i="6"/>
  <c r="E74" i="6"/>
  <c r="F74" i="6"/>
  <c r="G74" i="6"/>
  <c r="C71" i="6"/>
  <c r="E82" i="6"/>
  <c r="C65" i="6" l="1"/>
  <c r="D70" i="6"/>
  <c r="C70" i="6"/>
  <c r="D72" i="6"/>
  <c r="C72" i="6"/>
  <c r="D74" i="6"/>
  <c r="C74" i="6"/>
  <c r="D75" i="6"/>
  <c r="C75" i="6"/>
  <c r="D82" i="6"/>
  <c r="C82" i="6"/>
  <c r="D73" i="6"/>
  <c r="C73" i="6"/>
  <c r="D80" i="6"/>
  <c r="C80" i="6"/>
  <c r="E69" i="6"/>
  <c r="D65" i="6"/>
  <c r="C79" i="6"/>
  <c r="D81" i="6"/>
  <c r="G80" i="6"/>
  <c r="C69" i="6"/>
  <c r="D71" i="6"/>
  <c r="G69" i="6"/>
  <c r="G70" i="6"/>
  <c r="F69" i="6"/>
  <c r="D86" i="6" l="1"/>
  <c r="D77" i="6"/>
  <c r="F77" i="6"/>
  <c r="E77" i="6"/>
  <c r="G79" i="6"/>
  <c r="E79" i="6"/>
  <c r="D79" i="6"/>
  <c r="C76" i="6"/>
  <c r="D69" i="6"/>
  <c r="E91" i="6" l="1"/>
  <c r="F91" i="6"/>
  <c r="G91" i="6"/>
  <c r="C91" i="6"/>
  <c r="C77" i="6"/>
  <c r="C86" i="6"/>
  <c r="G77" i="6"/>
  <c r="D76" i="6"/>
  <c r="G76" i="6"/>
  <c r="F76" i="6"/>
  <c r="E76" i="6"/>
  <c r="D91" i="6"/>
  <c r="C62" i="6" l="1"/>
  <c r="C29" i="28"/>
  <c r="C63" i="6"/>
  <c r="F64" i="6" l="1"/>
  <c r="G63" i="6"/>
  <c r="E64" i="6"/>
  <c r="E63" i="6"/>
  <c r="D63" i="6"/>
  <c r="F63" i="6"/>
  <c r="E62" i="6"/>
  <c r="F62" i="6"/>
  <c r="G62" i="6"/>
  <c r="G64" i="6"/>
  <c r="D62" i="6"/>
  <c r="C64" i="6"/>
  <c r="D64" i="6" l="1"/>
  <c r="D66" i="6"/>
  <c r="C66" i="6"/>
  <c r="C36" i="27" l="1"/>
  <c r="C40" i="27" l="1"/>
  <c r="C34" i="39" l="1"/>
  <c r="F13" i="35" l="1"/>
  <c r="E13" i="35"/>
  <c r="F14" i="35"/>
  <c r="E14" i="35"/>
  <c r="B20" i="36" l="1"/>
  <c r="C20" i="36" l="1"/>
  <c r="F20" i="36" l="1"/>
  <c r="G20" i="36"/>
  <c r="D20" i="36"/>
  <c r="E20" i="36"/>
  <c r="C67" i="6" l="1"/>
  <c r="D67" i="6" l="1"/>
  <c r="E29" i="28" l="1"/>
  <c r="F66" i="6" l="1"/>
  <c r="F65" i="6"/>
  <c r="D29" i="28"/>
  <c r="G29" i="28"/>
  <c r="F29" i="28"/>
  <c r="E66" i="6" l="1"/>
  <c r="E65" i="6"/>
  <c r="H66" i="6"/>
  <c r="H65" i="6"/>
  <c r="G65" i="6"/>
  <c r="G86" i="6"/>
  <c r="G66" i="6"/>
  <c r="D34" i="39" l="1"/>
  <c r="D33" i="39"/>
  <c r="E33" i="39" l="1"/>
  <c r="E34" i="39"/>
  <c r="F34" i="39" l="1"/>
  <c r="F33" i="39"/>
  <c r="G33" i="39" l="1"/>
  <c r="D39" i="28" l="1"/>
  <c r="F39" i="28"/>
  <c r="E39" i="28"/>
  <c r="G39" i="28"/>
  <c r="C39" i="28"/>
  <c r="G40" i="28" l="1"/>
  <c r="D40" i="28" l="1"/>
  <c r="F40" i="28"/>
  <c r="C40" i="28"/>
  <c r="E40" i="28"/>
  <c r="C33" i="27" l="1"/>
  <c r="D33" i="27" l="1"/>
  <c r="C37" i="27"/>
  <c r="E33" i="27" l="1"/>
  <c r="C30" i="27" l="1"/>
  <c r="D28" i="28"/>
  <c r="F33" i="27"/>
  <c r="D42" i="28" l="1"/>
  <c r="D41" i="28"/>
  <c r="G33" i="27"/>
  <c r="E38" i="27" l="1"/>
  <c r="F38" i="27"/>
  <c r="D38" i="27"/>
  <c r="G38" i="27"/>
  <c r="G44" i="27" l="1"/>
  <c r="C38" i="27" l="1"/>
  <c r="F44" i="27" l="1"/>
  <c r="C44" i="27"/>
  <c r="D44" i="27"/>
  <c r="E44" i="27"/>
  <c r="D32" i="27" l="1"/>
  <c r="D36" i="27" l="1"/>
  <c r="E36" i="27" l="1"/>
  <c r="E32" i="27"/>
  <c r="G36" i="27" l="1"/>
  <c r="G32" i="27"/>
  <c r="F32" i="27"/>
  <c r="F36" i="27" l="1"/>
  <c r="C28" i="28" l="1"/>
  <c r="C32" i="27"/>
  <c r="C42" i="28" l="1"/>
  <c r="C41" i="28"/>
  <c r="G37" i="27" l="1"/>
  <c r="F37" i="27"/>
  <c r="E37" i="27" l="1"/>
  <c r="D37" i="27" l="1"/>
  <c r="C42" i="27" l="1"/>
  <c r="C43" i="27"/>
  <c r="D42" i="27"/>
  <c r="E42" i="27"/>
  <c r="F42" i="27" l="1"/>
  <c r="G42" i="27" l="1"/>
  <c r="D40" i="27" l="1"/>
  <c r="D30" i="27" l="1"/>
  <c r="D29" i="27"/>
  <c r="D43" i="27"/>
  <c r="E40" i="27" l="1"/>
  <c r="E30" i="27" l="1"/>
  <c r="E43" i="27"/>
  <c r="E29" i="27"/>
  <c r="C39" i="27"/>
  <c r="C34" i="27"/>
  <c r="F40" i="27"/>
  <c r="F30" i="27" l="1"/>
  <c r="F43" i="27"/>
  <c r="F29" i="27"/>
  <c r="G40" i="27"/>
  <c r="D34" i="27" l="1"/>
  <c r="D39" i="27"/>
  <c r="G43" i="27" l="1"/>
  <c r="G29" i="27"/>
  <c r="G30" i="27"/>
  <c r="E39" i="27" l="1"/>
  <c r="E34" i="27"/>
  <c r="F39" i="27" l="1"/>
  <c r="F34" i="27"/>
  <c r="G39" i="27" l="1"/>
  <c r="G34" i="27"/>
  <c r="G30" i="28" l="1"/>
  <c r="F30" i="28"/>
  <c r="C30" i="28"/>
  <c r="C43" i="28"/>
  <c r="C30" i="39" l="1"/>
  <c r="C29" i="39"/>
  <c r="D18" i="36" l="1"/>
  <c r="C17" i="36" l="1"/>
  <c r="C19" i="36"/>
  <c r="B19" i="36"/>
  <c r="C18" i="36"/>
  <c r="B18" i="36"/>
  <c r="E30" i="39" l="1"/>
  <c r="E29" i="39"/>
  <c r="G29" i="39" l="1"/>
  <c r="F30" i="39" l="1"/>
  <c r="F29" i="39"/>
  <c r="E19" i="36" l="1"/>
  <c r="E30" i="28" l="1"/>
  <c r="D30" i="28" l="1"/>
  <c r="D43" i="28"/>
  <c r="F19" i="36"/>
  <c r="D19" i="36"/>
  <c r="G19" i="36" l="1"/>
  <c r="D30" i="39" l="1"/>
  <c r="D29" i="39"/>
  <c r="B45" i="40" l="1"/>
  <c r="C45" i="40" l="1"/>
  <c r="D45" i="40"/>
  <c r="E45" i="40" l="1"/>
  <c r="F45" i="40" l="1"/>
  <c r="G45" i="40" l="1"/>
  <c r="B46" i="40" l="1"/>
  <c r="C48" i="40" l="1"/>
  <c r="D48" i="40" l="1"/>
  <c r="E48" i="40" l="1"/>
  <c r="F48" i="40" l="1"/>
  <c r="G48" i="40"/>
  <c r="G6" i="28" l="1"/>
  <c r="G19" i="28" l="1"/>
  <c r="G28" i="28"/>
  <c r="G43" i="28" l="1"/>
  <c r="G20" i="28"/>
  <c r="G42" i="28" s="1"/>
  <c r="G41" i="28"/>
  <c r="E6" i="28" l="1"/>
  <c r="E19" i="28" l="1"/>
  <c r="E28" i="28"/>
  <c r="F6" i="28"/>
  <c r="F19" i="28" l="1"/>
  <c r="F28" i="28"/>
  <c r="E43" i="28"/>
  <c r="E20" i="28"/>
  <c r="E42" i="28" s="1"/>
  <c r="E41" i="28"/>
  <c r="F43" i="28" l="1"/>
  <c r="F20" i="28"/>
  <c r="F42" i="28" s="1"/>
  <c r="F41" i="28"/>
  <c r="G6" i="36" l="1"/>
  <c r="G17" i="36" s="1"/>
  <c r="F7" i="36"/>
  <c r="F18" i="36" s="1"/>
  <c r="G7" i="36"/>
  <c r="G18" i="36" s="1"/>
  <c r="E7" i="36"/>
  <c r="E18" i="36" s="1"/>
  <c r="D6" i="36" l="1"/>
  <c r="D17" i="36" s="1"/>
  <c r="E6" i="36"/>
  <c r="E17" i="36" s="1"/>
  <c r="F6" i="36" l="1"/>
  <c r="F17" i="36" s="1"/>
</calcChain>
</file>

<file path=xl/sharedStrings.xml><?xml version="1.0" encoding="utf-8"?>
<sst xmlns="http://schemas.openxmlformats.org/spreadsheetml/2006/main" count="866" uniqueCount="574">
  <si>
    <t>Zdroj: MF SR</t>
  </si>
  <si>
    <t>mil. eur</t>
  </si>
  <si>
    <t>% HDP</t>
  </si>
  <si>
    <t>-</t>
  </si>
  <si>
    <t>Tabuľka 2a: Vývoj rozpočtov verejnej správy</t>
  </si>
  <si>
    <t>ESA kód</t>
  </si>
  <si>
    <t>1. Verejná správa</t>
  </si>
  <si>
    <t>S.13</t>
  </si>
  <si>
    <t>2. Ústredná štátna správa</t>
  </si>
  <si>
    <t>S.1311</t>
  </si>
  <si>
    <t>3. Regionálna štátna správa</t>
  </si>
  <si>
    <t>S.1312</t>
  </si>
  <si>
    <t>4. Miestna štátna správa</t>
  </si>
  <si>
    <t>S.1313</t>
  </si>
  <si>
    <t>5. Fondy sociálneho zabezpečenia</t>
  </si>
  <si>
    <t>S.1314</t>
  </si>
  <si>
    <t>Verejná správa (S13)</t>
  </si>
  <si>
    <t>6. Celkové príjmy</t>
  </si>
  <si>
    <t>TR</t>
  </si>
  <si>
    <t>7. Celkové výdavky</t>
  </si>
  <si>
    <t>TE [1]</t>
  </si>
  <si>
    <t>EDP B.9</t>
  </si>
  <si>
    <t>9. Úrokové náklady</t>
  </si>
  <si>
    <t>EDP D.41</t>
  </si>
  <si>
    <t>10. Primárne saldo</t>
  </si>
  <si>
    <t>[2]</t>
  </si>
  <si>
    <t>11. Jednorazové a dočasné efekty</t>
  </si>
  <si>
    <t>[3]</t>
  </si>
  <si>
    <t>Vybrané zložky príjmov</t>
  </si>
  <si>
    <t>12a. Dane z produkcie a dovozu</t>
  </si>
  <si>
    <t>D.2</t>
  </si>
  <si>
    <t>12b. Bežné dane z dôchodkov, majetku atď.</t>
  </si>
  <si>
    <t>D.5</t>
  </si>
  <si>
    <t>12c. Dane z kapitálu</t>
  </si>
  <si>
    <t>D.91</t>
  </si>
  <si>
    <t xml:space="preserve">13. Príspevky na sociálne zabezpečenie </t>
  </si>
  <si>
    <t>D.61</t>
  </si>
  <si>
    <t>14.Dôchodky z majetku</t>
  </si>
  <si>
    <t>D.4</t>
  </si>
  <si>
    <t>15. Ostatné</t>
  </si>
  <si>
    <t>[4]</t>
  </si>
  <si>
    <t>16=6. Celkové príjmy</t>
  </si>
  <si>
    <t>p.m.: Daňové zaťaženie (D.2+D.5+D.61+D.91-D.995)</t>
  </si>
  <si>
    <t>[5]</t>
  </si>
  <si>
    <t>Vybrané zložky výdavkov</t>
  </si>
  <si>
    <t>17. Odmeny zamestnancov + Medzispotreba</t>
  </si>
  <si>
    <t>D.1+P.2</t>
  </si>
  <si>
    <t>17a. Odmeny zamestnancov</t>
  </si>
  <si>
    <t>D.1</t>
  </si>
  <si>
    <t>17b. Medzispotreba</t>
  </si>
  <si>
    <t>P.2</t>
  </si>
  <si>
    <t>18. Celkové sociálne transfery</t>
  </si>
  <si>
    <t xml:space="preserve"> z toho: dávky v nezamestnanosti</t>
  </si>
  <si>
    <t>[6]</t>
  </si>
  <si>
    <t>18a. Naturálne sociálne transfery</t>
  </si>
  <si>
    <t>18b. Sociálne dávky okrem naturálnych soc. transferov</t>
  </si>
  <si>
    <t>D.62</t>
  </si>
  <si>
    <t>19.=9. Úrokové náklady</t>
  </si>
  <si>
    <t xml:space="preserve">EDP D.41 </t>
  </si>
  <si>
    <t>20. Subvencie</t>
  </si>
  <si>
    <t>D.3</t>
  </si>
  <si>
    <t>21. Tvorba hrubého fixného kapitálu</t>
  </si>
  <si>
    <t>P.51</t>
  </si>
  <si>
    <t>[7]</t>
  </si>
  <si>
    <t>p.m.: Spotreba vlády (nominálna)</t>
  </si>
  <si>
    <t>P.3</t>
  </si>
  <si>
    <t>[3] Kladné znamienko predstavuje pozitívny vplyv jednorazového opatrenia na saldo VS</t>
  </si>
  <si>
    <t>[5] Vrátane vyberaných EÚ</t>
  </si>
  <si>
    <t>[6] Zahŕňa hotovostné dávky (D.621 a D.624) a naturálne dávky (D.631) súvsiace s dávkami v nezamestnanosti</t>
  </si>
  <si>
    <t>D.41</t>
  </si>
  <si>
    <t>TE</t>
  </si>
  <si>
    <t>Total revenue</t>
  </si>
  <si>
    <t>Total expenditure</t>
  </si>
  <si>
    <t>% GDP</t>
  </si>
  <si>
    <t>1. Hrubý dlh</t>
  </si>
  <si>
    <t>2. Zmena hrubého dlhu</t>
  </si>
  <si>
    <t>Príspevky k zmene hrubého dlhu</t>
  </si>
  <si>
    <t>4. Úroky</t>
  </si>
  <si>
    <t>5. Zosúladenie dlhu a deficitu</t>
  </si>
  <si>
    <t>z toho:</t>
  </si>
  <si>
    <t>- Rozdiely medzi cash a akruálom</t>
  </si>
  <si>
    <t>- Čistý nárast finančných aktív</t>
  </si>
  <si>
    <t xml:space="preserve">      z toho: príjmy z privatizácie</t>
  </si>
  <si>
    <t>- Efekty zhodnotenia a iné</t>
  </si>
  <si>
    <t>p.m. Implicitná úroková miera</t>
  </si>
  <si>
    <t>Iné relevantné faktory</t>
  </si>
  <si>
    <t>6. Likvidné finančné aktíva</t>
  </si>
  <si>
    <t>8. Splátky dlhu (existujúce dlhopisy) od konca predchádzajúceho roka</t>
  </si>
  <si>
    <t>7. Čistý finančný dlh (1-6)</t>
  </si>
  <si>
    <t>1. Reálny rast HDP (%)</t>
  </si>
  <si>
    <t>3. Úrokové náklady</t>
  </si>
  <si>
    <t>4. Jednorazové a dočasné opatrenia</t>
  </si>
  <si>
    <t xml:space="preserve"> [1]</t>
  </si>
  <si>
    <t>5. Rast potenciálneho HDP (%)</t>
  </si>
  <si>
    <t>príspevky:</t>
  </si>
  <si>
    <t>- pracovná sila</t>
  </si>
  <si>
    <t>- kapitál</t>
  </si>
  <si>
    <t>- celková produktivita faktorov</t>
  </si>
  <si>
    <t>6. Produkčná medzera</t>
  </si>
  <si>
    <t>7. Cyklická zložka rozpočtu</t>
  </si>
  <si>
    <t>8. Cyklicky upravené saldo (2 - 7)</t>
  </si>
  <si>
    <t>9. Cyklicky upravené primárne saldo (8 + 3)</t>
  </si>
  <si>
    <t>10. Štrukturálne saldo (8 - 4)</t>
  </si>
  <si>
    <t>[1] Kladné znamienko predstavuje pozitívny vplyv jednorazového opatrenia na saldo VS</t>
  </si>
  <si>
    <t>Skutočnosť</t>
  </si>
  <si>
    <t>1. Reálne HDP</t>
  </si>
  <si>
    <t>B1*g</t>
  </si>
  <si>
    <t>2. Nominálne HDP</t>
  </si>
  <si>
    <t>[1] Celková zamestnanosť, podľa národných účtov - domáci koncept.</t>
  </si>
  <si>
    <t>[2] Podľa definície národných účtov.</t>
  </si>
  <si>
    <t>1. Všeobecné verejné služby</t>
  </si>
  <si>
    <t>1</t>
  </si>
  <si>
    <t>2. Obrana</t>
  </si>
  <si>
    <t>2</t>
  </si>
  <si>
    <t>3. Verejný poriadok a bezpečnosť</t>
  </si>
  <si>
    <t>3</t>
  </si>
  <si>
    <t>4. Ekonomická oblasť</t>
  </si>
  <si>
    <t>4</t>
  </si>
  <si>
    <t>5. Ochrana žiovotného prostredia</t>
  </si>
  <si>
    <t>5</t>
  </si>
  <si>
    <t>6. Bývanie a občianska vybavenosť</t>
  </si>
  <si>
    <t>6</t>
  </si>
  <si>
    <t>7. Zdravotníctvo</t>
  </si>
  <si>
    <t>7</t>
  </si>
  <si>
    <t>8. Rekreácia, kultúra a náboženstvo</t>
  </si>
  <si>
    <t>8</t>
  </si>
  <si>
    <t>9. Vzdelávanie</t>
  </si>
  <si>
    <t>9</t>
  </si>
  <si>
    <t>10. Sociálne zabezpečenie</t>
  </si>
  <si>
    <t>10</t>
  </si>
  <si>
    <t>11. Celkové výdavky</t>
  </si>
  <si>
    <t>1. Výdavky na programy EÚ plne kryté príjmami z fondov EÚ</t>
  </si>
  <si>
    <t>2. Celkové výdavky za predpokladu scenára bez zmien politík</t>
  </si>
  <si>
    <t>1. Celkové príjmy za predpokladu scenára bez zmien politík</t>
  </si>
  <si>
    <t xml:space="preserve">3. Zmena príjmov z titulu opatrení </t>
  </si>
  <si>
    <t>2. Výdavky na dávky v nezamestnanosti nesúvisiace s opatreniami vlády (cyklická zložka)</t>
  </si>
  <si>
    <t>level</t>
  </si>
  <si>
    <t>Predpoklady</t>
  </si>
  <si>
    <t>22. Kapitálové transfery</t>
  </si>
  <si>
    <t>23. Ostatné</t>
  </si>
  <si>
    <t>24=7. Celkové výdavky</t>
  </si>
  <si>
    <t>D.9</t>
  </si>
  <si>
    <t>[4] P.11+P.12+P.131+D.39+D.7+D.9 (okrem D.91)</t>
  </si>
  <si>
    <t>[7] D.29+D4 (okrem D.41)+ D.5+D.7+P.52+P.53+K.2+D.8</t>
  </si>
  <si>
    <t xml:space="preserve"> % of GDP</t>
  </si>
  <si>
    <t>Source: MF SR</t>
  </si>
  <si>
    <t>1. Total revenue at unchanged policies</t>
  </si>
  <si>
    <t>2. Total expenditure at unchanged policie</t>
  </si>
  <si>
    <t>Table 2c: Amounts to be excluded from the expenditure benchmark</t>
  </si>
  <si>
    <t>% of GDP</t>
  </si>
  <si>
    <t>2. Cyclical unemployment benefit expenditure</t>
  </si>
  <si>
    <t>4. Revenue increases mandated by law</t>
  </si>
  <si>
    <t>1. Expenditure on EU programmes fully matched by EU funds revenue</t>
  </si>
  <si>
    <t>1. General public services</t>
  </si>
  <si>
    <t>2. Defence</t>
  </si>
  <si>
    <t>3. Public order and safety</t>
  </si>
  <si>
    <t>4. Economic affairs</t>
  </si>
  <si>
    <t>5. Environmental protection</t>
  </si>
  <si>
    <t>7. Health</t>
  </si>
  <si>
    <t>8. Recreation, culture and religion</t>
  </si>
  <si>
    <t>9. Education</t>
  </si>
  <si>
    <t>10. Social protection</t>
  </si>
  <si>
    <t>ESA code</t>
  </si>
  <si>
    <t>1. Gross debt</t>
  </si>
  <si>
    <t>2. Change in gross debt ratio</t>
  </si>
  <si>
    <t>5. Stock-flow adjustment</t>
  </si>
  <si>
    <t xml:space="preserve">  of which:</t>
  </si>
  <si>
    <t>- differences between cash and accruals</t>
  </si>
  <si>
    <t>- net accumulation of financial assets</t>
  </si>
  <si>
    <t>of which: revenues from privatisation</t>
  </si>
  <si>
    <t>- valuation effects and others</t>
  </si>
  <si>
    <t>p.m. implicit interest rate on debt</t>
  </si>
  <si>
    <t>Contributions to change in gross debt</t>
  </si>
  <si>
    <t>Other relevant variables</t>
  </si>
  <si>
    <t>6. Liquid financial assets</t>
  </si>
  <si>
    <t>7. Net financial debt (7=1-6)</t>
  </si>
  <si>
    <t>8. Debt repayment (existing debts) from previous year</t>
  </si>
  <si>
    <t>1. Real GDP growth (%)</t>
  </si>
  <si>
    <t>3. Interest expenditure</t>
  </si>
  <si>
    <t>4. One-off and other temporary measures</t>
  </si>
  <si>
    <t>5. Potential GDP growth (%)</t>
  </si>
  <si>
    <t>contributions:</t>
  </si>
  <si>
    <t>- labour</t>
  </si>
  <si>
    <t>- capital</t>
  </si>
  <si>
    <t>- total factor productivity</t>
  </si>
  <si>
    <t>6. Output gap</t>
  </si>
  <si>
    <t>7. Cyclical budgetary component</t>
  </si>
  <si>
    <t>8. Cyclically-adjusted balance (2 - 7)</t>
  </si>
  <si>
    <t>9. Cyclically-adjusted primary balance (8 + 3)</t>
  </si>
  <si>
    <t>10. Structural balance (8 - 4)</t>
  </si>
  <si>
    <t>[1] A plus sign means deficit-reducing one-off measure</t>
  </si>
  <si>
    <t>Rate of change</t>
  </si>
  <si>
    <t>Rozdiel</t>
  </si>
  <si>
    <r>
      <t xml:space="preserve">TE </t>
    </r>
    <r>
      <rPr>
        <vertAlign val="superscript"/>
        <sz val="9"/>
        <rFont val="Arial Narrow"/>
        <family val="2"/>
        <charset val="238"/>
      </rPr>
      <t>[1]</t>
    </r>
  </si>
  <si>
    <t>Table 2a: General government budgetary prospects</t>
  </si>
  <si>
    <t>Net lending (EDP B.9) by subsector</t>
  </si>
  <si>
    <t>General government (S13)</t>
  </si>
  <si>
    <t>Selected components of revenue</t>
  </si>
  <si>
    <t>Selected components of expenditure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</si>
  <si>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</si>
  <si>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</si>
  <si>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</si>
  <si>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</si>
  <si>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</si>
  <si>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</t>
  </si>
  <si>
    <t>7. Total expenditure</t>
  </si>
  <si>
    <t>8. Net lending/ borrowing</t>
  </si>
  <si>
    <t>9. Interest expenditure</t>
  </si>
  <si>
    <t>10. Primary balance</t>
  </si>
  <si>
    <t>11. One-off and other temporary measures</t>
  </si>
  <si>
    <t>12. Total taxes (12=12a+12b+12c)</t>
  </si>
  <si>
    <t>12a. Taxes on production and imports</t>
  </si>
  <si>
    <t>12b. Current taxes on income, wealth, etc</t>
  </si>
  <si>
    <t>12c. Capital taxes</t>
  </si>
  <si>
    <t xml:space="preserve">13. Social contributions </t>
  </si>
  <si>
    <t>14. Property income</t>
  </si>
  <si>
    <t>15. Other</t>
  </si>
  <si>
    <t>16=6. Total revenue</t>
  </si>
  <si>
    <t>p.m.: Tax burden (D.2+D.5+D.61+D.91-D.995)</t>
  </si>
  <si>
    <t>17. Compensation of employees + intermediate consumption</t>
  </si>
  <si>
    <t>17a. Compensation of employees</t>
  </si>
  <si>
    <t>17b. Intermediate consumption</t>
  </si>
  <si>
    <t>18. Social payments (18=18a+18b)</t>
  </si>
  <si>
    <t>of which Unemployment benefits</t>
  </si>
  <si>
    <t>18b. Social transfers other than in kind</t>
  </si>
  <si>
    <t>19.=9. Interest expenditure</t>
  </si>
  <si>
    <t>20. Subsidies</t>
  </si>
  <si>
    <t>21. Gross fixed capital formation</t>
  </si>
  <si>
    <t>22. Capital transfers</t>
  </si>
  <si>
    <t>23. Other</t>
  </si>
  <si>
    <t>24=7. Total expenditure</t>
  </si>
  <si>
    <t>p.m.: Government consumption (nominal)</t>
  </si>
  <si>
    <t>[1] Adjusted for the net flow of swap-related flows, so that TR-TE=EDP B.9</t>
  </si>
  <si>
    <t>[2] Primary balance is calculated as (EDP B.9, item 8) plus (EDP D.41, item 9)</t>
  </si>
  <si>
    <t>[3] A plus sign means a deficit-reducing one-off measure</t>
  </si>
  <si>
    <t>[4] P.11+P.12+P.131+D.39+D.7+D.9 (other than D.91)</t>
  </si>
  <si>
    <t>[5] Including those collected by the EU and including an adjustment for uncollected taxes and social contributions (D.995), if appropriate.</t>
  </si>
  <si>
    <t>[6] Includes cash benefit (D.621 and D.624) and in kind benefits (D.631) related to unemployment benefits</t>
  </si>
  <si>
    <t>[7] D.29+D4 (other than D.41)+ D.5+D.7+P.52+P.53+K.2+D.8</t>
  </si>
  <si>
    <t>Tabuľka 4: Vývoj dlhu verejnej správy (% HDP)</t>
  </si>
  <si>
    <t>Table 4: General governement debt development (% of GDP)</t>
  </si>
  <si>
    <t>(% HDP)</t>
  </si>
  <si>
    <t>Tabuľka 5: Cyklický vývoj</t>
  </si>
  <si>
    <t xml:space="preserve">Table 5: Cyclical developments </t>
  </si>
  <si>
    <t>(% of GDP)</t>
  </si>
  <si>
    <t xml:space="preserve">ESA kód </t>
  </si>
  <si>
    <t>Reálny rast HDP (%)</t>
  </si>
  <si>
    <t>Predchádzajúca aktualizácia*</t>
  </si>
  <si>
    <t>Skutočnosť a súčasná aktualizácia</t>
  </si>
  <si>
    <t>Saldo verejnej správy (% HDP)</t>
  </si>
  <si>
    <t>Hrubý dlh verejnej správy (% HDP)</t>
  </si>
  <si>
    <t>Tabuľka 6: Porovnanie predchádzajúcej a aktualizovanej prognózy</t>
  </si>
  <si>
    <t>a) Old-age and early pensions</t>
  </si>
  <si>
    <t>b) Other pensions (disability, survivors)</t>
  </si>
  <si>
    <t>B. Health care</t>
  </si>
  <si>
    <t>C. Long-term care</t>
  </si>
  <si>
    <t>D. Education expenditure</t>
  </si>
  <si>
    <t>E. Other age-related expenditures</t>
  </si>
  <si>
    <t>Pension reserve fund assets</t>
  </si>
  <si>
    <t>Systematic pension reforms</t>
  </si>
  <si>
    <t>Social contributions diverted to voluntary private scheme</t>
  </si>
  <si>
    <t>Pension expenditure paid by voluntary private scheme</t>
  </si>
  <si>
    <t>Assumptions</t>
  </si>
  <si>
    <t>Labour productivity growth</t>
  </si>
  <si>
    <t>Real GDP growth</t>
  </si>
  <si>
    <t>Population aged 65+ over total population</t>
  </si>
  <si>
    <t>Výdavky celkom</t>
  </si>
  <si>
    <t>Z toho: Výdavky ovplyvnené starnutím populácie</t>
  </si>
  <si>
    <t>a) Starobné a predčasné starobné dôchodky</t>
  </si>
  <si>
    <t>b) Ostatné dôchodky (invalidné, pozostalostné)</t>
  </si>
  <si>
    <t>B. Zdravotná starostlivosť</t>
  </si>
  <si>
    <t xml:space="preserve">C. Dlhodobá starostlivosť </t>
  </si>
  <si>
    <t>D. Školstvo</t>
  </si>
  <si>
    <t>E. Ostatné výdavky ovplyvnené starnutím populácie</t>
  </si>
  <si>
    <t>Príjmy celkom</t>
  </si>
  <si>
    <t>Z toho: Príjmy z majetku (D.4)</t>
  </si>
  <si>
    <t>Z toho: Zo sociálnych odvodov</t>
  </si>
  <si>
    <t>Rezervy dôchodkových fondov</t>
  </si>
  <si>
    <t>Z toho: konsolidované rezervy dôch. fondov VS</t>
  </si>
  <si>
    <t>Systémové dôchodkové reformy</t>
  </si>
  <si>
    <t>Príspevky sociálneho zabezpečenia odvedené do dobrovoľnej súkromnej schémy</t>
  </si>
  <si>
    <t>Výdavky na dôchodky vyplatené prostredníctvom dobrovoľnej súkromnej schémy</t>
  </si>
  <si>
    <t>Rast produktivity práce</t>
  </si>
  <si>
    <t>Reálny rast HDP</t>
  </si>
  <si>
    <t>Of which: Age-related expenditures</t>
  </si>
  <si>
    <t>Of which: Property income (D.4)</t>
  </si>
  <si>
    <t>Of which: Pensions contributions</t>
  </si>
  <si>
    <t>Of which: Consolidated public pension fund assets</t>
  </si>
  <si>
    <t>4. Automatická zmena príjmov z dôvodu uplatnovania legislatívy</t>
  </si>
  <si>
    <t>Zdroj: MFSR</t>
  </si>
  <si>
    <t>12. Celkové dane (12=12a+12b+12c)</t>
  </si>
  <si>
    <t>Table 6: Comparison between the previous forecast and the updated forecast</t>
  </si>
  <si>
    <t>Real GDP growth (%)</t>
  </si>
  <si>
    <t>Previous update*</t>
  </si>
  <si>
    <t>Current update</t>
  </si>
  <si>
    <t>Difference</t>
  </si>
  <si>
    <t>General government balance (% of GDP)</t>
  </si>
  <si>
    <t>General government gross debt (% of GDP)</t>
  </si>
  <si>
    <t>Source: MFSR</t>
  </si>
  <si>
    <t>Table 2b: No-policy-change scenario</t>
  </si>
  <si>
    <t>Zdroj: Eurostat, MFSR</t>
  </si>
  <si>
    <r>
      <t xml:space="preserve">Zdroj: </t>
    </r>
    <r>
      <rPr>
        <i/>
        <sz val="8"/>
        <color theme="1"/>
        <rFont val="Arial Narrow"/>
        <family val="2"/>
        <charset val="238"/>
      </rPr>
      <t>MFSR</t>
    </r>
  </si>
  <si>
    <r>
      <t xml:space="preserve">Source: </t>
    </r>
    <r>
      <rPr>
        <i/>
        <sz val="8"/>
        <color theme="1"/>
        <rFont val="Arial Narrow"/>
        <family val="2"/>
        <charset val="238"/>
      </rPr>
      <t>MFSR</t>
    </r>
  </si>
  <si>
    <t>D.632</t>
  </si>
  <si>
    <t>18a. Social transfers in kind - purchased market production</t>
  </si>
  <si>
    <t>Tabuľka 7: Dlhodobá udržateľnosť verejných financií (% HDP)*</t>
  </si>
  <si>
    <t>Table 7: Long-term sustainability of public finances (% of GDP)*</t>
  </si>
  <si>
    <t>Tabuľka 7a: Podmienené záväzky</t>
  </si>
  <si>
    <t>Table 7a: Contingent liabilities</t>
  </si>
  <si>
    <t>B.9</t>
  </si>
  <si>
    <t>Source: MoF SR</t>
  </si>
  <si>
    <t>P.51g</t>
  </si>
  <si>
    <t xml:space="preserve">D.41 </t>
  </si>
  <si>
    <t>Čisté pôžičky (B.9) podsektorov verejnej správy</t>
  </si>
  <si>
    <t>[1] Upravené o čisté toky týkajúce sa swapov tak, aby TR-TE=B.9</t>
  </si>
  <si>
    <t>[2] Primárne saldo je počítané ako (B.9, položka 8) plus (D.41, položka 9)</t>
  </si>
  <si>
    <t>Tabuľka 2c - Výdavky vylúčené z výdavkového agregátu</t>
  </si>
  <si>
    <t xml:space="preserve">Tabuľka 1a - Makroekonomický prehľad (ESA2010, mld. eur) </t>
  </si>
  <si>
    <t>miera rastu</t>
  </si>
  <si>
    <t>Zložky reálneho HDP</t>
  </si>
  <si>
    <t>3. Konečná spotreba domácností a NISD</t>
  </si>
  <si>
    <t>5. Tvorba hrubého fixného kapitálu</t>
  </si>
  <si>
    <t>6. Zmena stavu zásob a čisté nadobudnutie cenností (% HDP)</t>
  </si>
  <si>
    <t>P.52 + P.53</t>
  </si>
  <si>
    <t>7. Vývoz výrobkov a služieb</t>
  </si>
  <si>
    <t>P.6</t>
  </si>
  <si>
    <t xml:space="preserve">8. Dovoz výrobkov a služieb       </t>
  </si>
  <si>
    <t>P.7</t>
  </si>
  <si>
    <t>Príspevky k reálnemu rastu HDP</t>
  </si>
  <si>
    <t>B.11</t>
  </si>
  <si>
    <t>Zdroj: ŠÚ SR, MF SR</t>
  </si>
  <si>
    <t xml:space="preserve">Table 1a: Macroeconomic prospects (ESA2010, EUR bn.) </t>
  </si>
  <si>
    <t>Level</t>
  </si>
  <si>
    <t>1. Real GDP</t>
  </si>
  <si>
    <t>2. Nominal GDP</t>
  </si>
  <si>
    <t>Components of real GDP</t>
  </si>
  <si>
    <t>3. Private consumption expenditure</t>
  </si>
  <si>
    <t xml:space="preserve">4. Government consumption expenditure  </t>
  </si>
  <si>
    <t>5. Gross fixed capital formation</t>
  </si>
  <si>
    <t>6. Changes in inventories and net acquisition of valuables (% of GDP)</t>
  </si>
  <si>
    <t>7. Export of goods and services</t>
  </si>
  <si>
    <t xml:space="preserve">8. Imports of goods and services      </t>
  </si>
  <si>
    <t>Contribution to real GDP growth</t>
  </si>
  <si>
    <t>9.  Final domestic demand (total)</t>
  </si>
  <si>
    <t>10.  Changes in inventories and net acquisition of valuables</t>
  </si>
  <si>
    <t>11. External balance of goods and services</t>
  </si>
  <si>
    <t>Source: ŠÚ SR, MF SR</t>
  </si>
  <si>
    <t xml:space="preserve">Tabuľka 1b - Cenový vývoj (ESA2010) </t>
  </si>
  <si>
    <t>1. Deflátor HDP</t>
  </si>
  <si>
    <t>2. Deflátor súkromnej spotreby</t>
  </si>
  <si>
    <t xml:space="preserve">3. HICP  </t>
  </si>
  <si>
    <t>4. Deflátor verejnej spotreby</t>
  </si>
  <si>
    <t>5. Deflátor investícií</t>
  </si>
  <si>
    <t>6. Deflátor exportu tovarov a služieb</t>
  </si>
  <si>
    <t>7. Deflátor importu tovarov a služieb</t>
  </si>
  <si>
    <t>Table 1b: Price developments (ESA2010)</t>
  </si>
  <si>
    <t>1. GDP deflator</t>
  </si>
  <si>
    <t>2. Private consumption deflator</t>
  </si>
  <si>
    <t>4. Public consumption deflator</t>
  </si>
  <si>
    <t>5. Investment deflator</t>
  </si>
  <si>
    <t>6. Export price deflator (goods and services)</t>
  </si>
  <si>
    <t>7. Import price deflator (goods and services)</t>
  </si>
  <si>
    <t>Tabuľka 1c - Ukazovatele trhu práce (ESA2010)</t>
  </si>
  <si>
    <t xml:space="preserve">1. Počet zamestnaných (tis.) [1] </t>
  </si>
  <si>
    <t>2. Počet odpracovaných hodín (mil.)[2]</t>
  </si>
  <si>
    <t xml:space="preserve">3. Miera nezamestnanosti (%)[3]  </t>
  </si>
  <si>
    <t xml:space="preserve">4. Produktivita práce na osobu (eur) [4]  </t>
  </si>
  <si>
    <t>5. Produktivita práce na hodinu (eur) [5]</t>
  </si>
  <si>
    <t>6. Odmeny zamestnancov (mil. eur)</t>
  </si>
  <si>
    <t>7. Odmeny na zamestnanca (eur)</t>
  </si>
  <si>
    <t>[3] Harmonizovaná miera podľa Eurostatu, stav</t>
  </si>
  <si>
    <t>[4] Reálne HDP na zamestnanú osobu.</t>
  </si>
  <si>
    <t>[5] Reálne HDP na odpracovanú hodinu.</t>
  </si>
  <si>
    <t>Table 1c: Labour market development (ESA2010)</t>
  </si>
  <si>
    <t xml:space="preserve">1. Employment, persons (thousands) [1] </t>
  </si>
  <si>
    <t>2. Employment, hours worked (thousands) [2]</t>
  </si>
  <si>
    <t xml:space="preserve">3. Unemployment rate (%) [3]  </t>
  </si>
  <si>
    <t xml:space="preserve">4. Labour productivity per persons (EUR) [4]  </t>
  </si>
  <si>
    <t>5. Labour productivity per hours worked (EUR) [5]</t>
  </si>
  <si>
    <t>6. Compensation of employees (EUR mill.)</t>
  </si>
  <si>
    <t>7. Compensation per employee (EUR)</t>
  </si>
  <si>
    <t>[1] Total occupied population, domestic concept – national accounts definition</t>
  </si>
  <si>
    <t>[2] National accounts definition</t>
  </si>
  <si>
    <t>[3] Harmonised definition according to Eurostat; levels</t>
  </si>
  <si>
    <t>[4] Real GDP per person employed</t>
  </si>
  <si>
    <t>[5] Real GDP per hour worked</t>
  </si>
  <si>
    <t xml:space="preserve">Tabuľka 1d - Sektorová bilancia (ESA2010, % HDP) </t>
  </si>
  <si>
    <t>1. Čisté pôžičky poskytnuté / prijaté od zvyšku sveta</t>
  </si>
  <si>
    <t xml:space="preserve">     z toho:</t>
  </si>
  <si>
    <t>2. Čisté pôžičky poskytnuté / prijaté ostatných sektorov</t>
  </si>
  <si>
    <t>4. Štatistický rozdiel</t>
  </si>
  <si>
    <t xml:space="preserve">Table 1d: Sectoral balance (ESA2010, % of GDP) </t>
  </si>
  <si>
    <t>1. Net lending / borrowing vis-à-vis the rest of the world</t>
  </si>
  <si>
    <t xml:space="preserve">    of which:</t>
  </si>
  <si>
    <t xml:space="preserve">     - Balance on goods and services</t>
  </si>
  <si>
    <t xml:space="preserve">     - Balance of primary incomes and transfers</t>
  </si>
  <si>
    <t xml:space="preserve">     - Capital account</t>
  </si>
  <si>
    <t>2. Net lending / borrowing of the private sector</t>
  </si>
  <si>
    <t>4. Statistical discrepancy</t>
  </si>
  <si>
    <t xml:space="preserve">Tabuľka 8 - Základné predpoklady </t>
  </si>
  <si>
    <t>Výmenný kurz USD/€ (ročný priemer) (eurozóna a krajiny ERM II)</t>
  </si>
  <si>
    <t>Svet okrem EU, rast HDP (%)</t>
  </si>
  <si>
    <t xml:space="preserve">Rast HDP EU (%) </t>
  </si>
  <si>
    <t>Rast dôležitých zahraničných trhov (%)</t>
  </si>
  <si>
    <t>Objem svetového importu, okrem EU (%)</t>
  </si>
  <si>
    <t>Cena ropy (Brent, USD/barel)</t>
  </si>
  <si>
    <t>Zdroj: Common external assumptions, MF SR</t>
  </si>
  <si>
    <t xml:space="preserve">Table 8: Basic assumptions </t>
  </si>
  <si>
    <t>USD/€ exchange rate (annual average) (euro area and ERM II countries)</t>
  </si>
  <si>
    <t>World excluding EU, GDP growth</t>
  </si>
  <si>
    <t>EU GDP growth</t>
  </si>
  <si>
    <t>Growth of relevant foreign markets</t>
  </si>
  <si>
    <t>World import volumes, excluding EU</t>
  </si>
  <si>
    <t>Oil prices (Brent, USD/barrel)</t>
  </si>
  <si>
    <t>Source: Common external assumptions, MF SR</t>
  </si>
  <si>
    <t>Verejné záruky</t>
  </si>
  <si>
    <t>Public guarantees</t>
  </si>
  <si>
    <t>4. Interest expenditure</t>
  </si>
  <si>
    <t>8. Čisté pôžičky poskytnuté / prijaté</t>
  </si>
  <si>
    <t>1.a. of which investment fully matched by EU funds revenue</t>
  </si>
  <si>
    <t>1.a. z toho investície plne kryté z príjmami z fondov EÚ</t>
  </si>
  <si>
    <t>3. Čisté pôžičky poskytnuté / prijaté verejnej správy (ciele vlády)*</t>
  </si>
  <si>
    <t>3. Net lending / borrowing of general government (budgetary target)*</t>
  </si>
  <si>
    <t>2. Net lending of general government*</t>
  </si>
  <si>
    <t>3. Effect of discretionary revenue measures</t>
  </si>
  <si>
    <t xml:space="preserve">     - Tovary a služby</t>
  </si>
  <si>
    <t xml:space="preserve">     - Primárne príjmy a transfery</t>
  </si>
  <si>
    <t xml:space="preserve">     - Kapitálový účet</t>
  </si>
  <si>
    <t>Dlhodobá úroková miera 10Y-SLOVGB (ročný priemer, %)</t>
  </si>
  <si>
    <t>Long-term interest rate 10Y-SLOVGB (annual average)</t>
  </si>
  <si>
    <t>One-offs on the expenditure side: general government</t>
  </si>
  <si>
    <t>One-offs on the revenue side: general government</t>
  </si>
  <si>
    <t xml:space="preserve">Of which: </t>
  </si>
  <si>
    <t>Z toho:</t>
  </si>
  <si>
    <t>Opatrenia na príjmovej strane - verejná správa</t>
  </si>
  <si>
    <t>Opatrenia na výdavkovej strane - verejná správa</t>
  </si>
  <si>
    <t>D6</t>
  </si>
  <si>
    <t xml:space="preserve"> z toho: spojené s EFSF a ESM</t>
  </si>
  <si>
    <t xml:space="preserve">4. Konečná spotreba verejnej správy </t>
  </si>
  <si>
    <t>Of which: Interest expenditure</t>
  </si>
  <si>
    <t>Z toho: Úroky</t>
  </si>
  <si>
    <t>9. Domáci dopyt spolu</t>
  </si>
  <si>
    <t>10. Zmena stavu zásob a čisté nadobudnutie cenností</t>
  </si>
  <si>
    <t>11. Saldo zahr. obchodu s výrobkami a službami</t>
  </si>
  <si>
    <t>** New measures affecting public pensions expenditure included.</t>
  </si>
  <si>
    <t>A. Pension expenditure**</t>
  </si>
  <si>
    <t>6. Housing and community amenities</t>
  </si>
  <si>
    <t>Tabuľka 2b: Scenár nezmenených politík</t>
  </si>
  <si>
    <t>Pozn.: Pre účely scenára nezmenených politík na roky 2022 až 2024 sa vychádzalo z očakávanej skutočnosti roku 2021.</t>
  </si>
  <si>
    <t>Note: The base for the NPC purposes for 2022 to 2024 is the actual estimate for 2021.</t>
  </si>
  <si>
    <t xml:space="preserve">11. Total expenditure </t>
  </si>
  <si>
    <t>Source: Eurostat, MoF SR</t>
  </si>
  <si>
    <t>3. Primárne saldo</t>
  </si>
  <si>
    <t>9. Podiel dlhu denominovaného v zahraničnej mene *</t>
  </si>
  <si>
    <t>10. Priemerná splatnosť **</t>
  </si>
  <si>
    <t>* Vrátane úverov</t>
  </si>
  <si>
    <t>3. Primary balance</t>
  </si>
  <si>
    <t>* Lloans included.</t>
  </si>
  <si>
    <t>9. Share of debt denominated in foreign currency*</t>
  </si>
  <si>
    <t>10. Average maturity (years)**</t>
  </si>
  <si>
    <t>2. Čisté pôžičky verejnej správy</t>
  </si>
  <si>
    <t>A. Výdavky na starobné dôchodky, vrátane ozbrojených zložiek*</t>
  </si>
  <si>
    <t>* Výdavky spojené so starnutím ako aj makroekonomické predpoklady boli aktualizované v súlade s Ageing report 2021</t>
  </si>
  <si>
    <t>of which: linked to state-owned financial institutions (other than anti-COVID19)</t>
  </si>
  <si>
    <t>of which: linked to anti-COVID19 guarantees</t>
  </si>
  <si>
    <t>of which: linked to international financial institutions</t>
  </si>
  <si>
    <t xml:space="preserve">of which: linked to EFSF and ESM </t>
  </si>
  <si>
    <t xml:space="preserve"> z toho: spojené s medzinárodnými inštitúciami</t>
  </si>
  <si>
    <t xml:space="preserve"> z toho: spojené s anti-korona zárukami</t>
  </si>
  <si>
    <t xml:space="preserve"> z toho: spojené s finanšnými inštitúciami s majtekovou účasťou štátu (iné ako anti-korona)</t>
  </si>
  <si>
    <t>Nominálny efektívny výmenný kruz</t>
  </si>
  <si>
    <t>Nominal effective exchange rate</t>
  </si>
  <si>
    <t>Príjmy z RRF grantov</t>
  </si>
  <si>
    <t>1. RRF granty zahrnuté v projekciách</t>
  </si>
  <si>
    <t>2. Vyplatené RRF granty z EÚ</t>
  </si>
  <si>
    <t>Výdavky financované RRF grantami</t>
  </si>
  <si>
    <t>3.Celkové bežné výdavky</t>
  </si>
  <si>
    <t>- Odmeny zamestnancov</t>
  </si>
  <si>
    <t>- Medzispotreba</t>
  </si>
  <si>
    <t>- Sociálne dávky</t>
  </si>
  <si>
    <t>D.62+D.632</t>
  </si>
  <si>
    <t>- Úrokové náklady</t>
  </si>
  <si>
    <t>- Dotácie</t>
  </si>
  <si>
    <t>- Bežné transfery</t>
  </si>
  <si>
    <t>D.7</t>
  </si>
  <si>
    <t>4. Celkové kapitálové výdavky</t>
  </si>
  <si>
    <t>- Tvorba hrubého fixného kapitálu</t>
  </si>
  <si>
    <t>- Kapitálové transfery</t>
  </si>
  <si>
    <t>Iné výdavky financované z grantu</t>
  </si>
  <si>
    <t>5. Zníženie daňových príjmov</t>
  </si>
  <si>
    <t>6. Iné výdavky s vplyvom na príjmy</t>
  </si>
  <si>
    <t>7. Finančné transakcie</t>
  </si>
  <si>
    <t>ESA Code</t>
  </si>
  <si>
    <t>Revenue from RRF grants</t>
  </si>
  <si>
    <t>1. RRF GRANTS as included in the revenue projections</t>
  </si>
  <si>
    <t>2. Cash disbursements of RRF GRANTS from EU</t>
  </si>
  <si>
    <t>Expenditure financed by RRF grants</t>
  </si>
  <si>
    <t>3.TOTAL CURRENT EXPENDITURE</t>
  </si>
  <si>
    <t>of which:</t>
  </si>
  <si>
    <t>- Compensation of employees</t>
  </si>
  <si>
    <t>- Intermediate consumption</t>
  </si>
  <si>
    <t>- Social Payments</t>
  </si>
  <si>
    <t>- Interest expenditure</t>
  </si>
  <si>
    <t>- Subsidies, payable</t>
  </si>
  <si>
    <t>- Current transfers</t>
  </si>
  <si>
    <t>4. TOTAL CAPITAL EXPENDITURE</t>
  </si>
  <si>
    <t>- Gross fixed capital formation</t>
  </si>
  <si>
    <t>- Capital transfers</t>
  </si>
  <si>
    <t>Other costs financed by RRF grants</t>
  </si>
  <si>
    <t>5. Reduction in tax revenue</t>
  </si>
  <si>
    <t>6. Other costs with impact on revenue</t>
  </si>
  <si>
    <t>7. Financial transactions</t>
  </si>
  <si>
    <t>Table 9a. RRF impact on program (loans)</t>
  </si>
  <si>
    <t>Table 9a. RRF impact on program (grants)</t>
  </si>
  <si>
    <t>Cash flow from RRF loans projected in the programme</t>
  </si>
  <si>
    <t>1. Disbursements of RRF LOANS from EU</t>
  </si>
  <si>
    <t>2. Repayments of RRF LOANS to EU</t>
  </si>
  <si>
    <t>Expenditure financed by RRF loans</t>
  </si>
  <si>
    <t>Other costs financed by RRF loans</t>
  </si>
  <si>
    <t>Pôžička z RRF</t>
  </si>
  <si>
    <t>1. Vyplatená RRF pôžička z EÚ</t>
  </si>
  <si>
    <t>2. Splatená RRF pôžička do EÚ</t>
  </si>
  <si>
    <t>Výdavky financované RRF pôžičkou</t>
  </si>
  <si>
    <t>Iné výdavky financované z pôžičky</t>
  </si>
  <si>
    <t>Tabuľka 9a. Vplyv Plánu obnovy (pôžičky)</t>
  </si>
  <si>
    <t>Tabuľka 9a. Vplyv Plánu obnovy (granty)</t>
  </si>
  <si>
    <t>Implementácia</t>
  </si>
  <si>
    <t>Maximálna hodnota</t>
  </si>
  <si>
    <t>Odhadované čerpanie</t>
  </si>
  <si>
    <t>Opatrenie</t>
  </si>
  <si>
    <t>Reakcia na COVID-19</t>
  </si>
  <si>
    <t>Ostatné</t>
  </si>
  <si>
    <t>EFSF a ESM</t>
  </si>
  <si>
    <t>Medzinárodné finančné inštitúcie</t>
  </si>
  <si>
    <t>Finančné inštitúcie s účasťou štátu</t>
  </si>
  <si>
    <t>Medzisúčet</t>
  </si>
  <si>
    <t>Spolu</t>
  </si>
  <si>
    <t>In response to COVID-19</t>
  </si>
  <si>
    <t>anti-Covid19 guarantees (cumulative 2020 and 2021)</t>
  </si>
  <si>
    <t>Measures</t>
  </si>
  <si>
    <t xml:space="preserve">Date of adoption </t>
  </si>
  <si>
    <t>Maximum amount of contingent liabilities</t>
  </si>
  <si>
    <t>Estimated  take-up</t>
  </si>
  <si>
    <t>Others</t>
  </si>
  <si>
    <t>EFSF and ESM</t>
  </si>
  <si>
    <t>International financial institutions</t>
  </si>
  <si>
    <t>State-owned financial institutions</t>
  </si>
  <si>
    <t>Subtotal</t>
  </si>
  <si>
    <t>Total</t>
  </si>
  <si>
    <t>Table: Stock of guarantees adopted/announced</t>
  </si>
  <si>
    <t>Tabuľka: Stav vládnych záruk</t>
  </si>
  <si>
    <t>Krátkodobá úroková miera €str (ročný priemer, %)</t>
  </si>
  <si>
    <t>Short-term interest rate €str (annual average)</t>
  </si>
  <si>
    <t xml:space="preserve"> -</t>
  </si>
  <si>
    <t>**  Ide o splatnosť štátneho dlhu k 31.12.</t>
  </si>
  <si>
    <t xml:space="preserve">**  Maturity of state debt as of 31.12. </t>
  </si>
  <si>
    <t>Pozn.: * Program stability SR na roky 2021-2024</t>
  </si>
  <si>
    <t>Note: * Stability Programme for 2021 - 2024</t>
  </si>
  <si>
    <t>Anti-korona záruky (kumulatívne od 2020)</t>
  </si>
  <si>
    <t>Tabuľka 3 - Výdavky verejnej správy (% HDP)</t>
  </si>
  <si>
    <t>Table 3 - General government expenditure (% GDP)</t>
  </si>
  <si>
    <t>Miera participácie mužov (vek 20-64)</t>
  </si>
  <si>
    <t>Miera participácie žien (vek 20-64)</t>
  </si>
  <si>
    <t>Celková miera participácie (vek 20-64)</t>
  </si>
  <si>
    <t>Miera nezamestnanosti (vek 20-64)</t>
  </si>
  <si>
    <t>Populácia vo veku 65+ na celkovej populácii (v %)</t>
  </si>
  <si>
    <t>Participation rate males  (aged 20-64)</t>
  </si>
  <si>
    <t>Participation rate females (aged 20-64)</t>
  </si>
  <si>
    <t>Total participation rate (aged 20-64)</t>
  </si>
  <si>
    <t>Unemployment rate (aged 20-64)</t>
  </si>
  <si>
    <t xml:space="preserve">* Age-related expenditures as well as macroeconomic assumptions were updated after issuing Ageing report 2021. </t>
  </si>
  <si>
    <t>Upravené o nešpecifikované opatrenia - polovica</t>
  </si>
  <si>
    <t>Upravené o nešpecifikované opatrenia - štvrtina</t>
  </si>
  <si>
    <t>Upravené o nešpecifikované opatrenia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</si>
</sst>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_);\(&quot;$&quot;#,##0\)"/>
    <numFmt numFmtId="166" formatCode="_(* #,##0.00_);_(* \(#,##0.00\);_(* &quot;-&quot;??_);_(@_)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#,##0\ &quot;SIT&quot;;\-#,##0\ &quot;SIT&quot;"/>
    <numFmt numFmtId="173" formatCode="_-* #,##0.00\ _S_k_-;\-* #,##0.00\ _S_k_-;_-* &quot;-&quot;??\ _S_k_-;_-@_-"/>
    <numFmt numFmtId="174" formatCode="_-[$€-2]* #,##0.00_-;\-[$€-2]* #,##0.00_-;_-[$€-2]* &quot;-&quot;??_-"/>
    <numFmt numFmtId="175" formatCode="0.0"/>
    <numFmt numFmtId="176" formatCode="#,##0.0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\$#,##0.00\ ;\(\$#,##0.00\)"/>
    <numFmt numFmtId="183" formatCode="[$-409]mmm\-yy;@"/>
    <numFmt numFmtId="184" formatCode="_-* #,##0.0\ _€_-;\-* #,##0.0\ _€_-;_-* &quot;-&quot;??\ _€_-;_-@_-"/>
    <numFmt numFmtId="185" formatCode="_-* #,##0\ _€_-;\-* #,##0\ _€_-;_-* &quot;-&quot;??\ _€_-;_-@_-"/>
    <numFmt numFmtId="186" formatCode="0.00000000"/>
  </numFmts>
  <fonts count="6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 Narrow"/>
      <family val="2"/>
      <charset val="238"/>
    </font>
    <font>
      <sz val="10"/>
      <color indexed="8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</font>
    <font>
      <sz val="10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sz val="10"/>
      <name val="Garamond"/>
      <family val="1"/>
      <charset val="238"/>
    </font>
    <font>
      <sz val="7.5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2C9ADC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2C9ADC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0" fontId="3" fillId="0" borderId="0"/>
    <xf numFmtId="0" fontId="2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3" applyNumberFormat="0" applyFont="0" applyFill="0" applyAlignment="0" applyProtection="0"/>
    <xf numFmtId="3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2" borderId="0" applyFont="0" applyFill="0" applyBorder="0" applyAlignment="0" applyProtection="0"/>
    <xf numFmtId="0" fontId="10" fillId="0" borderId="0" applyFont="0" applyFill="0" applyBorder="0" applyAlignment="0" applyProtection="0"/>
    <xf numFmtId="174" fontId="5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0" fillId="0" borderId="0" applyFont="0" applyFill="0" applyBorder="0" applyAlignment="0" applyProtection="0"/>
    <xf numFmtId="2" fontId="5" fillId="2" borderId="0" applyFont="0" applyFill="0" applyBorder="0" applyAlignment="0" applyProtection="0"/>
    <xf numFmtId="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2" borderId="0" applyNumberFormat="0" applyFont="0" applyFill="0" applyAlignment="0" applyProtection="0"/>
    <xf numFmtId="0" fontId="15" fillId="2" borderId="0" applyNumberFormat="0" applyFon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7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top"/>
    </xf>
    <xf numFmtId="165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0" fillId="0" borderId="0"/>
    <xf numFmtId="0" fontId="17" fillId="0" borderId="0"/>
    <xf numFmtId="0" fontId="18" fillId="0" borderId="0"/>
    <xf numFmtId="0" fontId="19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20" fillId="0" borderId="0"/>
    <xf numFmtId="0" fontId="12" fillId="0" borderId="0"/>
    <xf numFmtId="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5" fillId="3" borderId="4" applyNumberFormat="0" applyProtection="0">
      <alignment horizontal="left" vertical="center" indent="1"/>
    </xf>
    <xf numFmtId="0" fontId="5" fillId="4" borderId="4" applyNumberFormat="0" applyProtection="0">
      <alignment horizontal="left" vertical="center" indent="1"/>
    </xf>
    <xf numFmtId="4" fontId="21" fillId="5" borderId="4" applyNumberFormat="0" applyProtection="0">
      <alignment horizontal="right" vertical="center"/>
    </xf>
    <xf numFmtId="0" fontId="5" fillId="0" borderId="0" applyNumberFormat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5" fontId="24" fillId="0" borderId="0">
      <alignment horizontal="right"/>
    </xf>
    <xf numFmtId="0" fontId="25" fillId="0" borderId="0" applyProtection="0"/>
    <xf numFmtId="182" fontId="25" fillId="0" borderId="0" applyProtection="0"/>
    <xf numFmtId="0" fontId="26" fillId="0" borderId="0" applyProtection="0"/>
    <xf numFmtId="0" fontId="27" fillId="0" borderId="0" applyProtection="0"/>
    <xf numFmtId="0" fontId="25" fillId="0" borderId="5" applyProtection="0"/>
    <xf numFmtId="0" fontId="25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0" fontId="20" fillId="0" borderId="0"/>
    <xf numFmtId="0" fontId="5" fillId="0" borderId="0"/>
    <xf numFmtId="9" fontId="5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83" fontId="4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21" fillId="6" borderId="4" applyNumberFormat="0" applyProtection="0">
      <alignment horizontal="left" vertical="center" indent="1"/>
    </xf>
    <xf numFmtId="0" fontId="5" fillId="2" borderId="9" applyNumberFormat="0" applyFont="0" applyBorder="0" applyAlignment="0" applyProtection="0"/>
    <xf numFmtId="0" fontId="5" fillId="0" borderId="0"/>
    <xf numFmtId="0" fontId="49" fillId="0" borderId="0"/>
    <xf numFmtId="0" fontId="1" fillId="0" borderId="0"/>
    <xf numFmtId="0" fontId="42" fillId="0" borderId="0"/>
    <xf numFmtId="0" fontId="41" fillId="0" borderId="0"/>
    <xf numFmtId="0" fontId="42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42" fillId="0" borderId="0"/>
    <xf numFmtId="0" fontId="42" fillId="0" borderId="0"/>
    <xf numFmtId="0" fontId="42" fillId="0" borderId="0" applyNumberFormat="0" applyFill="0" applyBorder="0" applyAlignment="0" applyProtection="0"/>
    <xf numFmtId="0" fontId="2" fillId="0" borderId="0"/>
  </cellStyleXfs>
  <cellXfs count="438">
    <xf numFmtId="0" fontId="0" fillId="0" borderId="0" xfId="0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2" fillId="0" borderId="0" xfId="0" applyFont="1"/>
    <xf numFmtId="0" fontId="32" fillId="0" borderId="0" xfId="0" applyFont="1" applyBorder="1"/>
    <xf numFmtId="0" fontId="33" fillId="0" borderId="0" xfId="0" applyFont="1"/>
    <xf numFmtId="0" fontId="4" fillId="0" borderId="0" xfId="0" applyFont="1"/>
    <xf numFmtId="0" fontId="37" fillId="0" borderId="0" xfId="0" applyFont="1"/>
    <xf numFmtId="3" fontId="6" fillId="0" borderId="0" xfId="80" applyNumberFormat="1" applyFont="1" applyBorder="1" applyAlignment="1">
      <alignment horizontal="center" vertical="top" wrapText="1"/>
    </xf>
    <xf numFmtId="3" fontId="6" fillId="0" borderId="0" xfId="80" applyNumberFormat="1" applyFont="1" applyBorder="1" applyAlignment="1">
      <alignment vertical="top" wrapText="1"/>
    </xf>
    <xf numFmtId="3" fontId="6" fillId="0" borderId="1" xfId="80" applyNumberFormat="1" applyFont="1" applyBorder="1" applyAlignment="1">
      <alignment horizontal="center" vertical="top" wrapText="1"/>
    </xf>
    <xf numFmtId="0" fontId="6" fillId="0" borderId="0" xfId="80" applyFont="1" applyBorder="1" applyAlignment="1">
      <alignment horizontal="left" vertical="top" wrapText="1"/>
    </xf>
    <xf numFmtId="0" fontId="6" fillId="0" borderId="0" xfId="80" applyFont="1" applyBorder="1" applyAlignment="1">
      <alignment vertical="top" wrapText="1"/>
    </xf>
    <xf numFmtId="0" fontId="6" fillId="0" borderId="0" xfId="80" applyFont="1" applyFill="1" applyBorder="1" applyAlignment="1">
      <alignment vertical="top" wrapText="1"/>
    </xf>
    <xf numFmtId="0" fontId="6" fillId="0" borderId="0" xfId="80" applyFont="1" applyBorder="1" applyAlignment="1">
      <alignment horizontal="center" vertical="top" wrapText="1"/>
    </xf>
    <xf numFmtId="0" fontId="6" fillId="0" borderId="0" xfId="80" applyFont="1" applyBorder="1"/>
    <xf numFmtId="0" fontId="6" fillId="0" borderId="1" xfId="80" applyFont="1" applyBorder="1" applyAlignment="1">
      <alignment vertical="top" wrapText="1"/>
    </xf>
    <xf numFmtId="0" fontId="38" fillId="0" borderId="8" xfId="80" applyFont="1" applyBorder="1" applyAlignment="1">
      <alignment vertical="center"/>
    </xf>
    <xf numFmtId="176" fontId="0" fillId="0" borderId="0" xfId="0" applyNumberFormat="1"/>
    <xf numFmtId="0" fontId="0" fillId="0" borderId="8" xfId="0" applyBorder="1"/>
    <xf numFmtId="175" fontId="0" fillId="0" borderId="0" xfId="0" applyNumberFormat="1"/>
    <xf numFmtId="0" fontId="38" fillId="0" borderId="0" xfId="80" applyFont="1" applyBorder="1" applyAlignment="1">
      <alignment vertical="center"/>
    </xf>
    <xf numFmtId="3" fontId="0" fillId="0" borderId="0" xfId="0" applyNumberFormat="1"/>
    <xf numFmtId="0" fontId="28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4" fontId="0" fillId="0" borderId="0" xfId="0" applyNumberFormat="1"/>
    <xf numFmtId="0" fontId="4" fillId="0" borderId="0" xfId="0" applyFont="1" applyAlignment="1">
      <alignment vertical="center" wrapText="1"/>
    </xf>
    <xf numFmtId="1" fontId="0" fillId="0" borderId="0" xfId="0" applyNumberFormat="1"/>
    <xf numFmtId="0" fontId="0" fillId="0" borderId="0" xfId="0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75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 indent="2"/>
    </xf>
    <xf numFmtId="49" fontId="6" fillId="0" borderId="0" xfId="0" applyNumberFormat="1" applyFont="1" applyBorder="1" applyAlignment="1">
      <alignment horizontal="left" vertical="top" wrapText="1" indent="4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1" fillId="0" borderId="0" xfId="0" applyFont="1"/>
    <xf numFmtId="3" fontId="46" fillId="0" borderId="0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/>
    <xf numFmtId="0" fontId="29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49" fontId="32" fillId="0" borderId="0" xfId="0" applyNumberFormat="1" applyFont="1" applyAlignment="1">
      <alignment horizontal="left" indent="1"/>
    </xf>
    <xf numFmtId="49" fontId="32" fillId="0" borderId="0" xfId="0" applyNumberFormat="1" applyFont="1" applyAlignment="1">
      <alignment horizontal="left" indent="3"/>
    </xf>
    <xf numFmtId="0" fontId="32" fillId="0" borderId="0" xfId="0" applyFont="1" applyBorder="1" applyAlignment="1">
      <alignment wrapText="1"/>
    </xf>
    <xf numFmtId="0" fontId="39" fillId="0" borderId="8" xfId="80" applyFont="1" applyBorder="1" applyAlignment="1">
      <alignment horizontal="right"/>
    </xf>
    <xf numFmtId="3" fontId="48" fillId="0" borderId="0" xfId="80" applyNumberFormat="1" applyFont="1" applyBorder="1" applyAlignment="1">
      <alignment horizontal="center" vertical="top" wrapText="1"/>
    </xf>
    <xf numFmtId="0" fontId="8" fillId="0" borderId="0" xfId="80" applyFont="1" applyBorder="1" applyAlignment="1">
      <alignment vertical="top" wrapText="1"/>
    </xf>
    <xf numFmtId="3" fontId="8" fillId="0" borderId="0" xfId="80" applyNumberFormat="1" applyFont="1" applyBorder="1" applyAlignment="1">
      <alignment horizontal="center" vertical="top" wrapText="1"/>
    </xf>
    <xf numFmtId="176" fontId="6" fillId="0" borderId="0" xfId="8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8" fillId="0" borderId="0" xfId="0" applyFont="1" applyBorder="1" applyAlignment="1">
      <alignment horizontal="center" vertical="top" wrapText="1"/>
    </xf>
    <xf numFmtId="0" fontId="0" fillId="7" borderId="0" xfId="0" applyFill="1"/>
    <xf numFmtId="0" fontId="7" fillId="7" borderId="0" xfId="0" applyFont="1" applyFill="1" applyAlignment="1">
      <alignment vertical="center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horizontal="left" vertical="center" indent="2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 indent="2"/>
    </xf>
    <xf numFmtId="0" fontId="29" fillId="7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175" fontId="8" fillId="7" borderId="0" xfId="0" applyNumberFormat="1" applyFont="1" applyFill="1" applyAlignment="1">
      <alignment horizontal="center" vertical="center" wrapText="1"/>
    </xf>
    <xf numFmtId="0" fontId="29" fillId="7" borderId="0" xfId="0" applyFont="1" applyFill="1" applyAlignment="1">
      <alignment horizontal="left" vertical="center" indent="3"/>
    </xf>
    <xf numFmtId="175" fontId="6" fillId="7" borderId="0" xfId="0" applyNumberFormat="1" applyFont="1" applyFill="1" applyAlignment="1">
      <alignment horizontal="center" vertical="center" wrapText="1"/>
    </xf>
    <xf numFmtId="0" fontId="29" fillId="7" borderId="0" xfId="0" applyFont="1" applyFill="1" applyAlignment="1">
      <alignment horizontal="left" vertical="center" indent="5"/>
    </xf>
    <xf numFmtId="175" fontId="4" fillId="0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vertical="top" wrapText="1"/>
    </xf>
    <xf numFmtId="175" fontId="4" fillId="0" borderId="0" xfId="0" applyNumberFormat="1" applyFont="1" applyFill="1" applyAlignment="1">
      <alignment horizontal="center" vertical="center" wrapText="1"/>
    </xf>
    <xf numFmtId="175" fontId="29" fillId="0" borderId="0" xfId="0" applyNumberFormat="1" applyFont="1" applyFill="1" applyAlignment="1">
      <alignment horizontal="center" vertical="center" wrapText="1"/>
    </xf>
    <xf numFmtId="175" fontId="29" fillId="0" borderId="0" xfId="0" applyNumberFormat="1" applyFont="1" applyFill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 wrapText="1"/>
    </xf>
    <xf numFmtId="175" fontId="29" fillId="0" borderId="1" xfId="0" applyNumberFormat="1" applyFont="1" applyFill="1" applyBorder="1" applyAlignment="1">
      <alignment horizontal="center" vertical="center" wrapText="1"/>
    </xf>
    <xf numFmtId="175" fontId="29" fillId="7" borderId="0" xfId="0" applyNumberFormat="1" applyFont="1" applyFill="1" applyBorder="1" applyAlignment="1">
      <alignment horizontal="center" vertical="center" wrapText="1"/>
    </xf>
    <xf numFmtId="175" fontId="29" fillId="7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80" applyFont="1" applyFill="1" applyBorder="1" applyAlignment="1">
      <alignment vertical="top" wrapText="1"/>
    </xf>
    <xf numFmtId="0" fontId="6" fillId="0" borderId="1" xfId="80" applyFont="1" applyFill="1" applyBorder="1" applyAlignment="1">
      <alignment vertical="center" wrapText="1"/>
    </xf>
    <xf numFmtId="0" fontId="6" fillId="0" borderId="1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vertical="top" wrapText="1"/>
    </xf>
    <xf numFmtId="0" fontId="6" fillId="0" borderId="7" xfId="80" applyFont="1" applyFill="1" applyBorder="1" applyAlignment="1">
      <alignment vertical="center" wrapText="1"/>
    </xf>
    <xf numFmtId="0" fontId="8" fillId="0" borderId="7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horizontal="center" vertical="center" wrapText="1"/>
    </xf>
    <xf numFmtId="0" fontId="51" fillId="0" borderId="6" xfId="80" applyFont="1" applyFill="1" applyBorder="1" applyAlignment="1"/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0" fillId="7" borderId="0" xfId="0" applyFont="1" applyFill="1" applyBorder="1" applyAlignment="1">
      <alignment vertical="top" wrapText="1"/>
    </xf>
    <xf numFmtId="175" fontId="4" fillId="0" borderId="1" xfId="0" applyNumberFormat="1" applyFont="1" applyFill="1" applyBorder="1" applyAlignment="1">
      <alignment horizontal="center" vertical="center" wrapText="1"/>
    </xf>
    <xf numFmtId="0" fontId="51" fillId="0" borderId="6" xfId="8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vertical="top"/>
    </xf>
    <xf numFmtId="0" fontId="35" fillId="0" borderId="2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45" fillId="0" borderId="1" xfId="0" applyFont="1" applyBorder="1" applyAlignment="1">
      <alignment wrapText="1"/>
    </xf>
    <xf numFmtId="175" fontId="29" fillId="0" borderId="1" xfId="0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29" fillId="7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9" fillId="7" borderId="0" xfId="0" applyFont="1" applyFill="1" applyBorder="1" applyAlignment="1">
      <alignment horizontal="left" vertical="center" wrapText="1" indent="1"/>
    </xf>
    <xf numFmtId="0" fontId="29" fillId="7" borderId="0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vertical="center" wrapText="1"/>
    </xf>
    <xf numFmtId="0" fontId="29" fillId="7" borderId="1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/>
    </xf>
    <xf numFmtId="0" fontId="29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0" xfId="0" applyFont="1"/>
    <xf numFmtId="3" fontId="38" fillId="0" borderId="0" xfId="8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vertical="top" wrapText="1"/>
    </xf>
    <xf numFmtId="0" fontId="38" fillId="0" borderId="8" xfId="0" applyFont="1" applyBorder="1" applyAlignment="1">
      <alignment vertical="top"/>
    </xf>
    <xf numFmtId="0" fontId="29" fillId="0" borderId="0" xfId="0" applyFont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7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29" fillId="0" borderId="6" xfId="0" applyFont="1" applyBorder="1" applyAlignment="1">
      <alignment vertical="center"/>
    </xf>
    <xf numFmtId="175" fontId="4" fillId="0" borderId="6" xfId="0" applyNumberFormat="1" applyFont="1" applyBorder="1" applyAlignment="1">
      <alignment horizontal="center"/>
    </xf>
    <xf numFmtId="175" fontId="4" fillId="0" borderId="0" xfId="0" applyNumberFormat="1" applyFont="1" applyFill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175" fontId="4" fillId="0" borderId="6" xfId="0" applyNumberFormat="1" applyFont="1" applyFill="1" applyBorder="1" applyAlignment="1">
      <alignment horizontal="center" vertical="center" wrapText="1"/>
    </xf>
    <xf numFmtId="175" fontId="4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wrapText="1"/>
    </xf>
    <xf numFmtId="175" fontId="4" fillId="0" borderId="0" xfId="0" applyNumberFormat="1" applyFont="1" applyFill="1" applyAlignment="1">
      <alignment horizontal="center" wrapText="1"/>
    </xf>
    <xf numFmtId="175" fontId="4" fillId="0" borderId="0" xfId="0" applyNumberFormat="1" applyFont="1" applyFill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175" fontId="4" fillId="0" borderId="6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29" fillId="0" borderId="7" xfId="0" applyFont="1" applyBorder="1" applyAlignment="1">
      <alignment wrapText="1"/>
    </xf>
    <xf numFmtId="0" fontId="29" fillId="0" borderId="7" xfId="0" applyFont="1" applyBorder="1" applyAlignment="1">
      <alignment horizontal="center" wrapText="1"/>
    </xf>
    <xf numFmtId="175" fontId="4" fillId="0" borderId="7" xfId="0" applyNumberFormat="1" applyFont="1" applyFill="1" applyBorder="1" applyAlignment="1">
      <alignment horizont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Fill="1" applyAlignment="1">
      <alignment horizontal="center" wrapText="1"/>
    </xf>
    <xf numFmtId="175" fontId="29" fillId="0" borderId="0" xfId="0" applyNumberFormat="1" applyFont="1" applyFill="1" applyAlignment="1">
      <alignment horizontal="center" wrapText="1"/>
    </xf>
    <xf numFmtId="0" fontId="29" fillId="0" borderId="6" xfId="0" applyFont="1" applyBorder="1" applyAlignment="1">
      <alignment wrapText="1"/>
    </xf>
    <xf numFmtId="0" fontId="29" fillId="0" borderId="6" xfId="0" applyFont="1" applyBorder="1" applyAlignment="1">
      <alignment horizontal="center" wrapText="1"/>
    </xf>
    <xf numFmtId="0" fontId="4" fillId="0" borderId="7" xfId="0" applyFont="1" applyFill="1" applyBorder="1"/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Border="1"/>
    <xf numFmtId="0" fontId="29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indent="1"/>
    </xf>
    <xf numFmtId="0" fontId="45" fillId="0" borderId="0" xfId="0" applyFont="1" applyFill="1"/>
    <xf numFmtId="0" fontId="29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wrapText="1"/>
    </xf>
    <xf numFmtId="3" fontId="48" fillId="0" borderId="1" xfId="80" applyNumberFormat="1" applyFont="1" applyBorder="1" applyAlignment="1">
      <alignment horizontal="center" vertical="top" wrapText="1"/>
    </xf>
    <xf numFmtId="176" fontId="6" fillId="0" borderId="1" xfId="80" applyNumberFormat="1" applyFont="1" applyBorder="1" applyAlignment="1">
      <alignment horizontal="center" vertical="center"/>
    </xf>
    <xf numFmtId="0" fontId="6" fillId="0" borderId="0" xfId="80" applyFont="1" applyFill="1" applyBorder="1" applyAlignment="1">
      <alignment horizontal="left" vertical="top" wrapText="1"/>
    </xf>
    <xf numFmtId="3" fontId="6" fillId="0" borderId="0" xfId="80" applyNumberFormat="1" applyFont="1" applyFill="1" applyBorder="1" applyAlignment="1">
      <alignment horizontal="center" vertical="center" wrapText="1"/>
    </xf>
    <xf numFmtId="3" fontId="6" fillId="0" borderId="0" xfId="80" applyNumberFormat="1" applyFont="1" applyFill="1" applyBorder="1" applyAlignment="1">
      <alignment horizontal="center" vertical="top" wrapText="1"/>
    </xf>
    <xf numFmtId="3" fontId="48" fillId="0" borderId="0" xfId="80" applyNumberFormat="1" applyFont="1" applyFill="1" applyBorder="1" applyAlignment="1">
      <alignment horizontal="center" vertical="top" wrapText="1"/>
    </xf>
    <xf numFmtId="3" fontId="6" fillId="0" borderId="0" xfId="80" applyNumberFormat="1" applyFont="1" applyFill="1" applyBorder="1" applyAlignment="1">
      <alignment vertical="top" wrapText="1"/>
    </xf>
    <xf numFmtId="0" fontId="6" fillId="0" borderId="0" xfId="80" applyFont="1" applyFill="1" applyBorder="1" applyAlignment="1">
      <alignment horizontal="center" vertical="top" wrapText="1"/>
    </xf>
    <xf numFmtId="0" fontId="6" fillId="0" borderId="0" xfId="80" applyFont="1" applyFill="1" applyBorder="1"/>
    <xf numFmtId="0" fontId="38" fillId="0" borderId="8" xfId="80" applyFont="1" applyFill="1" applyBorder="1" applyAlignment="1">
      <alignment vertical="center"/>
    </xf>
    <xf numFmtId="0" fontId="38" fillId="0" borderId="8" xfId="80" applyFont="1" applyFill="1" applyBorder="1" applyAlignment="1">
      <alignment vertical="center" wrapText="1"/>
    </xf>
    <xf numFmtId="0" fontId="44" fillId="0" borderId="8" xfId="0" applyFont="1" applyFill="1" applyBorder="1"/>
    <xf numFmtId="0" fontId="44" fillId="0" borderId="0" xfId="0" applyFont="1" applyFill="1"/>
    <xf numFmtId="0" fontId="51" fillId="0" borderId="6" xfId="0" applyFont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0" fillId="0" borderId="6" xfId="0" applyBorder="1"/>
    <xf numFmtId="0" fontId="51" fillId="0" borderId="0" xfId="0" applyFont="1" applyBorder="1" applyAlignment="1">
      <alignment vertical="center"/>
    </xf>
    <xf numFmtId="0" fontId="52" fillId="0" borderId="0" xfId="107" applyFont="1"/>
    <xf numFmtId="0" fontId="53" fillId="0" borderId="0" xfId="107" applyFont="1"/>
    <xf numFmtId="184" fontId="0" fillId="0" borderId="0" xfId="0" applyNumberFormat="1"/>
    <xf numFmtId="0" fontId="54" fillId="0" borderId="0" xfId="107" applyFont="1"/>
    <xf numFmtId="185" fontId="55" fillId="0" borderId="0" xfId="106" applyNumberFormat="1" applyFont="1"/>
    <xf numFmtId="185" fontId="54" fillId="0" borderId="0" xfId="106" applyNumberFormat="1" applyFont="1"/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6" xfId="0" applyFont="1" applyFill="1" applyBorder="1"/>
    <xf numFmtId="1" fontId="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39" fillId="0" borderId="8" xfId="0" applyFont="1" applyFill="1" applyBorder="1" applyAlignment="1">
      <alignment vertical="top" wrapText="1"/>
    </xf>
    <xf numFmtId="0" fontId="41" fillId="0" borderId="0" xfId="0" applyFont="1" applyFill="1"/>
    <xf numFmtId="3" fontId="41" fillId="0" borderId="0" xfId="0" applyNumberFormat="1" applyFont="1" applyFill="1"/>
    <xf numFmtId="175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175" fontId="32" fillId="0" borderId="0" xfId="0" applyNumberFormat="1" applyFont="1" applyFill="1" applyBorder="1" applyAlignment="1">
      <alignment horizont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/>
    </xf>
    <xf numFmtId="0" fontId="33" fillId="0" borderId="0" xfId="0" applyFont="1" applyFill="1"/>
    <xf numFmtId="0" fontId="50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wrapText="1"/>
    </xf>
    <xf numFmtId="0" fontId="51" fillId="0" borderId="6" xfId="0" applyFont="1" applyBorder="1" applyAlignment="1">
      <alignment vertical="center"/>
    </xf>
    <xf numFmtId="0" fontId="30" fillId="0" borderId="7" xfId="0" applyFont="1" applyBorder="1" applyAlignment="1">
      <alignment horizontal="right"/>
    </xf>
    <xf numFmtId="175" fontId="4" fillId="0" borderId="0" xfId="0" applyNumberFormat="1" applyFont="1" applyFill="1" applyBorder="1" applyAlignment="1">
      <alignment horizontal="center" wrapText="1"/>
    </xf>
    <xf numFmtId="164" fontId="29" fillId="0" borderId="0" xfId="0" applyNumberFormat="1" applyFont="1" applyFill="1" applyBorder="1" applyAlignment="1">
      <alignment vertical="center" wrapText="1"/>
    </xf>
    <xf numFmtId="0" fontId="29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 indent="2"/>
    </xf>
    <xf numFmtId="49" fontId="6" fillId="0" borderId="0" xfId="0" applyNumberFormat="1" applyFont="1" applyFill="1" applyBorder="1" applyAlignment="1">
      <alignment horizontal="left" vertical="top" wrapText="1" indent="4"/>
    </xf>
    <xf numFmtId="2" fontId="0" fillId="0" borderId="0" xfId="0" applyNumberFormat="1"/>
    <xf numFmtId="186" fontId="0" fillId="0" borderId="0" xfId="0" applyNumberFormat="1" applyFill="1"/>
    <xf numFmtId="2" fontId="0" fillId="7" borderId="0" xfId="0" applyNumberFormat="1" applyFill="1"/>
    <xf numFmtId="175" fontId="0" fillId="7" borderId="0" xfId="0" applyNumberFormat="1" applyFill="1"/>
    <xf numFmtId="0" fontId="0" fillId="0" borderId="0" xfId="0" applyFill="1" applyBorder="1"/>
    <xf numFmtId="0" fontId="56" fillId="0" borderId="0" xfId="109" applyFont="1" applyFill="1" applyBorder="1" applyAlignment="1">
      <alignment horizontal="center" vertical="top" wrapText="1"/>
    </xf>
    <xf numFmtId="175" fontId="57" fillId="0" borderId="0" xfId="109" applyNumberFormat="1" applyFont="1" applyFill="1" applyBorder="1" applyAlignment="1">
      <alignment horizontal="center" vertical="top" wrapText="1"/>
    </xf>
    <xf numFmtId="175" fontId="6" fillId="7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wrapText="1" indent="1"/>
    </xf>
    <xf numFmtId="0" fontId="30" fillId="0" borderId="2" xfId="0" applyFont="1" applyFill="1" applyBorder="1" applyAlignment="1">
      <alignment vertical="center" wrapText="1"/>
    </xf>
    <xf numFmtId="0" fontId="0" fillId="0" borderId="6" xfId="0" applyFill="1" applyBorder="1"/>
    <xf numFmtId="0" fontId="58" fillId="0" borderId="0" xfId="0" applyFont="1" applyFill="1" applyBorder="1" applyAlignment="1">
      <alignment horizontal="right" vertical="center" wrapText="1"/>
    </xf>
    <xf numFmtId="175" fontId="0" fillId="0" borderId="0" xfId="0" applyNumberFormat="1" applyFill="1" applyBorder="1"/>
    <xf numFmtId="1" fontId="0" fillId="0" borderId="0" xfId="0" applyNumberFormat="1" applyFill="1" applyBorder="1"/>
    <xf numFmtId="3" fontId="58" fillId="0" borderId="0" xfId="0" applyNumberFormat="1" applyFont="1" applyFill="1" applyBorder="1" applyAlignment="1">
      <alignment horizontal="right" vertical="center" wrapText="1"/>
    </xf>
    <xf numFmtId="0" fontId="51" fillId="0" borderId="6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164" fontId="29" fillId="0" borderId="6" xfId="0" applyNumberFormat="1" applyFont="1" applyFill="1" applyBorder="1" applyAlignment="1">
      <alignment vertical="center" wrapText="1"/>
    </xf>
    <xf numFmtId="175" fontId="6" fillId="0" borderId="0" xfId="0" applyNumberFormat="1" applyFont="1" applyFill="1" applyAlignment="1">
      <alignment horizontal="center" wrapText="1"/>
    </xf>
    <xf numFmtId="3" fontId="6" fillId="0" borderId="1" xfId="80" applyNumberFormat="1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 indent="1"/>
    </xf>
    <xf numFmtId="0" fontId="29" fillId="0" borderId="1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ill="1" applyBorder="1"/>
    <xf numFmtId="185" fontId="59" fillId="0" borderId="0" xfId="106" applyNumberFormat="1" applyFont="1" applyFill="1" applyBorder="1" applyAlignment="1">
      <alignment horizontal="right" vertical="center" wrapText="1"/>
    </xf>
    <xf numFmtId="185" fontId="58" fillId="0" borderId="0" xfId="106" applyNumberFormat="1" applyFont="1" applyFill="1" applyBorder="1" applyAlignment="1">
      <alignment horizontal="right" vertical="center" wrapText="1"/>
    </xf>
    <xf numFmtId="175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 indent="3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left" vertical="center" indent="5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/>
    <xf numFmtId="176" fontId="6" fillId="0" borderId="0" xfId="80" applyNumberFormat="1" applyFont="1" applyFill="1" applyBorder="1" applyAlignment="1">
      <alignment horizontal="center" vertical="center"/>
    </xf>
    <xf numFmtId="176" fontId="6" fillId="0" borderId="1" xfId="80" applyNumberFormat="1" applyFont="1" applyFill="1" applyBorder="1" applyAlignment="1">
      <alignment horizontal="center" vertical="center"/>
    </xf>
    <xf numFmtId="0" fontId="38" fillId="0" borderId="0" xfId="8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175" fontId="6" fillId="0" borderId="0" xfId="0" applyNumberFormat="1" applyFont="1" applyFill="1" applyAlignment="1">
      <alignment horizontal="center"/>
    </xf>
    <xf numFmtId="175" fontId="6" fillId="0" borderId="0" xfId="0" applyNumberFormat="1" applyFont="1" applyFill="1" applyAlignment="1">
      <alignment horizontal="center" vertical="center"/>
    </xf>
    <xf numFmtId="175" fontId="6" fillId="0" borderId="0" xfId="0" applyNumberFormat="1" applyFont="1" applyFill="1" applyAlignment="1">
      <alignment horizontal="center" vertical="center" wrapText="1"/>
    </xf>
    <xf numFmtId="175" fontId="6" fillId="0" borderId="6" xfId="0" applyNumberFormat="1" applyFont="1" applyFill="1" applyBorder="1" applyAlignment="1">
      <alignment horizontal="center"/>
    </xf>
    <xf numFmtId="175" fontId="6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" fillId="0" borderId="0" xfId="0" applyFont="1"/>
    <xf numFmtId="0" fontId="30" fillId="0" borderId="8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vertical="top" wrapText="1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/>
    </xf>
    <xf numFmtId="175" fontId="29" fillId="0" borderId="8" xfId="0" applyNumberFormat="1" applyFont="1" applyFill="1" applyBorder="1" applyAlignment="1">
      <alignment horizontal="center" vertical="center" wrapText="1"/>
    </xf>
    <xf numFmtId="175" fontId="29" fillId="0" borderId="8" xfId="0" applyNumberFormat="1" applyFont="1" applyFill="1" applyBorder="1" applyAlignment="1">
      <alignment vertical="center"/>
    </xf>
    <xf numFmtId="175" fontId="29" fillId="0" borderId="8" xfId="0" applyNumberFormat="1" applyFont="1" applyFill="1" applyBorder="1" applyAlignment="1">
      <alignment horizontal="center" vertical="center"/>
    </xf>
    <xf numFmtId="175" fontId="29" fillId="0" borderId="0" xfId="0" applyNumberFormat="1" applyFont="1" applyBorder="1" applyAlignment="1">
      <alignment horizontal="center" vertical="center" wrapText="1"/>
    </xf>
    <xf numFmtId="175" fontId="29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1"/>
    </xf>
    <xf numFmtId="175" fontId="4" fillId="0" borderId="6" xfId="0" applyNumberFormat="1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0" fillId="0" borderId="6" xfId="0" applyFont="1" applyBorder="1" applyAlignment="1">
      <alignment vertical="center"/>
    </xf>
    <xf numFmtId="0" fontId="36" fillId="0" borderId="0" xfId="0" applyFont="1"/>
    <xf numFmtId="0" fontId="4" fillId="0" borderId="1" xfId="0" applyFont="1" applyBorder="1"/>
    <xf numFmtId="0" fontId="36" fillId="0" borderId="1" xfId="0" applyFont="1" applyBorder="1"/>
    <xf numFmtId="0" fontId="4" fillId="0" borderId="0" xfId="0" applyFont="1" applyBorder="1"/>
    <xf numFmtId="0" fontId="36" fillId="0" borderId="0" xfId="0" applyFont="1" applyBorder="1"/>
    <xf numFmtId="0" fontId="3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75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5" fontId="4" fillId="0" borderId="0" xfId="0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/>
    </xf>
    <xf numFmtId="0" fontId="4" fillId="0" borderId="2" xfId="0" applyFont="1" applyBorder="1"/>
    <xf numFmtId="0" fontId="7" fillId="0" borderId="2" xfId="0" applyFont="1" applyBorder="1"/>
    <xf numFmtId="0" fontId="4" fillId="0" borderId="2" xfId="0" applyFont="1" applyBorder="1" applyAlignment="1">
      <alignment horizontal="center"/>
    </xf>
    <xf numFmtId="175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39" fillId="0" borderId="15" xfId="8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30" fillId="0" borderId="7" xfId="0" applyFont="1" applyBorder="1" applyAlignment="1"/>
    <xf numFmtId="0" fontId="28" fillId="0" borderId="0" xfId="0" applyFont="1" applyFill="1" applyBorder="1" applyAlignment="1">
      <alignment horizontal="center" vertical="center" wrapText="1"/>
    </xf>
    <xf numFmtId="175" fontId="33" fillId="0" borderId="0" xfId="0" applyNumberFormat="1" applyFont="1"/>
    <xf numFmtId="0" fontId="2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175" fontId="7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75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175" fontId="4" fillId="0" borderId="1" xfId="0" applyNumberFormat="1" applyFont="1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center"/>
    </xf>
    <xf numFmtId="175" fontId="7" fillId="0" borderId="0" xfId="0" applyNumberFormat="1" applyFont="1" applyFill="1" applyAlignment="1">
      <alignment horizontal="right"/>
    </xf>
    <xf numFmtId="175" fontId="7" fillId="0" borderId="0" xfId="0" applyNumberFormat="1" applyFont="1" applyFill="1"/>
    <xf numFmtId="175" fontId="7" fillId="0" borderId="0" xfId="0" applyNumberFormat="1" applyFont="1"/>
    <xf numFmtId="175" fontId="4" fillId="0" borderId="0" xfId="0" applyNumberFormat="1" applyFont="1" applyAlignment="1">
      <alignment horizontal="right"/>
    </xf>
    <xf numFmtId="175" fontId="4" fillId="0" borderId="0" xfId="0" applyNumberFormat="1" applyFont="1"/>
    <xf numFmtId="176" fontId="6" fillId="0" borderId="0" xfId="80" applyNumberFormat="1" applyFont="1" applyFill="1" applyBorder="1" applyAlignment="1">
      <alignment horizontal="center" vertical="top" wrapText="1"/>
    </xf>
    <xf numFmtId="175" fontId="6" fillId="0" borderId="0" xfId="80" applyNumberFormat="1" applyFont="1" applyFill="1" applyBorder="1" applyAlignment="1">
      <alignment horizontal="center" vertical="top" wrapText="1"/>
    </xf>
    <xf numFmtId="185" fontId="6" fillId="0" borderId="0" xfId="106" applyNumberFormat="1" applyFont="1" applyFill="1" applyBorder="1" applyAlignment="1">
      <alignment horizontal="center" vertical="top" wrapText="1"/>
    </xf>
    <xf numFmtId="184" fontId="6" fillId="0" borderId="0" xfId="106" applyNumberFormat="1" applyFont="1" applyFill="1" applyBorder="1" applyAlignment="1">
      <alignment vertical="top" wrapText="1"/>
    </xf>
    <xf numFmtId="184" fontId="6" fillId="0" borderId="0" xfId="106" applyNumberFormat="1" applyFont="1" applyFill="1" applyBorder="1" applyAlignment="1">
      <alignment horizontal="left" vertical="top" wrapText="1"/>
    </xf>
    <xf numFmtId="185" fontId="6" fillId="0" borderId="1" xfId="106" applyNumberFormat="1" applyFont="1" applyFill="1" applyBorder="1" applyAlignment="1">
      <alignment horizontal="center" vertical="top" wrapText="1"/>
    </xf>
    <xf numFmtId="175" fontId="6" fillId="0" borderId="1" xfId="80" applyNumberFormat="1" applyFont="1" applyFill="1" applyBorder="1" applyAlignment="1">
      <alignment horizontal="center" vertical="top" wrapText="1"/>
    </xf>
    <xf numFmtId="0" fontId="61" fillId="0" borderId="0" xfId="0" applyFont="1" applyBorder="1"/>
    <xf numFmtId="4" fontId="61" fillId="0" borderId="0" xfId="0" applyNumberFormat="1" applyFont="1" applyBorder="1"/>
    <xf numFmtId="0" fontId="61" fillId="0" borderId="0" xfId="0" applyFont="1" applyFill="1" applyBorder="1"/>
    <xf numFmtId="0" fontId="51" fillId="0" borderId="6" xfId="0" applyFont="1" applyBorder="1" applyAlignment="1">
      <alignment vertical="center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0" fillId="0" borderId="7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0" fontId="30" fillId="0" borderId="7" xfId="0" applyFont="1" applyBorder="1" applyAlignment="1">
      <alignment horizontal="right"/>
    </xf>
    <xf numFmtId="0" fontId="44" fillId="0" borderId="0" xfId="0" applyFont="1"/>
    <xf numFmtId="0" fontId="4" fillId="0" borderId="0" xfId="0" applyFont="1"/>
    <xf numFmtId="0" fontId="44" fillId="0" borderId="7" xfId="0" applyFont="1" applyBorder="1" applyAlignment="1">
      <alignment wrapText="1"/>
    </xf>
    <xf numFmtId="0" fontId="44" fillId="0" borderId="7" xfId="0" applyFont="1" applyBorder="1" applyAlignment="1">
      <alignment horizontal="left"/>
    </xf>
    <xf numFmtId="0" fontId="38" fillId="0" borderId="0" xfId="80" applyFont="1" applyFill="1" applyBorder="1" applyAlignment="1">
      <alignment horizontal="left" vertical="center" wrapText="1"/>
    </xf>
    <xf numFmtId="0" fontId="39" fillId="0" borderId="8" xfId="80" applyFont="1" applyFill="1" applyBorder="1" applyAlignment="1">
      <alignment horizontal="right"/>
    </xf>
    <xf numFmtId="0" fontId="38" fillId="0" borderId="0" xfId="80" applyFont="1" applyFill="1" applyBorder="1" applyAlignment="1">
      <alignment vertical="center" wrapText="1"/>
    </xf>
    <xf numFmtId="0" fontId="40" fillId="0" borderId="0" xfId="80" applyFont="1" applyFill="1" applyBorder="1" applyAlignment="1">
      <alignment vertical="center" wrapText="1"/>
    </xf>
    <xf numFmtId="0" fontId="40" fillId="0" borderId="0" xfId="80" applyFont="1" applyFill="1" applyBorder="1" applyAlignment="1">
      <alignment horizontal="left" vertical="center" wrapText="1"/>
    </xf>
    <xf numFmtId="0" fontId="38" fillId="0" borderId="0" xfId="80" applyFont="1" applyFill="1" applyAlignment="1">
      <alignment vertical="center"/>
    </xf>
    <xf numFmtId="0" fontId="51" fillId="0" borderId="0" xfId="80" applyFont="1" applyFill="1" applyBorder="1" applyAlignment="1">
      <alignment horizontal="left"/>
    </xf>
    <xf numFmtId="0" fontId="8" fillId="0" borderId="8" xfId="80" applyFont="1" applyFill="1" applyBorder="1" applyAlignment="1">
      <alignment horizontal="center" vertical="top" wrapText="1"/>
    </xf>
    <xf numFmtId="0" fontId="8" fillId="0" borderId="0" xfId="80" applyFont="1" applyFill="1" applyBorder="1" applyAlignment="1">
      <alignment horizontal="center" vertical="top" wrapText="1"/>
    </xf>
    <xf numFmtId="0" fontId="8" fillId="0" borderId="12" xfId="80" applyFont="1" applyFill="1" applyBorder="1" applyAlignment="1">
      <alignment horizontal="center" vertical="top" wrapText="1"/>
    </xf>
    <xf numFmtId="0" fontId="38" fillId="0" borderId="0" xfId="80" applyFont="1" applyBorder="1" applyAlignment="1">
      <alignment vertical="center" wrapText="1"/>
    </xf>
    <xf numFmtId="0" fontId="40" fillId="0" borderId="0" xfId="80" applyFont="1" applyBorder="1" applyAlignment="1">
      <alignment vertical="center" wrapText="1"/>
    </xf>
    <xf numFmtId="0" fontId="38" fillId="0" borderId="0" xfId="80" applyFont="1" applyBorder="1" applyAlignment="1">
      <alignment horizontal="left" vertical="center" wrapText="1"/>
    </xf>
    <xf numFmtId="0" fontId="40" fillId="0" borderId="0" xfId="80" applyFont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4" fontId="51" fillId="0" borderId="0" xfId="80" applyNumberFormat="1" applyFont="1" applyFill="1" applyBorder="1" applyAlignment="1">
      <alignment horizontal="left"/>
    </xf>
    <xf numFmtId="0" fontId="51" fillId="0" borderId="6" xfId="80" applyFont="1" applyFill="1" applyBorder="1" applyAlignment="1">
      <alignment horizontal="left"/>
    </xf>
    <xf numFmtId="0" fontId="30" fillId="0" borderId="0" xfId="0" applyFont="1" applyFill="1" applyBorder="1" applyAlignment="1">
      <alignment horizontal="right" vertical="center" wrapText="1"/>
    </xf>
    <xf numFmtId="0" fontId="34" fillId="7" borderId="0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4" fillId="0" borderId="0" xfId="0" applyFont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38" fillId="7" borderId="8" xfId="0" applyFont="1" applyFill="1" applyBorder="1" applyAlignment="1">
      <alignment horizontal="left" wrapText="1"/>
    </xf>
    <xf numFmtId="0" fontId="38" fillId="7" borderId="0" xfId="0" applyFont="1" applyFill="1" applyBorder="1" applyAlignment="1">
      <alignment horizontal="left" wrapText="1"/>
    </xf>
    <xf numFmtId="0" fontId="39" fillId="7" borderId="0" xfId="0" applyFont="1" applyFill="1" applyBorder="1" applyAlignment="1">
      <alignment horizontal="right"/>
    </xf>
    <xf numFmtId="0" fontId="38" fillId="0" borderId="8" xfId="0" applyFont="1" applyBorder="1" applyAlignment="1">
      <alignment horizontal="left" wrapText="1"/>
    </xf>
    <xf numFmtId="0" fontId="38" fillId="0" borderId="0" xfId="0" applyFont="1" applyBorder="1" applyAlignment="1">
      <alignment horizontal="left" wrapText="1"/>
    </xf>
    <xf numFmtId="0" fontId="39" fillId="0" borderId="0" xfId="0" applyFont="1" applyBorder="1" applyAlignment="1">
      <alignment horizontal="right"/>
    </xf>
    <xf numFmtId="0" fontId="34" fillId="0" borderId="0" xfId="0" applyFont="1" applyBorder="1" applyAlignment="1">
      <alignment vertical="center"/>
    </xf>
    <xf numFmtId="0" fontId="34" fillId="0" borderId="8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right" vertical="top"/>
    </xf>
    <xf numFmtId="0" fontId="34" fillId="0" borderId="0" xfId="0" applyFont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right" vertical="center" wrapText="1"/>
    </xf>
    <xf numFmtId="0" fontId="51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13">
    <cellStyle name="_x000a_386grabber=S" xfId="108"/>
    <cellStyle name="1 indent" xfId="3"/>
    <cellStyle name="2 indents" xfId="4"/>
    <cellStyle name="3 indents" xfId="5"/>
    <cellStyle name="4 indents" xfId="6"/>
    <cellStyle name="5 indents" xfId="7"/>
    <cellStyle name="Celkem" xfId="8"/>
    <cellStyle name="Comma0" xfId="9"/>
    <cellStyle name="Currency0" xfId="10"/>
    <cellStyle name="Čiarka" xfId="106" builtinId="3"/>
    <cellStyle name="Čiarka 2" xfId="82"/>
    <cellStyle name="Čiarka 2 2" xfId="83"/>
    <cellStyle name="čiarky 2" xfId="11"/>
    <cellStyle name="čiarky 3" xfId="12"/>
    <cellStyle name="čiarky 3 2" xfId="13"/>
    <cellStyle name="čiarky 3 2 2" xfId="84"/>
    <cellStyle name="čiarky 3 3" xfId="14"/>
    <cellStyle name="čiarky 4" xfId="15"/>
    <cellStyle name="čiarky 4 2" xfId="16"/>
    <cellStyle name="čiarky 4 2 2" xfId="85"/>
    <cellStyle name="čiarky 4 3" xfId="86"/>
    <cellStyle name="Date" xfId="17"/>
    <cellStyle name="Datum" xfId="18"/>
    <cellStyle name="Euro" xfId="19"/>
    <cellStyle name="Excel Built-in Normal" xfId="79"/>
    <cellStyle name="Finanení0" xfId="20"/>
    <cellStyle name="Finanèní0" xfId="21"/>
    <cellStyle name="Finanení0 2" xfId="87"/>
    <cellStyle name="Finanení0 3" xfId="88"/>
    <cellStyle name="Fixed" xfId="22"/>
    <cellStyle name="Fixed (0)" xfId="23"/>
    <cellStyle name="Fixed (1)" xfId="24"/>
    <cellStyle name="Fixed (2)" xfId="25"/>
    <cellStyle name="Heading 1" xfId="26"/>
    <cellStyle name="Heading 2" xfId="27"/>
    <cellStyle name="Hipervínculo_IIF" xfId="28"/>
    <cellStyle name="imf-one decimal" xfId="29"/>
    <cellStyle name="imf-zero decimal" xfId="30"/>
    <cellStyle name="Millares [0]_BALPROGRAMA2001R" xfId="31"/>
    <cellStyle name="Millares_BALPROGRAMA2001R" xfId="32"/>
    <cellStyle name="Mina0" xfId="33"/>
    <cellStyle name="Mìna0" xfId="34"/>
    <cellStyle name="Mina0 2" xfId="89"/>
    <cellStyle name="Mina0 3" xfId="90"/>
    <cellStyle name="Moneda [0]_BALPROGRAMA2001R" xfId="35"/>
    <cellStyle name="Moneda_BALPROGRAMA2001R" xfId="36"/>
    <cellStyle name="Navadno_Slo" xfId="37"/>
    <cellStyle name="Nedefinován" xfId="38"/>
    <cellStyle name="Normal 11" xfId="39"/>
    <cellStyle name="Normal 13" xfId="110"/>
    <cellStyle name="Normal 2" xfId="105"/>
    <cellStyle name="Normal 3" xfId="91"/>
    <cellStyle name="Normal 4" xfId="109"/>
    <cellStyle name="Normal 45" xfId="102"/>
    <cellStyle name="Normal 8" xfId="40"/>
    <cellStyle name="Normal_be" xfId="111"/>
    <cellStyle name="Normálna" xfId="0" builtinId="0"/>
    <cellStyle name="Normálna 10" xfId="112"/>
    <cellStyle name="Normálna 11" xfId="103"/>
    <cellStyle name="Normálna 2" xfId="1"/>
    <cellStyle name="Normálna 2 2" xfId="41"/>
    <cellStyle name="Normálna 2 3" xfId="101"/>
    <cellStyle name="Normálna 3" xfId="92"/>
    <cellStyle name="Normálna 4" xfId="93"/>
    <cellStyle name="Normálna 5" xfId="100"/>
    <cellStyle name="Normálna 7" xfId="104"/>
    <cellStyle name="normálne 10" xfId="42"/>
    <cellStyle name="normálne 13" xfId="43"/>
    <cellStyle name="normálne 2" xfId="44"/>
    <cellStyle name="normálne 3" xfId="2"/>
    <cellStyle name="normálne 4" xfId="45"/>
    <cellStyle name="normálne 5" xfId="46"/>
    <cellStyle name="normálne 5 2" xfId="47"/>
    <cellStyle name="normálne 5 2 2" xfId="94"/>
    <cellStyle name="normálne 5 3" xfId="48"/>
    <cellStyle name="normálne 5_19_NPC_2012_2014_eu_cof" xfId="49"/>
    <cellStyle name="normálne 6" xfId="50"/>
    <cellStyle name="normálne 6 2" xfId="95"/>
    <cellStyle name="normálne 7" xfId="51"/>
    <cellStyle name="normálne 7 10" xfId="52"/>
    <cellStyle name="normálne 7 2 2" xfId="53"/>
    <cellStyle name="normálne 8" xfId="54"/>
    <cellStyle name="normálne 8 2" xfId="96"/>
    <cellStyle name="normálne 9_Tabulky IFP_casove rady-request_20111102_" xfId="55"/>
    <cellStyle name="normálne_annex tab 2,3,5" xfId="80"/>
    <cellStyle name="normálne_Plán emisiií ŠD 2006-2008" xfId="107"/>
    <cellStyle name="Normßl - Style1" xfId="56"/>
    <cellStyle name="Normßl - Style1 2" xfId="97"/>
    <cellStyle name="percentá 16" xfId="81"/>
    <cellStyle name="percentá 2" xfId="57"/>
    <cellStyle name="percentage difference" xfId="58"/>
    <cellStyle name="percentage difference one decimal" xfId="59"/>
    <cellStyle name="percentage difference zero decimal" xfId="60"/>
    <cellStyle name="Pevný" xfId="61"/>
    <cellStyle name="SAPBEXHLevel2" xfId="62"/>
    <cellStyle name="SAPBEXHLevel3" xfId="63"/>
    <cellStyle name="SAPBEXstdData" xfId="64"/>
    <cellStyle name="SAPBEXstdItem 3" xfId="98"/>
    <cellStyle name="Text" xfId="65"/>
    <cellStyle name="Total" xfId="99"/>
    <cellStyle name="Záhlaví 1" xfId="66"/>
    <cellStyle name="Záhlaví 2" xfId="67"/>
    <cellStyle name="zero" xfId="68"/>
    <cellStyle name="ДАТА" xfId="69"/>
    <cellStyle name="ДЕНЕЖНЫЙ_BOPENGC" xfId="70"/>
    <cellStyle name="ЗАГОЛОВОК1" xfId="71"/>
    <cellStyle name="ЗАГОЛОВОК2" xfId="72"/>
    <cellStyle name="ИТОГОВЫЙ" xfId="73"/>
    <cellStyle name="Обычный_BOPENGC" xfId="74"/>
    <cellStyle name="ПРОЦЕНТНЫЙ_BOPENGC" xfId="75"/>
    <cellStyle name="ТЕКСТ" xfId="76"/>
    <cellStyle name="ФИКСИРОВАННЫЙ" xfId="77"/>
    <cellStyle name="ФИНАНСОВЫЙ_BOPENGC" xfId="78"/>
  </cellStyles>
  <dxfs count="0"/>
  <tableStyles count="0" defaultTableStyle="TableStyleMedium2" defaultPivotStyle="PivotStyleLight16"/>
  <colors>
    <mruColors>
      <color rgb="FF2C9ADC"/>
      <color rgb="FFFF66FF"/>
      <color rgb="FFAAD3F2"/>
      <color rgb="FF9EF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4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Slovenia/SV%20MONITOR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AL/CZYWP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WIN/Temporary%20Internet%20Files/OLKE156/Money/Monetary%20Conditions/mcichart_core_inf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SVN/BOP/REER%20and%20competitiveness/Competitiven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lshoobridge/Local%20Settings/Temporary%20Internet%20Files/OLK10/Charts/Svk%20Charts%20Data%202005_curr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FIS/M-T%20fiscal%20June10%2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O2/MKD/REP/TABLES/red98/Mk-red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dtzanninis/My%20Local%20Documents/Slovenia/CZE%20--%20Main%20Fiscal%20Fil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5_MATERIALY\5_3_Strategicke_materialy\Program_stability\2022\Vstupy\Skutocnost_2021\Annex_1-EDP_notif_tables-Apr2022-lock_19_0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5_MATERIALY\5_3_Strategicke_materialy\Program_stability\2022\Vstupy\NPC\NPC_ESA_2010_GG_2022_2025_2022042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2_FISKAL\04_Konsolidacne_usilie_fis_impulz\01_Model\MASTER_FILE_marec_2022_P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ER/REERTOT99%20revis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/>
      <sheetData sheetId="2">
        <row r="10">
          <cell r="H10">
            <v>-5973.1440000000002</v>
          </cell>
        </row>
        <row r="11">
          <cell r="H11">
            <v>-6219.0279999999993</v>
          </cell>
        </row>
        <row r="13">
          <cell r="H13">
            <v>-23.961000000000013</v>
          </cell>
        </row>
        <row r="14">
          <cell r="H14">
            <v>269.84500000000003</v>
          </cell>
        </row>
        <row r="35">
          <cell r="H35">
            <v>97122.509000000005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_GG_2022_2025"/>
      <sheetName val="RVS_2023_2025"/>
      <sheetName val="NPC_2023_2025"/>
      <sheetName val="OS_2022"/>
      <sheetName val="NPC_2023_2025_bez EU"/>
    </sheetNames>
    <sheetDataSet>
      <sheetData sheetId="0">
        <row r="45">
          <cell r="P45">
            <v>2380.0830000000001</v>
          </cell>
        </row>
        <row r="94">
          <cell r="E94">
            <v>106490.326</v>
          </cell>
        </row>
      </sheetData>
      <sheetData sheetId="1">
        <row r="654">
          <cell r="F654">
            <v>-3864412</v>
          </cell>
        </row>
        <row r="655">
          <cell r="F655">
            <v>-4148355</v>
          </cell>
        </row>
        <row r="656">
          <cell r="F656">
            <v>207125</v>
          </cell>
        </row>
        <row r="657">
          <cell r="F657">
            <v>76818</v>
          </cell>
        </row>
        <row r="720">
          <cell r="F720">
            <v>-4189541</v>
          </cell>
        </row>
        <row r="721">
          <cell r="F721">
            <v>134571</v>
          </cell>
        </row>
        <row r="722">
          <cell r="F722">
            <v>86170</v>
          </cell>
        </row>
        <row r="785">
          <cell r="F785">
            <v>-4818923</v>
          </cell>
        </row>
        <row r="786">
          <cell r="F786">
            <v>286890</v>
          </cell>
        </row>
        <row r="787">
          <cell r="F787">
            <v>98026</v>
          </cell>
        </row>
      </sheetData>
      <sheetData sheetId="2"/>
      <sheetData sheetId="3">
        <row r="261">
          <cell r="F261">
            <v>-5399533</v>
          </cell>
        </row>
        <row r="262">
          <cell r="F262">
            <v>-5313489</v>
          </cell>
        </row>
        <row r="263">
          <cell r="F263">
            <v>-101044</v>
          </cell>
        </row>
        <row r="264">
          <cell r="F264">
            <v>15000</v>
          </cell>
        </row>
      </sheetData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_pouzitia"/>
      <sheetName val="EB_kumulativne odchylky_AVG"/>
      <sheetName val="EB_kumulativne odchylky_SUM"/>
      <sheetName val="Rast_real_prijmov_JS"/>
      <sheetName val="Rast_pot_prijmov"/>
      <sheetName val="EB_EK"/>
      <sheetName val="Rozp. proces - Harmonogram"/>
      <sheetName val="EB_Kalkulacka"/>
      <sheetName val="SS_EK"/>
      <sheetName val="Fiscal_stance"/>
      <sheetName val="Makro"/>
      <sheetName val="MMF+OS"/>
      <sheetName val="Inputy EB_EK_FK"/>
      <sheetName val="EB(EK)_Calculation"/>
      <sheetName val="Výdavky financované z EU"/>
      <sheetName val="SS_FK"/>
      <sheetName val="Strukturalne saldo_EK_vs_MFSR"/>
      <sheetName val="One-off"/>
      <sheetName val="Cyklicka Zlo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R4">
            <v>2021</v>
          </cell>
        </row>
        <row r="6">
          <cell r="R6">
            <v>39512.244000000006</v>
          </cell>
          <cell r="S6">
            <v>42810.103000000003</v>
          </cell>
          <cell r="T6">
            <v>48086.631000000001</v>
          </cell>
          <cell r="U6">
            <v>47504.335299999999</v>
          </cell>
          <cell r="V6">
            <v>48885.7713</v>
          </cell>
        </row>
        <row r="9">
          <cell r="R9">
            <v>12000.329</v>
          </cell>
          <cell r="S9">
            <v>12660.802099999999</v>
          </cell>
          <cell r="T9">
            <v>13685.29305</v>
          </cell>
          <cell r="U9">
            <v>13938.051399999998</v>
          </cell>
          <cell r="V9">
            <v>14247.253349999999</v>
          </cell>
        </row>
        <row r="18">
          <cell r="R18">
            <v>7172.3980000000001</v>
          </cell>
          <cell r="S18">
            <v>7962.9408999999996</v>
          </cell>
          <cell r="T18">
            <v>8848.5719500000014</v>
          </cell>
          <cell r="U18">
            <v>9147.3196000000007</v>
          </cell>
          <cell r="V18">
            <v>9432.5336499999994</v>
          </cell>
        </row>
        <row r="28">
          <cell r="R28">
            <v>15620.171</v>
          </cell>
          <cell r="S28">
            <v>16297.655000000001</v>
          </cell>
          <cell r="T28">
            <v>17557.72</v>
          </cell>
          <cell r="U28">
            <v>18330.894</v>
          </cell>
          <cell r="V28">
            <v>19069.708999999999</v>
          </cell>
        </row>
        <row r="37">
          <cell r="R37">
            <v>702.721</v>
          </cell>
          <cell r="S37">
            <v>433.75699999999995</v>
          </cell>
          <cell r="T37">
            <v>485.54200000000003</v>
          </cell>
          <cell r="U37">
            <v>487.88500000000005</v>
          </cell>
          <cell r="V37">
            <v>505.66900000000004</v>
          </cell>
        </row>
        <row r="45">
          <cell r="R45">
            <v>45485.388000000006</v>
          </cell>
          <cell r="S45">
            <v>48209.635999999999</v>
          </cell>
          <cell r="T45">
            <v>51951.042999999998</v>
          </cell>
          <cell r="U45">
            <v>51473.134999999995</v>
          </cell>
          <cell r="V45">
            <v>53319.777999999998</v>
          </cell>
        </row>
        <row r="48">
          <cell r="R48">
            <v>11243.311</v>
          </cell>
          <cell r="S48">
            <v>11081.272000000001</v>
          </cell>
          <cell r="T48">
            <v>11459.275</v>
          </cell>
          <cell r="U48">
            <v>11772.561</v>
          </cell>
          <cell r="V48">
            <v>11938.385</v>
          </cell>
        </row>
        <row r="51">
          <cell r="R51">
            <v>5814.1440000000002</v>
          </cell>
          <cell r="S51">
            <v>7467.7929999999997</v>
          </cell>
          <cell r="T51">
            <v>9260.2669999999998</v>
          </cell>
          <cell r="U51">
            <v>7833.2569999999996</v>
          </cell>
          <cell r="V51">
            <v>8250.0319999999992</v>
          </cell>
        </row>
        <row r="55">
          <cell r="R55">
            <v>1369.1690000000001</v>
          </cell>
          <cell r="S55">
            <v>1224.4650000000001</v>
          </cell>
          <cell r="T55">
            <v>933.36999999999989</v>
          </cell>
          <cell r="U55">
            <v>807.35100000000011</v>
          </cell>
          <cell r="V55">
            <v>887.71</v>
          </cell>
        </row>
        <row r="62">
          <cell r="R62">
            <v>1082.5650000000001</v>
          </cell>
          <cell r="S62">
            <v>903.96100000000001</v>
          </cell>
          <cell r="T62">
            <v>962.40599999999995</v>
          </cell>
          <cell r="U62">
            <v>1133.095</v>
          </cell>
          <cell r="V62">
            <v>1303.1120000000001</v>
          </cell>
        </row>
        <row r="64">
          <cell r="R64">
            <v>18375.954000000002</v>
          </cell>
          <cell r="S64">
            <v>19034.192999999999</v>
          </cell>
          <cell r="T64">
            <v>20045.671999999999</v>
          </cell>
          <cell r="U64">
            <v>21343.359</v>
          </cell>
          <cell r="V64">
            <v>22091.252</v>
          </cell>
        </row>
        <row r="69">
          <cell r="R69">
            <v>289.83999999999997</v>
          </cell>
          <cell r="S69">
            <v>286.78200000000004</v>
          </cell>
          <cell r="T69">
            <v>283.05500000000001</v>
          </cell>
          <cell r="U69">
            <v>295.39500000000004</v>
          </cell>
          <cell r="V69">
            <v>303.55400000000003</v>
          </cell>
        </row>
        <row r="80">
          <cell r="R80">
            <v>3404.8879999999999</v>
          </cell>
        </row>
        <row r="81">
          <cell r="R81">
            <v>3977.7779999999998</v>
          </cell>
          <cell r="S81">
            <v>2561.0380000000005</v>
          </cell>
          <cell r="T81">
            <v>3326.8560000000002</v>
          </cell>
          <cell r="U81">
            <v>2876.4179999999997</v>
          </cell>
          <cell r="V81">
            <v>2931.5680000000002</v>
          </cell>
        </row>
        <row r="87">
          <cell r="R87">
            <v>3064.056</v>
          </cell>
          <cell r="S87">
            <v>5010.7829999999994</v>
          </cell>
          <cell r="T87">
            <v>5358.2579999999998</v>
          </cell>
          <cell r="U87">
            <v>5118.5740000000005</v>
          </cell>
          <cell r="V87">
            <v>5300.0280000000002</v>
          </cell>
        </row>
        <row r="90">
          <cell r="R90">
            <v>291.81</v>
          </cell>
          <cell r="S90">
            <v>704.03100000000018</v>
          </cell>
          <cell r="T90">
            <v>402.04300000000001</v>
          </cell>
          <cell r="U90">
            <v>249.50700000000001</v>
          </cell>
          <cell r="V90">
            <v>272.649</v>
          </cell>
        </row>
        <row r="92">
          <cell r="R92"/>
          <cell r="S92"/>
          <cell r="T92">
            <v>1037.3758138610192</v>
          </cell>
          <cell r="U92">
            <v>1114.3061163944062</v>
          </cell>
          <cell r="V92">
            <v>1849.609146132444</v>
          </cell>
        </row>
        <row r="93">
          <cell r="R93">
            <v>-6.1501129465261242</v>
          </cell>
          <cell r="S93">
            <v>-5.0704446304681676</v>
          </cell>
          <cell r="T93">
            <v>-2.3982502455538834</v>
          </cell>
          <cell r="U93">
            <v>-2.3237522477959609</v>
          </cell>
          <cell r="V93">
            <v>-2.0243031145845842</v>
          </cell>
        </row>
        <row r="94">
          <cell r="R94">
            <v>97122.509000000005</v>
          </cell>
          <cell r="S94">
            <v>106490.32567192125</v>
          </cell>
          <cell r="T94">
            <v>117879.11588375818</v>
          </cell>
          <cell r="U94">
            <v>122839.841739283</v>
          </cell>
          <cell r="V94">
            <v>127668.5065219548</v>
          </cell>
        </row>
      </sheetData>
      <sheetData sheetId="12"/>
      <sheetData sheetId="13"/>
      <sheetData sheetId="14">
        <row r="3">
          <cell r="O3">
            <v>2022</v>
          </cell>
        </row>
        <row r="5">
          <cell r="N5">
            <v>1053.453</v>
          </cell>
          <cell r="O5">
            <v>2234.5420000000004</v>
          </cell>
          <cell r="P5">
            <v>4254.2669999999998</v>
          </cell>
          <cell r="Q5">
            <v>2354.6240000000003</v>
          </cell>
          <cell r="R5">
            <v>2384.3950000000004</v>
          </cell>
        </row>
        <row r="6">
          <cell r="N6">
            <v>563.798</v>
          </cell>
          <cell r="O6">
            <v>1326.1880000000001</v>
          </cell>
          <cell r="P6">
            <v>1707.519</v>
          </cell>
          <cell r="Q6">
            <v>1436.4690000000001</v>
          </cell>
          <cell r="R6">
            <v>1194.932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showGridLines="0" tabSelected="1" workbookViewId="0">
      <selection activeCell="C16" sqref="C16"/>
    </sheetView>
  </sheetViews>
  <sheetFormatPr defaultColWidth="9.140625" defaultRowHeight="16.5" x14ac:dyDescent="0.3"/>
  <cols>
    <col min="1" max="1" width="33.7109375" style="28" customWidth="1"/>
    <col min="2" max="16384" width="9.140625" style="28"/>
  </cols>
  <sheetData>
    <row r="1" spans="1:10" x14ac:dyDescent="0.3">
      <c r="A1" s="230"/>
    </row>
    <row r="2" spans="1:10" x14ac:dyDescent="0.3">
      <c r="A2" s="230"/>
    </row>
    <row r="3" spans="1:10" ht="17.25" thickBot="1" x14ac:dyDescent="0.35">
      <c r="A3" s="378" t="s">
        <v>317</v>
      </c>
      <c r="B3" s="378"/>
      <c r="C3" s="378"/>
      <c r="D3" s="378"/>
      <c r="E3" s="378"/>
      <c r="F3" s="378"/>
      <c r="G3" s="378"/>
      <c r="H3" s="300"/>
    </row>
    <row r="4" spans="1:10" x14ac:dyDescent="0.3">
      <c r="A4" s="379"/>
      <c r="B4" s="381" t="s">
        <v>5</v>
      </c>
      <c r="C4" s="89">
        <v>2021</v>
      </c>
      <c r="D4" s="89">
        <v>2021</v>
      </c>
      <c r="E4" s="89">
        <v>2022</v>
      </c>
      <c r="F4" s="89">
        <v>2023</v>
      </c>
      <c r="G4" s="89">
        <v>2024</v>
      </c>
      <c r="H4" s="89">
        <v>2025</v>
      </c>
    </row>
    <row r="5" spans="1:10" ht="17.25" thickBot="1" x14ac:dyDescent="0.35">
      <c r="A5" s="380"/>
      <c r="B5" s="382"/>
      <c r="C5" s="145" t="s">
        <v>104</v>
      </c>
      <c r="D5" s="146" t="s">
        <v>318</v>
      </c>
      <c r="E5" s="146" t="s">
        <v>318</v>
      </c>
      <c r="F5" s="146" t="s">
        <v>318</v>
      </c>
      <c r="G5" s="146" t="s">
        <v>318</v>
      </c>
      <c r="H5" s="351" t="s">
        <v>318</v>
      </c>
    </row>
    <row r="6" spans="1:10" x14ac:dyDescent="0.3">
      <c r="A6" s="179" t="s">
        <v>105</v>
      </c>
      <c r="B6" s="215" t="s">
        <v>106</v>
      </c>
      <c r="C6" s="71">
        <v>87.995005999999989</v>
      </c>
      <c r="D6" s="71">
        <v>3.0204717509561663</v>
      </c>
      <c r="E6" s="71">
        <v>2.1065447400314019</v>
      </c>
      <c r="F6" s="71">
        <v>5.2892109647526997</v>
      </c>
      <c r="G6" s="71">
        <v>1.7791581386961131</v>
      </c>
      <c r="H6" s="71">
        <v>1.7891578855982582</v>
      </c>
      <c r="J6" s="71"/>
    </row>
    <row r="7" spans="1:10" x14ac:dyDescent="0.3">
      <c r="A7" s="179" t="s">
        <v>107</v>
      </c>
      <c r="B7" s="215" t="s">
        <v>106</v>
      </c>
      <c r="C7" s="71">
        <v>97.122508999999994</v>
      </c>
      <c r="D7" s="71">
        <v>5.4770817917039194</v>
      </c>
      <c r="E7" s="71">
        <v>9.645361068587377</v>
      </c>
      <c r="F7" s="71">
        <v>10.694671220110518</v>
      </c>
      <c r="G7" s="71">
        <v>4.2083161366909483</v>
      </c>
      <c r="H7" s="71">
        <v>3.9308621000344601</v>
      </c>
      <c r="I7" s="149"/>
      <c r="J7" s="149"/>
    </row>
    <row r="8" spans="1:10" x14ac:dyDescent="0.3">
      <c r="A8" s="384" t="s">
        <v>319</v>
      </c>
      <c r="B8" s="384"/>
      <c r="C8" s="384"/>
      <c r="D8" s="384"/>
      <c r="E8" s="384"/>
      <c r="F8" s="384"/>
      <c r="G8" s="384"/>
      <c r="H8" s="384"/>
    </row>
    <row r="9" spans="1:10" x14ac:dyDescent="0.3">
      <c r="A9" s="88" t="s">
        <v>320</v>
      </c>
      <c r="B9" s="216" t="s">
        <v>65</v>
      </c>
      <c r="C9" s="71">
        <v>50.003335</v>
      </c>
      <c r="D9" s="71">
        <v>1.1741181493250652</v>
      </c>
      <c r="E9" s="71">
        <v>1.3871961341073824</v>
      </c>
      <c r="F9" s="71">
        <v>2.3244267738047331</v>
      </c>
      <c r="G9" s="71">
        <v>2.8222822457023566</v>
      </c>
      <c r="H9" s="71">
        <v>2.0590407797598465</v>
      </c>
    </row>
    <row r="10" spans="1:10" x14ac:dyDescent="0.3">
      <c r="A10" s="88" t="s">
        <v>438</v>
      </c>
      <c r="B10" s="216" t="s">
        <v>65</v>
      </c>
      <c r="C10" s="71">
        <v>16.443171999999997</v>
      </c>
      <c r="D10" s="71">
        <v>1.9052923451476245</v>
      </c>
      <c r="E10" s="71">
        <v>-3.9121302433803962</v>
      </c>
      <c r="F10" s="71">
        <v>0.20562596392308397</v>
      </c>
      <c r="G10" s="71">
        <v>-0.66262528421053846</v>
      </c>
      <c r="H10" s="71">
        <v>-0.51002295749867921</v>
      </c>
    </row>
    <row r="11" spans="1:10" x14ac:dyDescent="0.3">
      <c r="A11" s="88" t="s">
        <v>321</v>
      </c>
      <c r="B11" s="216" t="s">
        <v>311</v>
      </c>
      <c r="C11" s="71">
        <v>17.291539</v>
      </c>
      <c r="D11" s="71">
        <v>0.55323782265614962</v>
      </c>
      <c r="E11" s="71">
        <v>15.155791123823503</v>
      </c>
      <c r="F11" s="71">
        <v>15.14524188106623</v>
      </c>
      <c r="G11" s="71">
        <v>-2.500361997013667</v>
      </c>
      <c r="H11" s="71">
        <v>-0.62585145710528645</v>
      </c>
    </row>
    <row r="12" spans="1:10" ht="27" x14ac:dyDescent="0.3">
      <c r="A12" s="88" t="s">
        <v>322</v>
      </c>
      <c r="B12" s="216" t="s">
        <v>323</v>
      </c>
      <c r="C12" s="67">
        <v>2.2329499999999993</v>
      </c>
      <c r="D12" s="67">
        <v>2.5375871898912075</v>
      </c>
      <c r="E12" s="67">
        <v>1.7690602644534192</v>
      </c>
      <c r="F12" s="67">
        <v>1.6460023459334914</v>
      </c>
      <c r="G12" s="67">
        <v>1.680716336355851</v>
      </c>
      <c r="H12" s="67">
        <v>1.634686390922456</v>
      </c>
    </row>
    <row r="13" spans="1:10" x14ac:dyDescent="0.3">
      <c r="A13" s="88" t="s">
        <v>324</v>
      </c>
      <c r="B13" s="216" t="s">
        <v>325</v>
      </c>
      <c r="C13" s="71">
        <v>86.536991000000015</v>
      </c>
      <c r="D13" s="71">
        <v>10.231150301922076</v>
      </c>
      <c r="E13" s="71">
        <v>1.4507841167400448</v>
      </c>
      <c r="F13" s="71">
        <v>8.9642146395731981</v>
      </c>
      <c r="G13" s="71">
        <v>4.6990381281112326</v>
      </c>
      <c r="H13" s="71">
        <v>3.1286299132257778</v>
      </c>
      <c r="I13" s="27"/>
    </row>
    <row r="14" spans="1:10" x14ac:dyDescent="0.3">
      <c r="A14" s="88" t="s">
        <v>326</v>
      </c>
      <c r="B14" s="216" t="s">
        <v>327</v>
      </c>
      <c r="C14" s="71">
        <v>84.519501000000005</v>
      </c>
      <c r="D14" s="71">
        <v>11.246251652431848</v>
      </c>
      <c r="E14" s="71">
        <v>1.8169046881505224</v>
      </c>
      <c r="F14" s="71">
        <v>8.3715263480613764</v>
      </c>
      <c r="G14" s="71">
        <v>3.916308113874778</v>
      </c>
      <c r="H14" s="71">
        <v>2.3448382032411841</v>
      </c>
      <c r="I14" s="27"/>
    </row>
    <row r="15" spans="1:10" x14ac:dyDescent="0.3">
      <c r="A15" s="384" t="s">
        <v>328</v>
      </c>
      <c r="B15" s="384"/>
      <c r="C15" s="384"/>
      <c r="D15" s="384"/>
      <c r="E15" s="384"/>
      <c r="F15" s="384"/>
      <c r="G15" s="384"/>
      <c r="H15" s="384"/>
    </row>
    <row r="16" spans="1:10" x14ac:dyDescent="0.3">
      <c r="A16" s="217" t="s">
        <v>441</v>
      </c>
      <c r="B16" s="218"/>
      <c r="C16" s="296">
        <v>85.972988999999998</v>
      </c>
      <c r="D16" s="297">
        <v>3.8297270921800406</v>
      </c>
      <c r="E16" s="297">
        <v>2.2994707232828362</v>
      </c>
      <c r="F16" s="297">
        <v>4.6681406712627691</v>
      </c>
      <c r="G16" s="297">
        <v>0.89528117006634489</v>
      </c>
      <c r="H16" s="297">
        <v>0.89522073092583176</v>
      </c>
    </row>
    <row r="17" spans="1:8" x14ac:dyDescent="0.3">
      <c r="A17" s="179" t="s">
        <v>442</v>
      </c>
      <c r="B17" s="215" t="s">
        <v>323</v>
      </c>
      <c r="C17" s="298">
        <v>2.2329499999999993</v>
      </c>
      <c r="D17" s="298">
        <v>2.6760055965769416</v>
      </c>
      <c r="E17" s="298">
        <v>-0.73126087948895901</v>
      </c>
      <c r="F17" s="298">
        <v>-3.599738195872728E-2</v>
      </c>
      <c r="G17" s="298">
        <v>6.4616591909029977E-2</v>
      </c>
      <c r="H17" s="298">
        <v>-1.6782824965404421E-2</v>
      </c>
    </row>
    <row r="18" spans="1:8" ht="17.25" thickBot="1" x14ac:dyDescent="0.35">
      <c r="A18" s="219" t="s">
        <v>443</v>
      </c>
      <c r="B18" s="145" t="s">
        <v>329</v>
      </c>
      <c r="C18" s="299">
        <v>2.0174900000000018</v>
      </c>
      <c r="D18" s="300">
        <v>-0.5998812762169754</v>
      </c>
      <c r="E18" s="300">
        <v>-0.31839745034810435</v>
      </c>
      <c r="F18" s="300">
        <v>0.74099656532654268</v>
      </c>
      <c r="G18" s="300">
        <v>0.89099582907244579</v>
      </c>
      <c r="H18" s="300">
        <v>0.89437430583953326</v>
      </c>
    </row>
    <row r="19" spans="1:8" x14ac:dyDescent="0.3">
      <c r="A19" s="385"/>
      <c r="B19" s="385"/>
      <c r="C19" s="385"/>
      <c r="D19" s="385"/>
      <c r="E19" s="385"/>
      <c r="G19" s="383" t="s">
        <v>330</v>
      </c>
      <c r="H19" s="383"/>
    </row>
    <row r="22" spans="1:8" ht="17.25" thickBot="1" x14ac:dyDescent="0.35">
      <c r="A22" s="378" t="s">
        <v>331</v>
      </c>
      <c r="B22" s="378"/>
      <c r="C22" s="378"/>
      <c r="D22" s="378"/>
      <c r="E22" s="378"/>
      <c r="F22" s="378"/>
      <c r="G22" s="378"/>
      <c r="H22" s="300"/>
    </row>
    <row r="23" spans="1:8" x14ac:dyDescent="0.3">
      <c r="A23" s="379"/>
      <c r="B23" s="381" t="s">
        <v>162</v>
      </c>
      <c r="C23" s="89">
        <f t="shared" ref="C23:G23" si="0">C4</f>
        <v>2021</v>
      </c>
      <c r="D23" s="89">
        <f t="shared" si="0"/>
        <v>2021</v>
      </c>
      <c r="E23" s="89">
        <f t="shared" si="0"/>
        <v>2022</v>
      </c>
      <c r="F23" s="89">
        <f t="shared" si="0"/>
        <v>2023</v>
      </c>
      <c r="G23" s="89">
        <f t="shared" si="0"/>
        <v>2024</v>
      </c>
      <c r="H23" s="89">
        <f t="shared" ref="H23" si="1">H4</f>
        <v>2025</v>
      </c>
    </row>
    <row r="24" spans="1:8" ht="28.5" thickBot="1" x14ac:dyDescent="0.35">
      <c r="A24" s="380"/>
      <c r="B24" s="382"/>
      <c r="C24" s="145" t="s">
        <v>332</v>
      </c>
      <c r="D24" s="146" t="s">
        <v>191</v>
      </c>
      <c r="E24" s="146" t="s">
        <v>191</v>
      </c>
      <c r="F24" s="146" t="s">
        <v>191</v>
      </c>
      <c r="G24" s="146" t="s">
        <v>191</v>
      </c>
      <c r="H24" s="351" t="s">
        <v>191</v>
      </c>
    </row>
    <row r="25" spans="1:8" x14ac:dyDescent="0.3">
      <c r="A25" s="143" t="s">
        <v>333</v>
      </c>
      <c r="B25" s="148" t="s">
        <v>106</v>
      </c>
      <c r="C25" s="149">
        <f>C6</f>
        <v>87.995005999999989</v>
      </c>
      <c r="D25" s="149">
        <f t="shared" ref="D25:G26" si="2">D6</f>
        <v>3.0204717509561663</v>
      </c>
      <c r="E25" s="149">
        <f t="shared" si="2"/>
        <v>2.1065447400314019</v>
      </c>
      <c r="F25" s="149">
        <f t="shared" si="2"/>
        <v>5.2892109647526997</v>
      </c>
      <c r="G25" s="149">
        <f t="shared" si="2"/>
        <v>1.7791581386961131</v>
      </c>
      <c r="H25" s="149">
        <f t="shared" ref="H25" si="3">H6</f>
        <v>1.7891578855982582</v>
      </c>
    </row>
    <row r="26" spans="1:8" x14ac:dyDescent="0.3">
      <c r="A26" s="143" t="s">
        <v>334</v>
      </c>
      <c r="B26" s="148" t="s">
        <v>106</v>
      </c>
      <c r="C26" s="149">
        <f>C7</f>
        <v>97.122508999999994</v>
      </c>
      <c r="D26" s="149">
        <f t="shared" si="2"/>
        <v>5.4770817917039194</v>
      </c>
      <c r="E26" s="149">
        <f t="shared" si="2"/>
        <v>9.645361068587377</v>
      </c>
      <c r="F26" s="149">
        <f t="shared" si="2"/>
        <v>10.694671220110518</v>
      </c>
      <c r="G26" s="149">
        <f t="shared" si="2"/>
        <v>4.2083161366909483</v>
      </c>
      <c r="H26" s="149">
        <f t="shared" ref="H26" si="4">H7</f>
        <v>3.9308621000344601</v>
      </c>
    </row>
    <row r="27" spans="1:8" x14ac:dyDescent="0.3">
      <c r="A27" s="384" t="s">
        <v>335</v>
      </c>
      <c r="B27" s="384"/>
      <c r="C27" s="384"/>
      <c r="D27" s="384"/>
      <c r="E27" s="384"/>
      <c r="F27" s="384"/>
      <c r="G27" s="384"/>
      <c r="H27" s="384"/>
    </row>
    <row r="28" spans="1:8" x14ac:dyDescent="0.3">
      <c r="A28" s="143" t="s">
        <v>336</v>
      </c>
      <c r="B28" s="39" t="s">
        <v>65</v>
      </c>
      <c r="C28" s="149">
        <f>C9</f>
        <v>50.003335</v>
      </c>
      <c r="D28" s="149">
        <f t="shared" ref="C28:G33" si="5">D9</f>
        <v>1.1741181493250652</v>
      </c>
      <c r="E28" s="149">
        <f t="shared" si="5"/>
        <v>1.3871961341073824</v>
      </c>
      <c r="F28" s="149">
        <f t="shared" si="5"/>
        <v>2.3244267738047331</v>
      </c>
      <c r="G28" s="149">
        <f t="shared" si="5"/>
        <v>2.8222822457023566</v>
      </c>
      <c r="H28" s="149">
        <f t="shared" ref="H28" si="6">H9</f>
        <v>2.0590407797598465</v>
      </c>
    </row>
    <row r="29" spans="1:8" x14ac:dyDescent="0.3">
      <c r="A29" s="143" t="s">
        <v>337</v>
      </c>
      <c r="B29" s="39" t="s">
        <v>65</v>
      </c>
      <c r="C29" s="71">
        <f t="shared" si="5"/>
        <v>16.443171999999997</v>
      </c>
      <c r="D29" s="71">
        <f t="shared" si="5"/>
        <v>1.9052923451476245</v>
      </c>
      <c r="E29" s="71">
        <f t="shared" si="5"/>
        <v>-3.9121302433803962</v>
      </c>
      <c r="F29" s="71">
        <f t="shared" si="5"/>
        <v>0.20562596392308397</v>
      </c>
      <c r="G29" s="71">
        <f t="shared" si="5"/>
        <v>-0.66262528421053846</v>
      </c>
      <c r="H29" s="71">
        <f t="shared" ref="H29" si="7">H10</f>
        <v>-0.51002295749867921</v>
      </c>
    </row>
    <row r="30" spans="1:8" x14ac:dyDescent="0.3">
      <c r="A30" s="143" t="s">
        <v>338</v>
      </c>
      <c r="B30" s="39" t="s">
        <v>62</v>
      </c>
      <c r="C30" s="149">
        <f t="shared" si="5"/>
        <v>17.291539</v>
      </c>
      <c r="D30" s="149">
        <f t="shared" si="5"/>
        <v>0.55323782265614962</v>
      </c>
      <c r="E30" s="149">
        <f t="shared" si="5"/>
        <v>15.155791123823503</v>
      </c>
      <c r="F30" s="149">
        <f t="shared" si="5"/>
        <v>15.14524188106623</v>
      </c>
      <c r="G30" s="149">
        <f t="shared" si="5"/>
        <v>-2.500361997013667</v>
      </c>
      <c r="H30" s="149">
        <f t="shared" ref="H30" si="8">H11</f>
        <v>-0.62585145710528645</v>
      </c>
    </row>
    <row r="31" spans="1:8" ht="27" x14ac:dyDescent="0.3">
      <c r="A31" s="143" t="s">
        <v>339</v>
      </c>
      <c r="B31" s="39" t="s">
        <v>323</v>
      </c>
      <c r="C31" s="149">
        <f t="shared" ref="C31:C33" si="9">C12</f>
        <v>2.2329499999999993</v>
      </c>
      <c r="D31" s="149">
        <f t="shared" si="5"/>
        <v>2.5375871898912075</v>
      </c>
      <c r="E31" s="149">
        <f t="shared" si="5"/>
        <v>1.7690602644534192</v>
      </c>
      <c r="F31" s="149">
        <f t="shared" si="5"/>
        <v>1.6460023459334914</v>
      </c>
      <c r="G31" s="149">
        <f t="shared" si="5"/>
        <v>1.680716336355851</v>
      </c>
      <c r="H31" s="149">
        <f t="shared" ref="H31" si="10">H12</f>
        <v>1.634686390922456</v>
      </c>
    </row>
    <row r="32" spans="1:8" x14ac:dyDescent="0.3">
      <c r="A32" s="143" t="s">
        <v>340</v>
      </c>
      <c r="B32" s="39" t="s">
        <v>325</v>
      </c>
      <c r="C32" s="149">
        <f t="shared" si="9"/>
        <v>86.536991000000015</v>
      </c>
      <c r="D32" s="149">
        <f t="shared" si="5"/>
        <v>10.231150301922076</v>
      </c>
      <c r="E32" s="149">
        <f t="shared" si="5"/>
        <v>1.4507841167400448</v>
      </c>
      <c r="F32" s="149">
        <f t="shared" si="5"/>
        <v>8.9642146395731981</v>
      </c>
      <c r="G32" s="149">
        <f t="shared" si="5"/>
        <v>4.6990381281112326</v>
      </c>
      <c r="H32" s="149">
        <f t="shared" ref="H32" si="11">H13</f>
        <v>3.1286299132257778</v>
      </c>
    </row>
    <row r="33" spans="1:8" x14ac:dyDescent="0.3">
      <c r="A33" s="143" t="s">
        <v>341</v>
      </c>
      <c r="B33" s="39" t="s">
        <v>327</v>
      </c>
      <c r="C33" s="149">
        <f t="shared" si="9"/>
        <v>84.519501000000005</v>
      </c>
      <c r="D33" s="149">
        <f t="shared" si="5"/>
        <v>11.246251652431848</v>
      </c>
      <c r="E33" s="149">
        <f t="shared" si="5"/>
        <v>1.8169046881505224</v>
      </c>
      <c r="F33" s="149">
        <f t="shared" si="5"/>
        <v>8.3715263480613764</v>
      </c>
      <c r="G33" s="149">
        <f t="shared" si="5"/>
        <v>3.916308113874778</v>
      </c>
      <c r="H33" s="149">
        <f t="shared" ref="H33" si="12">H14</f>
        <v>2.3448382032411841</v>
      </c>
    </row>
    <row r="34" spans="1:8" x14ac:dyDescent="0.3">
      <c r="A34" s="384" t="s">
        <v>342</v>
      </c>
      <c r="B34" s="384"/>
      <c r="C34" s="384"/>
      <c r="D34" s="384"/>
      <c r="E34" s="384"/>
      <c r="F34" s="384"/>
      <c r="G34" s="384"/>
      <c r="H34" s="384"/>
    </row>
    <row r="35" spans="1:8" x14ac:dyDescent="0.3">
      <c r="A35" s="1" t="s">
        <v>343</v>
      </c>
      <c r="B35" s="150"/>
      <c r="C35" s="151">
        <f t="shared" ref="C35:C37" si="13">C16</f>
        <v>85.972988999999998</v>
      </c>
      <c r="D35" s="151">
        <f t="shared" ref="D35:G37" si="14">D16</f>
        <v>3.8297270921800406</v>
      </c>
      <c r="E35" s="151">
        <f t="shared" si="14"/>
        <v>2.2994707232828362</v>
      </c>
      <c r="F35" s="151">
        <f t="shared" si="14"/>
        <v>4.6681406712627691</v>
      </c>
      <c r="G35" s="151">
        <f t="shared" si="14"/>
        <v>0.89528117006634489</v>
      </c>
      <c r="H35" s="151">
        <f t="shared" ref="H35" si="15">H16</f>
        <v>0.89522073092583176</v>
      </c>
    </row>
    <row r="36" spans="1:8" ht="27" x14ac:dyDescent="0.3">
      <c r="A36" s="143" t="s">
        <v>344</v>
      </c>
      <c r="B36" s="148" t="s">
        <v>323</v>
      </c>
      <c r="C36" s="151">
        <f t="shared" si="13"/>
        <v>2.2329499999999993</v>
      </c>
      <c r="D36" s="151">
        <f t="shared" si="14"/>
        <v>2.6760055965769416</v>
      </c>
      <c r="E36" s="151">
        <f t="shared" si="14"/>
        <v>-0.73126087948895901</v>
      </c>
      <c r="F36" s="151">
        <f t="shared" si="14"/>
        <v>-3.599738195872728E-2</v>
      </c>
      <c r="G36" s="151">
        <f t="shared" si="14"/>
        <v>6.4616591909029977E-2</v>
      </c>
      <c r="H36" s="151">
        <f t="shared" ref="H36" si="16">H17</f>
        <v>-1.6782824965404421E-2</v>
      </c>
    </row>
    <row r="37" spans="1:8" ht="17.25" thickBot="1" x14ac:dyDescent="0.35">
      <c r="A37" s="154" t="s">
        <v>345</v>
      </c>
      <c r="B37" s="153" t="s">
        <v>329</v>
      </c>
      <c r="C37" s="155">
        <f t="shared" si="13"/>
        <v>2.0174900000000018</v>
      </c>
      <c r="D37" s="155">
        <f t="shared" si="14"/>
        <v>-0.5998812762169754</v>
      </c>
      <c r="E37" s="155">
        <f t="shared" si="14"/>
        <v>-0.31839745034810435</v>
      </c>
      <c r="F37" s="151">
        <f t="shared" si="14"/>
        <v>0.74099656532654268</v>
      </c>
      <c r="G37" s="151">
        <f t="shared" si="14"/>
        <v>0.89099582907244579</v>
      </c>
      <c r="H37" s="151">
        <f t="shared" ref="H37" si="17">H18</f>
        <v>0.89437430583953326</v>
      </c>
    </row>
    <row r="38" spans="1:8" x14ac:dyDescent="0.3">
      <c r="A38" s="385"/>
      <c r="B38" s="385"/>
      <c r="C38" s="385"/>
      <c r="D38" s="385"/>
      <c r="E38" s="385"/>
      <c r="F38" s="352"/>
      <c r="G38" s="352" t="s">
        <v>346</v>
      </c>
      <c r="H38" s="352"/>
    </row>
  </sheetData>
  <mergeCells count="13">
    <mergeCell ref="A27:H27"/>
    <mergeCell ref="A38:E38"/>
    <mergeCell ref="A22:G22"/>
    <mergeCell ref="A23:A24"/>
    <mergeCell ref="B23:B24"/>
    <mergeCell ref="A34:H34"/>
    <mergeCell ref="A3:G3"/>
    <mergeCell ref="A4:A5"/>
    <mergeCell ref="B4:B5"/>
    <mergeCell ref="G19:H19"/>
    <mergeCell ref="A8:H8"/>
    <mergeCell ref="A15:H15"/>
    <mergeCell ref="A19:E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92D050"/>
  </sheetPr>
  <dimension ref="A1:O45"/>
  <sheetViews>
    <sheetView showGridLines="0" workbookViewId="0">
      <selection activeCell="C17" sqref="C17:G21"/>
    </sheetView>
  </sheetViews>
  <sheetFormatPr defaultRowHeight="16.5" x14ac:dyDescent="0.3"/>
  <cols>
    <col min="1" max="1" width="35.85546875" customWidth="1"/>
    <col min="9" max="9" width="10.42578125" bestFit="1" customWidth="1"/>
  </cols>
  <sheetData>
    <row r="1" spans="1:15" s="28" customFormat="1" x14ac:dyDescent="0.3">
      <c r="A1" s="230"/>
    </row>
    <row r="2" spans="1:15" s="28" customFormat="1" x14ac:dyDescent="0.3">
      <c r="A2" s="230"/>
    </row>
    <row r="3" spans="1:15" ht="17.25" thickBot="1" x14ac:dyDescent="0.35">
      <c r="A3" s="407" t="s">
        <v>242</v>
      </c>
      <c r="B3" s="407"/>
      <c r="C3" s="407"/>
      <c r="D3" s="407"/>
      <c r="E3" s="407"/>
      <c r="F3" s="407"/>
      <c r="G3" s="407"/>
    </row>
    <row r="4" spans="1:15" x14ac:dyDescent="0.3">
      <c r="A4" s="114" t="s">
        <v>241</v>
      </c>
      <c r="B4" s="114" t="s">
        <v>5</v>
      </c>
      <c r="C4" s="115">
        <v>2021</v>
      </c>
      <c r="D4" s="115">
        <v>2022</v>
      </c>
      <c r="E4" s="115">
        <v>2023</v>
      </c>
      <c r="F4" s="115">
        <v>2024</v>
      </c>
      <c r="G4" s="115">
        <v>2025</v>
      </c>
    </row>
    <row r="5" spans="1:15" x14ac:dyDescent="0.3">
      <c r="A5" s="269" t="s">
        <v>89</v>
      </c>
      <c r="B5" s="269"/>
      <c r="C5" s="74">
        <v>3.0204717509561663</v>
      </c>
      <c r="D5" s="74">
        <v>2.1065447400314019</v>
      </c>
      <c r="E5" s="74">
        <v>5.2892109647526997</v>
      </c>
      <c r="F5" s="74">
        <v>1.7791581386961131</v>
      </c>
      <c r="G5" s="74">
        <v>1.7891578855982582</v>
      </c>
    </row>
    <row r="6" spans="1:15" x14ac:dyDescent="0.3">
      <c r="A6" s="226" t="s">
        <v>460</v>
      </c>
      <c r="B6" s="225" t="s">
        <v>309</v>
      </c>
      <c r="C6" s="74">
        <f>'[46]MMF+OS'!R93</f>
        <v>-6.1501129465261242</v>
      </c>
      <c r="D6" s="74">
        <f>'[46]MMF+OS'!S93</f>
        <v>-5.0704446304681676</v>
      </c>
      <c r="E6" s="74">
        <f>'[46]MMF+OS'!T93</f>
        <v>-2.3982502455538834</v>
      </c>
      <c r="F6" s="74">
        <f>'[46]MMF+OS'!U93</f>
        <v>-2.3237522477959609</v>
      </c>
      <c r="G6" s="74">
        <f>'[46]MMF+OS'!V93</f>
        <v>-2.0243031145845842</v>
      </c>
      <c r="H6" s="244"/>
      <c r="I6" s="244"/>
      <c r="J6" s="20"/>
      <c r="K6" s="20"/>
      <c r="L6" s="20"/>
      <c r="M6" s="20"/>
      <c r="N6" s="20"/>
      <c r="O6" s="244"/>
    </row>
    <row r="7" spans="1:15" x14ac:dyDescent="0.3">
      <c r="A7" s="226" t="s">
        <v>90</v>
      </c>
      <c r="B7" s="225" t="s">
        <v>69</v>
      </c>
      <c r="C7" s="227">
        <f>'[46]MMF+OS'!R62/'[46]MMF+OS'!R94*100</f>
        <v>1.1146386261499897</v>
      </c>
      <c r="D7" s="227">
        <f>'[46]MMF+OS'!S62/'[46]MMF+OS'!S94*100</f>
        <v>0.84886678136843297</v>
      </c>
      <c r="E7" s="227">
        <f>'[46]MMF+OS'!T62/'[46]MMF+OS'!T94*100</f>
        <v>0.81643469480127306</v>
      </c>
      <c r="F7" s="227">
        <f>'[46]MMF+OS'!U62/'[46]MMF+OS'!U94*100</f>
        <v>0.92241652541762198</v>
      </c>
      <c r="G7" s="227">
        <f>'[46]MMF+OS'!V62/'[46]MMF+OS'!V94*100</f>
        <v>1.0206996506032655</v>
      </c>
      <c r="I7" s="28"/>
      <c r="J7" s="28"/>
      <c r="K7" s="28"/>
      <c r="L7" s="28"/>
    </row>
    <row r="8" spans="1:15" x14ac:dyDescent="0.3">
      <c r="A8" s="226" t="s">
        <v>91</v>
      </c>
      <c r="B8" s="267" t="s">
        <v>92</v>
      </c>
      <c r="C8" s="227">
        <v>-3.4945289660306833</v>
      </c>
      <c r="D8" s="227">
        <v>-0.97096369967021812</v>
      </c>
      <c r="E8" s="227">
        <v>0</v>
      </c>
      <c r="F8" s="227">
        <v>0</v>
      </c>
      <c r="G8" s="227">
        <v>0</v>
      </c>
    </row>
    <row r="9" spans="1:15" s="28" customFormat="1" ht="14.25" customHeight="1" x14ac:dyDescent="0.3">
      <c r="A9" s="268" t="s">
        <v>433</v>
      </c>
      <c r="B9" s="267"/>
      <c r="C9" s="227"/>
      <c r="D9" s="227"/>
      <c r="E9" s="227"/>
      <c r="F9" s="227"/>
      <c r="G9" s="227"/>
    </row>
    <row r="10" spans="1:15" s="44" customFormat="1" ht="15" customHeight="1" x14ac:dyDescent="0.3">
      <c r="A10" s="268" t="s">
        <v>434</v>
      </c>
      <c r="B10" s="267"/>
      <c r="C10" s="227">
        <v>0.10612827477431595</v>
      </c>
      <c r="D10" s="227">
        <v>-1.4353661617592776E-3</v>
      </c>
      <c r="E10" s="227">
        <v>0</v>
      </c>
      <c r="F10" s="227">
        <v>0</v>
      </c>
      <c r="G10" s="227">
        <v>0</v>
      </c>
    </row>
    <row r="11" spans="1:15" s="44" customFormat="1" x14ac:dyDescent="0.3">
      <c r="A11" s="268" t="s">
        <v>435</v>
      </c>
      <c r="B11" s="267"/>
      <c r="C11" s="227">
        <v>-3.3883830248568292</v>
      </c>
      <c r="D11" s="227">
        <v>-0.97239906583197744</v>
      </c>
      <c r="E11" s="227">
        <v>0</v>
      </c>
      <c r="F11" s="227">
        <v>0</v>
      </c>
      <c r="G11" s="227">
        <v>0</v>
      </c>
      <c r="I11" s="245"/>
    </row>
    <row r="12" spans="1:15" x14ac:dyDescent="0.3">
      <c r="A12" s="226" t="s">
        <v>93</v>
      </c>
      <c r="B12" s="226"/>
      <c r="C12" s="227">
        <v>1.3413845555988901</v>
      </c>
      <c r="D12" s="227">
        <v>1.4128404804746975</v>
      </c>
      <c r="E12" s="227">
        <v>2.7587436745771576</v>
      </c>
      <c r="F12" s="227">
        <v>2.8940191467675236</v>
      </c>
      <c r="G12" s="227">
        <v>2.3253115107275457</v>
      </c>
      <c r="I12" s="28"/>
    </row>
    <row r="13" spans="1:15" x14ac:dyDescent="0.3">
      <c r="A13" s="242" t="s">
        <v>94</v>
      </c>
      <c r="B13" s="226"/>
      <c r="C13" s="227"/>
      <c r="D13" s="227"/>
      <c r="E13" s="227"/>
      <c r="F13" s="227"/>
      <c r="G13" s="227"/>
      <c r="I13" s="28"/>
    </row>
    <row r="14" spans="1:15" x14ac:dyDescent="0.3">
      <c r="A14" s="243" t="s">
        <v>95</v>
      </c>
      <c r="B14" s="226"/>
      <c r="C14" s="227">
        <v>-0.16540748001756767</v>
      </c>
      <c r="D14" s="227">
        <v>-5.6749220932311779E-2</v>
      </c>
      <c r="E14" s="227">
        <v>-7.6467436812074754E-2</v>
      </c>
      <c r="F14" s="227">
        <v>-0.1573397525634681</v>
      </c>
      <c r="G14" s="227">
        <v>-0.21871673296582009</v>
      </c>
      <c r="I14" s="28"/>
    </row>
    <row r="15" spans="1:15" x14ac:dyDescent="0.3">
      <c r="A15" s="243" t="s">
        <v>96</v>
      </c>
      <c r="B15" s="226"/>
      <c r="C15" s="227">
        <v>0.48079266840118084</v>
      </c>
      <c r="D15" s="227">
        <v>0.66449827868802747</v>
      </c>
      <c r="E15" s="227">
        <v>1.0752579743426904</v>
      </c>
      <c r="F15" s="227">
        <v>1.2666834719427653</v>
      </c>
      <c r="G15" s="227">
        <v>1.0959060691187117</v>
      </c>
      <c r="I15" s="28"/>
    </row>
    <row r="16" spans="1:15" x14ac:dyDescent="0.3">
      <c r="A16" s="243" t="s">
        <v>97</v>
      </c>
      <c r="B16" s="226"/>
      <c r="C16" s="227">
        <v>1.0246571544957783</v>
      </c>
      <c r="D16" s="227">
        <v>0.80234621633330505</v>
      </c>
      <c r="E16" s="227">
        <v>1.747925734825051</v>
      </c>
      <c r="F16" s="227">
        <v>1.7735013207301309</v>
      </c>
      <c r="G16" s="227">
        <v>1.4429214995045792</v>
      </c>
      <c r="I16" s="28"/>
    </row>
    <row r="17" spans="1:9" x14ac:dyDescent="0.3">
      <c r="A17" s="226" t="s">
        <v>98</v>
      </c>
      <c r="B17" s="226"/>
      <c r="C17" s="72">
        <v>-1.5538016662310694</v>
      </c>
      <c r="D17" s="72">
        <v>-0.88039042168113202</v>
      </c>
      <c r="E17" s="72">
        <v>1.5604620146547399</v>
      </c>
      <c r="F17" s="72">
        <v>0.46005015397749816</v>
      </c>
      <c r="G17" s="72">
        <v>-6.6330066864328519E-2</v>
      </c>
      <c r="I17" s="28"/>
    </row>
    <row r="18" spans="1:9" x14ac:dyDescent="0.3">
      <c r="A18" s="226" t="s">
        <v>99</v>
      </c>
      <c r="B18" s="226"/>
      <c r="C18" s="72">
        <v>-0.59199843483403747</v>
      </c>
      <c r="D18" s="72">
        <v>-0.33542875066051131</v>
      </c>
      <c r="E18" s="72">
        <v>0.59453602758345592</v>
      </c>
      <c r="F18" s="72">
        <v>0.17527910866542679</v>
      </c>
      <c r="G18" s="72">
        <v>-2.5271755475309167E-2</v>
      </c>
    </row>
    <row r="19" spans="1:9" x14ac:dyDescent="0.3">
      <c r="A19" s="226" t="s">
        <v>100</v>
      </c>
      <c r="B19" s="226"/>
      <c r="C19" s="72">
        <f>C6-C18</f>
        <v>-5.5581145116920867</v>
      </c>
      <c r="D19" s="72">
        <f t="shared" ref="D19:G19" si="0">D6-D18</f>
        <v>-4.7350158798076567</v>
      </c>
      <c r="E19" s="72">
        <f t="shared" si="0"/>
        <v>-2.9927862731373391</v>
      </c>
      <c r="F19" s="72">
        <f t="shared" si="0"/>
        <v>-2.4990313564613875</v>
      </c>
      <c r="G19" s="72">
        <f t="shared" si="0"/>
        <v>-1.999031359109275</v>
      </c>
    </row>
    <row r="20" spans="1:9" x14ac:dyDescent="0.3">
      <c r="A20" s="226" t="s">
        <v>101</v>
      </c>
      <c r="B20" s="226"/>
      <c r="C20" s="72">
        <f>C19+C7</f>
        <v>-4.4434758855420968</v>
      </c>
      <c r="D20" s="72">
        <f t="shared" ref="D20:G20" si="1">D19+D7</f>
        <v>-3.8861490984392235</v>
      </c>
      <c r="E20" s="72">
        <f t="shared" si="1"/>
        <v>-2.1763515783360661</v>
      </c>
      <c r="F20" s="72">
        <f t="shared" si="1"/>
        <v>-1.5766148310437655</v>
      </c>
      <c r="G20" s="72">
        <f t="shared" si="1"/>
        <v>-0.97833170850600948</v>
      </c>
    </row>
    <row r="21" spans="1:9" x14ac:dyDescent="0.3">
      <c r="A21" s="270" t="s">
        <v>102</v>
      </c>
      <c r="B21" s="270"/>
      <c r="C21" s="75">
        <f>C19-C8</f>
        <v>-2.0635855456614034</v>
      </c>
      <c r="D21" s="75">
        <f t="shared" ref="D21:G21" si="2">D19-D8</f>
        <v>-3.7640521801374387</v>
      </c>
      <c r="E21" s="75">
        <f t="shared" si="2"/>
        <v>-2.9927862731373391</v>
      </c>
      <c r="F21" s="75">
        <f t="shared" si="2"/>
        <v>-2.4990313564613875</v>
      </c>
      <c r="G21" s="75">
        <f t="shared" si="2"/>
        <v>-1.999031359109275</v>
      </c>
    </row>
    <row r="22" spans="1:9" x14ac:dyDescent="0.3">
      <c r="A22" s="414" t="s">
        <v>103</v>
      </c>
      <c r="B22" s="414"/>
      <c r="C22" s="415"/>
      <c r="D22" s="415"/>
      <c r="E22" s="415"/>
      <c r="F22" s="416" t="s">
        <v>289</v>
      </c>
      <c r="G22" s="416"/>
    </row>
    <row r="23" spans="1:9" s="28" customFormat="1" x14ac:dyDescent="0.3">
      <c r="A23" s="70"/>
    </row>
    <row r="24" spans="1:9" x14ac:dyDescent="0.3">
      <c r="A24" s="28"/>
      <c r="B24" s="28"/>
      <c r="C24" s="28"/>
      <c r="D24" s="28"/>
      <c r="E24" s="28"/>
      <c r="F24" s="28"/>
      <c r="G24" s="28"/>
    </row>
    <row r="25" spans="1:9" ht="17.25" thickBot="1" x14ac:dyDescent="0.35">
      <c r="A25" s="407" t="s">
        <v>243</v>
      </c>
      <c r="B25" s="407"/>
      <c r="C25" s="407"/>
      <c r="D25" s="407"/>
      <c r="E25" s="407"/>
      <c r="F25" s="407"/>
      <c r="G25" s="407"/>
    </row>
    <row r="26" spans="1:9" x14ac:dyDescent="0.3">
      <c r="A26" s="114" t="s">
        <v>244</v>
      </c>
      <c r="B26" s="114" t="s">
        <v>162</v>
      </c>
      <c r="C26" s="115">
        <f t="shared" ref="C26:G35" si="3">C4</f>
        <v>2021</v>
      </c>
      <c r="D26" s="115">
        <f t="shared" si="3"/>
        <v>2022</v>
      </c>
      <c r="E26" s="115">
        <f t="shared" si="3"/>
        <v>2023</v>
      </c>
      <c r="F26" s="115">
        <f t="shared" si="3"/>
        <v>2024</v>
      </c>
      <c r="G26" s="115">
        <f t="shared" si="3"/>
        <v>2025</v>
      </c>
    </row>
    <row r="27" spans="1:9" x14ac:dyDescent="0.3">
      <c r="A27" s="32" t="s">
        <v>177</v>
      </c>
      <c r="B27" s="32"/>
      <c r="C27" s="74">
        <f t="shared" si="3"/>
        <v>3.0204717509561663</v>
      </c>
      <c r="D27" s="74">
        <f t="shared" si="3"/>
        <v>2.1065447400314019</v>
      </c>
      <c r="E27" s="74">
        <f t="shared" si="3"/>
        <v>5.2892109647526997</v>
      </c>
      <c r="F27" s="74">
        <f t="shared" si="3"/>
        <v>1.7791581386961131</v>
      </c>
      <c r="G27" s="74">
        <f t="shared" si="3"/>
        <v>1.7891578855982582</v>
      </c>
    </row>
    <row r="28" spans="1:9" x14ac:dyDescent="0.3">
      <c r="A28" s="33" t="s">
        <v>423</v>
      </c>
      <c r="B28" s="34" t="s">
        <v>309</v>
      </c>
      <c r="C28" s="74">
        <f t="shared" si="3"/>
        <v>-6.1501129465261242</v>
      </c>
      <c r="D28" s="74">
        <f t="shared" si="3"/>
        <v>-5.0704446304681676</v>
      </c>
      <c r="E28" s="74">
        <f t="shared" si="3"/>
        <v>-2.3982502455538834</v>
      </c>
      <c r="F28" s="74">
        <f t="shared" si="3"/>
        <v>-2.3237522477959609</v>
      </c>
      <c r="G28" s="74">
        <f t="shared" si="3"/>
        <v>-2.0243031145845842</v>
      </c>
    </row>
    <row r="29" spans="1:9" x14ac:dyDescent="0.3">
      <c r="A29" s="33" t="s">
        <v>178</v>
      </c>
      <c r="B29" s="34" t="s">
        <v>69</v>
      </c>
      <c r="C29" s="74">
        <f t="shared" si="3"/>
        <v>1.1146386261499897</v>
      </c>
      <c r="D29" s="74">
        <f t="shared" si="3"/>
        <v>0.84886678136843297</v>
      </c>
      <c r="E29" s="74">
        <f t="shared" si="3"/>
        <v>0.81643469480127306</v>
      </c>
      <c r="F29" s="74">
        <f t="shared" si="3"/>
        <v>0.92241652541762198</v>
      </c>
      <c r="G29" s="74">
        <f t="shared" si="3"/>
        <v>1.0206996506032655</v>
      </c>
    </row>
    <row r="30" spans="1:9" x14ac:dyDescent="0.3">
      <c r="A30" s="33" t="s">
        <v>179</v>
      </c>
      <c r="B30" s="56" t="s">
        <v>92</v>
      </c>
      <c r="C30" s="74">
        <f t="shared" si="3"/>
        <v>-3.4945289660306833</v>
      </c>
      <c r="D30" s="74">
        <f t="shared" si="3"/>
        <v>-0.97096369967021812</v>
      </c>
      <c r="E30" s="74">
        <f t="shared" si="3"/>
        <v>0</v>
      </c>
      <c r="F30" s="74">
        <f t="shared" si="3"/>
        <v>0</v>
      </c>
      <c r="G30" s="74">
        <f t="shared" si="3"/>
        <v>0</v>
      </c>
    </row>
    <row r="31" spans="1:9" s="28" customFormat="1" x14ac:dyDescent="0.3">
      <c r="A31" s="241" t="s">
        <v>432</v>
      </c>
      <c r="B31" s="56"/>
      <c r="C31" s="74">
        <f t="shared" si="3"/>
        <v>0</v>
      </c>
      <c r="D31" s="74">
        <f t="shared" si="3"/>
        <v>0</v>
      </c>
      <c r="E31" s="74">
        <f t="shared" si="3"/>
        <v>0</v>
      </c>
      <c r="F31" s="74">
        <f t="shared" si="3"/>
        <v>0</v>
      </c>
      <c r="G31" s="74">
        <f t="shared" si="3"/>
        <v>0</v>
      </c>
    </row>
    <row r="32" spans="1:9" s="28" customFormat="1" x14ac:dyDescent="0.3">
      <c r="A32" s="241" t="s">
        <v>431</v>
      </c>
      <c r="B32" s="56"/>
      <c r="C32" s="74">
        <f t="shared" si="3"/>
        <v>0.10612827477431595</v>
      </c>
      <c r="D32" s="74">
        <f t="shared" si="3"/>
        <v>-1.4353661617592776E-3</v>
      </c>
      <c r="E32" s="74">
        <f t="shared" si="3"/>
        <v>0</v>
      </c>
      <c r="F32" s="74">
        <f t="shared" si="3"/>
        <v>0</v>
      </c>
      <c r="G32" s="74">
        <f t="shared" si="3"/>
        <v>0</v>
      </c>
    </row>
    <row r="33" spans="1:7" s="28" customFormat="1" x14ac:dyDescent="0.3">
      <c r="A33" s="241" t="s">
        <v>430</v>
      </c>
      <c r="B33" s="56"/>
      <c r="C33" s="74">
        <f t="shared" si="3"/>
        <v>-3.3883830248568292</v>
      </c>
      <c r="D33" s="74">
        <f t="shared" si="3"/>
        <v>-0.97239906583197744</v>
      </c>
      <c r="E33" s="74">
        <f t="shared" si="3"/>
        <v>0</v>
      </c>
      <c r="F33" s="74">
        <f t="shared" si="3"/>
        <v>0</v>
      </c>
      <c r="G33" s="74">
        <f t="shared" si="3"/>
        <v>0</v>
      </c>
    </row>
    <row r="34" spans="1:7" x14ac:dyDescent="0.3">
      <c r="A34" s="33" t="s">
        <v>180</v>
      </c>
      <c r="B34" s="33"/>
      <c r="C34" s="74">
        <f t="shared" si="3"/>
        <v>1.3413845555988901</v>
      </c>
      <c r="D34" s="74">
        <f t="shared" si="3"/>
        <v>1.4128404804746975</v>
      </c>
      <c r="E34" s="74">
        <f t="shared" si="3"/>
        <v>2.7587436745771576</v>
      </c>
      <c r="F34" s="74">
        <f t="shared" si="3"/>
        <v>2.8940191467675236</v>
      </c>
      <c r="G34" s="74">
        <f t="shared" si="3"/>
        <v>2.3253115107275457</v>
      </c>
    </row>
    <row r="35" spans="1:7" x14ac:dyDescent="0.3">
      <c r="A35" s="36" t="s">
        <v>181</v>
      </c>
      <c r="B35" s="33"/>
      <c r="C35" s="74">
        <f t="shared" si="3"/>
        <v>0</v>
      </c>
      <c r="D35" s="74">
        <f t="shared" si="3"/>
        <v>0</v>
      </c>
      <c r="E35" s="74">
        <f t="shared" si="3"/>
        <v>0</v>
      </c>
      <c r="F35" s="74">
        <f t="shared" si="3"/>
        <v>0</v>
      </c>
      <c r="G35" s="74">
        <f t="shared" si="3"/>
        <v>0</v>
      </c>
    </row>
    <row r="36" spans="1:7" x14ac:dyDescent="0.3">
      <c r="A36" s="37" t="s">
        <v>182</v>
      </c>
      <c r="B36" s="33"/>
      <c r="C36" s="74">
        <f t="shared" ref="C36:G43" si="4">C14</f>
        <v>-0.16540748001756767</v>
      </c>
      <c r="D36" s="74">
        <f t="shared" si="4"/>
        <v>-5.6749220932311779E-2</v>
      </c>
      <c r="E36" s="74">
        <f t="shared" si="4"/>
        <v>-7.6467436812074754E-2</v>
      </c>
      <c r="F36" s="74">
        <f t="shared" si="4"/>
        <v>-0.1573397525634681</v>
      </c>
      <c r="G36" s="74">
        <f t="shared" si="4"/>
        <v>-0.21871673296582009</v>
      </c>
    </row>
    <row r="37" spans="1:7" x14ac:dyDescent="0.3">
      <c r="A37" s="37" t="s">
        <v>183</v>
      </c>
      <c r="B37" s="33"/>
      <c r="C37" s="74">
        <f t="shared" si="4"/>
        <v>0.48079266840118084</v>
      </c>
      <c r="D37" s="74">
        <f t="shared" si="4"/>
        <v>0.66449827868802747</v>
      </c>
      <c r="E37" s="74">
        <f t="shared" si="4"/>
        <v>1.0752579743426904</v>
      </c>
      <c r="F37" s="74">
        <f t="shared" si="4"/>
        <v>1.2666834719427653</v>
      </c>
      <c r="G37" s="74">
        <f t="shared" si="4"/>
        <v>1.0959060691187117</v>
      </c>
    </row>
    <row r="38" spans="1:7" x14ac:dyDescent="0.3">
      <c r="A38" s="37" t="s">
        <v>184</v>
      </c>
      <c r="B38" s="33"/>
      <c r="C38" s="74">
        <f t="shared" si="4"/>
        <v>1.0246571544957783</v>
      </c>
      <c r="D38" s="74">
        <f t="shared" si="4"/>
        <v>0.80234621633330505</v>
      </c>
      <c r="E38" s="74">
        <f t="shared" si="4"/>
        <v>1.747925734825051</v>
      </c>
      <c r="F38" s="74">
        <f t="shared" si="4"/>
        <v>1.7735013207301309</v>
      </c>
      <c r="G38" s="74">
        <f t="shared" si="4"/>
        <v>1.4429214995045792</v>
      </c>
    </row>
    <row r="39" spans="1:7" x14ac:dyDescent="0.3">
      <c r="A39" s="33" t="s">
        <v>185</v>
      </c>
      <c r="B39" s="33"/>
      <c r="C39" s="74">
        <f t="shared" si="4"/>
        <v>-1.5538016662310694</v>
      </c>
      <c r="D39" s="74">
        <f t="shared" si="4"/>
        <v>-0.88039042168113202</v>
      </c>
      <c r="E39" s="74">
        <f t="shared" si="4"/>
        <v>1.5604620146547399</v>
      </c>
      <c r="F39" s="74">
        <f t="shared" si="4"/>
        <v>0.46005015397749816</v>
      </c>
      <c r="G39" s="74">
        <f t="shared" si="4"/>
        <v>-6.6330066864328519E-2</v>
      </c>
    </row>
    <row r="40" spans="1:7" x14ac:dyDescent="0.3">
      <c r="A40" s="33" t="s">
        <v>186</v>
      </c>
      <c r="B40" s="33"/>
      <c r="C40" s="74">
        <f t="shared" si="4"/>
        <v>-0.59199843483403747</v>
      </c>
      <c r="D40" s="74">
        <f t="shared" si="4"/>
        <v>-0.33542875066051131</v>
      </c>
      <c r="E40" s="74">
        <f t="shared" si="4"/>
        <v>0.59453602758345592</v>
      </c>
      <c r="F40" s="74">
        <f t="shared" si="4"/>
        <v>0.17527910866542679</v>
      </c>
      <c r="G40" s="74">
        <f t="shared" si="4"/>
        <v>-2.5271755475309167E-2</v>
      </c>
    </row>
    <row r="41" spans="1:7" x14ac:dyDescent="0.3">
      <c r="A41" s="33" t="s">
        <v>187</v>
      </c>
      <c r="B41" s="33"/>
      <c r="C41" s="74">
        <f t="shared" si="4"/>
        <v>-5.5581145116920867</v>
      </c>
      <c r="D41" s="74">
        <f t="shared" si="4"/>
        <v>-4.7350158798076567</v>
      </c>
      <c r="E41" s="74">
        <f t="shared" si="4"/>
        <v>-2.9927862731373391</v>
      </c>
      <c r="F41" s="74">
        <f t="shared" si="4"/>
        <v>-2.4990313564613875</v>
      </c>
      <c r="G41" s="74">
        <f t="shared" si="4"/>
        <v>-1.999031359109275</v>
      </c>
    </row>
    <row r="42" spans="1:7" x14ac:dyDescent="0.3">
      <c r="A42" s="33" t="s">
        <v>188</v>
      </c>
      <c r="B42" s="33"/>
      <c r="C42" s="74">
        <f t="shared" si="4"/>
        <v>-4.4434758855420968</v>
      </c>
      <c r="D42" s="74">
        <f t="shared" si="4"/>
        <v>-3.8861490984392235</v>
      </c>
      <c r="E42" s="74">
        <f t="shared" si="4"/>
        <v>-2.1763515783360661</v>
      </c>
      <c r="F42" s="74">
        <f t="shared" si="4"/>
        <v>-1.5766148310437655</v>
      </c>
      <c r="G42" s="74">
        <f t="shared" si="4"/>
        <v>-0.97833170850600948</v>
      </c>
    </row>
    <row r="43" spans="1:7" x14ac:dyDescent="0.3">
      <c r="A43" s="38" t="s">
        <v>189</v>
      </c>
      <c r="B43" s="38"/>
      <c r="C43" s="75">
        <f t="shared" si="4"/>
        <v>-2.0635855456614034</v>
      </c>
      <c r="D43" s="75">
        <f t="shared" si="4"/>
        <v>-3.7640521801374387</v>
      </c>
      <c r="E43" s="75">
        <f t="shared" si="4"/>
        <v>-2.9927862731373391</v>
      </c>
      <c r="F43" s="75">
        <f t="shared" si="4"/>
        <v>-2.4990313564613875</v>
      </c>
      <c r="G43" s="75">
        <f t="shared" si="4"/>
        <v>-1.999031359109275</v>
      </c>
    </row>
    <row r="44" spans="1:7" x14ac:dyDescent="0.3">
      <c r="A44" s="417" t="s">
        <v>190</v>
      </c>
      <c r="B44" s="417"/>
      <c r="C44" s="418"/>
      <c r="D44" s="418"/>
      <c r="E44" s="418"/>
      <c r="F44" s="419" t="s">
        <v>298</v>
      </c>
      <c r="G44" s="419"/>
    </row>
    <row r="45" spans="1:7" x14ac:dyDescent="0.3">
      <c r="A45" s="226"/>
    </row>
  </sheetData>
  <mergeCells count="8">
    <mergeCell ref="A22:E22"/>
    <mergeCell ref="F22:G22"/>
    <mergeCell ref="A44:E44"/>
    <mergeCell ref="F44:G44"/>
    <mergeCell ref="A3:D3"/>
    <mergeCell ref="E3:G3"/>
    <mergeCell ref="A25:D25"/>
    <mergeCell ref="E25:G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92D050"/>
  </sheetPr>
  <dimension ref="A1:G36"/>
  <sheetViews>
    <sheetView showGridLines="0" workbookViewId="0">
      <selection activeCell="C14" sqref="C14:G16"/>
    </sheetView>
  </sheetViews>
  <sheetFormatPr defaultRowHeight="16.5" x14ac:dyDescent="0.3"/>
  <cols>
    <col min="1" max="1" width="32.140625" bestFit="1" customWidth="1"/>
    <col min="3" max="6" width="10" bestFit="1" customWidth="1"/>
    <col min="7" max="7" width="10" style="28" bestFit="1" customWidth="1"/>
  </cols>
  <sheetData>
    <row r="1" spans="1:7" s="28" customFormat="1" x14ac:dyDescent="0.3">
      <c r="A1" s="44"/>
    </row>
    <row r="2" spans="1:7" s="28" customFormat="1" x14ac:dyDescent="0.3">
      <c r="A2" s="230"/>
    </row>
    <row r="3" spans="1:7" ht="17.25" thickBot="1" x14ac:dyDescent="0.35">
      <c r="A3" s="407" t="s">
        <v>251</v>
      </c>
      <c r="B3" s="407"/>
      <c r="C3" s="407"/>
      <c r="D3" s="407"/>
      <c r="E3" s="407"/>
      <c r="F3" s="407"/>
      <c r="G3" s="87"/>
    </row>
    <row r="4" spans="1:7" x14ac:dyDescent="0.3">
      <c r="A4" s="121"/>
      <c r="B4" s="121" t="s">
        <v>245</v>
      </c>
      <c r="C4" s="295">
        <v>2021</v>
      </c>
      <c r="D4" s="295">
        <v>2022</v>
      </c>
      <c r="E4" s="353">
        <v>2023</v>
      </c>
      <c r="F4" s="353">
        <v>2024</v>
      </c>
      <c r="G4" s="353">
        <v>2025</v>
      </c>
    </row>
    <row r="5" spans="1:7" x14ac:dyDescent="0.3">
      <c r="A5" s="123" t="s">
        <v>246</v>
      </c>
      <c r="B5" s="124"/>
      <c r="C5" s="228"/>
      <c r="D5" s="228"/>
      <c r="E5" s="229"/>
      <c r="F5" s="229"/>
      <c r="G5" s="229"/>
    </row>
    <row r="6" spans="1:7" x14ac:dyDescent="0.3">
      <c r="A6" s="118" t="s">
        <v>247</v>
      </c>
      <c r="B6" s="119"/>
      <c r="C6" s="355">
        <v>3.3</v>
      </c>
      <c r="D6" s="355">
        <v>6.3</v>
      </c>
      <c r="E6" s="355">
        <v>2.8</v>
      </c>
      <c r="F6" s="355">
        <v>0.3</v>
      </c>
      <c r="G6" s="72" t="s">
        <v>3</v>
      </c>
    </row>
    <row r="7" spans="1:7" x14ac:dyDescent="0.3">
      <c r="A7" s="118" t="s">
        <v>248</v>
      </c>
      <c r="B7" s="116"/>
      <c r="C7" s="2">
        <v>3</v>
      </c>
      <c r="D7" s="2">
        <v>2.1</v>
      </c>
      <c r="E7" s="2">
        <v>5.3</v>
      </c>
      <c r="F7" s="2">
        <v>1.8</v>
      </c>
      <c r="G7" s="2">
        <v>1.8</v>
      </c>
    </row>
    <row r="8" spans="1:7" x14ac:dyDescent="0.3">
      <c r="A8" s="120" t="s">
        <v>192</v>
      </c>
      <c r="B8" s="113"/>
      <c r="C8" s="2">
        <v>-0.3</v>
      </c>
      <c r="D8" s="2">
        <v>-4.2</v>
      </c>
      <c r="E8" s="2">
        <v>2.5</v>
      </c>
      <c r="F8" s="2">
        <v>1.5</v>
      </c>
      <c r="G8" s="2" t="s">
        <v>3</v>
      </c>
    </row>
    <row r="9" spans="1:7" x14ac:dyDescent="0.3">
      <c r="A9" s="271" t="s">
        <v>249</v>
      </c>
      <c r="B9" s="272" t="s">
        <v>21</v>
      </c>
      <c r="C9" s="316"/>
      <c r="D9" s="316"/>
      <c r="E9" s="317"/>
      <c r="F9" s="317"/>
      <c r="G9" s="317"/>
    </row>
    <row r="10" spans="1:7" x14ac:dyDescent="0.3">
      <c r="A10" s="273" t="s">
        <v>247</v>
      </c>
      <c r="B10" s="248"/>
      <c r="C10" s="73">
        <v>-9.9</v>
      </c>
      <c r="D10" s="73">
        <v>-5.0999999999999996</v>
      </c>
      <c r="E10" s="73">
        <v>-4.0999999999999996</v>
      </c>
      <c r="F10" s="73">
        <v>-3.8</v>
      </c>
      <c r="G10" s="72" t="s">
        <v>3</v>
      </c>
    </row>
    <row r="11" spans="1:7" x14ac:dyDescent="0.3">
      <c r="A11" s="273" t="s">
        <v>248</v>
      </c>
      <c r="B11" s="248"/>
      <c r="C11" s="73">
        <v>-6.2</v>
      </c>
      <c r="D11" s="73">
        <v>-5.0999999999999996</v>
      </c>
      <c r="E11" s="73">
        <v>-2.4</v>
      </c>
      <c r="F11" s="73">
        <v>-2.2999999999999998</v>
      </c>
      <c r="G11" s="73">
        <v>-2</v>
      </c>
    </row>
    <row r="12" spans="1:7" x14ac:dyDescent="0.3">
      <c r="A12" s="274" t="s">
        <v>192</v>
      </c>
      <c r="B12" s="107"/>
      <c r="C12" s="74">
        <f>C11-C10</f>
        <v>3.7</v>
      </c>
      <c r="D12" s="74">
        <f t="shared" ref="D12:F12" si="0">D11-D10</f>
        <v>0</v>
      </c>
      <c r="E12" s="74">
        <f t="shared" si="0"/>
        <v>1.6999999999999997</v>
      </c>
      <c r="F12" s="74">
        <f t="shared" si="0"/>
        <v>1.5</v>
      </c>
      <c r="G12" s="72" t="s">
        <v>3</v>
      </c>
    </row>
    <row r="13" spans="1:7" x14ac:dyDescent="0.3">
      <c r="A13" s="275" t="s">
        <v>250</v>
      </c>
      <c r="B13" s="272"/>
      <c r="C13" s="316"/>
      <c r="D13" s="316"/>
      <c r="E13" s="318"/>
      <c r="F13" s="318"/>
      <c r="G13" s="318"/>
    </row>
    <row r="14" spans="1:7" x14ac:dyDescent="0.3">
      <c r="A14" s="273" t="s">
        <v>247</v>
      </c>
      <c r="B14" s="276"/>
      <c r="C14" s="277">
        <v>64.099999999999994</v>
      </c>
      <c r="D14" s="277">
        <v>65.5</v>
      </c>
      <c r="E14" s="277">
        <v>64.599999999999994</v>
      </c>
      <c r="F14" s="277">
        <v>65.8</v>
      </c>
      <c r="G14" s="72" t="s">
        <v>3</v>
      </c>
    </row>
    <row r="15" spans="1:7" x14ac:dyDescent="0.3">
      <c r="A15" s="273" t="s">
        <v>248</v>
      </c>
      <c r="B15" s="276"/>
      <c r="C15" s="277">
        <v>63.074366211029421</v>
      </c>
      <c r="D15" s="277">
        <v>61.597419227432063</v>
      </c>
      <c r="E15" s="277">
        <v>58.019477974885667</v>
      </c>
      <c r="F15" s="277">
        <v>58.167417455327389</v>
      </c>
      <c r="G15" s="277">
        <v>57.279923815567514</v>
      </c>
    </row>
    <row r="16" spans="1:7" x14ac:dyDescent="0.3">
      <c r="A16" s="274" t="s">
        <v>192</v>
      </c>
      <c r="B16" s="107"/>
      <c r="C16" s="75">
        <v>-1.0256337889705733</v>
      </c>
      <c r="D16" s="75">
        <v>-3.9025807725679371</v>
      </c>
      <c r="E16" s="75">
        <v>-6.5805220251143268</v>
      </c>
      <c r="F16" s="75">
        <v>-7.6325825446726085</v>
      </c>
      <c r="G16" s="72" t="s">
        <v>3</v>
      </c>
    </row>
    <row r="17" spans="1:7" x14ac:dyDescent="0.3">
      <c r="A17" s="117" t="s">
        <v>556</v>
      </c>
      <c r="B17" s="24"/>
      <c r="C17" s="1"/>
      <c r="D17" s="1"/>
      <c r="E17" s="421" t="s">
        <v>289</v>
      </c>
      <c r="F17" s="421"/>
      <c r="G17" s="421"/>
    </row>
    <row r="18" spans="1:7" x14ac:dyDescent="0.3">
      <c r="A18" s="70"/>
    </row>
    <row r="21" spans="1:7" ht="17.25" thickBot="1" x14ac:dyDescent="0.35">
      <c r="A21" s="407" t="s">
        <v>291</v>
      </c>
      <c r="B21" s="407"/>
      <c r="C21" s="407"/>
      <c r="D21" s="407"/>
      <c r="E21" s="407"/>
      <c r="F21" s="407"/>
      <c r="G21" s="205"/>
    </row>
    <row r="22" spans="1:7" x14ac:dyDescent="0.3">
      <c r="A22" s="121"/>
      <c r="B22" s="121" t="s">
        <v>162</v>
      </c>
      <c r="C22" s="122">
        <f>C4</f>
        <v>2021</v>
      </c>
      <c r="D22" s="122">
        <f>D4</f>
        <v>2022</v>
      </c>
      <c r="E22" s="122">
        <f>E4</f>
        <v>2023</v>
      </c>
      <c r="F22" s="122">
        <f>F4</f>
        <v>2024</v>
      </c>
      <c r="G22" s="122">
        <f>G4</f>
        <v>2025</v>
      </c>
    </row>
    <row r="23" spans="1:7" x14ac:dyDescent="0.3">
      <c r="A23" s="131" t="s">
        <v>292</v>
      </c>
      <c r="B23" s="132"/>
      <c r="C23" s="132"/>
      <c r="D23" s="132"/>
      <c r="E23" s="132"/>
      <c r="F23" s="133"/>
      <c r="G23" s="133"/>
    </row>
    <row r="24" spans="1:7" x14ac:dyDescent="0.3">
      <c r="A24" s="128" t="s">
        <v>293</v>
      </c>
      <c r="B24" s="125"/>
      <c r="C24" s="72">
        <f t="shared" ref="C24:G26" si="1">C6</f>
        <v>3.3</v>
      </c>
      <c r="D24" s="72">
        <f t="shared" si="1"/>
        <v>6.3</v>
      </c>
      <c r="E24" s="72">
        <f t="shared" si="1"/>
        <v>2.8</v>
      </c>
      <c r="F24" s="72">
        <f t="shared" si="1"/>
        <v>0.3</v>
      </c>
      <c r="G24" s="72" t="str">
        <f t="shared" si="1"/>
        <v>-</v>
      </c>
    </row>
    <row r="25" spans="1:7" x14ac:dyDescent="0.3">
      <c r="A25" s="128" t="s">
        <v>294</v>
      </c>
      <c r="B25" s="126"/>
      <c r="C25" s="73">
        <f t="shared" si="1"/>
        <v>3</v>
      </c>
      <c r="D25" s="73">
        <f t="shared" si="1"/>
        <v>2.1</v>
      </c>
      <c r="E25" s="73">
        <f t="shared" si="1"/>
        <v>5.3</v>
      </c>
      <c r="F25" s="73">
        <f t="shared" si="1"/>
        <v>1.8</v>
      </c>
      <c r="G25" s="73">
        <f t="shared" si="1"/>
        <v>1.8</v>
      </c>
    </row>
    <row r="26" spans="1:7" x14ac:dyDescent="0.3">
      <c r="A26" s="129" t="s">
        <v>295</v>
      </c>
      <c r="B26" s="130"/>
      <c r="C26" s="75">
        <f t="shared" si="1"/>
        <v>-0.3</v>
      </c>
      <c r="D26" s="75">
        <f t="shared" si="1"/>
        <v>-4.2</v>
      </c>
      <c r="E26" s="75">
        <f t="shared" si="1"/>
        <v>2.5</v>
      </c>
      <c r="F26" s="75">
        <f t="shared" si="1"/>
        <v>1.5</v>
      </c>
      <c r="G26" s="75" t="str">
        <f t="shared" si="1"/>
        <v>-</v>
      </c>
    </row>
    <row r="27" spans="1:7" x14ac:dyDescent="0.3">
      <c r="A27" s="23" t="s">
        <v>296</v>
      </c>
      <c r="B27" s="125" t="s">
        <v>21</v>
      </c>
      <c r="C27" s="319"/>
      <c r="D27" s="319"/>
      <c r="E27" s="319"/>
      <c r="F27" s="320"/>
      <c r="G27" s="320"/>
    </row>
    <row r="28" spans="1:7" x14ac:dyDescent="0.3">
      <c r="A28" s="128" t="s">
        <v>293</v>
      </c>
      <c r="B28" s="125"/>
      <c r="C28" s="76">
        <f t="shared" ref="C28:G30" si="2">C10</f>
        <v>-9.9</v>
      </c>
      <c r="D28" s="76">
        <f t="shared" si="2"/>
        <v>-5.0999999999999996</v>
      </c>
      <c r="E28" s="76">
        <f t="shared" si="2"/>
        <v>-4.0999999999999996</v>
      </c>
      <c r="F28" s="76">
        <f t="shared" si="2"/>
        <v>-3.8</v>
      </c>
      <c r="G28" s="76" t="str">
        <f t="shared" si="2"/>
        <v>-</v>
      </c>
    </row>
    <row r="29" spans="1:7" x14ac:dyDescent="0.3">
      <c r="A29" s="128" t="s">
        <v>294</v>
      </c>
      <c r="B29" s="125"/>
      <c r="C29" s="76">
        <f t="shared" si="2"/>
        <v>-6.2</v>
      </c>
      <c r="D29" s="76">
        <f t="shared" si="2"/>
        <v>-5.0999999999999996</v>
      </c>
      <c r="E29" s="76">
        <f t="shared" si="2"/>
        <v>-2.4</v>
      </c>
      <c r="F29" s="76">
        <f t="shared" si="2"/>
        <v>-2.2999999999999998</v>
      </c>
      <c r="G29" s="76">
        <f t="shared" si="2"/>
        <v>-2</v>
      </c>
    </row>
    <row r="30" spans="1:7" x14ac:dyDescent="0.3">
      <c r="A30" s="129" t="s">
        <v>295</v>
      </c>
      <c r="B30" s="130"/>
      <c r="C30" s="77">
        <f t="shared" si="2"/>
        <v>3.7</v>
      </c>
      <c r="D30" s="77">
        <f t="shared" si="2"/>
        <v>0</v>
      </c>
      <c r="E30" s="77">
        <f t="shared" si="2"/>
        <v>1.6999999999999997</v>
      </c>
      <c r="F30" s="77">
        <f t="shared" si="2"/>
        <v>1.5</v>
      </c>
      <c r="G30" s="77" t="str">
        <f t="shared" si="2"/>
        <v>-</v>
      </c>
    </row>
    <row r="31" spans="1:7" x14ac:dyDescent="0.3">
      <c r="A31" s="127" t="s">
        <v>297</v>
      </c>
      <c r="B31" s="125"/>
      <c r="C31" s="319"/>
      <c r="D31" s="319"/>
      <c r="E31" s="319"/>
      <c r="F31" s="320"/>
      <c r="G31" s="320"/>
    </row>
    <row r="32" spans="1:7" x14ac:dyDescent="0.3">
      <c r="A32" s="128" t="s">
        <v>293</v>
      </c>
      <c r="B32" s="125"/>
      <c r="C32" s="76">
        <f t="shared" ref="C32:G34" si="3">C14</f>
        <v>64.099999999999994</v>
      </c>
      <c r="D32" s="76">
        <f t="shared" si="3"/>
        <v>65.5</v>
      </c>
      <c r="E32" s="76">
        <f t="shared" si="3"/>
        <v>64.599999999999994</v>
      </c>
      <c r="F32" s="76">
        <f t="shared" si="3"/>
        <v>65.8</v>
      </c>
      <c r="G32" s="76" t="str">
        <f t="shared" si="3"/>
        <v>-</v>
      </c>
    </row>
    <row r="33" spans="1:7" x14ac:dyDescent="0.3">
      <c r="A33" s="128" t="s">
        <v>294</v>
      </c>
      <c r="B33" s="125"/>
      <c r="C33" s="76">
        <f t="shared" si="3"/>
        <v>63.074366211029421</v>
      </c>
      <c r="D33" s="76">
        <f t="shared" si="3"/>
        <v>61.597419227432063</v>
      </c>
      <c r="E33" s="76">
        <f t="shared" si="3"/>
        <v>58.019477974885667</v>
      </c>
      <c r="F33" s="76">
        <f t="shared" si="3"/>
        <v>58.167417455327389</v>
      </c>
      <c r="G33" s="76">
        <f t="shared" si="3"/>
        <v>57.279923815567514</v>
      </c>
    </row>
    <row r="34" spans="1:7" x14ac:dyDescent="0.3">
      <c r="A34" s="129" t="s">
        <v>295</v>
      </c>
      <c r="B34" s="130"/>
      <c r="C34" s="77">
        <f t="shared" si="3"/>
        <v>-1.0256337889705733</v>
      </c>
      <c r="D34" s="77">
        <f t="shared" si="3"/>
        <v>-3.9025807725679371</v>
      </c>
      <c r="E34" s="77">
        <f t="shared" si="3"/>
        <v>-6.5805220251143268</v>
      </c>
      <c r="F34" s="77">
        <f t="shared" si="3"/>
        <v>-7.6325825446726085</v>
      </c>
      <c r="G34" s="77" t="str">
        <f t="shared" si="3"/>
        <v>-</v>
      </c>
    </row>
    <row r="35" spans="1:7" x14ac:dyDescent="0.3">
      <c r="A35" s="420" t="s">
        <v>557</v>
      </c>
      <c r="B35" s="420"/>
      <c r="D35" s="1"/>
      <c r="E35" s="412" t="s">
        <v>298</v>
      </c>
      <c r="F35" s="412"/>
    </row>
    <row r="36" spans="1:7" x14ac:dyDescent="0.3">
      <c r="A36" s="226"/>
    </row>
  </sheetData>
  <mergeCells count="7">
    <mergeCell ref="A35:B35"/>
    <mergeCell ref="E35:F35"/>
    <mergeCell ref="A3:C3"/>
    <mergeCell ref="D3:F3"/>
    <mergeCell ref="A21:C21"/>
    <mergeCell ref="D21:F21"/>
    <mergeCell ref="E17:G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rgb="FF92D050"/>
  </sheetPr>
  <dimension ref="A1:P63"/>
  <sheetViews>
    <sheetView showGridLines="0" zoomScale="130" zoomScaleNormal="130" workbookViewId="0"/>
  </sheetViews>
  <sheetFormatPr defaultColWidth="9.140625" defaultRowHeight="16.5" x14ac:dyDescent="0.3"/>
  <cols>
    <col min="1" max="1" width="57.140625" style="57" customWidth="1"/>
    <col min="2" max="16384" width="9.140625" style="57"/>
  </cols>
  <sheetData>
    <row r="1" spans="1:16" x14ac:dyDescent="0.3">
      <c r="A1" s="230"/>
    </row>
    <row r="2" spans="1:16" x14ac:dyDescent="0.3">
      <c r="A2" s="230"/>
      <c r="B2" s="247"/>
      <c r="C2" s="247"/>
      <c r="D2" s="247"/>
      <c r="E2" s="247"/>
      <c r="F2" s="247"/>
      <c r="G2" s="247"/>
    </row>
    <row r="3" spans="1:16" ht="17.25" thickBot="1" x14ac:dyDescent="0.35">
      <c r="A3" s="407" t="s">
        <v>305</v>
      </c>
      <c r="B3" s="407"/>
      <c r="C3" s="407"/>
      <c r="D3" s="407"/>
      <c r="E3" s="407"/>
      <c r="F3" s="407"/>
    </row>
    <row r="4" spans="1:16" x14ac:dyDescent="0.3">
      <c r="A4" s="144"/>
      <c r="B4" s="140">
        <v>2022</v>
      </c>
      <c r="C4" s="140">
        <v>2030</v>
      </c>
      <c r="D4" s="140">
        <v>2040</v>
      </c>
      <c r="E4" s="140">
        <v>2050</v>
      </c>
      <c r="F4" s="140">
        <v>2060</v>
      </c>
      <c r="G4" s="140">
        <v>2070</v>
      </c>
    </row>
    <row r="5" spans="1:16" x14ac:dyDescent="0.3">
      <c r="A5" s="282" t="s">
        <v>266</v>
      </c>
      <c r="B5" s="281">
        <v>45.271376106032392</v>
      </c>
      <c r="C5" s="281"/>
      <c r="D5" s="281"/>
      <c r="E5" s="281"/>
      <c r="F5" s="281"/>
      <c r="G5" s="281"/>
    </row>
    <row r="6" spans="1:16" x14ac:dyDescent="0.3">
      <c r="A6" s="283" t="s">
        <v>267</v>
      </c>
      <c r="B6" s="281">
        <v>20.150531189343535</v>
      </c>
      <c r="C6" s="281">
        <v>21.853940541155165</v>
      </c>
      <c r="D6" s="281">
        <v>24.211006865093459</v>
      </c>
      <c r="E6" s="281">
        <v>26.941587095791164</v>
      </c>
      <c r="F6" s="281">
        <v>29.163052939760149</v>
      </c>
      <c r="G6" s="281">
        <v>29.095740954103249</v>
      </c>
    </row>
    <row r="7" spans="1:16" x14ac:dyDescent="0.3">
      <c r="A7" s="284" t="s">
        <v>461</v>
      </c>
      <c r="B7" s="71">
        <v>9.5303300032717093</v>
      </c>
      <c r="C7" s="71">
        <v>10.161525637120004</v>
      </c>
      <c r="D7" s="71">
        <v>11.579239020504321</v>
      </c>
      <c r="E7" s="71">
        <v>13.381255353072655</v>
      </c>
      <c r="F7" s="71">
        <v>14.532799151052558</v>
      </c>
      <c r="G7" s="71">
        <v>14.20763590314354</v>
      </c>
    </row>
    <row r="8" spans="1:16" x14ac:dyDescent="0.3">
      <c r="A8" s="288" t="s">
        <v>268</v>
      </c>
      <c r="B8" s="71">
        <v>7.2310589798731995</v>
      </c>
      <c r="C8" s="71">
        <v>7.455372808178601</v>
      </c>
      <c r="D8" s="71">
        <v>8.5994747328229355</v>
      </c>
      <c r="E8" s="71">
        <v>10.403805140313318</v>
      </c>
      <c r="F8" s="71">
        <v>11.622548034742007</v>
      </c>
      <c r="G8" s="71">
        <v>11.381363479586341</v>
      </c>
    </row>
    <row r="9" spans="1:16" x14ac:dyDescent="0.3">
      <c r="A9" s="288" t="s">
        <v>269</v>
      </c>
      <c r="B9" s="71">
        <f t="shared" ref="B9:G9" si="0">B7-B8</f>
        <v>2.2992710233985099</v>
      </c>
      <c r="C9" s="71">
        <f t="shared" si="0"/>
        <v>2.706152828941403</v>
      </c>
      <c r="D9" s="71">
        <f t="shared" si="0"/>
        <v>2.9797642876813857</v>
      </c>
      <c r="E9" s="71">
        <f t="shared" si="0"/>
        <v>2.9774502127593365</v>
      </c>
      <c r="F9" s="71">
        <f t="shared" si="0"/>
        <v>2.9102511163105511</v>
      </c>
      <c r="G9" s="71">
        <f t="shared" si="0"/>
        <v>2.8262724235571994</v>
      </c>
      <c r="H9" s="246"/>
      <c r="I9" s="246"/>
      <c r="J9" s="246"/>
      <c r="K9" s="246"/>
      <c r="L9" s="246"/>
      <c r="M9" s="246"/>
      <c r="N9" s="246"/>
      <c r="O9" s="246"/>
    </row>
    <row r="10" spans="1:16" x14ac:dyDescent="0.3">
      <c r="A10" s="284" t="s">
        <v>270</v>
      </c>
      <c r="B10" s="71">
        <v>6.3330111912011615</v>
      </c>
      <c r="C10" s="71">
        <v>6.870467249762136</v>
      </c>
      <c r="D10" s="71">
        <v>7.4518711821491594</v>
      </c>
      <c r="E10" s="71">
        <v>7.9175530668704708</v>
      </c>
      <c r="F10" s="71">
        <v>8.2492242598293295</v>
      </c>
      <c r="G10" s="71">
        <v>8.1856420850361307</v>
      </c>
    </row>
    <row r="11" spans="1:16" x14ac:dyDescent="0.3">
      <c r="A11" s="284" t="s">
        <v>271</v>
      </c>
      <c r="B11" s="71">
        <v>0.98245187742099804</v>
      </c>
      <c r="C11" s="71">
        <v>1.2474555983294418</v>
      </c>
      <c r="D11" s="71">
        <v>1.6666778867030754</v>
      </c>
      <c r="E11" s="71">
        <v>2.0679635388348485</v>
      </c>
      <c r="F11" s="71">
        <v>2.5421456520207717</v>
      </c>
      <c r="G11" s="71">
        <v>2.9400405294101795</v>
      </c>
    </row>
    <row r="12" spans="1:16" x14ac:dyDescent="0.3">
      <c r="A12" s="284" t="s">
        <v>272</v>
      </c>
      <c r="B12" s="71">
        <v>3.3047381174496668</v>
      </c>
      <c r="C12" s="71">
        <v>3.5744920559435842</v>
      </c>
      <c r="D12" s="71">
        <v>3.5132187757369024</v>
      </c>
      <c r="E12" s="71">
        <v>3.5748151370131889</v>
      </c>
      <c r="F12" s="71">
        <v>3.838883876857488</v>
      </c>
      <c r="G12" s="71">
        <v>3.7624224365133969</v>
      </c>
    </row>
    <row r="13" spans="1:16" x14ac:dyDescent="0.3">
      <c r="A13" s="284" t="s">
        <v>273</v>
      </c>
      <c r="B13" s="71"/>
      <c r="C13" s="71"/>
      <c r="D13" s="71"/>
      <c r="E13" s="71"/>
      <c r="F13" s="71"/>
      <c r="G13" s="71"/>
    </row>
    <row r="14" spans="1:16" x14ac:dyDescent="0.3">
      <c r="A14" s="287" t="s">
        <v>440</v>
      </c>
      <c r="B14" s="97">
        <v>0.84886678136843297</v>
      </c>
      <c r="C14" s="97">
        <v>0.94076970979389241</v>
      </c>
      <c r="D14" s="97">
        <v>1.1071949005126953</v>
      </c>
      <c r="E14" s="97">
        <v>3.8482499122619629</v>
      </c>
      <c r="F14" s="97">
        <v>4</v>
      </c>
      <c r="G14" s="97">
        <v>4</v>
      </c>
      <c r="I14" s="248"/>
      <c r="J14" s="248"/>
      <c r="K14" s="248"/>
      <c r="L14" s="248"/>
      <c r="M14" s="248"/>
      <c r="N14" s="248"/>
      <c r="O14" s="248"/>
      <c r="P14" s="248"/>
    </row>
    <row r="15" spans="1:16" x14ac:dyDescent="0.3">
      <c r="A15" s="285" t="s">
        <v>274</v>
      </c>
      <c r="B15" s="281">
        <v>40.200931491185408</v>
      </c>
      <c r="C15" s="281"/>
      <c r="D15" s="281"/>
      <c r="E15" s="281"/>
      <c r="F15" s="281"/>
      <c r="G15" s="281"/>
      <c r="I15" s="248"/>
      <c r="J15" s="248"/>
      <c r="K15" s="248"/>
      <c r="L15" s="248"/>
      <c r="M15" s="248"/>
      <c r="N15" s="248"/>
      <c r="O15" s="248"/>
      <c r="P15" s="248"/>
    </row>
    <row r="16" spans="1:16" x14ac:dyDescent="0.3">
      <c r="A16" s="283" t="s">
        <v>275</v>
      </c>
      <c r="B16" s="71">
        <v>0.40732056731613347</v>
      </c>
      <c r="C16" s="71">
        <v>0.39607966904477077</v>
      </c>
      <c r="D16" s="71">
        <v>0.39607966904477077</v>
      </c>
      <c r="E16" s="71">
        <v>0.39607966904477077</v>
      </c>
      <c r="F16" s="71">
        <v>0.39607966904477077</v>
      </c>
      <c r="G16" s="71">
        <v>0.39607966904477077</v>
      </c>
      <c r="I16" s="248"/>
      <c r="J16" s="248"/>
      <c r="K16" s="248"/>
      <c r="L16" s="248"/>
      <c r="M16" s="248"/>
      <c r="N16" s="248"/>
      <c r="O16" s="248"/>
      <c r="P16" s="248"/>
    </row>
    <row r="17" spans="1:16" x14ac:dyDescent="0.3">
      <c r="A17" s="283" t="s">
        <v>276</v>
      </c>
      <c r="B17" s="71">
        <v>7.1919400682562307</v>
      </c>
      <c r="C17" s="71">
        <v>7.0417305817822351</v>
      </c>
      <c r="D17" s="71">
        <v>7.1957423983103936</v>
      </c>
      <c r="E17" s="71">
        <v>7.3824215727366331</v>
      </c>
      <c r="F17" s="71">
        <v>7.4725154456117684</v>
      </c>
      <c r="G17" s="71">
        <v>7.4741339002716067</v>
      </c>
      <c r="I17" s="248"/>
      <c r="J17" s="249"/>
      <c r="K17" s="249"/>
      <c r="L17" s="249"/>
      <c r="M17" s="249"/>
      <c r="N17" s="249"/>
      <c r="O17" s="249"/>
      <c r="P17" s="248"/>
    </row>
    <row r="18" spans="1:16" x14ac:dyDescent="0.3">
      <c r="A18" s="286" t="s">
        <v>277</v>
      </c>
      <c r="B18" s="71"/>
      <c r="C18" s="71"/>
      <c r="D18" s="71"/>
      <c r="E18" s="71"/>
      <c r="F18" s="71"/>
      <c r="G18" s="71"/>
      <c r="I18" s="248"/>
      <c r="J18" s="250"/>
      <c r="K18" s="250"/>
      <c r="L18" s="250"/>
      <c r="M18" s="250"/>
      <c r="N18" s="250"/>
      <c r="O18" s="250"/>
      <c r="P18" s="248"/>
    </row>
    <row r="19" spans="1:16" x14ac:dyDescent="0.3">
      <c r="A19" s="283" t="s">
        <v>278</v>
      </c>
      <c r="B19" s="71"/>
      <c r="C19" s="71"/>
      <c r="D19" s="71"/>
      <c r="E19" s="71"/>
      <c r="F19" s="71"/>
      <c r="G19" s="71"/>
      <c r="I19" s="248"/>
      <c r="J19" s="248"/>
      <c r="K19" s="248"/>
      <c r="L19" s="248"/>
      <c r="M19" s="248"/>
      <c r="N19" s="248"/>
      <c r="O19" s="248"/>
      <c r="P19" s="248"/>
    </row>
    <row r="20" spans="1:16" x14ac:dyDescent="0.3">
      <c r="A20" s="429" t="s">
        <v>279</v>
      </c>
      <c r="B20" s="429"/>
      <c r="C20" s="429"/>
      <c r="D20" s="429"/>
      <c r="E20" s="429"/>
      <c r="F20" s="429"/>
      <c r="G20" s="429"/>
      <c r="I20" s="248"/>
      <c r="J20" s="248"/>
      <c r="K20" s="248"/>
      <c r="L20" s="248"/>
      <c r="M20" s="248"/>
      <c r="N20" s="248"/>
      <c r="O20" s="248"/>
      <c r="P20" s="248"/>
    </row>
    <row r="21" spans="1:16" x14ac:dyDescent="0.3">
      <c r="A21" s="79" t="s">
        <v>280</v>
      </c>
      <c r="B21" s="71">
        <v>0.87554639227715658</v>
      </c>
      <c r="C21" s="71">
        <v>0.97084101463137418</v>
      </c>
      <c r="D21" s="71">
        <v>0.85687423792593154</v>
      </c>
      <c r="E21" s="71">
        <v>0.68438757165822539</v>
      </c>
      <c r="F21" s="71">
        <v>0.60595636136824538</v>
      </c>
      <c r="G21" s="71">
        <v>0.60163118540764671</v>
      </c>
      <c r="I21" s="248"/>
      <c r="J21" s="248"/>
      <c r="K21" s="248"/>
      <c r="L21" s="248"/>
      <c r="M21" s="248"/>
      <c r="N21" s="248"/>
      <c r="O21" s="248"/>
      <c r="P21" s="248"/>
    </row>
    <row r="22" spans="1:16" x14ac:dyDescent="0.3">
      <c r="A22" s="289" t="s">
        <v>281</v>
      </c>
      <c r="B22" s="101" t="s">
        <v>3</v>
      </c>
      <c r="C22" s="101" t="s">
        <v>3</v>
      </c>
      <c r="D22" s="101" t="s">
        <v>3</v>
      </c>
      <c r="E22" s="101" t="s">
        <v>3</v>
      </c>
      <c r="F22" s="101" t="s">
        <v>3</v>
      </c>
      <c r="G22" s="101" t="s">
        <v>3</v>
      </c>
    </row>
    <row r="23" spans="1:16" ht="23.25" customHeight="1" x14ac:dyDescent="0.3">
      <c r="A23" s="427" t="s">
        <v>137</v>
      </c>
      <c r="B23" s="427"/>
      <c r="C23" s="427"/>
      <c r="D23" s="427"/>
      <c r="E23" s="427"/>
      <c r="F23" s="427"/>
      <c r="G23" s="290"/>
    </row>
    <row r="24" spans="1:16" x14ac:dyDescent="0.3">
      <c r="A24" s="88" t="s">
        <v>282</v>
      </c>
      <c r="B24" s="71">
        <v>2.133738506999483</v>
      </c>
      <c r="C24" s="71">
        <v>2.5128276602613342</v>
      </c>
      <c r="D24" s="71">
        <v>2.1845765736274796</v>
      </c>
      <c r="E24" s="71">
        <v>2.0383880976372994</v>
      </c>
      <c r="F24" s="71">
        <v>1.7876901430235292</v>
      </c>
      <c r="G24" s="71">
        <v>1.54039765967557</v>
      </c>
    </row>
    <row r="25" spans="1:16" x14ac:dyDescent="0.3">
      <c r="A25" s="88" t="s">
        <v>283</v>
      </c>
      <c r="B25" s="71">
        <v>2.0033139861786342</v>
      </c>
      <c r="C25" s="71">
        <v>1.7197689618151424</v>
      </c>
      <c r="D25" s="71">
        <v>1.2005412911202122</v>
      </c>
      <c r="E25" s="71">
        <v>0.95282665231095542</v>
      </c>
      <c r="F25" s="71">
        <v>1.2834701859715747</v>
      </c>
      <c r="G25" s="71">
        <v>1.1821205318288632</v>
      </c>
    </row>
    <row r="26" spans="1:16" x14ac:dyDescent="0.3">
      <c r="A26" s="88" t="s">
        <v>561</v>
      </c>
      <c r="B26" s="71">
        <v>84.669385901319828</v>
      </c>
      <c r="C26" s="71">
        <v>84.411518854766527</v>
      </c>
      <c r="D26" s="71">
        <v>82.298144172148824</v>
      </c>
      <c r="E26" s="71">
        <v>82.992826268443224</v>
      </c>
      <c r="F26" s="71">
        <v>84.221644713952813</v>
      </c>
      <c r="G26" s="71">
        <v>83.850800116904992</v>
      </c>
    </row>
    <row r="27" spans="1:16" x14ac:dyDescent="0.3">
      <c r="A27" s="88" t="s">
        <v>562</v>
      </c>
      <c r="B27" s="71">
        <v>71.586816357085652</v>
      </c>
      <c r="C27" s="71">
        <v>70.980060711849319</v>
      </c>
      <c r="D27" s="71">
        <v>67.65607594547572</v>
      </c>
      <c r="E27" s="71">
        <v>67.328091574419872</v>
      </c>
      <c r="F27" s="71">
        <v>68.91000529029057</v>
      </c>
      <c r="G27" s="71">
        <v>68.594722826859183</v>
      </c>
    </row>
    <row r="28" spans="1:16" x14ac:dyDescent="0.3">
      <c r="A28" s="88" t="s">
        <v>563</v>
      </c>
      <c r="B28" s="71">
        <v>78.199503034455915</v>
      </c>
      <c r="C28" s="71">
        <v>77.805208751865663</v>
      </c>
      <c r="D28" s="71">
        <v>75.120198516277313</v>
      </c>
      <c r="E28" s="71">
        <v>75.328782655779236</v>
      </c>
      <c r="F28" s="71">
        <v>76.754734869888594</v>
      </c>
      <c r="G28" s="71">
        <v>76.406319332658839</v>
      </c>
    </row>
    <row r="29" spans="1:16" x14ac:dyDescent="0.3">
      <c r="A29" s="88" t="s">
        <v>564</v>
      </c>
      <c r="B29" s="71">
        <v>6.670954949700687</v>
      </c>
      <c r="C29" s="71">
        <v>7.7799656405732653</v>
      </c>
      <c r="D29" s="71">
        <v>7.2524173407891368</v>
      </c>
      <c r="E29" s="71">
        <v>6.7303481248660386</v>
      </c>
      <c r="F29" s="71">
        <v>6.6646546278928342</v>
      </c>
      <c r="G29" s="71">
        <v>6.6662909446215082</v>
      </c>
    </row>
    <row r="30" spans="1:16" x14ac:dyDescent="0.3">
      <c r="A30" s="79" t="s">
        <v>565</v>
      </c>
      <c r="B30" s="71">
        <v>17.889609198980409</v>
      </c>
      <c r="C30" s="71">
        <v>21.098526597377287</v>
      </c>
      <c r="D30" s="71">
        <v>24.59200101043043</v>
      </c>
      <c r="E30" s="71">
        <v>29.584655085844176</v>
      </c>
      <c r="F30" s="71">
        <v>32.571757988271742</v>
      </c>
      <c r="G30" s="97">
        <v>31.685048823919303</v>
      </c>
    </row>
    <row r="31" spans="1:16" ht="23.25" customHeight="1" x14ac:dyDescent="0.3">
      <c r="A31" s="425" t="s">
        <v>462</v>
      </c>
      <c r="B31" s="425"/>
      <c r="C31" s="425"/>
      <c r="D31" s="425"/>
      <c r="E31" s="428" t="s">
        <v>289</v>
      </c>
      <c r="F31" s="428"/>
      <c r="G31" s="428"/>
    </row>
    <row r="32" spans="1:16" ht="15.75" customHeight="1" x14ac:dyDescent="0.3">
      <c r="A32" s="424"/>
      <c r="B32" s="424"/>
      <c r="C32" s="424"/>
      <c r="D32" s="424"/>
      <c r="E32" s="424"/>
      <c r="F32" s="424"/>
    </row>
    <row r="34" spans="1:7" ht="17.25" thickBot="1" x14ac:dyDescent="0.35">
      <c r="A34" s="407" t="s">
        <v>306</v>
      </c>
      <c r="B34" s="407"/>
      <c r="C34" s="407"/>
      <c r="D34" s="407"/>
      <c r="E34" s="407"/>
      <c r="F34" s="407"/>
    </row>
    <row r="35" spans="1:7" x14ac:dyDescent="0.3">
      <c r="A35" s="134"/>
      <c r="B35" s="135">
        <f t="shared" ref="B35:G35" si="1">B4</f>
        <v>2022</v>
      </c>
      <c r="C35" s="135">
        <f t="shared" si="1"/>
        <v>2030</v>
      </c>
      <c r="D35" s="135">
        <f t="shared" si="1"/>
        <v>2040</v>
      </c>
      <c r="E35" s="135">
        <f t="shared" si="1"/>
        <v>2050</v>
      </c>
      <c r="F35" s="135">
        <f t="shared" si="1"/>
        <v>2060</v>
      </c>
      <c r="G35" s="135">
        <f t="shared" si="1"/>
        <v>2070</v>
      </c>
    </row>
    <row r="36" spans="1:7" x14ac:dyDescent="0.3">
      <c r="A36" s="58" t="s">
        <v>72</v>
      </c>
      <c r="B36" s="65">
        <f>B5</f>
        <v>45.271376106032392</v>
      </c>
      <c r="C36" s="65"/>
      <c r="D36" s="65"/>
      <c r="E36" s="65"/>
      <c r="F36" s="65"/>
      <c r="G36" s="65"/>
    </row>
    <row r="37" spans="1:7" x14ac:dyDescent="0.3">
      <c r="A37" s="60" t="s">
        <v>284</v>
      </c>
      <c r="B37" s="65">
        <f t="shared" ref="B37:G37" si="2">B6</f>
        <v>20.150531189343535</v>
      </c>
      <c r="C37" s="65">
        <f t="shared" si="2"/>
        <v>21.853940541155165</v>
      </c>
      <c r="D37" s="65">
        <f t="shared" si="2"/>
        <v>24.211006865093459</v>
      </c>
      <c r="E37" s="65">
        <f t="shared" si="2"/>
        <v>26.941587095791164</v>
      </c>
      <c r="F37" s="65">
        <f t="shared" si="2"/>
        <v>29.163052939760149</v>
      </c>
      <c r="G37" s="65">
        <f t="shared" si="2"/>
        <v>29.095740954103249</v>
      </c>
    </row>
    <row r="38" spans="1:7" x14ac:dyDescent="0.3">
      <c r="A38" s="66" t="s">
        <v>445</v>
      </c>
      <c r="B38" s="67">
        <f t="shared" ref="B38:G38" si="3">B7</f>
        <v>9.5303300032717093</v>
      </c>
      <c r="C38" s="67">
        <f t="shared" si="3"/>
        <v>10.161525637120004</v>
      </c>
      <c r="D38" s="67">
        <f t="shared" si="3"/>
        <v>11.579239020504321</v>
      </c>
      <c r="E38" s="67">
        <f t="shared" si="3"/>
        <v>13.381255353072655</v>
      </c>
      <c r="F38" s="67">
        <f t="shared" si="3"/>
        <v>14.532799151052558</v>
      </c>
      <c r="G38" s="67">
        <f t="shared" si="3"/>
        <v>14.20763590314354</v>
      </c>
    </row>
    <row r="39" spans="1:7" x14ac:dyDescent="0.3">
      <c r="A39" s="68" t="s">
        <v>252</v>
      </c>
      <c r="B39" s="67">
        <f t="shared" ref="B39:G39" si="4">B8</f>
        <v>7.2310589798731995</v>
      </c>
      <c r="C39" s="67">
        <f t="shared" si="4"/>
        <v>7.455372808178601</v>
      </c>
      <c r="D39" s="67">
        <f t="shared" si="4"/>
        <v>8.5994747328229355</v>
      </c>
      <c r="E39" s="67">
        <f t="shared" si="4"/>
        <v>10.403805140313318</v>
      </c>
      <c r="F39" s="67">
        <f t="shared" si="4"/>
        <v>11.622548034742007</v>
      </c>
      <c r="G39" s="67">
        <f t="shared" si="4"/>
        <v>11.381363479586341</v>
      </c>
    </row>
    <row r="40" spans="1:7" x14ac:dyDescent="0.3">
      <c r="A40" s="68" t="s">
        <v>253</v>
      </c>
      <c r="B40" s="67">
        <f t="shared" ref="B40:G40" si="5">B9</f>
        <v>2.2992710233985099</v>
      </c>
      <c r="C40" s="67">
        <f t="shared" si="5"/>
        <v>2.706152828941403</v>
      </c>
      <c r="D40" s="67">
        <f t="shared" si="5"/>
        <v>2.9797642876813857</v>
      </c>
      <c r="E40" s="67">
        <f t="shared" si="5"/>
        <v>2.9774502127593365</v>
      </c>
      <c r="F40" s="67">
        <f t="shared" si="5"/>
        <v>2.9102511163105511</v>
      </c>
      <c r="G40" s="67">
        <f t="shared" si="5"/>
        <v>2.8262724235571994</v>
      </c>
    </row>
    <row r="41" spans="1:7" x14ac:dyDescent="0.3">
      <c r="A41" s="66" t="s">
        <v>254</v>
      </c>
      <c r="B41" s="67">
        <f t="shared" ref="B41:G41" si="6">B10</f>
        <v>6.3330111912011615</v>
      </c>
      <c r="C41" s="67">
        <f t="shared" si="6"/>
        <v>6.870467249762136</v>
      </c>
      <c r="D41" s="67">
        <f t="shared" si="6"/>
        <v>7.4518711821491594</v>
      </c>
      <c r="E41" s="67">
        <f t="shared" si="6"/>
        <v>7.9175530668704708</v>
      </c>
      <c r="F41" s="67">
        <f t="shared" si="6"/>
        <v>8.2492242598293295</v>
      </c>
      <c r="G41" s="67">
        <f t="shared" si="6"/>
        <v>8.1856420850361307</v>
      </c>
    </row>
    <row r="42" spans="1:7" x14ac:dyDescent="0.3">
      <c r="A42" s="66" t="s">
        <v>255</v>
      </c>
      <c r="B42" s="67">
        <f t="shared" ref="B42:G42" si="7">B11</f>
        <v>0.98245187742099804</v>
      </c>
      <c r="C42" s="67">
        <f t="shared" si="7"/>
        <v>1.2474555983294418</v>
      </c>
      <c r="D42" s="67">
        <f t="shared" si="7"/>
        <v>1.6666778867030754</v>
      </c>
      <c r="E42" s="67">
        <f t="shared" si="7"/>
        <v>2.0679635388348485</v>
      </c>
      <c r="F42" s="67">
        <f t="shared" si="7"/>
        <v>2.5421456520207717</v>
      </c>
      <c r="G42" s="67">
        <f t="shared" si="7"/>
        <v>2.9400405294101795</v>
      </c>
    </row>
    <row r="43" spans="1:7" x14ac:dyDescent="0.3">
      <c r="A43" s="66" t="s">
        <v>256</v>
      </c>
      <c r="B43" s="67">
        <f t="shared" ref="B43:G43" si="8">B12</f>
        <v>3.3047381174496668</v>
      </c>
      <c r="C43" s="67">
        <f t="shared" si="8"/>
        <v>3.5744920559435842</v>
      </c>
      <c r="D43" s="67">
        <f t="shared" si="8"/>
        <v>3.5132187757369024</v>
      </c>
      <c r="E43" s="67">
        <f t="shared" si="8"/>
        <v>3.5748151370131889</v>
      </c>
      <c r="F43" s="67">
        <f t="shared" si="8"/>
        <v>3.838883876857488</v>
      </c>
      <c r="G43" s="67">
        <f t="shared" si="8"/>
        <v>3.7624224365133969</v>
      </c>
    </row>
    <row r="44" spans="1:7" x14ac:dyDescent="0.3">
      <c r="A44" s="66" t="s">
        <v>257</v>
      </c>
      <c r="B44" s="67"/>
      <c r="C44" s="67"/>
      <c r="D44" s="67"/>
      <c r="E44" s="67"/>
      <c r="F44" s="67"/>
      <c r="G44" s="67"/>
    </row>
    <row r="45" spans="1:7" x14ac:dyDescent="0.3">
      <c r="A45" s="254" t="s">
        <v>439</v>
      </c>
      <c r="B45" s="251">
        <f t="shared" ref="B45:G45" si="9">B14</f>
        <v>0.84886678136843297</v>
      </c>
      <c r="C45" s="251">
        <f t="shared" si="9"/>
        <v>0.94076970979389241</v>
      </c>
      <c r="D45" s="251">
        <f t="shared" si="9"/>
        <v>1.1071949005126953</v>
      </c>
      <c r="E45" s="251">
        <f t="shared" si="9"/>
        <v>3.8482499122619629</v>
      </c>
      <c r="F45" s="251">
        <f t="shared" si="9"/>
        <v>4</v>
      </c>
      <c r="G45" s="251">
        <f t="shared" si="9"/>
        <v>4</v>
      </c>
    </row>
    <row r="46" spans="1:7" x14ac:dyDescent="0.3">
      <c r="A46" s="253" t="s">
        <v>71</v>
      </c>
      <c r="B46" s="65">
        <f t="shared" ref="B46" si="10">B15</f>
        <v>40.200931491185408</v>
      </c>
      <c r="C46" s="65"/>
      <c r="D46" s="65"/>
      <c r="E46" s="65"/>
      <c r="F46" s="65"/>
      <c r="G46" s="65"/>
    </row>
    <row r="47" spans="1:7" x14ac:dyDescent="0.3">
      <c r="A47" s="60" t="s">
        <v>285</v>
      </c>
      <c r="B47" s="67">
        <f t="shared" ref="B47:G47" si="11">B16</f>
        <v>0.40732056731613347</v>
      </c>
      <c r="C47" s="67">
        <f t="shared" si="11"/>
        <v>0.39607966904477077</v>
      </c>
      <c r="D47" s="67">
        <f t="shared" si="11"/>
        <v>0.39607966904477077</v>
      </c>
      <c r="E47" s="67">
        <f t="shared" si="11"/>
        <v>0.39607966904477077</v>
      </c>
      <c r="F47" s="67">
        <f t="shared" si="11"/>
        <v>0.39607966904477077</v>
      </c>
      <c r="G47" s="67">
        <f t="shared" si="11"/>
        <v>0.39607966904477077</v>
      </c>
    </row>
    <row r="48" spans="1:7" x14ac:dyDescent="0.3">
      <c r="A48" s="60" t="s">
        <v>286</v>
      </c>
      <c r="B48" s="67">
        <f t="shared" ref="B48:G48" si="12">B17</f>
        <v>7.1919400682562307</v>
      </c>
      <c r="C48" s="67">
        <f t="shared" si="12"/>
        <v>7.0417305817822351</v>
      </c>
      <c r="D48" s="67">
        <f t="shared" si="12"/>
        <v>7.1957423983103936</v>
      </c>
      <c r="E48" s="67">
        <f t="shared" si="12"/>
        <v>7.3824215727366331</v>
      </c>
      <c r="F48" s="67">
        <f t="shared" si="12"/>
        <v>7.4725154456117684</v>
      </c>
      <c r="G48" s="67">
        <f t="shared" si="12"/>
        <v>7.4741339002716067</v>
      </c>
    </row>
    <row r="49" spans="1:7" x14ac:dyDescent="0.3">
      <c r="A49" s="61" t="s">
        <v>258</v>
      </c>
      <c r="B49" s="65"/>
      <c r="C49" s="65"/>
      <c r="D49" s="65"/>
      <c r="E49" s="65"/>
      <c r="F49" s="65"/>
      <c r="G49" s="65"/>
    </row>
    <row r="50" spans="1:7" x14ac:dyDescent="0.3">
      <c r="A50" s="62" t="s">
        <v>287</v>
      </c>
      <c r="B50" s="65"/>
      <c r="C50" s="65"/>
      <c r="D50" s="65"/>
      <c r="E50" s="65"/>
      <c r="F50" s="65"/>
      <c r="G50" s="65"/>
    </row>
    <row r="51" spans="1:7" x14ac:dyDescent="0.3">
      <c r="A51" s="430" t="s">
        <v>259</v>
      </c>
      <c r="B51" s="430"/>
      <c r="C51" s="430"/>
      <c r="D51" s="430"/>
      <c r="E51" s="430"/>
      <c r="F51" s="430"/>
      <c r="G51" s="430"/>
    </row>
    <row r="52" spans="1:7" x14ac:dyDescent="0.3">
      <c r="A52" s="59" t="s">
        <v>260</v>
      </c>
      <c r="B52" s="67">
        <f>B21</f>
        <v>0.87554639227715658</v>
      </c>
      <c r="C52" s="67">
        <f t="shared" ref="C52:G52" si="13">C21</f>
        <v>0.97084101463137418</v>
      </c>
      <c r="D52" s="67">
        <f t="shared" si="13"/>
        <v>0.85687423792593154</v>
      </c>
      <c r="E52" s="67">
        <f t="shared" si="13"/>
        <v>0.68438757165822539</v>
      </c>
      <c r="F52" s="67">
        <f t="shared" si="13"/>
        <v>0.60595636136824538</v>
      </c>
      <c r="G52" s="67">
        <f t="shared" si="13"/>
        <v>0.60163118540764671</v>
      </c>
    </row>
    <row r="53" spans="1:7" x14ac:dyDescent="0.3">
      <c r="A53" s="61" t="s">
        <v>261</v>
      </c>
      <c r="B53" s="67"/>
      <c r="C53" s="67"/>
      <c r="D53" s="67"/>
      <c r="E53" s="67"/>
      <c r="F53" s="67"/>
      <c r="G53" s="67"/>
    </row>
    <row r="54" spans="1:7" x14ac:dyDescent="0.3">
      <c r="A54" s="422" t="s">
        <v>262</v>
      </c>
      <c r="B54" s="422"/>
      <c r="C54" s="422"/>
      <c r="D54" s="422"/>
      <c r="E54" s="422"/>
      <c r="F54" s="422"/>
      <c r="G54" s="422"/>
    </row>
    <row r="55" spans="1:7" x14ac:dyDescent="0.3">
      <c r="A55" s="63" t="s">
        <v>263</v>
      </c>
      <c r="B55" s="67">
        <f t="shared" ref="B55:F61" si="14">B24</f>
        <v>2.133738506999483</v>
      </c>
      <c r="C55" s="67">
        <f t="shared" si="14"/>
        <v>2.5128276602613342</v>
      </c>
      <c r="D55" s="67">
        <f t="shared" si="14"/>
        <v>2.1845765736274796</v>
      </c>
      <c r="E55" s="67">
        <f t="shared" si="14"/>
        <v>2.0383880976372994</v>
      </c>
      <c r="F55" s="67">
        <f t="shared" si="14"/>
        <v>1.7876901430235292</v>
      </c>
      <c r="G55" s="67">
        <f t="shared" ref="G55:G61" si="15">G24</f>
        <v>1.54039765967557</v>
      </c>
    </row>
    <row r="56" spans="1:7" x14ac:dyDescent="0.3">
      <c r="A56" s="63" t="s">
        <v>264</v>
      </c>
      <c r="B56" s="67">
        <f t="shared" si="14"/>
        <v>2.0033139861786342</v>
      </c>
      <c r="C56" s="67">
        <f t="shared" si="14"/>
        <v>1.7197689618151424</v>
      </c>
      <c r="D56" s="67">
        <f t="shared" si="14"/>
        <v>1.2005412911202122</v>
      </c>
      <c r="E56" s="67">
        <f t="shared" si="14"/>
        <v>0.95282665231095542</v>
      </c>
      <c r="F56" s="67">
        <f t="shared" si="14"/>
        <v>1.2834701859715747</v>
      </c>
      <c r="G56" s="67">
        <f t="shared" si="15"/>
        <v>1.1821205318288632</v>
      </c>
    </row>
    <row r="57" spans="1:7" x14ac:dyDescent="0.3">
      <c r="A57" s="63" t="s">
        <v>566</v>
      </c>
      <c r="B57" s="67">
        <f t="shared" si="14"/>
        <v>84.669385901319828</v>
      </c>
      <c r="C57" s="67">
        <f t="shared" si="14"/>
        <v>84.411518854766527</v>
      </c>
      <c r="D57" s="67">
        <f t="shared" si="14"/>
        <v>82.298144172148824</v>
      </c>
      <c r="E57" s="67">
        <f t="shared" si="14"/>
        <v>82.992826268443224</v>
      </c>
      <c r="F57" s="67">
        <f t="shared" si="14"/>
        <v>84.221644713952813</v>
      </c>
      <c r="G57" s="67">
        <f t="shared" si="15"/>
        <v>83.850800116904992</v>
      </c>
    </row>
    <row r="58" spans="1:7" x14ac:dyDescent="0.3">
      <c r="A58" s="63" t="s">
        <v>567</v>
      </c>
      <c r="B58" s="67">
        <f t="shared" si="14"/>
        <v>71.586816357085652</v>
      </c>
      <c r="C58" s="67">
        <f t="shared" si="14"/>
        <v>70.980060711849319</v>
      </c>
      <c r="D58" s="67">
        <f t="shared" si="14"/>
        <v>67.65607594547572</v>
      </c>
      <c r="E58" s="67">
        <f t="shared" si="14"/>
        <v>67.328091574419872</v>
      </c>
      <c r="F58" s="67">
        <f t="shared" si="14"/>
        <v>68.91000529029057</v>
      </c>
      <c r="G58" s="67">
        <f t="shared" si="15"/>
        <v>68.594722826859183</v>
      </c>
    </row>
    <row r="59" spans="1:7" x14ac:dyDescent="0.3">
      <c r="A59" s="63" t="s">
        <v>568</v>
      </c>
      <c r="B59" s="67">
        <f t="shared" si="14"/>
        <v>78.199503034455915</v>
      </c>
      <c r="C59" s="67">
        <f t="shared" si="14"/>
        <v>77.805208751865663</v>
      </c>
      <c r="D59" s="67">
        <f t="shared" si="14"/>
        <v>75.120198516277313</v>
      </c>
      <c r="E59" s="67">
        <f t="shared" si="14"/>
        <v>75.328782655779236</v>
      </c>
      <c r="F59" s="67">
        <f t="shared" si="14"/>
        <v>76.754734869888594</v>
      </c>
      <c r="G59" s="67">
        <f t="shared" si="15"/>
        <v>76.406319332658839</v>
      </c>
    </row>
    <row r="60" spans="1:7" x14ac:dyDescent="0.3">
      <c r="A60" s="64" t="s">
        <v>569</v>
      </c>
      <c r="B60" s="67">
        <f t="shared" si="14"/>
        <v>6.670954949700687</v>
      </c>
      <c r="C60" s="67">
        <f t="shared" si="14"/>
        <v>7.7799656405732653</v>
      </c>
      <c r="D60" s="67">
        <f t="shared" si="14"/>
        <v>7.2524173407891368</v>
      </c>
      <c r="E60" s="67">
        <f t="shared" si="14"/>
        <v>6.7303481248660386</v>
      </c>
      <c r="F60" s="67">
        <f t="shared" si="14"/>
        <v>6.6646546278928342</v>
      </c>
      <c r="G60" s="67">
        <f t="shared" si="15"/>
        <v>6.6662909446215082</v>
      </c>
    </row>
    <row r="61" spans="1:7" x14ac:dyDescent="0.3">
      <c r="A61" s="116" t="s">
        <v>265</v>
      </c>
      <c r="B61" s="67">
        <f t="shared" si="14"/>
        <v>17.889609198980409</v>
      </c>
      <c r="C61" s="67">
        <f t="shared" si="14"/>
        <v>21.098526597377287</v>
      </c>
      <c r="D61" s="251">
        <f t="shared" si="14"/>
        <v>24.59200101043043</v>
      </c>
      <c r="E61" s="251">
        <f t="shared" si="14"/>
        <v>29.584655085844176</v>
      </c>
      <c r="F61" s="251">
        <f t="shared" si="14"/>
        <v>32.571757988271742</v>
      </c>
      <c r="G61" s="251">
        <f t="shared" si="15"/>
        <v>31.685048823919303</v>
      </c>
    </row>
    <row r="62" spans="1:7" ht="23.25" customHeight="1" x14ac:dyDescent="0.3">
      <c r="A62" s="425" t="s">
        <v>570</v>
      </c>
      <c r="B62" s="425"/>
      <c r="C62" s="425"/>
      <c r="D62" s="426"/>
      <c r="E62" s="423" t="s">
        <v>298</v>
      </c>
      <c r="F62" s="423"/>
      <c r="G62" s="423"/>
    </row>
    <row r="63" spans="1:7" x14ac:dyDescent="0.3">
      <c r="A63" s="424" t="s">
        <v>444</v>
      </c>
      <c r="B63" s="424"/>
      <c r="C63" s="424"/>
      <c r="D63" s="424"/>
      <c r="E63" s="424"/>
      <c r="F63" s="424"/>
    </row>
  </sheetData>
  <mergeCells count="14">
    <mergeCell ref="A54:G54"/>
    <mergeCell ref="E62:G62"/>
    <mergeCell ref="A3:C3"/>
    <mergeCell ref="D3:F3"/>
    <mergeCell ref="A63:F63"/>
    <mergeCell ref="A62:D62"/>
    <mergeCell ref="A34:C34"/>
    <mergeCell ref="D34:F34"/>
    <mergeCell ref="A23:F23"/>
    <mergeCell ref="A32:F32"/>
    <mergeCell ref="A31:D31"/>
    <mergeCell ref="E31:G31"/>
    <mergeCell ref="A20:G20"/>
    <mergeCell ref="A51:G5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6"/>
  <sheetViews>
    <sheetView showGridLines="0" workbookViewId="0">
      <selection activeCell="C9" sqref="C9:C10"/>
    </sheetView>
  </sheetViews>
  <sheetFormatPr defaultRowHeight="16.5" x14ac:dyDescent="0.3"/>
  <cols>
    <col min="1" max="1" width="43.140625" customWidth="1"/>
    <col min="2" max="3" width="12.5703125" bestFit="1" customWidth="1"/>
    <col min="4" max="4" width="9" bestFit="1" customWidth="1"/>
    <col min="5" max="5" width="24.140625" customWidth="1"/>
    <col min="6" max="7" width="14" bestFit="1" customWidth="1"/>
    <col min="8" max="8" width="9.140625" bestFit="1" customWidth="1"/>
  </cols>
  <sheetData>
    <row r="1" spans="1:7" s="28" customFormat="1" x14ac:dyDescent="0.3">
      <c r="A1" s="230"/>
    </row>
    <row r="3" spans="1:7" ht="17.25" thickBot="1" x14ac:dyDescent="0.35">
      <c r="A3" s="407" t="s">
        <v>307</v>
      </c>
      <c r="B3" s="407"/>
      <c r="C3" s="28"/>
    </row>
    <row r="4" spans="1:7" x14ac:dyDescent="0.3">
      <c r="A4" s="88"/>
      <c r="B4" s="89">
        <v>2021</v>
      </c>
      <c r="C4" s="99">
        <v>2022</v>
      </c>
      <c r="D4" s="44"/>
    </row>
    <row r="5" spans="1:7" x14ac:dyDescent="0.3">
      <c r="A5" s="100"/>
      <c r="B5" s="101" t="s">
        <v>2</v>
      </c>
      <c r="C5" s="101" t="s">
        <v>2</v>
      </c>
      <c r="D5" s="44"/>
    </row>
    <row r="6" spans="1:7" s="28" customFormat="1" x14ac:dyDescent="0.3">
      <c r="A6" s="88" t="s">
        <v>415</v>
      </c>
      <c r="B6" s="72">
        <v>12.135782007031963</v>
      </c>
      <c r="C6" s="72"/>
      <c r="D6" s="44"/>
    </row>
    <row r="7" spans="1:7" s="28" customFormat="1" x14ac:dyDescent="0.3">
      <c r="A7" s="321" t="s">
        <v>437</v>
      </c>
      <c r="B7" s="72">
        <v>8.6999999999999993</v>
      </c>
      <c r="C7" s="72"/>
      <c r="D7" s="44"/>
    </row>
    <row r="8" spans="1:7" s="28" customFormat="1" x14ac:dyDescent="0.3">
      <c r="A8" s="321" t="s">
        <v>467</v>
      </c>
      <c r="B8" s="72">
        <v>1.3357820070319641</v>
      </c>
      <c r="C8" s="72"/>
      <c r="D8" s="44"/>
    </row>
    <row r="9" spans="1:7" s="28" customFormat="1" x14ac:dyDescent="0.3">
      <c r="A9" s="321" t="s">
        <v>468</v>
      </c>
      <c r="B9" s="72">
        <v>2.1</v>
      </c>
      <c r="C9" s="72">
        <v>2.1</v>
      </c>
      <c r="D9" s="44"/>
    </row>
    <row r="10" spans="1:7" ht="27" x14ac:dyDescent="0.3">
      <c r="A10" s="255" t="s">
        <v>469</v>
      </c>
      <c r="B10" s="75"/>
      <c r="C10" s="72">
        <v>0.23312618499178192</v>
      </c>
      <c r="D10" s="44"/>
    </row>
    <row r="11" spans="1:7" s="28" customFormat="1" x14ac:dyDescent="0.3">
      <c r="A11" s="44"/>
      <c r="B11" s="44"/>
      <c r="C11" s="256" t="s">
        <v>289</v>
      </c>
      <c r="D11" s="44"/>
    </row>
    <row r="12" spans="1:7" s="28" customFormat="1" ht="39" customHeight="1" x14ac:dyDescent="0.3">
      <c r="A12" s="432"/>
      <c r="B12" s="432"/>
      <c r="C12" s="432"/>
      <c r="D12" s="44"/>
      <c r="G12" s="20"/>
    </row>
    <row r="13" spans="1:7" x14ac:dyDescent="0.3">
      <c r="A13" s="44"/>
      <c r="B13" s="44"/>
      <c r="C13" s="44"/>
      <c r="D13" s="44"/>
    </row>
    <row r="14" spans="1:7" ht="17.25" thickBot="1" x14ac:dyDescent="0.35">
      <c r="A14" s="407" t="s">
        <v>308</v>
      </c>
      <c r="B14" s="407"/>
      <c r="C14" s="257"/>
      <c r="D14" s="44"/>
    </row>
    <row r="15" spans="1:7" x14ac:dyDescent="0.3">
      <c r="A15" s="88"/>
      <c r="B15" s="89">
        <f>B4</f>
        <v>2021</v>
      </c>
      <c r="C15" s="89">
        <f>C4</f>
        <v>2022</v>
      </c>
      <c r="D15" s="44"/>
    </row>
    <row r="16" spans="1:7" x14ac:dyDescent="0.3">
      <c r="A16" s="100"/>
      <c r="B16" s="101" t="s">
        <v>73</v>
      </c>
      <c r="C16" s="101" t="s">
        <v>73</v>
      </c>
      <c r="D16" s="44"/>
    </row>
    <row r="17" spans="1:6" x14ac:dyDescent="0.3">
      <c r="A17" s="88" t="s">
        <v>416</v>
      </c>
      <c r="B17" s="72">
        <f>B6</f>
        <v>12.135782007031963</v>
      </c>
      <c r="C17" s="72"/>
      <c r="D17" s="44"/>
    </row>
    <row r="18" spans="1:6" s="28" customFormat="1" x14ac:dyDescent="0.3">
      <c r="A18" s="321" t="s">
        <v>466</v>
      </c>
      <c r="B18" s="72">
        <f t="shared" ref="B18:B20" si="0">B7</f>
        <v>8.6999999999999993</v>
      </c>
      <c r="C18" s="72"/>
      <c r="D18" s="44"/>
    </row>
    <row r="19" spans="1:6" s="28" customFormat="1" x14ac:dyDescent="0.3">
      <c r="A19" s="321" t="s">
        <v>465</v>
      </c>
      <c r="B19" s="72">
        <f t="shared" si="0"/>
        <v>1.3357820070319641</v>
      </c>
      <c r="C19" s="72"/>
      <c r="D19" s="44"/>
    </row>
    <row r="20" spans="1:6" s="28" customFormat="1" x14ac:dyDescent="0.3">
      <c r="A20" s="321" t="s">
        <v>464</v>
      </c>
      <c r="B20" s="72">
        <f t="shared" si="0"/>
        <v>2.1</v>
      </c>
      <c r="C20" s="72">
        <f>C9</f>
        <v>2.1</v>
      </c>
      <c r="D20" s="44"/>
    </row>
    <row r="21" spans="1:6" ht="27" x14ac:dyDescent="0.3">
      <c r="A21" s="255" t="s">
        <v>463</v>
      </c>
      <c r="B21" s="72"/>
      <c r="C21" s="72">
        <f>C10</f>
        <v>0.23312618499178192</v>
      </c>
      <c r="D21" s="44"/>
    </row>
    <row r="22" spans="1:6" s="28" customFormat="1" x14ac:dyDescent="0.3">
      <c r="A22" s="310"/>
      <c r="B22" s="433" t="s">
        <v>298</v>
      </c>
      <c r="C22" s="433"/>
      <c r="D22" s="44"/>
    </row>
    <row r="23" spans="1:6" x14ac:dyDescent="0.3">
      <c r="A23" s="431"/>
      <c r="B23" s="431"/>
      <c r="C23" s="431"/>
      <c r="D23" s="248"/>
    </row>
    <row r="24" spans="1:6" x14ac:dyDescent="0.3">
      <c r="A24" s="248"/>
      <c r="B24" s="279"/>
      <c r="C24" s="279"/>
      <c r="D24" s="248"/>
      <c r="E24" s="248"/>
      <c r="F24" s="248"/>
    </row>
    <row r="25" spans="1:6" x14ac:dyDescent="0.3">
      <c r="A25" s="248"/>
      <c r="B25" s="280"/>
      <c r="C25" s="280"/>
      <c r="D25" s="248"/>
      <c r="E25" s="248"/>
      <c r="F25" s="248"/>
    </row>
    <row r="26" spans="1:6" x14ac:dyDescent="0.3">
      <c r="A26" s="248"/>
      <c r="B26" s="280"/>
      <c r="C26" s="280"/>
      <c r="D26" s="248"/>
      <c r="E26" s="248"/>
      <c r="F26" s="248"/>
    </row>
    <row r="27" spans="1:6" x14ac:dyDescent="0.3">
      <c r="A27" s="248"/>
      <c r="B27" s="248"/>
      <c r="C27" s="248"/>
      <c r="D27" s="248"/>
      <c r="E27" s="248"/>
      <c r="F27" s="248"/>
    </row>
    <row r="28" spans="1:6" x14ac:dyDescent="0.3">
      <c r="A28" s="248"/>
      <c r="B28" s="258"/>
      <c r="C28" s="248"/>
      <c r="D28" s="248"/>
      <c r="E28" s="248"/>
      <c r="F28" s="248"/>
    </row>
    <row r="29" spans="1:6" x14ac:dyDescent="0.3">
      <c r="A29" s="248"/>
      <c r="B29" s="258"/>
      <c r="C29" s="248"/>
      <c r="D29" s="248"/>
      <c r="E29" s="248"/>
      <c r="F29" s="248"/>
    </row>
    <row r="30" spans="1:6" x14ac:dyDescent="0.3">
      <c r="A30" s="248"/>
      <c r="B30" s="259"/>
      <c r="C30" s="259"/>
      <c r="D30" s="248"/>
      <c r="E30" s="248"/>
      <c r="F30" s="248"/>
    </row>
    <row r="31" spans="1:6" x14ac:dyDescent="0.3">
      <c r="A31" s="248"/>
      <c r="B31" s="278"/>
      <c r="C31" s="278"/>
      <c r="D31" s="248"/>
      <c r="E31" s="248"/>
      <c r="F31" s="248"/>
    </row>
    <row r="32" spans="1:6" x14ac:dyDescent="0.3">
      <c r="A32" s="248"/>
      <c r="B32" s="248"/>
      <c r="C32" s="248"/>
      <c r="D32" s="248"/>
      <c r="E32" s="248"/>
      <c r="F32" s="248"/>
    </row>
    <row r="33" spans="1:6" x14ac:dyDescent="0.3">
      <c r="A33" s="248"/>
      <c r="B33" s="258"/>
      <c r="C33" s="248"/>
      <c r="D33" s="248"/>
      <c r="E33" s="248"/>
      <c r="F33" s="248"/>
    </row>
    <row r="34" spans="1:6" x14ac:dyDescent="0.3">
      <c r="A34" s="248"/>
      <c r="B34" s="258"/>
      <c r="C34" s="248"/>
      <c r="D34" s="260"/>
      <c r="E34" s="260"/>
      <c r="F34" s="248"/>
    </row>
    <row r="35" spans="1:6" x14ac:dyDescent="0.3">
      <c r="A35" s="248"/>
      <c r="B35" s="261"/>
      <c r="C35" s="248"/>
      <c r="D35" s="259"/>
      <c r="E35" s="259"/>
      <c r="F35" s="248"/>
    </row>
    <row r="36" spans="1:6" x14ac:dyDescent="0.3">
      <c r="A36" s="248"/>
      <c r="B36" s="261"/>
      <c r="C36" s="248"/>
      <c r="D36" s="248"/>
      <c r="E36" s="248"/>
      <c r="F36" s="248"/>
    </row>
    <row r="37" spans="1:6" x14ac:dyDescent="0.3">
      <c r="A37" s="248"/>
      <c r="B37" s="261"/>
      <c r="C37" s="248"/>
      <c r="D37" s="248"/>
      <c r="E37" s="248"/>
      <c r="F37" s="248"/>
    </row>
    <row r="38" spans="1:6" x14ac:dyDescent="0.3">
      <c r="A38" s="248"/>
      <c r="B38" s="261"/>
      <c r="C38" s="248"/>
      <c r="D38" s="248"/>
      <c r="E38" s="248"/>
      <c r="F38" s="248"/>
    </row>
    <row r="39" spans="1:6" x14ac:dyDescent="0.3">
      <c r="A39" s="248"/>
      <c r="B39" s="261"/>
      <c r="C39" s="248"/>
      <c r="D39" s="248"/>
      <c r="E39" s="248"/>
      <c r="F39" s="248"/>
    </row>
    <row r="40" spans="1:6" x14ac:dyDescent="0.3">
      <c r="A40" s="248"/>
      <c r="B40" s="261"/>
      <c r="C40" s="248"/>
      <c r="D40" s="248"/>
      <c r="E40" s="248"/>
      <c r="F40" s="248"/>
    </row>
    <row r="41" spans="1:6" x14ac:dyDescent="0.3">
      <c r="A41" s="248"/>
      <c r="B41" s="261"/>
      <c r="C41" s="248"/>
      <c r="D41" s="248"/>
      <c r="E41" s="248"/>
      <c r="F41" s="248"/>
    </row>
    <row r="42" spans="1:6" x14ac:dyDescent="0.3">
      <c r="A42" s="248"/>
      <c r="B42" s="261"/>
      <c r="C42" s="248"/>
      <c r="D42" s="248"/>
      <c r="E42" s="248"/>
      <c r="F42" s="248"/>
    </row>
    <row r="43" spans="1:6" x14ac:dyDescent="0.3">
      <c r="A43" s="248"/>
      <c r="B43" s="261"/>
      <c r="C43" s="248"/>
      <c r="D43" s="248"/>
      <c r="E43" s="248"/>
      <c r="F43" s="248"/>
    </row>
    <row r="44" spans="1:6" x14ac:dyDescent="0.3">
      <c r="A44" s="248"/>
      <c r="B44" s="261"/>
      <c r="C44" s="248"/>
      <c r="D44" s="248"/>
      <c r="E44" s="248"/>
      <c r="F44" s="248"/>
    </row>
    <row r="45" spans="1:6" x14ac:dyDescent="0.3">
      <c r="A45" s="248"/>
      <c r="B45" s="261"/>
      <c r="C45" s="248"/>
      <c r="D45" s="248"/>
      <c r="E45" s="248"/>
      <c r="F45" s="248"/>
    </row>
    <row r="46" spans="1:6" x14ac:dyDescent="0.3">
      <c r="A46" s="248"/>
      <c r="B46" s="261"/>
      <c r="C46" s="248"/>
      <c r="D46" s="248"/>
      <c r="E46" s="248"/>
      <c r="F46" s="248"/>
    </row>
    <row r="47" spans="1:6" x14ac:dyDescent="0.3">
      <c r="A47" s="248"/>
      <c r="B47" s="261"/>
      <c r="C47" s="248"/>
      <c r="D47" s="248"/>
      <c r="E47" s="248"/>
      <c r="F47" s="248"/>
    </row>
    <row r="48" spans="1:6" x14ac:dyDescent="0.3">
      <c r="A48" s="248"/>
      <c r="B48" s="258"/>
      <c r="C48" s="248"/>
      <c r="D48" s="248"/>
      <c r="E48" s="248"/>
      <c r="F48" s="248"/>
    </row>
    <row r="49" spans="1:6" x14ac:dyDescent="0.3">
      <c r="A49" s="248"/>
      <c r="B49" s="261"/>
      <c r="C49" s="248"/>
      <c r="D49" s="248"/>
      <c r="E49" s="248"/>
      <c r="F49" s="248"/>
    </row>
    <row r="50" spans="1:6" x14ac:dyDescent="0.3">
      <c r="A50" s="248"/>
      <c r="B50" s="261"/>
      <c r="C50" s="248"/>
      <c r="D50" s="248"/>
      <c r="E50" s="248"/>
      <c r="F50" s="248"/>
    </row>
    <row r="51" spans="1:6" x14ac:dyDescent="0.3">
      <c r="A51" s="248"/>
      <c r="B51" s="261"/>
      <c r="C51" s="248"/>
      <c r="D51" s="248"/>
      <c r="E51" s="248"/>
      <c r="F51" s="248"/>
    </row>
    <row r="52" spans="1:6" x14ac:dyDescent="0.3">
      <c r="A52" s="248"/>
      <c r="B52" s="261"/>
      <c r="C52" s="248"/>
      <c r="D52" s="248"/>
      <c r="E52" s="248"/>
      <c r="F52" s="248"/>
    </row>
    <row r="53" spans="1:6" x14ac:dyDescent="0.3">
      <c r="A53" s="248"/>
      <c r="B53" s="248"/>
      <c r="C53" s="248"/>
      <c r="D53" s="248"/>
      <c r="E53" s="248"/>
      <c r="F53" s="248"/>
    </row>
    <row r="54" spans="1:6" x14ac:dyDescent="0.3">
      <c r="A54" s="248"/>
      <c r="B54" s="260"/>
      <c r="C54" s="248"/>
      <c r="D54" s="248"/>
      <c r="E54" s="248"/>
      <c r="F54" s="248"/>
    </row>
    <row r="55" spans="1:6" x14ac:dyDescent="0.3">
      <c r="A55" s="248"/>
      <c r="B55" s="259"/>
      <c r="C55" s="248"/>
      <c r="D55" s="248"/>
      <c r="E55" s="248"/>
      <c r="F55" s="248"/>
    </row>
    <row r="56" spans="1:6" x14ac:dyDescent="0.3">
      <c r="A56" s="248"/>
      <c r="B56" s="248"/>
      <c r="C56" s="248"/>
      <c r="D56" s="248"/>
      <c r="E56" s="248"/>
      <c r="F56" s="248"/>
    </row>
    <row r="57" spans="1:6" x14ac:dyDescent="0.3">
      <c r="A57" s="248"/>
      <c r="B57" s="248"/>
      <c r="C57" s="248"/>
      <c r="D57" s="248"/>
      <c r="E57" s="248"/>
      <c r="F57" s="248"/>
    </row>
    <row r="58" spans="1:6" x14ac:dyDescent="0.3">
      <c r="A58" s="248"/>
      <c r="B58" s="248"/>
      <c r="C58" s="248"/>
      <c r="D58" s="248"/>
      <c r="E58" s="248"/>
      <c r="F58" s="248"/>
    </row>
    <row r="59" spans="1:6" x14ac:dyDescent="0.3">
      <c r="A59" s="248"/>
      <c r="B59" s="248"/>
      <c r="C59" s="248"/>
      <c r="D59" s="248"/>
      <c r="E59" s="248"/>
      <c r="F59" s="248"/>
    </row>
    <row r="60" spans="1:6" x14ac:dyDescent="0.3">
      <c r="A60" s="248"/>
      <c r="B60" s="248"/>
      <c r="C60" s="248"/>
      <c r="D60" s="248"/>
      <c r="E60" s="248"/>
      <c r="F60" s="248"/>
    </row>
    <row r="61" spans="1:6" x14ac:dyDescent="0.3">
      <c r="A61" s="248"/>
      <c r="B61" s="248"/>
      <c r="C61" s="248"/>
      <c r="D61" s="248"/>
      <c r="E61" s="248"/>
      <c r="F61" s="248"/>
    </row>
    <row r="62" spans="1:6" x14ac:dyDescent="0.3">
      <c r="A62" s="248"/>
      <c r="B62" s="248"/>
      <c r="C62" s="248"/>
      <c r="D62" s="248"/>
      <c r="E62" s="248"/>
      <c r="F62" s="248"/>
    </row>
    <row r="63" spans="1:6" x14ac:dyDescent="0.3">
      <c r="A63" s="248"/>
      <c r="B63" s="248"/>
      <c r="C63" s="248"/>
      <c r="D63" s="248"/>
      <c r="E63" s="248"/>
      <c r="F63" s="248"/>
    </row>
    <row r="64" spans="1:6" x14ac:dyDescent="0.3">
      <c r="A64" s="248"/>
      <c r="B64" s="248"/>
      <c r="C64" s="248"/>
      <c r="D64" s="248"/>
      <c r="E64" s="248"/>
      <c r="F64" s="248"/>
    </row>
    <row r="65" spans="1:6" x14ac:dyDescent="0.3">
      <c r="A65" s="248"/>
      <c r="B65" s="248"/>
      <c r="C65" s="248"/>
      <c r="D65" s="248"/>
      <c r="E65" s="248"/>
      <c r="F65" s="248"/>
    </row>
    <row r="66" spans="1:6" x14ac:dyDescent="0.3">
      <c r="A66" s="248"/>
      <c r="B66" s="248"/>
      <c r="C66" s="248"/>
      <c r="D66" s="248"/>
      <c r="E66" s="248"/>
      <c r="F66" s="248"/>
    </row>
    <row r="67" spans="1:6" x14ac:dyDescent="0.3">
      <c r="A67" s="248"/>
      <c r="B67" s="248"/>
      <c r="C67" s="248"/>
      <c r="D67" s="248"/>
      <c r="E67" s="248"/>
      <c r="F67" s="248"/>
    </row>
    <row r="68" spans="1:6" x14ac:dyDescent="0.3">
      <c r="A68" s="248"/>
      <c r="B68" s="248"/>
      <c r="C68" s="248"/>
      <c r="D68" s="248"/>
      <c r="E68" s="248"/>
      <c r="F68" s="248"/>
    </row>
    <row r="69" spans="1:6" x14ac:dyDescent="0.3">
      <c r="A69" s="248"/>
      <c r="B69" s="248"/>
      <c r="C69" s="248"/>
      <c r="D69" s="248"/>
      <c r="E69" s="248"/>
      <c r="F69" s="248"/>
    </row>
    <row r="70" spans="1:6" x14ac:dyDescent="0.3">
      <c r="A70" s="248"/>
      <c r="B70" s="248"/>
      <c r="C70" s="248"/>
      <c r="D70" s="248"/>
      <c r="E70" s="248"/>
      <c r="F70" s="248"/>
    </row>
    <row r="71" spans="1:6" x14ac:dyDescent="0.3">
      <c r="A71" s="248"/>
      <c r="B71" s="248"/>
      <c r="C71" s="248"/>
      <c r="D71" s="248"/>
      <c r="E71" s="248"/>
      <c r="F71" s="248"/>
    </row>
    <row r="72" spans="1:6" x14ac:dyDescent="0.3">
      <c r="A72" s="248"/>
      <c r="B72" s="248"/>
      <c r="C72" s="248"/>
      <c r="D72" s="248"/>
      <c r="E72" s="248"/>
      <c r="F72" s="248"/>
    </row>
    <row r="73" spans="1:6" x14ac:dyDescent="0.3">
      <c r="A73" s="248"/>
      <c r="B73" s="248"/>
      <c r="C73" s="248"/>
      <c r="D73" s="248"/>
      <c r="E73" s="248"/>
      <c r="F73" s="248"/>
    </row>
    <row r="74" spans="1:6" x14ac:dyDescent="0.3">
      <c r="A74" s="248"/>
      <c r="B74" s="248"/>
      <c r="C74" s="248"/>
      <c r="D74" s="248"/>
      <c r="E74" s="248"/>
      <c r="F74" s="248"/>
    </row>
    <row r="75" spans="1:6" x14ac:dyDescent="0.3">
      <c r="A75" s="248"/>
      <c r="B75" s="248"/>
      <c r="C75" s="248"/>
      <c r="D75" s="248"/>
      <c r="E75" s="248"/>
      <c r="F75" s="248"/>
    </row>
    <row r="76" spans="1:6" x14ac:dyDescent="0.3">
      <c r="A76" s="248"/>
      <c r="B76" s="248"/>
      <c r="C76" s="248"/>
      <c r="D76" s="248"/>
      <c r="E76" s="248"/>
      <c r="F76" s="248"/>
    </row>
  </sheetData>
  <mergeCells count="5">
    <mergeCell ref="A23:C23"/>
    <mergeCell ref="A12:C12"/>
    <mergeCell ref="A3:B3"/>
    <mergeCell ref="A14:B14"/>
    <mergeCell ref="B22:C2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showGridLines="0" zoomScaleNormal="100" workbookViewId="0">
      <selection activeCell="B12" sqref="B12"/>
    </sheetView>
  </sheetViews>
  <sheetFormatPr defaultColWidth="9.140625" defaultRowHeight="16.5" x14ac:dyDescent="0.3"/>
  <cols>
    <col min="1" max="1" width="49.42578125" style="28" customWidth="1"/>
    <col min="2" max="5" width="7.85546875" style="28" customWidth="1"/>
    <col min="6" max="6" width="9.140625" style="28"/>
    <col min="7" max="7" width="10.140625" style="28" customWidth="1"/>
    <col min="8" max="16384" width="9.140625" style="28"/>
  </cols>
  <sheetData>
    <row r="1" spans="1:9" x14ac:dyDescent="0.3">
      <c r="A1" s="230"/>
    </row>
    <row r="2" spans="1:9" x14ac:dyDescent="0.3">
      <c r="A2" s="230"/>
    </row>
    <row r="3" spans="1:9" ht="17.25" thickBot="1" x14ac:dyDescent="0.35">
      <c r="A3" s="378" t="s">
        <v>399</v>
      </c>
      <c r="B3" s="378"/>
      <c r="C3" s="378"/>
      <c r="D3" s="378"/>
      <c r="E3" s="203"/>
      <c r="F3" s="233"/>
      <c r="G3" s="206"/>
      <c r="H3" s="206"/>
      <c r="I3" s="206"/>
    </row>
    <row r="4" spans="1:9" ht="17.25" thickBot="1" x14ac:dyDescent="0.35">
      <c r="A4" s="167"/>
      <c r="B4" s="89">
        <v>2021</v>
      </c>
      <c r="C4" s="89">
        <v>2022</v>
      </c>
      <c r="D4" s="89">
        <v>2023</v>
      </c>
      <c r="E4" s="89">
        <v>2024</v>
      </c>
      <c r="F4" s="89">
        <v>2025</v>
      </c>
    </row>
    <row r="5" spans="1:9" x14ac:dyDescent="0.3">
      <c r="A5" s="178" t="s">
        <v>551</v>
      </c>
      <c r="B5" s="171">
        <v>-0.56762697157914543</v>
      </c>
      <c r="C5" s="171">
        <v>-0.57728392857142852</v>
      </c>
      <c r="D5" s="171">
        <v>-0.40605833333333324</v>
      </c>
      <c r="E5" s="171">
        <v>-0.16878541666666666</v>
      </c>
      <c r="F5" s="171">
        <v>-2.762083333333332E-2</v>
      </c>
    </row>
    <row r="6" spans="1:9" x14ac:dyDescent="0.3">
      <c r="A6" s="179" t="s">
        <v>428</v>
      </c>
      <c r="B6" s="162">
        <v>-6.0742534036012319E-2</v>
      </c>
      <c r="C6" s="162">
        <v>0.8688454785030747</v>
      </c>
      <c r="D6" s="162">
        <v>1.5343297915656431</v>
      </c>
      <c r="E6" s="162">
        <v>1.9400849445532076</v>
      </c>
      <c r="F6" s="162">
        <v>2.2193013637481855</v>
      </c>
    </row>
    <row r="7" spans="1:9" x14ac:dyDescent="0.3">
      <c r="A7" s="179" t="s">
        <v>400</v>
      </c>
      <c r="B7" s="162">
        <v>1.1833247272413574</v>
      </c>
      <c r="C7" s="162">
        <v>1.1372676673567979</v>
      </c>
      <c r="D7" s="162">
        <v>1.1668749999999999</v>
      </c>
      <c r="E7" s="162">
        <v>1.1908333333333332</v>
      </c>
      <c r="F7" s="162">
        <v>1.2216666666666667</v>
      </c>
    </row>
    <row r="8" spans="1:9" x14ac:dyDescent="0.3">
      <c r="A8" s="179" t="s">
        <v>470</v>
      </c>
      <c r="B8" s="162">
        <v>0.5575888885918312</v>
      </c>
      <c r="C8" s="162">
        <v>0.71011227230404206</v>
      </c>
      <c r="D8" s="162">
        <v>0.68550016838817562</v>
      </c>
      <c r="E8" s="162">
        <v>0.20023387368126588</v>
      </c>
      <c r="F8" s="162">
        <v>0</v>
      </c>
    </row>
    <row r="9" spans="1:9" x14ac:dyDescent="0.3">
      <c r="A9" s="180" t="s">
        <v>401</v>
      </c>
      <c r="B9" s="265"/>
      <c r="C9" s="265"/>
      <c r="D9" s="265"/>
      <c r="E9" s="265"/>
      <c r="F9" s="265"/>
    </row>
    <row r="10" spans="1:9" x14ac:dyDescent="0.3">
      <c r="A10" s="180" t="s">
        <v>402</v>
      </c>
      <c r="B10" s="265">
        <v>4.2969570643651922</v>
      </c>
      <c r="C10" s="265" t="s">
        <v>553</v>
      </c>
      <c r="D10" s="265" t="s">
        <v>553</v>
      </c>
      <c r="E10" s="265" t="s">
        <v>553</v>
      </c>
      <c r="F10" s="265" t="s">
        <v>553</v>
      </c>
    </row>
    <row r="11" spans="1:9" x14ac:dyDescent="0.3">
      <c r="A11" s="180" t="s">
        <v>403</v>
      </c>
      <c r="B11" s="265">
        <v>4.727231886847294</v>
      </c>
      <c r="C11" s="265">
        <v>3.8362237773813179</v>
      </c>
      <c r="D11" s="265">
        <v>3.1858756942974424</v>
      </c>
      <c r="E11" s="265">
        <v>2.1774919440617242</v>
      </c>
      <c r="F11" s="265">
        <v>1.9725035280200147</v>
      </c>
    </row>
    <row r="12" spans="1:9" x14ac:dyDescent="0.3">
      <c r="A12" s="180" t="s">
        <v>404</v>
      </c>
      <c r="B12" s="265"/>
      <c r="C12" s="265"/>
      <c r="D12" s="265"/>
      <c r="E12" s="265"/>
      <c r="F12" s="265"/>
    </row>
    <row r="13" spans="1:9" ht="17.25" thickBot="1" x14ac:dyDescent="0.35">
      <c r="A13" s="181" t="s">
        <v>405</v>
      </c>
      <c r="B13" s="322">
        <v>70.786188343057901</v>
      </c>
      <c r="C13" s="322">
        <v>104.36878174603174</v>
      </c>
      <c r="D13" s="322">
        <v>94.076666666666654</v>
      </c>
      <c r="E13" s="322">
        <v>86.259166666666673</v>
      </c>
      <c r="F13" s="322">
        <v>81.12</v>
      </c>
    </row>
    <row r="14" spans="1:9" x14ac:dyDescent="0.3">
      <c r="A14" s="386" t="s">
        <v>406</v>
      </c>
      <c r="B14" s="386"/>
      <c r="C14" s="386"/>
      <c r="D14" s="386"/>
      <c r="E14" s="386"/>
      <c r="F14" s="386"/>
    </row>
    <row r="16" spans="1:9" ht="17.25" thickBot="1" x14ac:dyDescent="0.35">
      <c r="A16" s="378" t="s">
        <v>407</v>
      </c>
      <c r="B16" s="378"/>
      <c r="C16" s="378"/>
      <c r="D16" s="378"/>
      <c r="E16" s="203"/>
      <c r="F16" s="233"/>
    </row>
    <row r="17" spans="1:6" ht="17.25" thickBot="1" x14ac:dyDescent="0.35">
      <c r="A17" s="167"/>
      <c r="B17" s="89">
        <f t="shared" ref="B17:F20" si="0">B4</f>
        <v>2021</v>
      </c>
      <c r="C17" s="89">
        <f t="shared" si="0"/>
        <v>2022</v>
      </c>
      <c r="D17" s="89">
        <f t="shared" si="0"/>
        <v>2023</v>
      </c>
      <c r="E17" s="89">
        <f t="shared" si="0"/>
        <v>2024</v>
      </c>
      <c r="F17" s="89">
        <f t="shared" si="0"/>
        <v>2025</v>
      </c>
    </row>
    <row r="18" spans="1:6" x14ac:dyDescent="0.3">
      <c r="A18" s="182" t="s">
        <v>552</v>
      </c>
      <c r="B18" s="171">
        <f t="shared" si="0"/>
        <v>-0.56762697157914543</v>
      </c>
      <c r="C18" s="171">
        <f t="shared" si="0"/>
        <v>-0.57728392857142852</v>
      </c>
      <c r="D18" s="171">
        <f t="shared" si="0"/>
        <v>-0.40605833333333324</v>
      </c>
      <c r="E18" s="171">
        <f t="shared" si="0"/>
        <v>-0.16878541666666666</v>
      </c>
      <c r="F18" s="171">
        <f t="shared" si="0"/>
        <v>-2.762083333333332E-2</v>
      </c>
    </row>
    <row r="19" spans="1:6" x14ac:dyDescent="0.3">
      <c r="A19" s="147" t="s">
        <v>429</v>
      </c>
      <c r="B19" s="162">
        <f t="shared" si="0"/>
        <v>-6.0742534036012319E-2</v>
      </c>
      <c r="C19" s="162">
        <f t="shared" si="0"/>
        <v>0.8688454785030747</v>
      </c>
      <c r="D19" s="162">
        <f t="shared" si="0"/>
        <v>1.5343297915656431</v>
      </c>
      <c r="E19" s="162">
        <f t="shared" si="0"/>
        <v>1.9400849445532076</v>
      </c>
      <c r="F19" s="162">
        <f t="shared" si="0"/>
        <v>2.2193013637481855</v>
      </c>
    </row>
    <row r="20" spans="1:6" x14ac:dyDescent="0.3">
      <c r="A20" s="147" t="s">
        <v>408</v>
      </c>
      <c r="B20" s="162">
        <f t="shared" si="0"/>
        <v>1.1833247272413574</v>
      </c>
      <c r="C20" s="162">
        <f t="shared" si="0"/>
        <v>1.1372676673567979</v>
      </c>
      <c r="D20" s="162">
        <f t="shared" si="0"/>
        <v>1.1668749999999999</v>
      </c>
      <c r="E20" s="162">
        <f t="shared" si="0"/>
        <v>1.1908333333333332</v>
      </c>
      <c r="F20" s="162">
        <f t="shared" si="0"/>
        <v>1.2216666666666667</v>
      </c>
    </row>
    <row r="21" spans="1:6" x14ac:dyDescent="0.3">
      <c r="A21" s="147" t="s">
        <v>471</v>
      </c>
      <c r="B21" s="162">
        <f t="shared" ref="B21:F21" si="1">B8</f>
        <v>0.5575888885918312</v>
      </c>
      <c r="C21" s="162">
        <f t="shared" si="1"/>
        <v>0.71011227230404206</v>
      </c>
      <c r="D21" s="162">
        <f t="shared" si="1"/>
        <v>0.68550016838817562</v>
      </c>
      <c r="E21" s="162">
        <f t="shared" si="1"/>
        <v>0.20023387368126588</v>
      </c>
      <c r="F21" s="162">
        <f t="shared" si="1"/>
        <v>0</v>
      </c>
    </row>
    <row r="22" spans="1:6" x14ac:dyDescent="0.3">
      <c r="A22" s="147" t="s">
        <v>409</v>
      </c>
      <c r="B22" s="265"/>
      <c r="C22" s="265"/>
      <c r="D22" s="265"/>
      <c r="E22" s="265"/>
      <c r="F22" s="265"/>
    </row>
    <row r="23" spans="1:6" x14ac:dyDescent="0.3">
      <c r="A23" s="147" t="s">
        <v>410</v>
      </c>
      <c r="B23" s="265">
        <f t="shared" ref="B23:D23" si="2">B10</f>
        <v>4.2969570643651922</v>
      </c>
      <c r="C23" s="265" t="str">
        <f t="shared" si="2"/>
        <v xml:space="preserve"> -</v>
      </c>
      <c r="D23" s="265" t="str">
        <f t="shared" si="2"/>
        <v xml:space="preserve"> -</v>
      </c>
      <c r="E23" s="265"/>
      <c r="F23" s="265"/>
    </row>
    <row r="24" spans="1:6" x14ac:dyDescent="0.3">
      <c r="A24" s="179" t="s">
        <v>411</v>
      </c>
      <c r="B24" s="265">
        <f t="shared" ref="B24:F24" si="3">B11</f>
        <v>4.727231886847294</v>
      </c>
      <c r="C24" s="265">
        <f t="shared" si="3"/>
        <v>3.8362237773813179</v>
      </c>
      <c r="D24" s="265">
        <f t="shared" si="3"/>
        <v>3.1858756942974424</v>
      </c>
      <c r="E24" s="265">
        <f t="shared" si="3"/>
        <v>2.1774919440617242</v>
      </c>
      <c r="F24" s="265">
        <f t="shared" si="3"/>
        <v>1.9725035280200147</v>
      </c>
    </row>
    <row r="25" spans="1:6" x14ac:dyDescent="0.3">
      <c r="A25" s="147" t="s">
        <v>412</v>
      </c>
      <c r="B25" s="265"/>
      <c r="C25" s="265"/>
      <c r="D25" s="265"/>
      <c r="E25" s="265"/>
      <c r="F25" s="265"/>
    </row>
    <row r="26" spans="1:6" ht="17.25" thickBot="1" x14ac:dyDescent="0.35">
      <c r="A26" s="157" t="s">
        <v>413</v>
      </c>
      <c r="B26" s="322">
        <f t="shared" ref="B26:F26" si="4">B13</f>
        <v>70.786188343057901</v>
      </c>
      <c r="C26" s="322">
        <f t="shared" si="4"/>
        <v>104.36878174603174</v>
      </c>
      <c r="D26" s="322">
        <f t="shared" si="4"/>
        <v>94.076666666666654</v>
      </c>
      <c r="E26" s="322">
        <f t="shared" si="4"/>
        <v>86.259166666666673</v>
      </c>
      <c r="F26" s="322">
        <f t="shared" si="4"/>
        <v>81.12</v>
      </c>
    </row>
    <row r="27" spans="1:6" x14ac:dyDescent="0.3">
      <c r="A27" s="386" t="s">
        <v>414</v>
      </c>
      <c r="B27" s="386"/>
      <c r="C27" s="386"/>
      <c r="D27" s="386"/>
      <c r="E27" s="386"/>
      <c r="F27" s="386"/>
    </row>
  </sheetData>
  <mergeCells count="4">
    <mergeCell ref="A3:D3"/>
    <mergeCell ref="A16:D16"/>
    <mergeCell ref="A14:F14"/>
    <mergeCell ref="A27:F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9"/>
  <sheetViews>
    <sheetView showGridLines="0" workbookViewId="0">
      <selection activeCell="D22" sqref="D22:G24"/>
    </sheetView>
  </sheetViews>
  <sheetFormatPr defaultColWidth="9.140625" defaultRowHeight="13.5" x14ac:dyDescent="0.25"/>
  <cols>
    <col min="1" max="1" width="50.7109375" style="309" customWidth="1"/>
    <col min="2" max="2" width="10.42578125" style="324" bestFit="1" customWidth="1"/>
    <col min="3" max="6" width="14.42578125" style="324" bestFit="1" customWidth="1"/>
    <col min="7" max="16384" width="9.140625" style="309"/>
  </cols>
  <sheetData>
    <row r="2" spans="1:7" ht="17.25" customHeight="1" thickBot="1" x14ac:dyDescent="0.3">
      <c r="A2" s="434" t="s">
        <v>525</v>
      </c>
      <c r="B2" s="434"/>
      <c r="C2" s="434"/>
      <c r="D2" s="434"/>
      <c r="E2" s="434"/>
      <c r="F2" s="434"/>
    </row>
    <row r="3" spans="1:7" x14ac:dyDescent="0.25">
      <c r="B3" s="325" t="s">
        <v>5</v>
      </c>
      <c r="C3" s="325">
        <v>2021</v>
      </c>
      <c r="D3" s="325">
        <v>2022</v>
      </c>
      <c r="E3" s="325">
        <v>2023</v>
      </c>
      <c r="F3" s="325">
        <v>2024</v>
      </c>
      <c r="G3" s="347">
        <v>2025</v>
      </c>
    </row>
    <row r="4" spans="1:7" x14ac:dyDescent="0.25">
      <c r="A4" s="328"/>
      <c r="B4" s="346"/>
      <c r="C4" s="346" t="s">
        <v>2</v>
      </c>
      <c r="D4" s="346" t="s">
        <v>2</v>
      </c>
      <c r="E4" s="346" t="s">
        <v>2</v>
      </c>
      <c r="F4" s="346" t="s">
        <v>2</v>
      </c>
      <c r="G4" s="346" t="s">
        <v>2</v>
      </c>
    </row>
    <row r="5" spans="1:7" s="323" customFormat="1" x14ac:dyDescent="0.25">
      <c r="A5" s="323" t="s">
        <v>472</v>
      </c>
      <c r="B5" s="325"/>
      <c r="C5" s="325"/>
      <c r="D5" s="325"/>
      <c r="E5" s="325"/>
      <c r="F5" s="325"/>
    </row>
    <row r="6" spans="1:7" s="323" customFormat="1" x14ac:dyDescent="0.25">
      <c r="A6" s="323" t="s">
        <v>473</v>
      </c>
      <c r="B6" s="325"/>
      <c r="C6" s="356"/>
      <c r="D6" s="357">
        <v>0.71998183196471766</v>
      </c>
      <c r="E6" s="357">
        <v>0.81947933847756371</v>
      </c>
      <c r="F6" s="357">
        <v>0.69817901589290554</v>
      </c>
      <c r="G6" s="365">
        <v>0.46482019250056722</v>
      </c>
    </row>
    <row r="7" spans="1:7" s="323" customFormat="1" x14ac:dyDescent="0.25">
      <c r="A7" s="323" t="s">
        <v>474</v>
      </c>
      <c r="B7" s="325"/>
      <c r="C7" s="363">
        <v>0.84709120004303018</v>
      </c>
      <c r="D7" s="363">
        <v>1.0400034303075107</v>
      </c>
      <c r="E7" s="363">
        <v>1.2831216102781671</v>
      </c>
      <c r="F7" s="363">
        <v>1.2158485217527442</v>
      </c>
      <c r="G7" s="364">
        <v>0.81295558177404548</v>
      </c>
    </row>
    <row r="8" spans="1:7" s="323" customFormat="1" x14ac:dyDescent="0.25">
      <c r="A8" s="323" t="s">
        <v>475</v>
      </c>
      <c r="B8" s="325"/>
      <c r="C8" s="356"/>
      <c r="D8" s="357"/>
      <c r="E8" s="357"/>
      <c r="F8" s="357"/>
      <c r="G8" s="365"/>
    </row>
    <row r="9" spans="1:7" s="323" customFormat="1" x14ac:dyDescent="0.25">
      <c r="A9" s="323" t="s">
        <v>476</v>
      </c>
      <c r="B9" s="325"/>
      <c r="C9" s="325"/>
      <c r="D9" s="357">
        <v>0.14578601252474332</v>
      </c>
      <c r="E9" s="357">
        <v>0.14138636736977225</v>
      </c>
      <c r="F9" s="357">
        <v>0.16921871325754392</v>
      </c>
      <c r="G9" s="365">
        <v>0.14433943368664912</v>
      </c>
    </row>
    <row r="10" spans="1:7" x14ac:dyDescent="0.25">
      <c r="A10" s="309" t="s">
        <v>433</v>
      </c>
      <c r="D10" s="366"/>
      <c r="E10" s="366"/>
      <c r="F10" s="366"/>
      <c r="G10" s="367"/>
    </row>
    <row r="11" spans="1:7" x14ac:dyDescent="0.25">
      <c r="A11" s="309" t="s">
        <v>477</v>
      </c>
      <c r="B11" s="324" t="s">
        <v>48</v>
      </c>
      <c r="C11" s="358"/>
      <c r="D11" s="366">
        <v>4.4664150995274446E-2</v>
      </c>
      <c r="E11" s="366">
        <v>3.8176397590222851E-2</v>
      </c>
      <c r="F11" s="366">
        <v>3.3331205359251437E-2</v>
      </c>
      <c r="G11" s="366">
        <v>2.9114462817364978E-2</v>
      </c>
    </row>
    <row r="12" spans="1:7" x14ac:dyDescent="0.25">
      <c r="A12" s="309" t="s">
        <v>478</v>
      </c>
      <c r="B12" s="324" t="s">
        <v>50</v>
      </c>
      <c r="C12" s="358"/>
      <c r="D12" s="366">
        <v>9.3750299909871618E-2</v>
      </c>
      <c r="E12" s="366">
        <v>8.9763143456216624E-2</v>
      </c>
      <c r="F12" s="366">
        <v>0.11659165110290519</v>
      </c>
      <c r="G12" s="366">
        <v>9.9601697386497989E-2</v>
      </c>
    </row>
    <row r="13" spans="1:7" x14ac:dyDescent="0.25">
      <c r="A13" s="309" t="s">
        <v>479</v>
      </c>
      <c r="B13" s="324" t="s">
        <v>480</v>
      </c>
      <c r="C13" s="358"/>
      <c r="D13" s="366">
        <v>6.5912090455991276E-3</v>
      </c>
      <c r="E13" s="366">
        <v>1.274356349940731E-2</v>
      </c>
      <c r="F13" s="366">
        <v>1.8747174878326528E-2</v>
      </c>
      <c r="G13" s="366">
        <v>1.49050070742975E-2</v>
      </c>
    </row>
    <row r="14" spans="1:7" x14ac:dyDescent="0.25">
      <c r="A14" s="309" t="s">
        <v>481</v>
      </c>
      <c r="B14" s="324" t="s">
        <v>69</v>
      </c>
      <c r="C14" s="358"/>
      <c r="D14" s="366">
        <v>0</v>
      </c>
      <c r="E14" s="366">
        <v>0</v>
      </c>
      <c r="F14" s="366">
        <v>0</v>
      </c>
      <c r="G14" s="366">
        <v>0</v>
      </c>
    </row>
    <row r="15" spans="1:7" x14ac:dyDescent="0.25">
      <c r="A15" s="309" t="s">
        <v>482</v>
      </c>
      <c r="B15" s="324" t="s">
        <v>60</v>
      </c>
      <c r="C15" s="358"/>
      <c r="D15" s="366">
        <v>0</v>
      </c>
      <c r="E15" s="366">
        <v>0</v>
      </c>
      <c r="F15" s="366">
        <v>0</v>
      </c>
      <c r="G15" s="366">
        <v>0</v>
      </c>
    </row>
    <row r="16" spans="1:7" x14ac:dyDescent="0.25">
      <c r="A16" s="309" t="s">
        <v>483</v>
      </c>
      <c r="B16" s="324" t="s">
        <v>484</v>
      </c>
      <c r="C16" s="358"/>
      <c r="D16" s="366">
        <v>7.8035257399813006E-4</v>
      </c>
      <c r="E16" s="366">
        <v>7.032628239254865E-4</v>
      </c>
      <c r="F16" s="366">
        <v>5.4868191706075294E-4</v>
      </c>
      <c r="G16" s="366">
        <v>7.1826640848866505E-4</v>
      </c>
    </row>
    <row r="17" spans="1:7" s="323" customFormat="1" x14ac:dyDescent="0.25">
      <c r="A17" s="323" t="s">
        <v>485</v>
      </c>
      <c r="B17" s="325"/>
      <c r="C17" s="356"/>
      <c r="D17" s="357">
        <v>0.57419581943997433</v>
      </c>
      <c r="E17" s="357">
        <v>0.67809297110779154</v>
      </c>
      <c r="F17" s="357">
        <v>0.52896030263536153</v>
      </c>
      <c r="G17" s="357">
        <v>0.32048075881391808</v>
      </c>
    </row>
    <row r="18" spans="1:7" x14ac:dyDescent="0.25">
      <c r="A18" s="309" t="s">
        <v>79</v>
      </c>
      <c r="D18" s="366"/>
      <c r="E18" s="366"/>
      <c r="F18" s="366"/>
      <c r="G18" s="366"/>
    </row>
    <row r="19" spans="1:7" x14ac:dyDescent="0.25">
      <c r="A19" s="309" t="s">
        <v>486</v>
      </c>
      <c r="C19" s="358"/>
      <c r="D19" s="366">
        <v>0.57124531668726419</v>
      </c>
      <c r="E19" s="366">
        <v>0.67763402636986181</v>
      </c>
      <c r="F19" s="366">
        <v>0.52855571077663877</v>
      </c>
      <c r="G19" s="366">
        <v>0.32009146938641653</v>
      </c>
    </row>
    <row r="20" spans="1:7" x14ac:dyDescent="0.25">
      <c r="A20" s="309" t="s">
        <v>487</v>
      </c>
      <c r="D20" s="366">
        <v>0</v>
      </c>
      <c r="E20" s="366">
        <v>0</v>
      </c>
      <c r="F20" s="366">
        <v>0</v>
      </c>
      <c r="G20" s="366">
        <v>0</v>
      </c>
    </row>
    <row r="21" spans="1:7" x14ac:dyDescent="0.25">
      <c r="A21" s="309" t="s">
        <v>488</v>
      </c>
      <c r="D21" s="366"/>
      <c r="E21" s="366"/>
      <c r="F21" s="366"/>
      <c r="G21" s="366"/>
    </row>
    <row r="22" spans="1:7" s="323" customFormat="1" x14ac:dyDescent="0.25">
      <c r="A22" s="323" t="s">
        <v>489</v>
      </c>
      <c r="B22" s="325"/>
      <c r="C22" s="357"/>
      <c r="D22" s="357">
        <v>0</v>
      </c>
      <c r="E22" s="357">
        <v>0</v>
      </c>
      <c r="F22" s="357">
        <v>0</v>
      </c>
      <c r="G22" s="357">
        <v>0</v>
      </c>
    </row>
    <row r="23" spans="1:7" s="323" customFormat="1" x14ac:dyDescent="0.25">
      <c r="A23" s="323" t="s">
        <v>490</v>
      </c>
      <c r="B23" s="325"/>
      <c r="C23" s="357"/>
      <c r="D23" s="357">
        <v>0</v>
      </c>
      <c r="E23" s="357">
        <v>0</v>
      </c>
      <c r="F23" s="357">
        <v>0</v>
      </c>
      <c r="G23" s="357">
        <v>0</v>
      </c>
    </row>
    <row r="24" spans="1:7" s="323" customFormat="1" ht="14.25" thickBot="1" x14ac:dyDescent="0.3">
      <c r="A24" s="349" t="s">
        <v>491</v>
      </c>
      <c r="B24" s="350"/>
      <c r="C24" s="359"/>
      <c r="D24" s="359">
        <v>0</v>
      </c>
      <c r="E24" s="359">
        <v>0</v>
      </c>
      <c r="F24" s="359">
        <v>0</v>
      </c>
      <c r="G24" s="359">
        <v>0</v>
      </c>
    </row>
    <row r="27" spans="1:7" ht="17.25" customHeight="1" thickBot="1" x14ac:dyDescent="0.3">
      <c r="A27" s="434" t="s">
        <v>513</v>
      </c>
      <c r="B27" s="434"/>
      <c r="C27" s="434"/>
      <c r="D27" s="434"/>
      <c r="E27" s="434"/>
      <c r="F27" s="434"/>
    </row>
    <row r="28" spans="1:7" x14ac:dyDescent="0.25">
      <c r="A28" s="182"/>
      <c r="B28" s="347" t="s">
        <v>492</v>
      </c>
      <c r="C28" s="347">
        <f>C3</f>
        <v>2021</v>
      </c>
      <c r="D28" s="347">
        <f t="shared" ref="D28:F28" si="0">D3</f>
        <v>2022</v>
      </c>
      <c r="E28" s="347">
        <f t="shared" si="0"/>
        <v>2023</v>
      </c>
      <c r="F28" s="347">
        <f t="shared" si="0"/>
        <v>2024</v>
      </c>
      <c r="G28" s="347">
        <f t="shared" ref="G28" si="1">G3</f>
        <v>2025</v>
      </c>
    </row>
    <row r="29" spans="1:7" x14ac:dyDescent="0.25">
      <c r="A29" s="328"/>
      <c r="B29" s="348"/>
      <c r="C29" s="346" t="s">
        <v>149</v>
      </c>
      <c r="D29" s="346" t="s">
        <v>149</v>
      </c>
      <c r="E29" s="346" t="s">
        <v>149</v>
      </c>
      <c r="F29" s="346" t="s">
        <v>149</v>
      </c>
      <c r="G29" s="346" t="s">
        <v>149</v>
      </c>
    </row>
    <row r="30" spans="1:7" s="323" customFormat="1" x14ac:dyDescent="0.25">
      <c r="A30" s="323" t="s">
        <v>493</v>
      </c>
      <c r="B30" s="325"/>
      <c r="C30" s="325"/>
      <c r="D30" s="325"/>
      <c r="E30" s="325"/>
      <c r="F30" s="325"/>
      <c r="G30" s="325"/>
    </row>
    <row r="31" spans="1:7" s="323" customFormat="1" x14ac:dyDescent="0.25">
      <c r="A31" s="323" t="s">
        <v>494</v>
      </c>
      <c r="B31" s="325"/>
      <c r="C31" s="356"/>
      <c r="D31" s="357">
        <f t="shared" ref="D31:G31" si="2">D6</f>
        <v>0.71998183196471766</v>
      </c>
      <c r="E31" s="357">
        <f t="shared" si="2"/>
        <v>0.81947933847756371</v>
      </c>
      <c r="F31" s="357">
        <f t="shared" si="2"/>
        <v>0.69817901589290554</v>
      </c>
      <c r="G31" s="357">
        <f t="shared" si="2"/>
        <v>0.46482019250056722</v>
      </c>
    </row>
    <row r="32" spans="1:7" s="323" customFormat="1" x14ac:dyDescent="0.25">
      <c r="A32" s="323" t="s">
        <v>495</v>
      </c>
      <c r="B32" s="325"/>
      <c r="C32" s="356"/>
      <c r="D32" s="357">
        <f t="shared" ref="D32:G32" si="3">D7</f>
        <v>1.0400034303075107</v>
      </c>
      <c r="E32" s="357">
        <f t="shared" si="3"/>
        <v>1.2831216102781671</v>
      </c>
      <c r="F32" s="357">
        <f t="shared" si="3"/>
        <v>1.2158485217527442</v>
      </c>
      <c r="G32" s="365">
        <f t="shared" si="3"/>
        <v>0.81295558177404548</v>
      </c>
    </row>
    <row r="33" spans="1:7" s="323" customFormat="1" x14ac:dyDescent="0.25">
      <c r="A33" s="323" t="s">
        <v>496</v>
      </c>
      <c r="B33" s="325"/>
      <c r="C33" s="356"/>
      <c r="D33" s="357"/>
      <c r="E33" s="357"/>
      <c r="F33" s="357"/>
      <c r="G33" s="365"/>
    </row>
    <row r="34" spans="1:7" s="323" customFormat="1" x14ac:dyDescent="0.25">
      <c r="A34" s="323" t="s">
        <v>497</v>
      </c>
      <c r="B34" s="325"/>
      <c r="C34" s="356"/>
      <c r="D34" s="357">
        <f t="shared" ref="D34:G34" si="4">D9</f>
        <v>0.14578601252474332</v>
      </c>
      <c r="E34" s="357">
        <f t="shared" si="4"/>
        <v>0.14138636736977225</v>
      </c>
      <c r="F34" s="357">
        <f t="shared" si="4"/>
        <v>0.16921871325754392</v>
      </c>
      <c r="G34" s="365">
        <f t="shared" si="4"/>
        <v>0.14433943368664912</v>
      </c>
    </row>
    <row r="35" spans="1:7" x14ac:dyDescent="0.25">
      <c r="A35" s="309" t="s">
        <v>498</v>
      </c>
      <c r="C35" s="358"/>
      <c r="D35" s="366"/>
      <c r="E35" s="366"/>
      <c r="F35" s="366"/>
      <c r="G35" s="367"/>
    </row>
    <row r="36" spans="1:7" x14ac:dyDescent="0.25">
      <c r="A36" s="309" t="s">
        <v>499</v>
      </c>
      <c r="B36" s="324" t="s">
        <v>48</v>
      </c>
      <c r="C36" s="358"/>
      <c r="D36" s="366">
        <f t="shared" ref="D36:G36" si="5">D11</f>
        <v>4.4664150995274446E-2</v>
      </c>
      <c r="E36" s="366">
        <f t="shared" si="5"/>
        <v>3.8176397590222851E-2</v>
      </c>
      <c r="F36" s="366">
        <f t="shared" si="5"/>
        <v>3.3331205359251437E-2</v>
      </c>
      <c r="G36" s="367">
        <f t="shared" si="5"/>
        <v>2.9114462817364978E-2</v>
      </c>
    </row>
    <row r="37" spans="1:7" x14ac:dyDescent="0.25">
      <c r="A37" s="309" t="s">
        <v>500</v>
      </c>
      <c r="B37" s="324" t="s">
        <v>50</v>
      </c>
      <c r="C37" s="358"/>
      <c r="D37" s="366">
        <f t="shared" ref="D37:G37" si="6">D12</f>
        <v>9.3750299909871618E-2</v>
      </c>
      <c r="E37" s="366">
        <f t="shared" si="6"/>
        <v>8.9763143456216624E-2</v>
      </c>
      <c r="F37" s="366">
        <f t="shared" si="6"/>
        <v>0.11659165110290519</v>
      </c>
      <c r="G37" s="367">
        <f t="shared" si="6"/>
        <v>9.9601697386497989E-2</v>
      </c>
    </row>
    <row r="38" spans="1:7" x14ac:dyDescent="0.25">
      <c r="A38" s="309" t="s">
        <v>501</v>
      </c>
      <c r="B38" s="324" t="s">
        <v>480</v>
      </c>
      <c r="C38" s="358"/>
      <c r="D38" s="366">
        <f t="shared" ref="D38:G38" si="7">D13</f>
        <v>6.5912090455991276E-3</v>
      </c>
      <c r="E38" s="366">
        <f t="shared" si="7"/>
        <v>1.274356349940731E-2</v>
      </c>
      <c r="F38" s="366">
        <f t="shared" si="7"/>
        <v>1.8747174878326528E-2</v>
      </c>
      <c r="G38" s="367">
        <f t="shared" si="7"/>
        <v>1.49050070742975E-2</v>
      </c>
    </row>
    <row r="39" spans="1:7" x14ac:dyDescent="0.25">
      <c r="A39" s="309" t="s">
        <v>502</v>
      </c>
      <c r="B39" s="324" t="s">
        <v>69</v>
      </c>
      <c r="C39" s="358"/>
      <c r="D39" s="366">
        <f t="shared" ref="D39:G39" si="8">D14</f>
        <v>0</v>
      </c>
      <c r="E39" s="366">
        <f t="shared" si="8"/>
        <v>0</v>
      </c>
      <c r="F39" s="366">
        <f t="shared" si="8"/>
        <v>0</v>
      </c>
      <c r="G39" s="367">
        <f t="shared" si="8"/>
        <v>0</v>
      </c>
    </row>
    <row r="40" spans="1:7" x14ac:dyDescent="0.25">
      <c r="A40" s="309" t="s">
        <v>503</v>
      </c>
      <c r="B40" s="324" t="s">
        <v>60</v>
      </c>
      <c r="C40" s="358"/>
      <c r="D40" s="366">
        <f t="shared" ref="D40:G40" si="9">D15</f>
        <v>0</v>
      </c>
      <c r="E40" s="366">
        <f t="shared" si="9"/>
        <v>0</v>
      </c>
      <c r="F40" s="366">
        <f t="shared" si="9"/>
        <v>0</v>
      </c>
      <c r="G40" s="367">
        <f t="shared" si="9"/>
        <v>0</v>
      </c>
    </row>
    <row r="41" spans="1:7" x14ac:dyDescent="0.25">
      <c r="A41" s="309" t="s">
        <v>504</v>
      </c>
      <c r="B41" s="324" t="s">
        <v>484</v>
      </c>
      <c r="C41" s="358"/>
      <c r="D41" s="366">
        <f t="shared" ref="D41:G41" si="10">D16</f>
        <v>7.8035257399813006E-4</v>
      </c>
      <c r="E41" s="366">
        <f t="shared" si="10"/>
        <v>7.032628239254865E-4</v>
      </c>
      <c r="F41" s="366">
        <f t="shared" si="10"/>
        <v>5.4868191706075294E-4</v>
      </c>
      <c r="G41" s="367">
        <f t="shared" si="10"/>
        <v>7.1826640848866505E-4</v>
      </c>
    </row>
    <row r="42" spans="1:7" s="323" customFormat="1" x14ac:dyDescent="0.25">
      <c r="A42" s="323" t="s">
        <v>505</v>
      </c>
      <c r="B42" s="325"/>
      <c r="C42" s="356"/>
      <c r="D42" s="357">
        <f t="shared" ref="D42:G42" si="11">D17</f>
        <v>0.57419581943997433</v>
      </c>
      <c r="E42" s="357">
        <f t="shared" si="11"/>
        <v>0.67809297110779154</v>
      </c>
      <c r="F42" s="357">
        <f t="shared" si="11"/>
        <v>0.52896030263536153</v>
      </c>
      <c r="G42" s="365">
        <f t="shared" si="11"/>
        <v>0.32048075881391808</v>
      </c>
    </row>
    <row r="43" spans="1:7" x14ac:dyDescent="0.25">
      <c r="A43" s="309" t="s">
        <v>498</v>
      </c>
      <c r="C43" s="358"/>
      <c r="D43" s="366"/>
      <c r="E43" s="366"/>
      <c r="F43" s="366"/>
      <c r="G43" s="367"/>
    </row>
    <row r="44" spans="1:7" x14ac:dyDescent="0.25">
      <c r="A44" s="309" t="s">
        <v>506</v>
      </c>
      <c r="B44" s="324" t="s">
        <v>311</v>
      </c>
      <c r="C44" s="358"/>
      <c r="D44" s="366">
        <f t="shared" ref="D44:G44" si="12">D19</f>
        <v>0.57124531668726419</v>
      </c>
      <c r="E44" s="366">
        <f t="shared" si="12"/>
        <v>0.67763402636986181</v>
      </c>
      <c r="F44" s="366">
        <f t="shared" si="12"/>
        <v>0.52855571077663877</v>
      </c>
      <c r="G44" s="367">
        <f t="shared" si="12"/>
        <v>0.32009146938641653</v>
      </c>
    </row>
    <row r="45" spans="1:7" x14ac:dyDescent="0.25">
      <c r="A45" s="309" t="s">
        <v>507</v>
      </c>
      <c r="B45" s="324" t="s">
        <v>141</v>
      </c>
      <c r="C45" s="358"/>
      <c r="D45" s="366">
        <f t="shared" ref="D45:G45" si="13">D20</f>
        <v>0</v>
      </c>
      <c r="E45" s="366">
        <f t="shared" si="13"/>
        <v>0</v>
      </c>
      <c r="F45" s="366">
        <f t="shared" si="13"/>
        <v>0</v>
      </c>
      <c r="G45" s="367">
        <f t="shared" si="13"/>
        <v>0</v>
      </c>
    </row>
    <row r="46" spans="1:7" x14ac:dyDescent="0.25">
      <c r="A46" s="309" t="s">
        <v>508</v>
      </c>
      <c r="C46" s="358"/>
      <c r="D46" s="366"/>
      <c r="E46" s="366"/>
      <c r="F46" s="366"/>
      <c r="G46" s="367"/>
    </row>
    <row r="47" spans="1:7" s="323" customFormat="1" x14ac:dyDescent="0.25">
      <c r="A47" s="323" t="s">
        <v>509</v>
      </c>
      <c r="B47" s="325"/>
      <c r="C47" s="356"/>
      <c r="D47" s="357">
        <f t="shared" ref="D47:G47" si="14">D22</f>
        <v>0</v>
      </c>
      <c r="E47" s="357">
        <f t="shared" si="14"/>
        <v>0</v>
      </c>
      <c r="F47" s="357">
        <f t="shared" si="14"/>
        <v>0</v>
      </c>
      <c r="G47" s="365">
        <f t="shared" si="14"/>
        <v>0</v>
      </c>
    </row>
    <row r="48" spans="1:7" s="323" customFormat="1" x14ac:dyDescent="0.25">
      <c r="A48" s="323" t="s">
        <v>510</v>
      </c>
      <c r="B48" s="325"/>
      <c r="C48" s="356"/>
      <c r="D48" s="357">
        <f t="shared" ref="D48:G48" si="15">D23</f>
        <v>0</v>
      </c>
      <c r="E48" s="357">
        <f t="shared" si="15"/>
        <v>0</v>
      </c>
      <c r="F48" s="357">
        <f t="shared" si="15"/>
        <v>0</v>
      </c>
      <c r="G48" s="365">
        <f t="shared" si="15"/>
        <v>0</v>
      </c>
    </row>
    <row r="49" spans="1:7" s="323" customFormat="1" ht="14.25" thickBot="1" x14ac:dyDescent="0.3">
      <c r="A49" s="349" t="s">
        <v>511</v>
      </c>
      <c r="B49" s="350"/>
      <c r="C49" s="360"/>
      <c r="D49" s="359">
        <f t="shared" ref="D49:G49" si="16">D24</f>
        <v>0</v>
      </c>
      <c r="E49" s="359">
        <f t="shared" si="16"/>
        <v>0</v>
      </c>
      <c r="F49" s="359">
        <f t="shared" si="16"/>
        <v>0</v>
      </c>
      <c r="G49" s="359">
        <f t="shared" si="16"/>
        <v>0</v>
      </c>
    </row>
  </sheetData>
  <mergeCells count="2">
    <mergeCell ref="A27:F27"/>
    <mergeCell ref="A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49"/>
  <sheetViews>
    <sheetView showGridLines="0" workbookViewId="0">
      <selection activeCell="A11" sqref="A11"/>
    </sheetView>
  </sheetViews>
  <sheetFormatPr defaultColWidth="9.140625" defaultRowHeight="13.5" x14ac:dyDescent="0.25"/>
  <cols>
    <col min="1" max="1" width="50.7109375" style="309" customWidth="1"/>
    <col min="2" max="2" width="10.42578125" style="324" bestFit="1" customWidth="1"/>
    <col min="3" max="6" width="14.42578125" style="324" bestFit="1" customWidth="1"/>
    <col min="7" max="16384" width="9.140625" style="309"/>
  </cols>
  <sheetData>
    <row r="2" spans="1:6" ht="17.25" customHeight="1" thickBot="1" x14ac:dyDescent="0.3">
      <c r="A2" s="434" t="s">
        <v>524</v>
      </c>
      <c r="B2" s="434"/>
      <c r="C2" s="434"/>
      <c r="D2" s="434"/>
      <c r="E2" s="434"/>
      <c r="F2" s="434"/>
    </row>
    <row r="3" spans="1:6" x14ac:dyDescent="0.25">
      <c r="A3" s="182"/>
      <c r="B3" s="347" t="s">
        <v>5</v>
      </c>
      <c r="C3" s="347">
        <v>2021</v>
      </c>
      <c r="D3" s="347">
        <v>2022</v>
      </c>
      <c r="E3" s="347">
        <v>2023</v>
      </c>
      <c r="F3" s="347">
        <v>2024</v>
      </c>
    </row>
    <row r="4" spans="1:6" x14ac:dyDescent="0.25">
      <c r="A4" s="328"/>
      <c r="B4" s="346"/>
      <c r="C4" s="346" t="s">
        <v>2</v>
      </c>
      <c r="D4" s="346" t="s">
        <v>2</v>
      </c>
      <c r="E4" s="346" t="s">
        <v>2</v>
      </c>
      <c r="F4" s="346" t="s">
        <v>2</v>
      </c>
    </row>
    <row r="5" spans="1:6" s="323" customFormat="1" x14ac:dyDescent="0.25">
      <c r="A5" s="323" t="s">
        <v>519</v>
      </c>
      <c r="B5" s="325"/>
      <c r="C5" s="325"/>
      <c r="D5" s="325"/>
      <c r="E5" s="325"/>
      <c r="F5" s="325"/>
    </row>
    <row r="6" spans="1:6" s="323" customFormat="1" x14ac:dyDescent="0.25">
      <c r="A6" s="323" t="s">
        <v>520</v>
      </c>
      <c r="B6" s="325"/>
      <c r="C6" s="325"/>
      <c r="D6" s="325"/>
      <c r="E6" s="325"/>
      <c r="F6" s="325"/>
    </row>
    <row r="7" spans="1:6" s="323" customFormat="1" x14ac:dyDescent="0.25">
      <c r="A7" s="323" t="s">
        <v>521</v>
      </c>
      <c r="B7" s="325"/>
      <c r="C7" s="325"/>
      <c r="D7" s="325"/>
      <c r="E7" s="325"/>
      <c r="F7" s="325"/>
    </row>
    <row r="8" spans="1:6" x14ac:dyDescent="0.25">
      <c r="A8" s="309" t="s">
        <v>522</v>
      </c>
    </row>
    <row r="9" spans="1:6" s="323" customFormat="1" x14ac:dyDescent="0.25">
      <c r="A9" s="323" t="s">
        <v>476</v>
      </c>
      <c r="B9" s="325"/>
      <c r="C9" s="325"/>
      <c r="D9" s="325"/>
      <c r="E9" s="325"/>
      <c r="F9" s="325"/>
    </row>
    <row r="10" spans="1:6" x14ac:dyDescent="0.25">
      <c r="A10" s="309" t="s">
        <v>433</v>
      </c>
    </row>
    <row r="11" spans="1:6" x14ac:dyDescent="0.25">
      <c r="A11" s="309" t="s">
        <v>477</v>
      </c>
      <c r="B11" s="324" t="s">
        <v>48</v>
      </c>
    </row>
    <row r="12" spans="1:6" x14ac:dyDescent="0.25">
      <c r="A12" s="309" t="s">
        <v>478</v>
      </c>
      <c r="B12" s="324" t="s">
        <v>50</v>
      </c>
    </row>
    <row r="13" spans="1:6" x14ac:dyDescent="0.25">
      <c r="A13" s="309" t="s">
        <v>479</v>
      </c>
      <c r="B13" s="324" t="s">
        <v>480</v>
      </c>
    </row>
    <row r="14" spans="1:6" x14ac:dyDescent="0.25">
      <c r="A14" s="309" t="s">
        <v>481</v>
      </c>
      <c r="B14" s="324" t="s">
        <v>69</v>
      </c>
    </row>
    <row r="15" spans="1:6" x14ac:dyDescent="0.25">
      <c r="A15" s="309" t="s">
        <v>482</v>
      </c>
      <c r="B15" s="324" t="s">
        <v>60</v>
      </c>
    </row>
    <row r="16" spans="1:6" ht="14.25" customHeight="1" x14ac:dyDescent="0.25">
      <c r="A16" s="309" t="s">
        <v>483</v>
      </c>
      <c r="B16" s="324" t="s">
        <v>484</v>
      </c>
    </row>
    <row r="17" spans="1:6" s="323" customFormat="1" x14ac:dyDescent="0.25">
      <c r="A17" s="323" t="s">
        <v>485</v>
      </c>
      <c r="B17" s="325"/>
      <c r="C17" s="325"/>
      <c r="D17" s="325"/>
      <c r="E17" s="325"/>
      <c r="F17" s="325"/>
    </row>
    <row r="18" spans="1:6" x14ac:dyDescent="0.25">
      <c r="A18" s="309" t="s">
        <v>79</v>
      </c>
    </row>
    <row r="19" spans="1:6" x14ac:dyDescent="0.25">
      <c r="A19" s="309" t="s">
        <v>486</v>
      </c>
    </row>
    <row r="20" spans="1:6" x14ac:dyDescent="0.25">
      <c r="A20" s="309" t="s">
        <v>487</v>
      </c>
    </row>
    <row r="21" spans="1:6" x14ac:dyDescent="0.25">
      <c r="A21" s="309" t="s">
        <v>523</v>
      </c>
    </row>
    <row r="22" spans="1:6" s="323" customFormat="1" x14ac:dyDescent="0.25">
      <c r="A22" s="323" t="s">
        <v>489</v>
      </c>
      <c r="B22" s="325"/>
      <c r="C22" s="325"/>
      <c r="D22" s="325"/>
      <c r="E22" s="325"/>
      <c r="F22" s="325"/>
    </row>
    <row r="23" spans="1:6" s="323" customFormat="1" x14ac:dyDescent="0.25">
      <c r="A23" s="323" t="s">
        <v>490</v>
      </c>
      <c r="B23" s="325"/>
      <c r="C23" s="325"/>
      <c r="D23" s="325"/>
      <c r="E23" s="325"/>
      <c r="F23" s="325"/>
    </row>
    <row r="24" spans="1:6" s="323" customFormat="1" ht="14.25" thickBot="1" x14ac:dyDescent="0.3">
      <c r="A24" s="349" t="s">
        <v>491</v>
      </c>
      <c r="B24" s="350"/>
      <c r="C24" s="350"/>
      <c r="D24" s="350"/>
      <c r="E24" s="350"/>
      <c r="F24" s="350"/>
    </row>
    <row r="27" spans="1:6" ht="17.25" customHeight="1" thickBot="1" x14ac:dyDescent="0.3">
      <c r="A27" s="434" t="s">
        <v>512</v>
      </c>
      <c r="B27" s="434"/>
      <c r="C27" s="434"/>
      <c r="D27" s="434"/>
      <c r="E27" s="434"/>
      <c r="F27" s="434"/>
    </row>
    <row r="28" spans="1:6" x14ac:dyDescent="0.25">
      <c r="A28" s="182"/>
      <c r="B28" s="347" t="s">
        <v>492</v>
      </c>
      <c r="C28" s="347">
        <f>C3</f>
        <v>2021</v>
      </c>
      <c r="D28" s="347">
        <f t="shared" ref="D28:F28" si="0">D3</f>
        <v>2022</v>
      </c>
      <c r="E28" s="347">
        <f t="shared" si="0"/>
        <v>2023</v>
      </c>
      <c r="F28" s="347">
        <f t="shared" si="0"/>
        <v>2024</v>
      </c>
    </row>
    <row r="29" spans="1:6" x14ac:dyDescent="0.25">
      <c r="A29" s="328"/>
      <c r="B29" s="348"/>
      <c r="C29" s="346" t="s">
        <v>149</v>
      </c>
      <c r="D29" s="346" t="s">
        <v>149</v>
      </c>
      <c r="E29" s="346" t="s">
        <v>149</v>
      </c>
      <c r="F29" s="346" t="s">
        <v>149</v>
      </c>
    </row>
    <row r="30" spans="1:6" s="323" customFormat="1" x14ac:dyDescent="0.25">
      <c r="A30" s="323" t="s">
        <v>514</v>
      </c>
      <c r="B30" s="325"/>
      <c r="C30" s="325"/>
      <c r="D30" s="325"/>
      <c r="E30" s="325"/>
      <c r="F30" s="325"/>
    </row>
    <row r="31" spans="1:6" s="323" customFormat="1" x14ac:dyDescent="0.25">
      <c r="A31" s="323" t="s">
        <v>515</v>
      </c>
      <c r="B31" s="325"/>
      <c r="C31" s="325"/>
      <c r="D31" s="325"/>
      <c r="E31" s="325"/>
      <c r="F31" s="325"/>
    </row>
    <row r="32" spans="1:6" s="323" customFormat="1" x14ac:dyDescent="0.25">
      <c r="A32" s="323" t="s">
        <v>516</v>
      </c>
      <c r="B32" s="325"/>
      <c r="C32" s="325"/>
      <c r="D32" s="325"/>
      <c r="E32" s="325"/>
      <c r="F32" s="325"/>
    </row>
    <row r="33" spans="1:2" x14ac:dyDescent="0.25">
      <c r="A33" s="309" t="s">
        <v>517</v>
      </c>
    </row>
    <row r="34" spans="1:2" s="325" customFormat="1" x14ac:dyDescent="0.25">
      <c r="A34" s="323" t="s">
        <v>497</v>
      </c>
    </row>
    <row r="35" spans="1:2" x14ac:dyDescent="0.25">
      <c r="A35" s="309" t="s">
        <v>498</v>
      </c>
    </row>
    <row r="36" spans="1:2" x14ac:dyDescent="0.25">
      <c r="A36" s="309" t="s">
        <v>499</v>
      </c>
      <c r="B36" s="324" t="s">
        <v>48</v>
      </c>
    </row>
    <row r="37" spans="1:2" x14ac:dyDescent="0.25">
      <c r="A37" s="309" t="s">
        <v>500</v>
      </c>
      <c r="B37" s="324" t="s">
        <v>50</v>
      </c>
    </row>
    <row r="38" spans="1:2" x14ac:dyDescent="0.25">
      <c r="A38" s="309" t="s">
        <v>501</v>
      </c>
      <c r="B38" s="324" t="s">
        <v>480</v>
      </c>
    </row>
    <row r="39" spans="1:2" x14ac:dyDescent="0.25">
      <c r="A39" s="309" t="s">
        <v>502</v>
      </c>
      <c r="B39" s="324" t="s">
        <v>69</v>
      </c>
    </row>
    <row r="40" spans="1:2" x14ac:dyDescent="0.25">
      <c r="A40" s="309" t="s">
        <v>503</v>
      </c>
      <c r="B40" s="324" t="s">
        <v>60</v>
      </c>
    </row>
    <row r="41" spans="1:2" x14ac:dyDescent="0.25">
      <c r="A41" s="309" t="s">
        <v>504</v>
      </c>
      <c r="B41" s="324" t="s">
        <v>484</v>
      </c>
    </row>
    <row r="42" spans="1:2" s="325" customFormat="1" x14ac:dyDescent="0.25">
      <c r="A42" s="323" t="s">
        <v>505</v>
      </c>
    </row>
    <row r="43" spans="1:2" x14ac:dyDescent="0.25">
      <c r="A43" s="309" t="s">
        <v>498</v>
      </c>
    </row>
    <row r="44" spans="1:2" x14ac:dyDescent="0.25">
      <c r="A44" s="309" t="s">
        <v>506</v>
      </c>
      <c r="B44" s="324" t="s">
        <v>311</v>
      </c>
    </row>
    <row r="45" spans="1:2" x14ac:dyDescent="0.25">
      <c r="A45" s="309" t="s">
        <v>507</v>
      </c>
      <c r="B45" s="324" t="s">
        <v>141</v>
      </c>
    </row>
    <row r="46" spans="1:2" x14ac:dyDescent="0.25">
      <c r="A46" s="309" t="s">
        <v>518</v>
      </c>
    </row>
    <row r="47" spans="1:2" s="325" customFormat="1" x14ac:dyDescent="0.25">
      <c r="A47" s="323" t="s">
        <v>509</v>
      </c>
    </row>
    <row r="48" spans="1:2" s="325" customFormat="1" x14ac:dyDescent="0.25">
      <c r="A48" s="323" t="s">
        <v>510</v>
      </c>
    </row>
    <row r="49" spans="1:6" s="323" customFormat="1" ht="14.25" thickBot="1" x14ac:dyDescent="0.3">
      <c r="A49" s="349" t="s">
        <v>511</v>
      </c>
      <c r="B49" s="350"/>
      <c r="C49" s="350"/>
      <c r="D49" s="350"/>
      <c r="E49" s="350"/>
      <c r="F49" s="350"/>
    </row>
  </sheetData>
  <mergeCells count="2">
    <mergeCell ref="A2:F2"/>
    <mergeCell ref="A27:F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30"/>
  <sheetViews>
    <sheetView showGridLines="0" workbookViewId="0">
      <selection activeCell="A25" sqref="A25:A27"/>
    </sheetView>
  </sheetViews>
  <sheetFormatPr defaultColWidth="9.140625" defaultRowHeight="13.5" x14ac:dyDescent="0.25"/>
  <cols>
    <col min="1" max="1" width="35" style="309" customWidth="1"/>
    <col min="2" max="2" width="36.42578125" style="309" customWidth="1"/>
    <col min="3" max="3" width="12.85546875" style="309" bestFit="1" customWidth="1"/>
    <col min="4" max="4" width="29" style="309" bestFit="1" customWidth="1"/>
    <col min="5" max="5" width="18.85546875" style="309" bestFit="1" customWidth="1"/>
    <col min="6" max="16384" width="9.140625" style="309"/>
  </cols>
  <sheetData>
    <row r="2" spans="1:5" ht="14.25" thickBot="1" x14ac:dyDescent="0.3">
      <c r="A2" s="326" t="s">
        <v>550</v>
      </c>
      <c r="B2" s="326"/>
      <c r="C2" s="326"/>
      <c r="D2" s="326"/>
      <c r="E2" s="326"/>
    </row>
    <row r="3" spans="1:5" x14ac:dyDescent="0.25">
      <c r="A3" s="435" t="s">
        <v>529</v>
      </c>
      <c r="B3" s="435"/>
      <c r="C3" s="343" t="s">
        <v>526</v>
      </c>
      <c r="D3" s="343" t="s">
        <v>527</v>
      </c>
      <c r="E3" s="343" t="s">
        <v>528</v>
      </c>
    </row>
    <row r="4" spans="1:5" x14ac:dyDescent="0.25">
      <c r="A4" s="333"/>
      <c r="B4" s="333"/>
      <c r="C4" s="333"/>
      <c r="D4" s="333" t="s">
        <v>2</v>
      </c>
      <c r="E4" s="333" t="s">
        <v>2</v>
      </c>
    </row>
    <row r="5" spans="1:5" x14ac:dyDescent="0.25">
      <c r="A5" s="328" t="s">
        <v>530</v>
      </c>
      <c r="B5" s="329" t="s">
        <v>558</v>
      </c>
      <c r="C5" s="333">
        <v>2020</v>
      </c>
      <c r="D5" s="334">
        <v>2.0965275811475199</v>
      </c>
      <c r="E5" s="334">
        <v>0.88948400634353531</v>
      </c>
    </row>
    <row r="6" spans="1:5" x14ac:dyDescent="0.25">
      <c r="A6" s="330"/>
      <c r="B6" s="331"/>
      <c r="C6" s="335"/>
      <c r="D6" s="335"/>
      <c r="E6" s="336"/>
    </row>
    <row r="7" spans="1:5" x14ac:dyDescent="0.25">
      <c r="A7" s="328"/>
      <c r="B7" s="329" t="s">
        <v>535</v>
      </c>
      <c r="C7" s="333"/>
      <c r="D7" s="334">
        <f>D5</f>
        <v>2.0965275811475199</v>
      </c>
      <c r="E7" s="334">
        <f>E5</f>
        <v>0.88948400634353531</v>
      </c>
    </row>
    <row r="8" spans="1:5" x14ac:dyDescent="0.25">
      <c r="B8" s="327"/>
      <c r="C8" s="150"/>
      <c r="D8" s="150"/>
      <c r="E8" s="337"/>
    </row>
    <row r="9" spans="1:5" x14ac:dyDescent="0.25">
      <c r="A9" s="436" t="s">
        <v>531</v>
      </c>
      <c r="B9" s="308" t="s">
        <v>532</v>
      </c>
      <c r="C9" s="335"/>
      <c r="D9" s="336">
        <v>8.7141824094659697</v>
      </c>
      <c r="E9" s="335"/>
    </row>
    <row r="10" spans="1:5" x14ac:dyDescent="0.25">
      <c r="A10" s="436"/>
      <c r="B10" s="308" t="s">
        <v>533</v>
      </c>
      <c r="C10" s="335"/>
      <c r="D10" s="362">
        <v>1.3357820070319641</v>
      </c>
      <c r="E10" s="335"/>
    </row>
    <row r="11" spans="1:5" x14ac:dyDescent="0.25">
      <c r="A11" s="437"/>
      <c r="B11" s="332" t="s">
        <v>534</v>
      </c>
      <c r="C11" s="333"/>
      <c r="D11" s="361"/>
      <c r="E11" s="361">
        <v>0.23312618499178192</v>
      </c>
    </row>
    <row r="12" spans="1:5" x14ac:dyDescent="0.25">
      <c r="A12" s="328"/>
      <c r="B12" s="329" t="s">
        <v>535</v>
      </c>
      <c r="C12" s="333"/>
      <c r="D12" s="334">
        <f>SUM(D9:D11)</f>
        <v>10.049964416497934</v>
      </c>
      <c r="E12" s="334">
        <f>SUM(E9:E11)</f>
        <v>0.23312618499178192</v>
      </c>
    </row>
    <row r="13" spans="1:5" x14ac:dyDescent="0.25">
      <c r="A13" s="338"/>
      <c r="B13" s="339" t="s">
        <v>536</v>
      </c>
      <c r="C13" s="340"/>
      <c r="D13" s="341">
        <f>D12+D7</f>
        <v>12.146491997645454</v>
      </c>
      <c r="E13" s="341">
        <f>E12+E7</f>
        <v>1.1226101913353173</v>
      </c>
    </row>
    <row r="14" spans="1:5" x14ac:dyDescent="0.25">
      <c r="E14" s="309" t="s">
        <v>0</v>
      </c>
    </row>
    <row r="18" spans="1:5" ht="14.25" thickBot="1" x14ac:dyDescent="0.3">
      <c r="A18" s="326" t="s">
        <v>549</v>
      </c>
      <c r="B18" s="326"/>
      <c r="C18" s="326"/>
      <c r="D18" s="326"/>
      <c r="E18" s="326"/>
    </row>
    <row r="19" spans="1:5" ht="34.5" customHeight="1" x14ac:dyDescent="0.25">
      <c r="A19" s="435" t="s">
        <v>539</v>
      </c>
      <c r="B19" s="435"/>
      <c r="C19" s="343" t="s">
        <v>540</v>
      </c>
      <c r="D19" s="344" t="s">
        <v>541</v>
      </c>
      <c r="E19" s="344" t="s">
        <v>542</v>
      </c>
    </row>
    <row r="20" spans="1:5" ht="34.5" customHeight="1" x14ac:dyDescent="0.25">
      <c r="A20" s="342"/>
      <c r="B20" s="342"/>
      <c r="C20" s="342"/>
      <c r="D20" s="333" t="s">
        <v>149</v>
      </c>
      <c r="E20" s="333" t="s">
        <v>149</v>
      </c>
    </row>
    <row r="21" spans="1:5" x14ac:dyDescent="0.25">
      <c r="A21" s="328" t="s">
        <v>537</v>
      </c>
      <c r="B21" s="329" t="s">
        <v>538</v>
      </c>
      <c r="C21" s="333">
        <v>2020</v>
      </c>
      <c r="D21" s="334">
        <f>D5</f>
        <v>2.0965275811475199</v>
      </c>
      <c r="E21" s="334">
        <f>E5</f>
        <v>0.88948400634353531</v>
      </c>
    </row>
    <row r="22" spans="1:5" x14ac:dyDescent="0.25">
      <c r="A22" s="330"/>
      <c r="B22" s="331"/>
      <c r="C22" s="335"/>
      <c r="D22" s="335"/>
      <c r="E22" s="336"/>
    </row>
    <row r="23" spans="1:5" x14ac:dyDescent="0.25">
      <c r="A23" s="328"/>
      <c r="B23" s="329" t="s">
        <v>547</v>
      </c>
      <c r="C23" s="333"/>
      <c r="D23" s="334">
        <f>D21</f>
        <v>2.0965275811475199</v>
      </c>
      <c r="E23" s="334">
        <f>E21</f>
        <v>0.88948400634353531</v>
      </c>
    </row>
    <row r="24" spans="1:5" x14ac:dyDescent="0.25">
      <c r="B24" s="327"/>
      <c r="C24" s="150"/>
      <c r="D24" s="150"/>
      <c r="E24" s="337"/>
    </row>
    <row r="25" spans="1:5" x14ac:dyDescent="0.25">
      <c r="A25" s="436" t="s">
        <v>543</v>
      </c>
      <c r="B25" s="308" t="s">
        <v>544</v>
      </c>
      <c r="C25" s="335"/>
      <c r="D25" s="336">
        <f>D9</f>
        <v>8.7141824094659697</v>
      </c>
      <c r="E25" s="335"/>
    </row>
    <row r="26" spans="1:5" x14ac:dyDescent="0.25">
      <c r="A26" s="436"/>
      <c r="B26" s="308" t="s">
        <v>545</v>
      </c>
      <c r="C26" s="335"/>
      <c r="D26" s="336">
        <f t="shared" ref="D26:E28" si="0">D10</f>
        <v>1.3357820070319641</v>
      </c>
      <c r="E26" s="335"/>
    </row>
    <row r="27" spans="1:5" x14ac:dyDescent="0.25">
      <c r="A27" s="437"/>
      <c r="B27" s="332" t="s">
        <v>546</v>
      </c>
      <c r="C27" s="333"/>
      <c r="D27" s="334"/>
      <c r="E27" s="334">
        <f t="shared" si="0"/>
        <v>0.23312618499178192</v>
      </c>
    </row>
    <row r="28" spans="1:5" x14ac:dyDescent="0.25">
      <c r="A28" s="328"/>
      <c r="B28" s="329" t="s">
        <v>547</v>
      </c>
      <c r="C28" s="333"/>
      <c r="D28" s="334">
        <f t="shared" si="0"/>
        <v>10.049964416497934</v>
      </c>
      <c r="E28" s="334">
        <f>SUM(E25:E27)</f>
        <v>0.23312618499178192</v>
      </c>
    </row>
    <row r="29" spans="1:5" x14ac:dyDescent="0.25">
      <c r="A29" s="338"/>
      <c r="B29" s="339" t="s">
        <v>548</v>
      </c>
      <c r="C29" s="340"/>
      <c r="D29" s="341">
        <f>D28+D23</f>
        <v>12.146491997645454</v>
      </c>
      <c r="E29" s="341">
        <f>E28+E23</f>
        <v>1.1226101913353173</v>
      </c>
    </row>
    <row r="30" spans="1:5" x14ac:dyDescent="0.25">
      <c r="E30" s="309" t="s">
        <v>310</v>
      </c>
    </row>
  </sheetData>
  <mergeCells count="4">
    <mergeCell ref="A3:B3"/>
    <mergeCell ref="A9:A11"/>
    <mergeCell ref="A19:B19"/>
    <mergeCell ref="A25: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showGridLines="0" workbookViewId="0">
      <selection activeCell="C6" sqref="C6:H12"/>
    </sheetView>
  </sheetViews>
  <sheetFormatPr defaultColWidth="9.140625" defaultRowHeight="16.5" x14ac:dyDescent="0.3"/>
  <cols>
    <col min="1" max="1" width="24.7109375" style="28" customWidth="1"/>
    <col min="2" max="16384" width="9.140625" style="28"/>
  </cols>
  <sheetData>
    <row r="1" spans="1:8" x14ac:dyDescent="0.3">
      <c r="A1" s="230"/>
    </row>
    <row r="2" spans="1:8" x14ac:dyDescent="0.3">
      <c r="A2" s="230"/>
    </row>
    <row r="3" spans="1:8" ht="17.25" thickBot="1" x14ac:dyDescent="0.35">
      <c r="A3" s="378" t="s">
        <v>347</v>
      </c>
      <c r="B3" s="378"/>
      <c r="C3" s="378"/>
      <c r="D3" s="378"/>
      <c r="E3" s="378"/>
      <c r="F3" s="378"/>
      <c r="G3" s="378"/>
      <c r="H3" s="378"/>
    </row>
    <row r="4" spans="1:8" x14ac:dyDescent="0.3">
      <c r="A4" s="379"/>
      <c r="B4" s="381" t="s">
        <v>5</v>
      </c>
      <c r="C4" s="89">
        <v>2021</v>
      </c>
      <c r="D4" s="89">
        <v>2021</v>
      </c>
      <c r="E4" s="89">
        <v>2022</v>
      </c>
      <c r="F4" s="89">
        <v>2023</v>
      </c>
      <c r="G4" s="89">
        <v>2024</v>
      </c>
      <c r="H4" s="89">
        <v>2025</v>
      </c>
    </row>
    <row r="5" spans="1:8" ht="17.25" thickBot="1" x14ac:dyDescent="0.35">
      <c r="A5" s="380"/>
      <c r="B5" s="382"/>
      <c r="C5" s="145" t="s">
        <v>104</v>
      </c>
      <c r="D5" s="146" t="s">
        <v>318</v>
      </c>
      <c r="E5" s="146" t="s">
        <v>318</v>
      </c>
      <c r="F5" s="146" t="s">
        <v>318</v>
      </c>
      <c r="G5" s="146" t="s">
        <v>318</v>
      </c>
      <c r="H5" s="146" t="s">
        <v>318</v>
      </c>
    </row>
    <row r="6" spans="1:8" x14ac:dyDescent="0.3">
      <c r="A6" s="147" t="s">
        <v>348</v>
      </c>
      <c r="B6" s="148"/>
      <c r="C6" s="71">
        <v>1.1037275115362797</v>
      </c>
      <c r="D6" s="156">
        <v>2.3845843442519055</v>
      </c>
      <c r="E6" s="156">
        <v>7.3832841447628805</v>
      </c>
      <c r="F6" s="156">
        <v>5.1339165768536255</v>
      </c>
      <c r="G6" s="156">
        <v>2.3866949210609167</v>
      </c>
      <c r="H6" s="156">
        <v>2.1040592720526385</v>
      </c>
    </row>
    <row r="7" spans="1:8" x14ac:dyDescent="0.3">
      <c r="A7" s="147" t="s">
        <v>349</v>
      </c>
      <c r="B7" s="148"/>
      <c r="C7" s="71">
        <v>1.1207468732131904</v>
      </c>
      <c r="D7" s="156">
        <v>3.2525122754572422</v>
      </c>
      <c r="E7" s="156">
        <v>8.2168408321163344</v>
      </c>
      <c r="F7" s="156">
        <v>6.6247960507034964</v>
      </c>
      <c r="G7" s="156">
        <v>1.9825454092192052</v>
      </c>
      <c r="H7" s="156">
        <v>1.8483671541636104</v>
      </c>
    </row>
    <row r="8" spans="1:8" x14ac:dyDescent="0.3">
      <c r="A8" s="6" t="s">
        <v>350</v>
      </c>
      <c r="B8" s="148"/>
      <c r="C8" s="71">
        <v>2.8195849755302982</v>
      </c>
      <c r="D8" s="71">
        <v>2.8195849755302982</v>
      </c>
      <c r="E8" s="71">
        <v>8.1348881163955546</v>
      </c>
      <c r="F8" s="71">
        <v>6.6925243088103326</v>
      </c>
      <c r="G8" s="71">
        <v>2.0052446306456195</v>
      </c>
      <c r="H8" s="71">
        <v>1.9597622971511353</v>
      </c>
    </row>
    <row r="9" spans="1:8" x14ac:dyDescent="0.3">
      <c r="A9" s="147" t="s">
        <v>351</v>
      </c>
      <c r="B9" s="148"/>
      <c r="C9" s="71">
        <v>1.2723071314950669</v>
      </c>
      <c r="D9" s="156">
        <v>3.8851432945670838</v>
      </c>
      <c r="E9" s="156">
        <v>9.8350155410048323</v>
      </c>
      <c r="F9" s="156">
        <v>4.9748813680757342</v>
      </c>
      <c r="G9" s="156">
        <v>2.56940005162134</v>
      </c>
      <c r="H9" s="156">
        <v>2.1840491609906865</v>
      </c>
    </row>
    <row r="10" spans="1:8" x14ac:dyDescent="0.3">
      <c r="A10" s="147" t="s">
        <v>352</v>
      </c>
      <c r="B10" s="148"/>
      <c r="C10" s="71">
        <v>1.0739723051834773</v>
      </c>
      <c r="D10" s="156">
        <v>2.1884624018104315</v>
      </c>
      <c r="E10" s="156">
        <v>7.115241786943205</v>
      </c>
      <c r="F10" s="156">
        <v>3.3600040805676468</v>
      </c>
      <c r="G10" s="156">
        <v>3.3851109389029688</v>
      </c>
      <c r="H10" s="156">
        <v>2.7100806712823777</v>
      </c>
    </row>
    <row r="11" spans="1:8" x14ac:dyDescent="0.3">
      <c r="A11" s="147" t="s">
        <v>353</v>
      </c>
      <c r="B11" s="148"/>
      <c r="C11" s="71">
        <v>1.0534007474329676</v>
      </c>
      <c r="D11" s="156">
        <v>5.1197792106727702</v>
      </c>
      <c r="E11" s="156">
        <v>9.3038525045656471</v>
      </c>
      <c r="F11" s="156">
        <v>3.0120759507789252</v>
      </c>
      <c r="G11" s="156">
        <v>3.0652188140725345</v>
      </c>
      <c r="H11" s="156">
        <v>2.5312852128736241</v>
      </c>
    </row>
    <row r="12" spans="1:8" ht="17.25" thickBot="1" x14ac:dyDescent="0.35">
      <c r="A12" s="157" t="s">
        <v>354</v>
      </c>
      <c r="B12" s="158"/>
      <c r="C12" s="159">
        <v>1.0859033585633688</v>
      </c>
      <c r="D12" s="160">
        <v>6.0207262903360759</v>
      </c>
      <c r="E12" s="160">
        <v>10.292686274809547</v>
      </c>
      <c r="F12" s="160">
        <v>3.0506060372058386</v>
      </c>
      <c r="G12" s="160">
        <v>2.9606970708924596</v>
      </c>
      <c r="H12" s="160">
        <v>2.4359887692392057</v>
      </c>
    </row>
    <row r="13" spans="1:8" x14ac:dyDescent="0.3">
      <c r="A13" s="386" t="s">
        <v>0</v>
      </c>
      <c r="B13" s="386"/>
      <c r="C13" s="386"/>
      <c r="D13" s="386"/>
      <c r="E13" s="386"/>
      <c r="F13" s="386"/>
      <c r="G13" s="386"/>
      <c r="H13" s="386"/>
    </row>
    <row r="15" spans="1:8" ht="17.25" thickBot="1" x14ac:dyDescent="0.35">
      <c r="A15" s="378" t="s">
        <v>355</v>
      </c>
      <c r="B15" s="378"/>
      <c r="C15" s="378"/>
      <c r="D15" s="378"/>
      <c r="E15" s="378"/>
      <c r="F15" s="378"/>
      <c r="G15" s="378"/>
      <c r="H15" s="378"/>
    </row>
    <row r="16" spans="1:8" x14ac:dyDescent="0.3">
      <c r="A16" s="379"/>
      <c r="B16" s="381" t="s">
        <v>162</v>
      </c>
      <c r="C16" s="89">
        <f t="shared" ref="C16:H16" si="0">C4</f>
        <v>2021</v>
      </c>
      <c r="D16" s="89">
        <f t="shared" si="0"/>
        <v>2021</v>
      </c>
      <c r="E16" s="89">
        <f t="shared" si="0"/>
        <v>2022</v>
      </c>
      <c r="F16" s="89">
        <f t="shared" si="0"/>
        <v>2023</v>
      </c>
      <c r="G16" s="89">
        <f t="shared" si="0"/>
        <v>2024</v>
      </c>
      <c r="H16" s="89">
        <f t="shared" si="0"/>
        <v>2025</v>
      </c>
    </row>
    <row r="17" spans="1:8" ht="28.5" thickBot="1" x14ac:dyDescent="0.35">
      <c r="A17" s="380"/>
      <c r="B17" s="382"/>
      <c r="C17" s="145" t="s">
        <v>332</v>
      </c>
      <c r="D17" s="146" t="s">
        <v>191</v>
      </c>
      <c r="E17" s="146" t="s">
        <v>191</v>
      </c>
      <c r="F17" s="146" t="s">
        <v>191</v>
      </c>
      <c r="G17" s="146" t="s">
        <v>191</v>
      </c>
      <c r="H17" s="146" t="s">
        <v>191</v>
      </c>
    </row>
    <row r="18" spans="1:8" x14ac:dyDescent="0.3">
      <c r="A18" s="147" t="s">
        <v>356</v>
      </c>
      <c r="B18" s="148"/>
      <c r="C18" s="71">
        <f t="shared" ref="C18:H18" si="1">C6</f>
        <v>1.1037275115362797</v>
      </c>
      <c r="D18" s="156">
        <f t="shared" si="1"/>
        <v>2.3845843442519055</v>
      </c>
      <c r="E18" s="156">
        <f t="shared" si="1"/>
        <v>7.3832841447628805</v>
      </c>
      <c r="F18" s="156">
        <f t="shared" si="1"/>
        <v>5.1339165768536255</v>
      </c>
      <c r="G18" s="156">
        <f t="shared" si="1"/>
        <v>2.3866949210609167</v>
      </c>
      <c r="H18" s="156">
        <f t="shared" si="1"/>
        <v>2.1040592720526385</v>
      </c>
    </row>
    <row r="19" spans="1:8" x14ac:dyDescent="0.3">
      <c r="A19" s="147" t="s">
        <v>357</v>
      </c>
      <c r="B19" s="148"/>
      <c r="C19" s="71">
        <f t="shared" ref="C19:H24" si="2">C7</f>
        <v>1.1207468732131904</v>
      </c>
      <c r="D19" s="156">
        <f t="shared" si="2"/>
        <v>3.2525122754572422</v>
      </c>
      <c r="E19" s="156">
        <f t="shared" si="2"/>
        <v>8.2168408321163344</v>
      </c>
      <c r="F19" s="156">
        <f t="shared" si="2"/>
        <v>6.6247960507034964</v>
      </c>
      <c r="G19" s="156">
        <f t="shared" si="2"/>
        <v>1.9825454092192052</v>
      </c>
      <c r="H19" s="156">
        <f t="shared" si="2"/>
        <v>1.8483671541636104</v>
      </c>
    </row>
    <row r="20" spans="1:8" x14ac:dyDescent="0.3">
      <c r="A20" s="6" t="s">
        <v>350</v>
      </c>
      <c r="B20" s="148"/>
      <c r="C20" s="71">
        <f t="shared" si="2"/>
        <v>2.8195849755302982</v>
      </c>
      <c r="D20" s="71">
        <f t="shared" si="2"/>
        <v>2.8195849755302982</v>
      </c>
      <c r="E20" s="71">
        <f t="shared" si="2"/>
        <v>8.1348881163955546</v>
      </c>
      <c r="F20" s="71">
        <f t="shared" si="2"/>
        <v>6.6925243088103326</v>
      </c>
      <c r="G20" s="71">
        <f t="shared" si="2"/>
        <v>2.0052446306456195</v>
      </c>
      <c r="H20" s="71">
        <f t="shared" si="2"/>
        <v>1.9597622971511353</v>
      </c>
    </row>
    <row r="21" spans="1:8" x14ac:dyDescent="0.3">
      <c r="A21" s="147" t="s">
        <v>358</v>
      </c>
      <c r="B21" s="148"/>
      <c r="C21" s="71">
        <f t="shared" si="2"/>
        <v>1.2723071314950669</v>
      </c>
      <c r="D21" s="156">
        <f t="shared" si="2"/>
        <v>3.8851432945670838</v>
      </c>
      <c r="E21" s="156">
        <f t="shared" si="2"/>
        <v>9.8350155410048323</v>
      </c>
      <c r="F21" s="156">
        <f t="shared" si="2"/>
        <v>4.9748813680757342</v>
      </c>
      <c r="G21" s="156">
        <f t="shared" si="2"/>
        <v>2.56940005162134</v>
      </c>
      <c r="H21" s="156">
        <f t="shared" si="2"/>
        <v>2.1840491609906865</v>
      </c>
    </row>
    <row r="22" spans="1:8" x14ac:dyDescent="0.3">
      <c r="A22" s="147" t="s">
        <v>359</v>
      </c>
      <c r="B22" s="148"/>
      <c r="C22" s="71">
        <f t="shared" si="2"/>
        <v>1.0739723051834773</v>
      </c>
      <c r="D22" s="156">
        <f t="shared" si="2"/>
        <v>2.1884624018104315</v>
      </c>
      <c r="E22" s="156">
        <f t="shared" si="2"/>
        <v>7.115241786943205</v>
      </c>
      <c r="F22" s="156">
        <f t="shared" si="2"/>
        <v>3.3600040805676468</v>
      </c>
      <c r="G22" s="156">
        <f t="shared" si="2"/>
        <v>3.3851109389029688</v>
      </c>
      <c r="H22" s="156">
        <f t="shared" si="2"/>
        <v>2.7100806712823777</v>
      </c>
    </row>
    <row r="23" spans="1:8" ht="27.75" x14ac:dyDescent="0.3">
      <c r="A23" s="147" t="s">
        <v>360</v>
      </c>
      <c r="B23" s="148"/>
      <c r="C23" s="71">
        <f t="shared" si="2"/>
        <v>1.0534007474329676</v>
      </c>
      <c r="D23" s="156">
        <f>D11</f>
        <v>5.1197792106727702</v>
      </c>
      <c r="E23" s="156">
        <f t="shared" si="2"/>
        <v>9.3038525045656471</v>
      </c>
      <c r="F23" s="156">
        <f t="shared" si="2"/>
        <v>3.0120759507789252</v>
      </c>
      <c r="G23" s="156">
        <f t="shared" si="2"/>
        <v>3.0652188140725345</v>
      </c>
      <c r="H23" s="156">
        <f t="shared" si="2"/>
        <v>2.5312852128736241</v>
      </c>
    </row>
    <row r="24" spans="1:8" ht="28.5" thickBot="1" x14ac:dyDescent="0.35">
      <c r="A24" s="157" t="s">
        <v>361</v>
      </c>
      <c r="B24" s="158"/>
      <c r="C24" s="159">
        <f>C12</f>
        <v>1.0859033585633688</v>
      </c>
      <c r="D24" s="160">
        <f>D12</f>
        <v>6.0207262903360759</v>
      </c>
      <c r="E24" s="160">
        <f t="shared" si="2"/>
        <v>10.292686274809547</v>
      </c>
      <c r="F24" s="160">
        <f t="shared" si="2"/>
        <v>3.0506060372058386</v>
      </c>
      <c r="G24" s="160">
        <f t="shared" si="2"/>
        <v>2.9606970708924596</v>
      </c>
      <c r="H24" s="160">
        <f t="shared" si="2"/>
        <v>2.4359887692392057</v>
      </c>
    </row>
    <row r="25" spans="1:8" x14ac:dyDescent="0.3">
      <c r="A25" s="386" t="s">
        <v>145</v>
      </c>
      <c r="B25" s="386"/>
      <c r="C25" s="386"/>
      <c r="D25" s="386"/>
      <c r="E25" s="386"/>
      <c r="F25" s="386"/>
      <c r="G25" s="386"/>
      <c r="H25" s="386"/>
    </row>
  </sheetData>
  <mergeCells count="8">
    <mergeCell ref="A25:H25"/>
    <mergeCell ref="A3:H3"/>
    <mergeCell ref="A4:A5"/>
    <mergeCell ref="B4:B5"/>
    <mergeCell ref="A13:H13"/>
    <mergeCell ref="A15:H15"/>
    <mergeCell ref="A16:A17"/>
    <mergeCell ref="B16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showGridLines="0" zoomScaleNormal="100" workbookViewId="0">
      <selection activeCell="C6" sqref="C6:H12"/>
    </sheetView>
  </sheetViews>
  <sheetFormatPr defaultColWidth="9.140625" defaultRowHeight="16.5" x14ac:dyDescent="0.3"/>
  <cols>
    <col min="1" max="1" width="26.5703125" style="28" customWidth="1"/>
    <col min="2" max="2" width="6.5703125" style="28" bestFit="1" customWidth="1"/>
    <col min="3" max="3" width="9.140625" style="28"/>
    <col min="4" max="8" width="7.5703125" style="28" bestFit="1" customWidth="1"/>
    <col min="9" max="16384" width="9.140625" style="28"/>
  </cols>
  <sheetData>
    <row r="1" spans="1:8" x14ac:dyDescent="0.3">
      <c r="A1" s="230"/>
    </row>
    <row r="2" spans="1:8" x14ac:dyDescent="0.3">
      <c r="A2" s="230"/>
      <c r="E2" s="20"/>
    </row>
    <row r="3" spans="1:8" ht="17.25" thickBot="1" x14ac:dyDescent="0.35">
      <c r="A3" s="378" t="s">
        <v>362</v>
      </c>
      <c r="B3" s="378"/>
      <c r="C3" s="378"/>
      <c r="D3" s="378"/>
      <c r="E3" s="378"/>
      <c r="F3" s="378"/>
      <c r="G3" s="378"/>
      <c r="H3" s="378"/>
    </row>
    <row r="4" spans="1:8" x14ac:dyDescent="0.3">
      <c r="A4" s="379"/>
      <c r="B4" s="381" t="s">
        <v>5</v>
      </c>
      <c r="C4" s="89">
        <v>2021</v>
      </c>
      <c r="D4" s="89">
        <v>2021</v>
      </c>
      <c r="E4" s="89">
        <v>2022</v>
      </c>
      <c r="F4" s="89">
        <v>2023</v>
      </c>
      <c r="G4" s="89">
        <v>2024</v>
      </c>
      <c r="H4" s="89">
        <v>2025</v>
      </c>
    </row>
    <row r="5" spans="1:8" ht="17.25" thickBot="1" x14ac:dyDescent="0.35">
      <c r="A5" s="380"/>
      <c r="B5" s="382"/>
      <c r="C5" s="145" t="s">
        <v>104</v>
      </c>
      <c r="D5" s="146" t="s">
        <v>318</v>
      </c>
      <c r="E5" s="146" t="s">
        <v>318</v>
      </c>
      <c r="F5" s="146" t="s">
        <v>318</v>
      </c>
      <c r="G5" s="146" t="s">
        <v>318</v>
      </c>
      <c r="H5" s="146" t="s">
        <v>318</v>
      </c>
    </row>
    <row r="6" spans="1:8" x14ac:dyDescent="0.3">
      <c r="A6" s="6" t="s">
        <v>363</v>
      </c>
      <c r="B6" s="148"/>
      <c r="C6" s="161">
        <v>2385.1179999999999</v>
      </c>
      <c r="D6" s="162">
        <v>-0.5815586873247014</v>
      </c>
      <c r="E6" s="71">
        <v>0.57671633379394738</v>
      </c>
      <c r="F6" s="71">
        <v>1.6013844552596801</v>
      </c>
      <c r="G6" s="71">
        <v>0.5836200788529089</v>
      </c>
      <c r="H6" s="71">
        <v>4.5430089560682951E-2</v>
      </c>
    </row>
    <row r="7" spans="1:8" x14ac:dyDescent="0.3">
      <c r="A7" s="217" t="s">
        <v>364</v>
      </c>
      <c r="B7" s="215"/>
      <c r="C7" s="161">
        <v>3776.0219999999999</v>
      </c>
      <c r="D7" s="162">
        <v>0.13</v>
      </c>
      <c r="E7" s="71">
        <v>-1.53</v>
      </c>
      <c r="F7" s="71">
        <v>4.4000000000000004</v>
      </c>
      <c r="G7" s="71">
        <v>-1.93</v>
      </c>
      <c r="H7" s="71">
        <v>-2.23</v>
      </c>
    </row>
    <row r="8" spans="1:8" x14ac:dyDescent="0.3">
      <c r="A8" s="6" t="s">
        <v>365</v>
      </c>
      <c r="B8" s="148"/>
      <c r="C8" s="71">
        <v>6.9450000000000003</v>
      </c>
      <c r="D8" s="71">
        <v>6.9457062825841156</v>
      </c>
      <c r="E8" s="71">
        <v>6.5678320844456888</v>
      </c>
      <c r="F8" s="71">
        <v>5.6164646611426647</v>
      </c>
      <c r="G8" s="71">
        <v>5.3765514487172075</v>
      </c>
      <c r="H8" s="71">
        <v>5.1600085559734801</v>
      </c>
    </row>
    <row r="9" spans="1:8" x14ac:dyDescent="0.3">
      <c r="A9" s="6" t="s">
        <v>366</v>
      </c>
      <c r="B9" s="148"/>
      <c r="C9" s="301">
        <v>36893.355381159337</v>
      </c>
      <c r="D9" s="71">
        <v>3.623100896293785</v>
      </c>
      <c r="E9" s="71">
        <v>1.5210562265328464</v>
      </c>
      <c r="F9" s="71">
        <v>3.6297010412460917</v>
      </c>
      <c r="G9" s="71">
        <v>1.1886011449040668</v>
      </c>
      <c r="H9" s="71">
        <v>1.742935978661464</v>
      </c>
    </row>
    <row r="10" spans="1:8" x14ac:dyDescent="0.3">
      <c r="A10" s="6" t="s">
        <v>367</v>
      </c>
      <c r="B10" s="150"/>
      <c r="C10" s="302">
        <v>23.303626408956301</v>
      </c>
      <c r="D10" s="71">
        <v>2.9</v>
      </c>
      <c r="E10" s="71">
        <v>3.7</v>
      </c>
      <c r="F10" s="71">
        <v>0.9</v>
      </c>
      <c r="G10" s="71">
        <v>3.8</v>
      </c>
      <c r="H10" s="71">
        <v>4.0999999999999996</v>
      </c>
    </row>
    <row r="11" spans="1:8" x14ac:dyDescent="0.3">
      <c r="A11" s="6" t="s">
        <v>368</v>
      </c>
      <c r="B11" s="150" t="s">
        <v>48</v>
      </c>
      <c r="C11" s="301">
        <v>42854.633000000002</v>
      </c>
      <c r="D11" s="71">
        <v>4.8314772176903054</v>
      </c>
      <c r="E11" s="71">
        <v>7.4684473337243595</v>
      </c>
      <c r="F11" s="71">
        <v>8.8380105454891833</v>
      </c>
      <c r="G11" s="71">
        <v>5.3658594684103722</v>
      </c>
      <c r="H11" s="71">
        <v>4.4980858952241798</v>
      </c>
    </row>
    <row r="12" spans="1:8" ht="17.25" thickBot="1" x14ac:dyDescent="0.35">
      <c r="A12" s="152" t="s">
        <v>369</v>
      </c>
      <c r="B12" s="153"/>
      <c r="C12" s="303">
        <v>20860.657597034158</v>
      </c>
      <c r="D12" s="71">
        <v>5.9107016218150843</v>
      </c>
      <c r="E12" s="71">
        <v>7.130639485854906</v>
      </c>
      <c r="F12" s="71">
        <v>7.0910701229955242</v>
      </c>
      <c r="G12" s="71">
        <v>4.9559535774048369</v>
      </c>
      <c r="H12" s="71">
        <v>4.5934835731574752</v>
      </c>
    </row>
    <row r="13" spans="1:8" x14ac:dyDescent="0.3">
      <c r="A13" s="389" t="s">
        <v>108</v>
      </c>
      <c r="B13" s="389"/>
      <c r="C13" s="389"/>
      <c r="D13" s="389"/>
      <c r="E13" s="389"/>
      <c r="F13" s="389"/>
      <c r="G13" s="386" t="s">
        <v>330</v>
      </c>
      <c r="H13" s="386"/>
    </row>
    <row r="14" spans="1:8" x14ac:dyDescent="0.3">
      <c r="A14" s="387" t="s">
        <v>109</v>
      </c>
      <c r="B14" s="387"/>
      <c r="C14" s="387"/>
      <c r="D14" s="387"/>
      <c r="E14" s="387"/>
      <c r="F14" s="387"/>
      <c r="G14" s="388"/>
      <c r="H14" s="388"/>
    </row>
    <row r="15" spans="1:8" x14ac:dyDescent="0.3">
      <c r="A15" s="387" t="s">
        <v>370</v>
      </c>
      <c r="B15" s="387"/>
      <c r="C15" s="387"/>
      <c r="D15" s="387"/>
      <c r="E15" s="387"/>
      <c r="F15" s="387"/>
      <c r="G15" s="388"/>
      <c r="H15" s="388"/>
    </row>
    <row r="16" spans="1:8" x14ac:dyDescent="0.3">
      <c r="A16" s="387" t="s">
        <v>371</v>
      </c>
      <c r="B16" s="387"/>
      <c r="C16" s="387"/>
      <c r="D16" s="387"/>
      <c r="E16" s="387"/>
      <c r="F16" s="387"/>
      <c r="G16" s="388"/>
      <c r="H16" s="388"/>
    </row>
    <row r="17" spans="1:8" x14ac:dyDescent="0.3">
      <c r="A17" s="387" t="s">
        <v>372</v>
      </c>
      <c r="B17" s="387"/>
      <c r="C17" s="387"/>
      <c r="D17" s="387"/>
      <c r="E17" s="387"/>
      <c r="F17" s="387"/>
      <c r="G17" s="388"/>
      <c r="H17" s="388"/>
    </row>
    <row r="20" spans="1:8" ht="17.25" thickBot="1" x14ac:dyDescent="0.35">
      <c r="A20" s="378" t="s">
        <v>373</v>
      </c>
      <c r="B20" s="378"/>
      <c r="C20" s="378"/>
      <c r="D20" s="378"/>
      <c r="E20" s="378"/>
      <c r="F20" s="378"/>
      <c r="G20" s="378"/>
      <c r="H20" s="378"/>
    </row>
    <row r="21" spans="1:8" ht="16.5" customHeight="1" x14ac:dyDescent="0.3">
      <c r="A21" s="379"/>
      <c r="B21" s="381" t="s">
        <v>162</v>
      </c>
      <c r="C21" s="89">
        <f t="shared" ref="C21:H21" si="0">C4</f>
        <v>2021</v>
      </c>
      <c r="D21" s="89">
        <f t="shared" si="0"/>
        <v>2021</v>
      </c>
      <c r="E21" s="89">
        <f t="shared" si="0"/>
        <v>2022</v>
      </c>
      <c r="F21" s="89">
        <f t="shared" si="0"/>
        <v>2023</v>
      </c>
      <c r="G21" s="89">
        <f t="shared" si="0"/>
        <v>2024</v>
      </c>
      <c r="H21" s="89">
        <f t="shared" si="0"/>
        <v>2025</v>
      </c>
    </row>
    <row r="22" spans="1:8" ht="28.5" thickBot="1" x14ac:dyDescent="0.35">
      <c r="A22" s="380"/>
      <c r="B22" s="382"/>
      <c r="C22" s="145" t="s">
        <v>332</v>
      </c>
      <c r="D22" s="146" t="s">
        <v>191</v>
      </c>
      <c r="E22" s="146" t="s">
        <v>191</v>
      </c>
      <c r="F22" s="146" t="s">
        <v>191</v>
      </c>
      <c r="G22" s="146" t="s">
        <v>191</v>
      </c>
      <c r="H22" s="146" t="s">
        <v>191</v>
      </c>
    </row>
    <row r="23" spans="1:8" x14ac:dyDescent="0.3">
      <c r="A23" s="6" t="s">
        <v>374</v>
      </c>
      <c r="B23" s="148"/>
      <c r="C23" s="161">
        <f>C6</f>
        <v>2385.1179999999999</v>
      </c>
      <c r="D23" s="166">
        <f>D6</f>
        <v>-0.5815586873247014</v>
      </c>
      <c r="E23" s="166">
        <f t="shared" ref="D23:H29" si="1">E6</f>
        <v>0.57671633379394738</v>
      </c>
      <c r="F23" s="166">
        <f t="shared" si="1"/>
        <v>1.6013844552596801</v>
      </c>
      <c r="G23" s="166">
        <f t="shared" si="1"/>
        <v>0.5836200788529089</v>
      </c>
      <c r="H23" s="166">
        <f t="shared" si="1"/>
        <v>4.5430089560682951E-2</v>
      </c>
    </row>
    <row r="24" spans="1:8" x14ac:dyDescent="0.3">
      <c r="A24" s="6" t="s">
        <v>375</v>
      </c>
      <c r="B24" s="148"/>
      <c r="C24" s="161">
        <f t="shared" ref="C24:C29" si="2">C7</f>
        <v>3776.0219999999999</v>
      </c>
      <c r="D24" s="163">
        <f t="shared" si="1"/>
        <v>0.13</v>
      </c>
      <c r="E24" s="163">
        <f t="shared" si="1"/>
        <v>-1.53</v>
      </c>
      <c r="F24" s="163">
        <f t="shared" si="1"/>
        <v>4.4000000000000004</v>
      </c>
      <c r="G24" s="163">
        <f t="shared" si="1"/>
        <v>-1.93</v>
      </c>
      <c r="H24" s="163">
        <f t="shared" si="1"/>
        <v>-2.23</v>
      </c>
    </row>
    <row r="25" spans="1:8" x14ac:dyDescent="0.3">
      <c r="A25" s="6" t="s">
        <v>376</v>
      </c>
      <c r="B25" s="148"/>
      <c r="C25" s="166">
        <f t="shared" si="2"/>
        <v>6.9450000000000003</v>
      </c>
      <c r="D25" s="163">
        <f t="shared" si="1"/>
        <v>6.9457062825841156</v>
      </c>
      <c r="E25" s="163">
        <f t="shared" si="1"/>
        <v>6.5678320844456888</v>
      </c>
      <c r="F25" s="163">
        <f t="shared" si="1"/>
        <v>5.6164646611426647</v>
      </c>
      <c r="G25" s="163">
        <f t="shared" si="1"/>
        <v>5.3765514487172075</v>
      </c>
      <c r="H25" s="163">
        <f t="shared" si="1"/>
        <v>5.1600085559734801</v>
      </c>
    </row>
    <row r="26" spans="1:8" x14ac:dyDescent="0.3">
      <c r="A26" s="6" t="s">
        <v>377</v>
      </c>
      <c r="B26" s="148"/>
      <c r="C26" s="161">
        <f t="shared" si="2"/>
        <v>36893.355381159337</v>
      </c>
      <c r="D26" s="163">
        <f t="shared" si="1"/>
        <v>3.623100896293785</v>
      </c>
      <c r="E26" s="163">
        <f t="shared" si="1"/>
        <v>1.5210562265328464</v>
      </c>
      <c r="F26" s="163">
        <f t="shared" si="1"/>
        <v>3.6297010412460917</v>
      </c>
      <c r="G26" s="163">
        <f t="shared" si="1"/>
        <v>1.1886011449040668</v>
      </c>
      <c r="H26" s="163">
        <f t="shared" si="1"/>
        <v>1.742935978661464</v>
      </c>
    </row>
    <row r="27" spans="1:8" x14ac:dyDescent="0.3">
      <c r="A27" s="6" t="s">
        <v>378</v>
      </c>
      <c r="B27" s="150"/>
      <c r="C27" s="161">
        <f t="shared" si="2"/>
        <v>23.303626408956301</v>
      </c>
      <c r="D27" s="163">
        <f t="shared" si="1"/>
        <v>2.9</v>
      </c>
      <c r="E27" s="163">
        <f t="shared" si="1"/>
        <v>3.7</v>
      </c>
      <c r="F27" s="163">
        <f t="shared" si="1"/>
        <v>0.9</v>
      </c>
      <c r="G27" s="163">
        <f t="shared" si="1"/>
        <v>3.8</v>
      </c>
      <c r="H27" s="163">
        <f t="shared" si="1"/>
        <v>4.0999999999999996</v>
      </c>
    </row>
    <row r="28" spans="1:8" x14ac:dyDescent="0.3">
      <c r="A28" s="6" t="s">
        <v>379</v>
      </c>
      <c r="B28" s="150" t="s">
        <v>48</v>
      </c>
      <c r="C28" s="161">
        <f t="shared" si="2"/>
        <v>42854.633000000002</v>
      </c>
      <c r="D28" s="163">
        <f>D11</f>
        <v>4.8314772176903054</v>
      </c>
      <c r="E28" s="163">
        <f t="shared" si="1"/>
        <v>7.4684473337243595</v>
      </c>
      <c r="F28" s="163">
        <f t="shared" si="1"/>
        <v>8.8380105454891833</v>
      </c>
      <c r="G28" s="163">
        <f t="shared" si="1"/>
        <v>5.3658594684103722</v>
      </c>
      <c r="H28" s="163">
        <f t="shared" si="1"/>
        <v>4.4980858952241798</v>
      </c>
    </row>
    <row r="29" spans="1:8" ht="17.25" thickBot="1" x14ac:dyDescent="0.35">
      <c r="A29" s="152" t="s">
        <v>380</v>
      </c>
      <c r="B29" s="153"/>
      <c r="C29" s="164">
        <f t="shared" si="2"/>
        <v>20860.657597034158</v>
      </c>
      <c r="D29" s="165">
        <f>D12</f>
        <v>5.9107016218150843</v>
      </c>
      <c r="E29" s="165">
        <f t="shared" si="1"/>
        <v>7.130639485854906</v>
      </c>
      <c r="F29" s="165">
        <f t="shared" si="1"/>
        <v>7.0910701229955242</v>
      </c>
      <c r="G29" s="165">
        <f t="shared" si="1"/>
        <v>4.9559535774048369</v>
      </c>
      <c r="H29" s="165">
        <f t="shared" si="1"/>
        <v>4.5934835731574752</v>
      </c>
    </row>
    <row r="30" spans="1:8" x14ac:dyDescent="0.3">
      <c r="A30" s="389" t="s">
        <v>381</v>
      </c>
      <c r="B30" s="389"/>
      <c r="C30" s="389"/>
      <c r="D30" s="389"/>
      <c r="E30" s="389"/>
      <c r="F30" s="389"/>
      <c r="G30" s="386" t="s">
        <v>346</v>
      </c>
      <c r="H30" s="386"/>
    </row>
    <row r="31" spans="1:8" x14ac:dyDescent="0.3">
      <c r="A31" s="387" t="s">
        <v>382</v>
      </c>
      <c r="B31" s="387"/>
      <c r="C31" s="387"/>
      <c r="D31" s="387"/>
      <c r="E31" s="387"/>
      <c r="F31" s="387"/>
      <c r="G31" s="388"/>
      <c r="H31" s="388"/>
    </row>
    <row r="32" spans="1:8" x14ac:dyDescent="0.3">
      <c r="A32" s="387" t="s">
        <v>383</v>
      </c>
      <c r="B32" s="387"/>
      <c r="C32" s="387"/>
      <c r="D32" s="387"/>
      <c r="E32" s="387"/>
      <c r="F32" s="387"/>
      <c r="G32" s="388"/>
      <c r="H32" s="388"/>
    </row>
    <row r="33" spans="1:8" x14ac:dyDescent="0.3">
      <c r="A33" s="387" t="s">
        <v>384</v>
      </c>
      <c r="B33" s="387"/>
      <c r="C33" s="387"/>
      <c r="D33" s="387"/>
      <c r="E33" s="387"/>
      <c r="F33" s="387"/>
      <c r="G33" s="388"/>
      <c r="H33" s="388"/>
    </row>
    <row r="34" spans="1:8" x14ac:dyDescent="0.3">
      <c r="A34" s="387" t="s">
        <v>385</v>
      </c>
      <c r="B34" s="387"/>
      <c r="C34" s="387"/>
      <c r="D34" s="387"/>
      <c r="E34" s="387"/>
      <c r="F34" s="387"/>
      <c r="G34" s="388"/>
      <c r="H34" s="388"/>
    </row>
  </sheetData>
  <mergeCells count="26">
    <mergeCell ref="A32:F32"/>
    <mergeCell ref="G32:H32"/>
    <mergeCell ref="A33:F33"/>
    <mergeCell ref="G33:H33"/>
    <mergeCell ref="A34:F34"/>
    <mergeCell ref="G34:H34"/>
    <mergeCell ref="A31:F31"/>
    <mergeCell ref="G31:H31"/>
    <mergeCell ref="A15:F15"/>
    <mergeCell ref="G15:H15"/>
    <mergeCell ref="A16:F16"/>
    <mergeCell ref="G16:H16"/>
    <mergeCell ref="A17:F17"/>
    <mergeCell ref="G17:H17"/>
    <mergeCell ref="A20:H20"/>
    <mergeCell ref="A21:A22"/>
    <mergeCell ref="B21:B22"/>
    <mergeCell ref="A30:F30"/>
    <mergeCell ref="G30:H30"/>
    <mergeCell ref="A14:F14"/>
    <mergeCell ref="G14:H14"/>
    <mergeCell ref="A3:H3"/>
    <mergeCell ref="A4:A5"/>
    <mergeCell ref="B4:B5"/>
    <mergeCell ref="A13:F13"/>
    <mergeCell ref="G13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showGridLines="0" zoomScaleNormal="100" workbookViewId="0">
      <selection activeCell="A13" sqref="A13:D13"/>
    </sheetView>
  </sheetViews>
  <sheetFormatPr defaultColWidth="9.140625" defaultRowHeight="16.5" x14ac:dyDescent="0.3"/>
  <cols>
    <col min="1" max="1" width="43.7109375" style="28" customWidth="1"/>
    <col min="2" max="8" width="8" style="28" customWidth="1"/>
    <col min="9" max="16384" width="9.140625" style="28"/>
  </cols>
  <sheetData>
    <row r="1" spans="1:8" x14ac:dyDescent="0.3">
      <c r="A1" s="230"/>
    </row>
    <row r="2" spans="1:8" x14ac:dyDescent="0.3">
      <c r="A2" s="230"/>
    </row>
    <row r="3" spans="1:8" ht="17.25" thickBot="1" x14ac:dyDescent="0.35">
      <c r="A3" s="378" t="s">
        <v>386</v>
      </c>
      <c r="B3" s="378"/>
      <c r="C3" s="378"/>
      <c r="D3" s="378"/>
      <c r="E3" s="378"/>
      <c r="F3" s="378"/>
      <c r="G3" s="262"/>
      <c r="H3" s="206"/>
    </row>
    <row r="4" spans="1:8" ht="17.25" thickBot="1" x14ac:dyDescent="0.35">
      <c r="A4" s="238"/>
      <c r="B4" s="239" t="s">
        <v>5</v>
      </c>
      <c r="C4" s="263">
        <v>2021</v>
      </c>
      <c r="D4" s="263">
        <v>2022</v>
      </c>
      <c r="E4" s="263">
        <v>2023</v>
      </c>
      <c r="F4" s="263">
        <v>2024</v>
      </c>
      <c r="G4" s="263">
        <v>2025</v>
      </c>
      <c r="H4" s="89"/>
    </row>
    <row r="5" spans="1:8" x14ac:dyDescent="0.3">
      <c r="A5" s="169" t="s">
        <v>387</v>
      </c>
      <c r="B5" s="170" t="s">
        <v>309</v>
      </c>
      <c r="C5" s="171">
        <f>SUM(C7:C9)</f>
        <v>0.68535705697085914</v>
      </c>
      <c r="D5" s="171">
        <f t="shared" ref="D5:G5" si="0">SUM(D7:D9)</f>
        <v>9.7160295191701218E-2</v>
      </c>
      <c r="E5" s="171">
        <f t="shared" si="0"/>
        <v>0.322978770627802</v>
      </c>
      <c r="F5" s="171">
        <f t="shared" si="0"/>
        <v>0.57590496655014178</v>
      </c>
      <c r="G5" s="171">
        <f t="shared" si="0"/>
        <v>0.83058436835381677</v>
      </c>
      <c r="H5" s="235"/>
    </row>
    <row r="6" spans="1:8" x14ac:dyDescent="0.3">
      <c r="A6" s="172" t="s">
        <v>388</v>
      </c>
      <c r="B6" s="173"/>
      <c r="C6" s="174"/>
      <c r="D6" s="174"/>
      <c r="E6" s="174"/>
      <c r="F6" s="174"/>
      <c r="G6" s="174"/>
      <c r="H6" s="174"/>
    </row>
    <row r="7" spans="1:8" x14ac:dyDescent="0.3">
      <c r="A7" s="172" t="s">
        <v>425</v>
      </c>
      <c r="B7" s="173"/>
      <c r="C7" s="175">
        <v>0.79226702102473112</v>
      </c>
      <c r="D7" s="175">
        <v>-0.38724206147371343</v>
      </c>
      <c r="E7" s="175">
        <v>8.8599574181440488E-2</v>
      </c>
      <c r="F7" s="175">
        <v>0.93890349790970384</v>
      </c>
      <c r="G7" s="175">
        <v>1.8125634122876366</v>
      </c>
      <c r="H7" s="175"/>
    </row>
    <row r="8" spans="1:8" x14ac:dyDescent="0.3">
      <c r="A8" s="136" t="s">
        <v>426</v>
      </c>
      <c r="B8" s="173"/>
      <c r="C8" s="175">
        <v>-1.8069099640538719</v>
      </c>
      <c r="D8" s="175">
        <v>-0.81559764333458551</v>
      </c>
      <c r="E8" s="175">
        <v>-1.0656208035536385</v>
      </c>
      <c r="F8" s="175">
        <v>-1.6629985313595621</v>
      </c>
      <c r="G8" s="175">
        <v>-2.2819790439338199</v>
      </c>
      <c r="H8" s="175"/>
    </row>
    <row r="9" spans="1:8" x14ac:dyDescent="0.3">
      <c r="A9" s="172" t="s">
        <v>427</v>
      </c>
      <c r="B9" s="173"/>
      <c r="C9" s="175">
        <v>1.7</v>
      </c>
      <c r="D9" s="175">
        <v>1.3</v>
      </c>
      <c r="E9" s="175">
        <v>1.3</v>
      </c>
      <c r="F9" s="175">
        <v>1.3</v>
      </c>
      <c r="G9" s="175">
        <v>1.3</v>
      </c>
      <c r="H9" s="175"/>
    </row>
    <row r="10" spans="1:8" x14ac:dyDescent="0.3">
      <c r="A10" s="136" t="s">
        <v>389</v>
      </c>
      <c r="B10" s="173" t="s">
        <v>309</v>
      </c>
      <c r="C10" s="162"/>
      <c r="D10" s="162"/>
      <c r="E10" s="162"/>
      <c r="F10" s="162"/>
      <c r="G10" s="162"/>
      <c r="H10" s="162"/>
    </row>
    <row r="11" spans="1:8" x14ac:dyDescent="0.3">
      <c r="A11" s="172" t="s">
        <v>421</v>
      </c>
      <c r="B11" s="173" t="s">
        <v>21</v>
      </c>
      <c r="C11" s="162">
        <v>-6.1501129465261242</v>
      </c>
      <c r="D11" s="162">
        <v>-5.0704446148469824</v>
      </c>
      <c r="E11" s="162">
        <v>-2.3982502431889445</v>
      </c>
      <c r="F11" s="162">
        <v>-2.3237522428639967</v>
      </c>
      <c r="G11" s="162">
        <v>-2.0243031070047324</v>
      </c>
      <c r="H11" s="162"/>
    </row>
    <row r="12" spans="1:8" ht="17.25" thickBot="1" x14ac:dyDescent="0.35">
      <c r="A12" s="176" t="s">
        <v>390</v>
      </c>
      <c r="B12" s="177"/>
      <c r="C12" s="264"/>
      <c r="D12" s="264"/>
      <c r="E12" s="264"/>
      <c r="F12" s="264"/>
      <c r="G12" s="264"/>
      <c r="H12" s="236"/>
    </row>
    <row r="13" spans="1:8" x14ac:dyDescent="0.3">
      <c r="A13" s="390"/>
      <c r="B13" s="390"/>
      <c r="C13" s="390"/>
      <c r="D13" s="390"/>
      <c r="F13" s="234" t="s">
        <v>0</v>
      </c>
      <c r="G13" s="234"/>
    </row>
    <row r="14" spans="1:8" x14ac:dyDescent="0.3">
      <c r="A14" s="232"/>
    </row>
    <row r="15" spans="1:8" ht="17.25" thickBot="1" x14ac:dyDescent="0.35">
      <c r="A15" s="378" t="s">
        <v>391</v>
      </c>
      <c r="B15" s="378"/>
      <c r="C15" s="378"/>
      <c r="D15" s="378"/>
      <c r="E15" s="378"/>
      <c r="F15" s="378"/>
      <c r="G15" s="206"/>
      <c r="H15" s="206"/>
    </row>
    <row r="16" spans="1:8" ht="17.25" thickBot="1" x14ac:dyDescent="0.35">
      <c r="A16" s="167"/>
      <c r="B16" s="168" t="s">
        <v>162</v>
      </c>
      <c r="C16" s="89">
        <f>C4</f>
        <v>2021</v>
      </c>
      <c r="D16" s="89">
        <f>D4</f>
        <v>2022</v>
      </c>
      <c r="E16" s="89">
        <f>E4</f>
        <v>2023</v>
      </c>
      <c r="F16" s="89">
        <f>F4</f>
        <v>2024</v>
      </c>
      <c r="G16" s="240">
        <f>G4</f>
        <v>2025</v>
      </c>
      <c r="H16" s="89"/>
    </row>
    <row r="17" spans="1:8" x14ac:dyDescent="0.3">
      <c r="A17" s="169" t="s">
        <v>392</v>
      </c>
      <c r="B17" s="170" t="s">
        <v>309</v>
      </c>
      <c r="C17" s="171">
        <f>C21+C20+C19</f>
        <v>0.68535705697085914</v>
      </c>
      <c r="D17" s="171">
        <f>D21+D20+D19</f>
        <v>9.7160295191701107E-2</v>
      </c>
      <c r="E17" s="171">
        <f>E21+E20+E19</f>
        <v>0.322978770627802</v>
      </c>
      <c r="F17" s="171">
        <f>F21+F20+F19</f>
        <v>0.57590496655014178</v>
      </c>
      <c r="G17" s="171">
        <f>G21+G20+G19</f>
        <v>0.83058436835381677</v>
      </c>
      <c r="H17" s="235"/>
    </row>
    <row r="18" spans="1:8" x14ac:dyDescent="0.3">
      <c r="A18" s="172" t="s">
        <v>393</v>
      </c>
      <c r="B18" s="173"/>
      <c r="C18" s="174"/>
      <c r="D18" s="174"/>
      <c r="E18" s="174"/>
      <c r="F18" s="174"/>
      <c r="G18" s="174"/>
      <c r="H18" s="174"/>
    </row>
    <row r="19" spans="1:8" x14ac:dyDescent="0.3">
      <c r="A19" s="172" t="s">
        <v>394</v>
      </c>
      <c r="B19" s="173"/>
      <c r="C19" s="175">
        <f>C7</f>
        <v>0.79226702102473112</v>
      </c>
      <c r="D19" s="175">
        <f>D7</f>
        <v>-0.38724206147371343</v>
      </c>
      <c r="E19" s="175">
        <f>E7</f>
        <v>8.8599574181440488E-2</v>
      </c>
      <c r="F19" s="175">
        <f>F7</f>
        <v>0.93890349790970384</v>
      </c>
      <c r="G19" s="175">
        <f>G7</f>
        <v>1.8125634122876366</v>
      </c>
      <c r="H19" s="175"/>
    </row>
    <row r="20" spans="1:8" x14ac:dyDescent="0.3">
      <c r="A20" s="136" t="s">
        <v>395</v>
      </c>
      <c r="B20" s="173"/>
      <c r="C20" s="175">
        <f t="shared" ref="C20:F21" si="1">C8</f>
        <v>-1.8069099640538719</v>
      </c>
      <c r="D20" s="175">
        <f t="shared" si="1"/>
        <v>-0.81559764333458551</v>
      </c>
      <c r="E20" s="175">
        <f t="shared" si="1"/>
        <v>-1.0656208035536385</v>
      </c>
      <c r="F20" s="175">
        <f t="shared" si="1"/>
        <v>-1.6629985313595621</v>
      </c>
      <c r="G20" s="175">
        <f>G8</f>
        <v>-2.2819790439338199</v>
      </c>
      <c r="H20" s="175"/>
    </row>
    <row r="21" spans="1:8" x14ac:dyDescent="0.3">
      <c r="A21" s="172" t="s">
        <v>396</v>
      </c>
      <c r="B21" s="173"/>
      <c r="C21" s="175">
        <f t="shared" si="1"/>
        <v>1.7</v>
      </c>
      <c r="D21" s="175">
        <f t="shared" si="1"/>
        <v>1.3</v>
      </c>
      <c r="E21" s="175">
        <f t="shared" si="1"/>
        <v>1.3</v>
      </c>
      <c r="F21" s="175">
        <f t="shared" si="1"/>
        <v>1.3</v>
      </c>
      <c r="G21" s="175">
        <f>G9</f>
        <v>1.3</v>
      </c>
      <c r="H21" s="175"/>
    </row>
    <row r="22" spans="1:8" x14ac:dyDescent="0.3">
      <c r="A22" s="136" t="s">
        <v>397</v>
      </c>
      <c r="B22" s="173" t="s">
        <v>309</v>
      </c>
      <c r="C22" s="162"/>
      <c r="D22" s="162"/>
      <c r="E22" s="162"/>
      <c r="F22" s="162"/>
      <c r="G22" s="162"/>
      <c r="H22" s="162"/>
    </row>
    <row r="23" spans="1:8" x14ac:dyDescent="0.3">
      <c r="A23" s="172" t="s">
        <v>422</v>
      </c>
      <c r="B23" s="173" t="s">
        <v>21</v>
      </c>
      <c r="C23" s="175">
        <f>C11</f>
        <v>-6.1501129465261242</v>
      </c>
      <c r="D23" s="175">
        <f>D11</f>
        <v>-5.0704446148469824</v>
      </c>
      <c r="E23" s="175">
        <f>E11</f>
        <v>-2.3982502431889445</v>
      </c>
      <c r="F23" s="175">
        <f>F11</f>
        <v>-2.3237522428639967</v>
      </c>
      <c r="G23" s="175">
        <f>G11</f>
        <v>-2.0243031070047324</v>
      </c>
      <c r="H23" s="175"/>
    </row>
    <row r="24" spans="1:8" ht="17.25" thickBot="1" x14ac:dyDescent="0.35">
      <c r="A24" s="176" t="s">
        <v>398</v>
      </c>
      <c r="B24" s="177"/>
      <c r="C24" s="177"/>
      <c r="D24" s="177"/>
      <c r="E24" s="177"/>
      <c r="F24" s="177"/>
      <c r="G24" s="237"/>
      <c r="H24" s="237"/>
    </row>
    <row r="25" spans="1:8" x14ac:dyDescent="0.3">
      <c r="A25" s="390"/>
      <c r="B25" s="390"/>
      <c r="C25" s="390"/>
      <c r="D25" s="390"/>
      <c r="F25" s="234" t="s">
        <v>145</v>
      </c>
      <c r="G25" s="234"/>
    </row>
  </sheetData>
  <mergeCells count="4">
    <mergeCell ref="A3:F3"/>
    <mergeCell ref="A13:D13"/>
    <mergeCell ref="A15:F15"/>
    <mergeCell ref="A25:D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rgb="FF92D050"/>
  </sheetPr>
  <dimension ref="A1:M101"/>
  <sheetViews>
    <sheetView showGridLines="0" zoomScaleNormal="100" workbookViewId="0">
      <selection activeCell="J9" sqref="J9"/>
    </sheetView>
  </sheetViews>
  <sheetFormatPr defaultRowHeight="16.5" x14ac:dyDescent="0.3"/>
  <cols>
    <col min="1" max="1" width="36.5703125" customWidth="1"/>
    <col min="2" max="2" width="12.140625" customWidth="1"/>
    <col min="3" max="3" width="7.7109375" style="44" customWidth="1"/>
    <col min="4" max="8" width="7.7109375" customWidth="1"/>
    <col min="9" max="9" width="11.42578125" style="375" hidden="1" customWidth="1"/>
    <col min="10" max="10" width="14.140625" customWidth="1"/>
    <col min="11" max="11" width="11.7109375" bestFit="1" customWidth="1"/>
  </cols>
  <sheetData>
    <row r="1" spans="1:11" s="28" customFormat="1" x14ac:dyDescent="0.3">
      <c r="A1" s="230"/>
      <c r="C1" s="44"/>
      <c r="I1" s="375"/>
    </row>
    <row r="2" spans="1:11" ht="17.25" thickBot="1" x14ac:dyDescent="0.35">
      <c r="A2" s="397" t="s">
        <v>4</v>
      </c>
      <c r="B2" s="397"/>
      <c r="C2" s="397"/>
      <c r="D2" s="397"/>
      <c r="E2" s="397"/>
      <c r="F2" s="397"/>
      <c r="G2" s="397"/>
      <c r="H2" s="397"/>
    </row>
    <row r="3" spans="1:11" x14ac:dyDescent="0.3">
      <c r="A3" s="83"/>
      <c r="B3" s="86" t="s">
        <v>5</v>
      </c>
      <c r="C3" s="85">
        <v>2021</v>
      </c>
      <c r="D3" s="85">
        <v>2021</v>
      </c>
      <c r="E3" s="85">
        <v>2022</v>
      </c>
      <c r="F3" s="85">
        <v>2023</v>
      </c>
      <c r="G3" s="85">
        <v>2024</v>
      </c>
      <c r="H3" s="85">
        <v>2025</v>
      </c>
    </row>
    <row r="4" spans="1:11" ht="15" customHeight="1" x14ac:dyDescent="0.3">
      <c r="A4" s="80"/>
      <c r="B4" s="81"/>
      <c r="C4" s="82" t="s">
        <v>136</v>
      </c>
      <c r="D4" s="82" t="s">
        <v>2</v>
      </c>
      <c r="E4" s="82" t="s">
        <v>2</v>
      </c>
      <c r="F4" s="82" t="s">
        <v>2</v>
      </c>
      <c r="G4" s="82" t="s">
        <v>2</v>
      </c>
      <c r="H4" s="82" t="s">
        <v>2</v>
      </c>
    </row>
    <row r="5" spans="1:11" ht="15" customHeight="1" x14ac:dyDescent="0.3">
      <c r="A5" s="398" t="s">
        <v>313</v>
      </c>
      <c r="B5" s="398"/>
      <c r="C5" s="398"/>
      <c r="D5" s="398"/>
      <c r="E5" s="398"/>
      <c r="F5" s="398"/>
      <c r="G5" s="398"/>
      <c r="H5" s="400"/>
    </row>
    <row r="6" spans="1:11" ht="15" customHeight="1" x14ac:dyDescent="0.3">
      <c r="A6" s="192" t="s">
        <v>6</v>
      </c>
      <c r="B6" s="193" t="s">
        <v>7</v>
      </c>
      <c r="C6" s="194">
        <v>-5973.1440000000002</v>
      </c>
      <c r="D6" s="368">
        <v>-6.1501129465261242</v>
      </c>
      <c r="E6" s="368">
        <v>-5.0704446304681676</v>
      </c>
      <c r="F6" s="368">
        <v>-2.3982502455538834</v>
      </c>
      <c r="G6" s="368">
        <v>-2.3237522477959609</v>
      </c>
      <c r="H6" s="368">
        <v>-2.0243031145845842</v>
      </c>
    </row>
    <row r="7" spans="1:11" ht="15" customHeight="1" x14ac:dyDescent="0.3">
      <c r="A7" s="192" t="s">
        <v>8</v>
      </c>
      <c r="B7" s="194" t="s">
        <v>9</v>
      </c>
      <c r="C7" s="194">
        <f>'[44]Table 1'!$H$11</f>
        <v>-6219.0279999999993</v>
      </c>
      <c r="D7" s="368">
        <f>'[44]Table 1'!$H$11/'[44]Table 1'!$H$35*100</f>
        <v>-6.4032818592032044</v>
      </c>
      <c r="E7" s="368">
        <f>[45]OS_2022!$F$262/[45]ESA_GG_2022_2025!$E$94/10</f>
        <v>-4.9896447870767151</v>
      </c>
      <c r="F7" s="368">
        <f>([45]RVS_2023_2025!$F$655+'[46]MMF+OS'!$T$92*1000)/'[46]MMF+OS'!$T$94/10</f>
        <v>-2.6391266704161152</v>
      </c>
      <c r="G7" s="368">
        <f>([45]RVS_2023_2025!$F$720+'[46]MMF+OS'!$U$92*1000)/'[46]MMF+OS'!$U$94/10</f>
        <v>-2.5034507046439503</v>
      </c>
      <c r="H7" s="368">
        <f>([45]RVS_2023_2025!$F$785+'[46]MMF+OS'!$V$92*1000)/'[46]MMF+OS'!$V$94/10</f>
        <v>-2.3257997878724548</v>
      </c>
      <c r="I7" s="375" t="s">
        <v>573</v>
      </c>
    </row>
    <row r="8" spans="1:11" ht="15" customHeight="1" x14ac:dyDescent="0.3">
      <c r="A8" s="192" t="s">
        <v>10</v>
      </c>
      <c r="B8" s="194" t="s">
        <v>11</v>
      </c>
      <c r="C8" s="194"/>
      <c r="D8" s="369"/>
      <c r="E8" s="369"/>
      <c r="F8" s="369"/>
      <c r="G8" s="369"/>
      <c r="H8" s="368"/>
    </row>
    <row r="9" spans="1:11" ht="15" customHeight="1" x14ac:dyDescent="0.3">
      <c r="A9" s="192" t="s">
        <v>12</v>
      </c>
      <c r="B9" s="194" t="s">
        <v>13</v>
      </c>
      <c r="C9" s="194">
        <f>'[44]Table 1'!$H$13</f>
        <v>-23.961000000000013</v>
      </c>
      <c r="D9" s="368">
        <f>C9/'[44]Table 1'!$H$35*100</f>
        <v>-2.4670903013842047E-2</v>
      </c>
      <c r="E9" s="368">
        <f>[45]OS_2022!F263/[45]ESA_GG_2022_2025!$E$94/10</f>
        <v>-9.4885614304533156E-2</v>
      </c>
      <c r="F9" s="368">
        <f>[45]RVS_2023_2025!F656/'[46]MMF+OS'!$T$94/10</f>
        <v>0.17570966531870508</v>
      </c>
      <c r="G9" s="368">
        <f>[45]RVS_2023_2025!F721/'[46]MMF+OS'!$U$94/10</f>
        <v>0.10954996204376051</v>
      </c>
      <c r="H9" s="368">
        <f>[45]RVS_2023_2025!F786/'[46]MMF+OS'!$V$94/10</f>
        <v>0.22471477721145297</v>
      </c>
    </row>
    <row r="10" spans="1:11" ht="15" customHeight="1" x14ac:dyDescent="0.3">
      <c r="A10" s="192" t="s">
        <v>14</v>
      </c>
      <c r="B10" s="194" t="s">
        <v>15</v>
      </c>
      <c r="C10" s="194">
        <f>'[44]Table 1'!$H$14</f>
        <v>269.84500000000003</v>
      </c>
      <c r="D10" s="368">
        <f>C10/'[44]Table 1'!$H$35*100</f>
        <v>0.27783981569092292</v>
      </c>
      <c r="E10" s="368">
        <f>[45]OS_2022!F264/[45]ESA_GG_2022_2025!$E$94/10</f>
        <v>1.4085786534262276E-2</v>
      </c>
      <c r="F10" s="368">
        <f>[45]RVS_2023_2025!F657/'[46]MMF+OS'!$T$94/10</f>
        <v>6.5166759543523411E-2</v>
      </c>
      <c r="G10" s="368">
        <f>[45]RVS_2023_2025!F722/'[46]MMF+OS'!$U$94/10</f>
        <v>7.0148250583787305E-2</v>
      </c>
      <c r="H10" s="368">
        <f>[45]RVS_2023_2025!F787/'[46]MMF+OS'!$V$94/10</f>
        <v>7.6781661092857487E-2</v>
      </c>
    </row>
    <row r="11" spans="1:11" ht="15" customHeight="1" x14ac:dyDescent="0.3">
      <c r="A11" s="398" t="s">
        <v>16</v>
      </c>
      <c r="B11" s="398"/>
      <c r="C11" s="398"/>
      <c r="D11" s="398"/>
      <c r="E11" s="398"/>
      <c r="F11" s="398"/>
      <c r="G11" s="398"/>
      <c r="H11" s="400"/>
    </row>
    <row r="12" spans="1:11" ht="15" customHeight="1" x14ac:dyDescent="0.3">
      <c r="A12" s="13" t="s">
        <v>17</v>
      </c>
      <c r="B12" s="194" t="s">
        <v>18</v>
      </c>
      <c r="C12" s="194">
        <f>C26</f>
        <v>39512.244000000006</v>
      </c>
      <c r="D12" s="369">
        <f t="shared" ref="D12:H12" si="0">D26</f>
        <v>40.682890513052953</v>
      </c>
      <c r="E12" s="369">
        <f t="shared" si="0"/>
        <v>40.200931615037703</v>
      </c>
      <c r="F12" s="369">
        <f t="shared" si="0"/>
        <v>41.233189223153587</v>
      </c>
      <c r="G12" s="369">
        <f t="shared" si="0"/>
        <v>39.125325853320113</v>
      </c>
      <c r="H12" s="369">
        <f t="shared" si="0"/>
        <v>39.015554603124016</v>
      </c>
      <c r="I12" s="375" t="s">
        <v>571</v>
      </c>
    </row>
    <row r="13" spans="1:11" ht="15" customHeight="1" x14ac:dyDescent="0.3">
      <c r="A13" s="13" t="s">
        <v>19</v>
      </c>
      <c r="B13" s="194" t="s">
        <v>193</v>
      </c>
      <c r="C13" s="194">
        <f>C41</f>
        <v>45485.388000000006</v>
      </c>
      <c r="D13" s="369">
        <f t="shared" ref="D13:H13" si="1">D41</f>
        <v>46.833003459579082</v>
      </c>
      <c r="E13" s="369">
        <f t="shared" si="1"/>
        <v>45.27137624550587</v>
      </c>
      <c r="F13" s="369">
        <f t="shared" si="1"/>
        <v>43.631439468707477</v>
      </c>
      <c r="G13" s="369">
        <f t="shared" si="1"/>
        <v>41.449078101116072</v>
      </c>
      <c r="H13" s="369">
        <f t="shared" si="1"/>
        <v>41.039857717708607</v>
      </c>
      <c r="I13" s="375" t="s">
        <v>571</v>
      </c>
      <c r="K13" s="44"/>
    </row>
    <row r="14" spans="1:11" ht="15" customHeight="1" x14ac:dyDescent="0.3">
      <c r="A14" s="13" t="s">
        <v>418</v>
      </c>
      <c r="B14" s="194" t="s">
        <v>309</v>
      </c>
      <c r="C14" s="194">
        <f>C12-C13</f>
        <v>-5973.1440000000002</v>
      </c>
      <c r="D14" s="369">
        <f t="shared" ref="D14:H14" si="2">D12-D13</f>
        <v>-6.1501129465261286</v>
      </c>
      <c r="E14" s="369">
        <f t="shared" si="2"/>
        <v>-5.0704446304681667</v>
      </c>
      <c r="F14" s="369">
        <f t="shared" si="2"/>
        <v>-2.3982502455538892</v>
      </c>
      <c r="G14" s="369">
        <f t="shared" si="2"/>
        <v>-2.3237522477959587</v>
      </c>
      <c r="H14" s="369">
        <f t="shared" si="2"/>
        <v>-2.0243031145845904</v>
      </c>
    </row>
    <row r="15" spans="1:11" ht="15" customHeight="1" x14ac:dyDescent="0.3">
      <c r="A15" s="13" t="s">
        <v>22</v>
      </c>
      <c r="B15" s="194" t="s">
        <v>69</v>
      </c>
      <c r="C15" s="194">
        <f>C36</f>
        <v>1082.5650000000001</v>
      </c>
      <c r="D15" s="369">
        <v>1.2452401538816227</v>
      </c>
      <c r="E15" s="369">
        <v>0.98098753787053283</v>
      </c>
      <c r="F15" s="369">
        <v>0.93585740245411053</v>
      </c>
      <c r="G15" s="369">
        <v>0.93648327479653204</v>
      </c>
      <c r="H15" s="369">
        <v>1.0627073497133803</v>
      </c>
    </row>
    <row r="16" spans="1:11" ht="15" customHeight="1" x14ac:dyDescent="0.3">
      <c r="A16" s="13" t="s">
        <v>24</v>
      </c>
      <c r="B16" s="195" t="s">
        <v>25</v>
      </c>
      <c r="C16" s="194">
        <f>C14+C15</f>
        <v>-4890.5789999999997</v>
      </c>
      <c r="D16" s="368">
        <f t="shared" ref="D16:H16" si="3">D14+D15</f>
        <v>-4.9048727926445057</v>
      </c>
      <c r="E16" s="368">
        <f t="shared" si="3"/>
        <v>-4.0894570925976339</v>
      </c>
      <c r="F16" s="368">
        <f t="shared" si="3"/>
        <v>-1.4623928430997788</v>
      </c>
      <c r="G16" s="368">
        <f t="shared" si="3"/>
        <v>-1.3872689729994265</v>
      </c>
      <c r="H16" s="368">
        <f t="shared" si="3"/>
        <v>-0.96159576487121012</v>
      </c>
    </row>
    <row r="17" spans="1:13" ht="15" customHeight="1" x14ac:dyDescent="0.3">
      <c r="A17" s="13" t="s">
        <v>26</v>
      </c>
      <c r="B17" s="195" t="s">
        <v>27</v>
      </c>
      <c r="C17" s="194">
        <f>D17*'[46]MMF+OS'!$R$94/100</f>
        <v>-3393.9742095407578</v>
      </c>
      <c r="D17" s="369">
        <f>'Tab5'!C8</f>
        <v>-3.4945289660306833</v>
      </c>
      <c r="E17" s="369">
        <f>'Tab5'!D8</f>
        <v>-0.97096369967021812</v>
      </c>
      <c r="F17" s="369">
        <f>'Tab5'!E8</f>
        <v>0</v>
      </c>
      <c r="G17" s="369">
        <f>'Tab5'!F8</f>
        <v>0</v>
      </c>
      <c r="H17" s="369">
        <f>'Tab5'!G8</f>
        <v>0</v>
      </c>
    </row>
    <row r="18" spans="1:13" ht="15" customHeight="1" x14ac:dyDescent="0.3">
      <c r="A18" s="398" t="s">
        <v>28</v>
      </c>
      <c r="B18" s="398"/>
      <c r="C18" s="398"/>
      <c r="D18" s="398"/>
      <c r="E18" s="398"/>
      <c r="F18" s="398"/>
      <c r="G18" s="398"/>
      <c r="H18" s="400"/>
    </row>
    <row r="19" spans="1:13" ht="15" customHeight="1" x14ac:dyDescent="0.3">
      <c r="A19" s="196" t="s">
        <v>290</v>
      </c>
      <c r="B19" s="197"/>
      <c r="C19" s="370">
        <f>C20+C21</f>
        <v>19172.726999999999</v>
      </c>
      <c r="D19" s="369">
        <f t="shared" ref="D19:H19" si="4">D20+D21</f>
        <v>19.74076575801805</v>
      </c>
      <c r="E19" s="369">
        <f t="shared" si="4"/>
        <v>19.366776155364832</v>
      </c>
      <c r="F19" s="369">
        <f t="shared" si="4"/>
        <v>19.556095864905259</v>
      </c>
      <c r="G19" s="369">
        <f t="shared" si="4"/>
        <v>19.24662529961283</v>
      </c>
      <c r="H19" s="369">
        <f t="shared" si="4"/>
        <v>19.27224829628209</v>
      </c>
      <c r="I19" s="375" t="s">
        <v>571</v>
      </c>
    </row>
    <row r="20" spans="1:13" ht="15" customHeight="1" x14ac:dyDescent="0.3">
      <c r="A20" s="13" t="s">
        <v>29</v>
      </c>
      <c r="B20" s="194" t="s">
        <v>30</v>
      </c>
      <c r="C20" s="370">
        <f>'[46]MMF+OS'!$R$9</f>
        <v>12000.329</v>
      </c>
      <c r="D20" s="369">
        <f>('[46]MMF+OS'!R9+'[46]MMF+OS'!R92/2)/'[46]MMF+OS'!R94*100</f>
        <v>12.355867989365883</v>
      </c>
      <c r="E20" s="369">
        <f>('[46]MMF+OS'!S9+'[46]MMF+OS'!S92/2)/'[46]MMF+OS'!S94*100</f>
        <v>11.889157085504459</v>
      </c>
      <c r="F20" s="369">
        <f>('[46]MMF+OS'!T9+'[46]MMF+OS'!T92/2)/'[46]MMF+OS'!T94*100</f>
        <v>12.049616126182356</v>
      </c>
      <c r="G20" s="369">
        <f>('[46]MMF+OS'!U9+'[46]MMF+OS'!U92/2)/'[46]MMF+OS'!U94*100</f>
        <v>11.800083957257147</v>
      </c>
      <c r="H20" s="369">
        <f>('[46]MMF+OS'!V9+'[46]MMF+OS'!V92/2)/'[46]MMF+OS'!V94*100</f>
        <v>11.883947213291107</v>
      </c>
      <c r="I20" s="375" t="s">
        <v>571</v>
      </c>
      <c r="J20" s="20"/>
      <c r="K20" s="20"/>
      <c r="L20" s="20"/>
      <c r="M20" s="20"/>
    </row>
    <row r="21" spans="1:13" ht="15" customHeight="1" x14ac:dyDescent="0.3">
      <c r="A21" s="13" t="s">
        <v>31</v>
      </c>
      <c r="B21" s="194" t="s">
        <v>32</v>
      </c>
      <c r="C21" s="370">
        <f>'[46]MMF+OS'!$R$18</f>
        <v>7172.3980000000001</v>
      </c>
      <c r="D21" s="369">
        <f>'[46]MMF+OS'!R18/'[46]MMF+OS'!R94*100</f>
        <v>7.3848977686521673</v>
      </c>
      <c r="E21" s="369">
        <f>'[46]MMF+OS'!S18/'[46]MMF+OS'!S94*100</f>
        <v>7.4776190698603724</v>
      </c>
      <c r="F21" s="369">
        <f>'[46]MMF+OS'!T18/'[46]MMF+OS'!T94*100</f>
        <v>7.5064797387229056</v>
      </c>
      <c r="G21" s="369">
        <f>'[46]MMF+OS'!U18/'[46]MMF+OS'!U94*100</f>
        <v>7.4465413423556823</v>
      </c>
      <c r="H21" s="369">
        <f>'[46]MMF+OS'!V18/'[46]MMF+OS'!V94*100</f>
        <v>7.3883010829909823</v>
      </c>
    </row>
    <row r="22" spans="1:13" ht="15" customHeight="1" x14ac:dyDescent="0.3">
      <c r="A22" s="13" t="s">
        <v>33</v>
      </c>
      <c r="B22" s="194" t="s">
        <v>34</v>
      </c>
      <c r="C22" s="370">
        <v>0</v>
      </c>
      <c r="D22" s="369">
        <v>0</v>
      </c>
      <c r="E22" s="369">
        <v>0</v>
      </c>
      <c r="F22" s="369">
        <v>0</v>
      </c>
      <c r="G22" s="369">
        <v>0</v>
      </c>
      <c r="H22" s="369">
        <v>0</v>
      </c>
    </row>
    <row r="23" spans="1:13" ht="15" customHeight="1" x14ac:dyDescent="0.3">
      <c r="A23" s="13" t="s">
        <v>35</v>
      </c>
      <c r="B23" s="194" t="s">
        <v>36</v>
      </c>
      <c r="C23" s="370">
        <f>'[46]MMF+OS'!$R$28</f>
        <v>15620.171</v>
      </c>
      <c r="D23" s="369">
        <f>'[46]MMF+OS'!R28/'[46]MMF+OS'!R94*100</f>
        <v>16.08295662954918</v>
      </c>
      <c r="E23" s="369">
        <f>'[46]MMF+OS'!S28/'[46]MMF+OS'!S94*100</f>
        <v>15.304352669753616</v>
      </c>
      <c r="F23" s="369">
        <f>'[46]MMF+OS'!T28/'[46]MMF+OS'!T94*100</f>
        <v>14.894682462085864</v>
      </c>
      <c r="G23" s="369">
        <f>'[46]MMF+OS'!U28/'[46]MMF+OS'!U94*100</f>
        <v>14.922596561875867</v>
      </c>
      <c r="H23" s="369">
        <f>'[46]MMF+OS'!V28/'[46]MMF+OS'!V94*100</f>
        <v>14.936893615749028</v>
      </c>
    </row>
    <row r="24" spans="1:13" ht="15" customHeight="1" x14ac:dyDescent="0.3">
      <c r="A24" s="13" t="s">
        <v>37</v>
      </c>
      <c r="B24" s="194" t="s">
        <v>38</v>
      </c>
      <c r="C24" s="370">
        <f>'[46]MMF+OS'!$R$37</f>
        <v>702.721</v>
      </c>
      <c r="D24" s="369">
        <f>'[46]MMF+OS'!R37/'[46]MMF+OS'!R94*100</f>
        <v>0.72354082203539449</v>
      </c>
      <c r="E24" s="369">
        <f>'[46]MMF+OS'!S37/'[46]MMF+OS'!S94*100</f>
        <v>0.4073205685710195</v>
      </c>
      <c r="F24" s="369">
        <f>'[46]MMF+OS'!T37/'[46]MMF+OS'!T94*100</f>
        <v>0.41189823690126592</v>
      </c>
      <c r="G24" s="369">
        <f>'[46]MMF+OS'!U37/'[46]MMF+OS'!U94*100</f>
        <v>0.39717162859546334</v>
      </c>
      <c r="H24" s="369">
        <f>'[46]MMF+OS'!V37/'[46]MMF+OS'!V94*100</f>
        <v>0.39607967052786158</v>
      </c>
    </row>
    <row r="25" spans="1:13" ht="15" customHeight="1" x14ac:dyDescent="0.3">
      <c r="A25" s="13" t="s">
        <v>39</v>
      </c>
      <c r="B25" s="195" t="s">
        <v>40</v>
      </c>
      <c r="C25" s="370">
        <f>C26-C23-C19</f>
        <v>4719.346000000005</v>
      </c>
      <c r="D25" s="369">
        <f t="shared" ref="D25:H25" si="5">D26-D23-D19</f>
        <v>4.8591681254857235</v>
      </c>
      <c r="E25" s="369">
        <f t="shared" si="5"/>
        <v>5.5298027899192554</v>
      </c>
      <c r="F25" s="369">
        <f t="shared" si="5"/>
        <v>6.7824108961624638</v>
      </c>
      <c r="G25" s="369">
        <f t="shared" si="5"/>
        <v>4.9561039918314158</v>
      </c>
      <c r="H25" s="369">
        <f t="shared" si="5"/>
        <v>4.8064126910928984</v>
      </c>
    </row>
    <row r="26" spans="1:13" ht="15" customHeight="1" x14ac:dyDescent="0.3">
      <c r="A26" s="13" t="s">
        <v>41</v>
      </c>
      <c r="B26" s="194" t="s">
        <v>18</v>
      </c>
      <c r="C26" s="370">
        <f>'[46]MMF+OS'!$R$6</f>
        <v>39512.244000000006</v>
      </c>
      <c r="D26" s="369">
        <f>('[46]MMF+OS'!R6+'[46]MMF+OS'!R92/2)/'[46]MMF+OS'!R94*100</f>
        <v>40.682890513052953</v>
      </c>
      <c r="E26" s="369">
        <f>('[46]MMF+OS'!S6+'[46]MMF+OS'!S92/2)/'[46]MMF+OS'!S94*100</f>
        <v>40.200931615037703</v>
      </c>
      <c r="F26" s="369">
        <f>('[46]MMF+OS'!T6+'[46]MMF+OS'!T92/2)/'[46]MMF+OS'!T94*100</f>
        <v>41.233189223153587</v>
      </c>
      <c r="G26" s="369">
        <f>('[46]MMF+OS'!U6+'[46]MMF+OS'!U92/2)/'[46]MMF+OS'!U94*100</f>
        <v>39.125325853320113</v>
      </c>
      <c r="H26" s="369">
        <f>('[46]MMF+OS'!V6+'[46]MMF+OS'!V92/2)/'[46]MMF+OS'!V94*100</f>
        <v>39.015554603124016</v>
      </c>
      <c r="I26" s="375" t="s">
        <v>571</v>
      </c>
    </row>
    <row r="27" spans="1:13" ht="15" customHeight="1" x14ac:dyDescent="0.3">
      <c r="A27" s="198" t="s">
        <v>42</v>
      </c>
      <c r="B27" s="195" t="s">
        <v>43</v>
      </c>
      <c r="C27" s="370">
        <f>C20+C21+C23</f>
        <v>34792.898000000001</v>
      </c>
      <c r="D27" s="372">
        <f t="shared" ref="D27:H27" si="6">D20+D21+D23</f>
        <v>35.82372238756723</v>
      </c>
      <c r="E27" s="372">
        <f t="shared" si="6"/>
        <v>34.671128825118444</v>
      </c>
      <c r="F27" s="372">
        <f t="shared" si="6"/>
        <v>34.450778326991127</v>
      </c>
      <c r="G27" s="372">
        <f t="shared" si="6"/>
        <v>34.169221861488694</v>
      </c>
      <c r="H27" s="372">
        <f t="shared" si="6"/>
        <v>34.209141912031114</v>
      </c>
      <c r="I27" s="375" t="s">
        <v>571</v>
      </c>
    </row>
    <row r="28" spans="1:13" ht="15" customHeight="1" x14ac:dyDescent="0.3">
      <c r="A28" s="398" t="s">
        <v>44</v>
      </c>
      <c r="B28" s="398"/>
      <c r="C28" s="398"/>
      <c r="D28" s="398"/>
      <c r="E28" s="398"/>
      <c r="F28" s="398"/>
      <c r="G28" s="398"/>
      <c r="H28" s="400"/>
    </row>
    <row r="29" spans="1:13" ht="15" customHeight="1" x14ac:dyDescent="0.3">
      <c r="A29" s="13" t="s">
        <v>45</v>
      </c>
      <c r="B29" s="194" t="s">
        <v>46</v>
      </c>
      <c r="C29" s="370">
        <f>'[46]MMF+OS'!$R$48+'[46]MMF+OS'!$R$51</f>
        <v>17057.455000000002</v>
      </c>
      <c r="D29" s="369">
        <f>D30+D31</f>
        <v>17.562823670463455</v>
      </c>
      <c r="E29" s="369">
        <f t="shared" ref="E29:H29" si="7">E30+E31</f>
        <v>17.418544720340648</v>
      </c>
      <c r="F29" s="369">
        <f t="shared" si="7"/>
        <v>17.136923654050612</v>
      </c>
      <c r="G29" s="369">
        <f t="shared" si="7"/>
        <v>15.506911008752313</v>
      </c>
      <c r="H29" s="369">
        <f t="shared" si="7"/>
        <v>15.088774006783783</v>
      </c>
      <c r="I29" s="375" t="s">
        <v>571</v>
      </c>
    </row>
    <row r="30" spans="1:13" ht="15" customHeight="1" x14ac:dyDescent="0.3">
      <c r="A30" s="13" t="s">
        <v>47</v>
      </c>
      <c r="B30" s="194" t="s">
        <v>48</v>
      </c>
      <c r="C30" s="370">
        <f>'[46]MMF+OS'!$R$48</f>
        <v>11243.311</v>
      </c>
      <c r="D30" s="369">
        <f>('[46]MMF+OS'!R48-'[46]MMF+OS'!R92/4)/'[46]MMF+OS'!R94*100</f>
        <v>11.576421486393025</v>
      </c>
      <c r="E30" s="369">
        <f>('[46]MMF+OS'!S48-'[46]MMF+OS'!S92/4)/'[46]MMF+OS'!S94*100</f>
        <v>10.405895493398653</v>
      </c>
      <c r="F30" s="369">
        <f>('[46]MMF+OS'!T48-'[46]MMF+OS'!T92/4)/'[46]MMF+OS'!T94*100</f>
        <v>9.501200414142156</v>
      </c>
      <c r="G30" s="369">
        <f>('[46]MMF+OS'!U48-'[46]MMF+OS'!U92/4)/'[46]MMF+OS'!U94*100</f>
        <v>9.3568864206910902</v>
      </c>
      <c r="H30" s="369">
        <f>('[46]MMF+OS'!V48-'[46]MMF+OS'!V92/4)/'[46]MMF+OS'!V94*100</f>
        <v>8.9888908596995254</v>
      </c>
      <c r="I30" s="375" t="s">
        <v>572</v>
      </c>
    </row>
    <row r="31" spans="1:13" ht="15" customHeight="1" x14ac:dyDescent="0.3">
      <c r="A31" s="13" t="s">
        <v>49</v>
      </c>
      <c r="B31" s="194" t="s">
        <v>50</v>
      </c>
      <c r="C31" s="370">
        <f>'[46]MMF+OS'!$R$51</f>
        <v>5814.1440000000002</v>
      </c>
      <c r="D31" s="369">
        <f>('[46]MMF+OS'!R51-'[46]MMF+OS'!R92/4)/'[46]MMF+OS'!R94*100</f>
        <v>5.98640218407043</v>
      </c>
      <c r="E31" s="369">
        <f>('[46]MMF+OS'!S51-'[46]MMF+OS'!S92/4)/'[46]MMF+OS'!S94*100</f>
        <v>7.0126492269419956</v>
      </c>
      <c r="F31" s="369">
        <f>('[46]MMF+OS'!T51-'[46]MMF+OS'!T92/4)/'[46]MMF+OS'!T94*100</f>
        <v>7.6357232399084571</v>
      </c>
      <c r="G31" s="369">
        <f>('[46]MMF+OS'!U51-'[46]MMF+OS'!U92/4)/'[46]MMF+OS'!U94*100</f>
        <v>6.150024588061223</v>
      </c>
      <c r="H31" s="369">
        <f>('[46]MMF+OS'!V51-'[46]MMF+OS'!V92/4)/'[46]MMF+OS'!V94*100</f>
        <v>6.0998831470842587</v>
      </c>
      <c r="I31" s="375" t="s">
        <v>572</v>
      </c>
    </row>
    <row r="32" spans="1:13" ht="15" customHeight="1" x14ac:dyDescent="0.3">
      <c r="A32" s="13" t="s">
        <v>51</v>
      </c>
      <c r="B32" s="194" t="s">
        <v>436</v>
      </c>
      <c r="C32" s="370">
        <f>'[46]MMF+OS'!$R$64</f>
        <v>18375.954000000002</v>
      </c>
      <c r="D32" s="369">
        <f>'[46]MMF+OS'!R64/'[46]MMF+OS'!R94*100</f>
        <v>18.920386416294086</v>
      </c>
      <c r="E32" s="369">
        <f>'[46]MMF+OS'!S64/'[46]MMF+OS'!S94*100</f>
        <v>17.874105351730389</v>
      </c>
      <c r="F32" s="369">
        <f>'[46]MMF+OS'!T64/'[46]MMF+OS'!T94*100</f>
        <v>17.005278542950091</v>
      </c>
      <c r="G32" s="369">
        <f>'[46]MMF+OS'!U64/'[46]MMF+OS'!U94*100</f>
        <v>17.374948304882583</v>
      </c>
      <c r="H32" s="369">
        <f>'[46]MMF+OS'!V64/'[46]MMF+OS'!V94*100</f>
        <v>17.303603372379882</v>
      </c>
    </row>
    <row r="33" spans="1:13" ht="15" customHeight="1" x14ac:dyDescent="0.3">
      <c r="A33" s="196" t="s">
        <v>52</v>
      </c>
      <c r="B33" s="195" t="s">
        <v>53</v>
      </c>
      <c r="C33" s="370">
        <f>'[46]MMF+OS'!$R$69</f>
        <v>289.83999999999997</v>
      </c>
      <c r="D33" s="369">
        <f>'[46]MMF+OS'!R69/'[46]MMF+OS'!R94*100</f>
        <v>0.298427216290304</v>
      </c>
      <c r="E33" s="369">
        <f>'[46]MMF+OS'!S69/'[46]MMF+OS'!S94*100</f>
        <v>0.26930333642093185</v>
      </c>
      <c r="F33" s="369">
        <f>'[46]MMF+OS'!T69/'[46]MMF+OS'!T94*100</f>
        <v>0.2401231107629985</v>
      </c>
      <c r="G33" s="369">
        <f>'[46]MMF+OS'!U69/'[46]MMF+OS'!U94*100</f>
        <v>0.24047165465008535</v>
      </c>
      <c r="H33" s="369">
        <f>'[46]MMF+OS'!V69/'[46]MMF+OS'!V94*100</f>
        <v>0.23776733062025654</v>
      </c>
    </row>
    <row r="34" spans="1:13" x14ac:dyDescent="0.3">
      <c r="A34" s="13" t="s">
        <v>54</v>
      </c>
      <c r="B34" s="137" t="s">
        <v>303</v>
      </c>
      <c r="C34" s="370">
        <f>'[46]MMF+OS'!$R$80</f>
        <v>3404.8879999999999</v>
      </c>
      <c r="D34" s="369">
        <f>'[46]MMF+OS'!R81/'[46]MMF+OS'!R94*100</f>
        <v>4.0956293664118579</v>
      </c>
      <c r="E34" s="369">
        <f>'[46]MMF+OS'!S81/'[46]MMF+OS'!S94*100</f>
        <v>2.4049489790181755</v>
      </c>
      <c r="F34" s="369">
        <f>'[46]MMF+OS'!T81/'[46]MMF+OS'!T94*100</f>
        <v>2.8222607330043497</v>
      </c>
      <c r="G34" s="369">
        <f>'[46]MMF+OS'!U81/'[46]MMF+OS'!U94*100</f>
        <v>2.3416002164061309</v>
      </c>
      <c r="H34" s="369">
        <f>'[46]MMF+OS'!V81/'[46]MMF+OS'!V94*100</f>
        <v>2.2962342709757215</v>
      </c>
    </row>
    <row r="35" spans="1:13" ht="15" customHeight="1" x14ac:dyDescent="0.3">
      <c r="A35" s="13" t="s">
        <v>55</v>
      </c>
      <c r="B35" s="194" t="s">
        <v>56</v>
      </c>
      <c r="C35" s="370">
        <f>C32-C34</f>
        <v>14971.066000000003</v>
      </c>
      <c r="D35" s="371">
        <f t="shared" ref="D35:H35" si="8">D32-D34</f>
        <v>14.824757049882228</v>
      </c>
      <c r="E35" s="371">
        <f t="shared" si="8"/>
        <v>15.469156372712213</v>
      </c>
      <c r="F35" s="371">
        <f t="shared" si="8"/>
        <v>14.183017809945742</v>
      </c>
      <c r="G35" s="371">
        <f t="shared" si="8"/>
        <v>15.033348088476451</v>
      </c>
      <c r="H35" s="371">
        <f t="shared" si="8"/>
        <v>15.00736910140416</v>
      </c>
    </row>
    <row r="36" spans="1:13" ht="15" customHeight="1" x14ac:dyDescent="0.3">
      <c r="A36" s="13" t="s">
        <v>57</v>
      </c>
      <c r="B36" s="194" t="s">
        <v>312</v>
      </c>
      <c r="C36" s="370">
        <f>'[46]MMF+OS'!$R$62</f>
        <v>1082.5650000000001</v>
      </c>
      <c r="D36" s="369">
        <f>'[46]MMF+OS'!R62/'[46]MMF+OS'!R94*100</f>
        <v>1.1146386261499897</v>
      </c>
      <c r="E36" s="369">
        <f>'[46]MMF+OS'!S62/'[46]MMF+OS'!S94*100</f>
        <v>0.84886678136843297</v>
      </c>
      <c r="F36" s="369">
        <f>'[46]MMF+OS'!T62/'[46]MMF+OS'!T94*100</f>
        <v>0.81643469480127306</v>
      </c>
      <c r="G36" s="369">
        <f>'[46]MMF+OS'!U62/'[46]MMF+OS'!U94*100</f>
        <v>0.92241652541762198</v>
      </c>
      <c r="H36" s="369">
        <f>'[46]MMF+OS'!V62/'[46]MMF+OS'!V94*100</f>
        <v>1.0206996506032655</v>
      </c>
    </row>
    <row r="37" spans="1:13" ht="15" customHeight="1" x14ac:dyDescent="0.3">
      <c r="A37" s="13" t="s">
        <v>59</v>
      </c>
      <c r="B37" s="194" t="s">
        <v>60</v>
      </c>
      <c r="C37" s="370">
        <f>'[46]MMF+OS'!$R$55</f>
        <v>1369.1690000000001</v>
      </c>
      <c r="D37" s="369">
        <f>'[46]MMF+OS'!R55/'[46]MMF+OS'!R94*100</f>
        <v>1.4097339680547174</v>
      </c>
      <c r="E37" s="369">
        <f>'[46]MMF+OS'!S55/'[46]MMF+OS'!S94*100</f>
        <v>1.1498368441208175</v>
      </c>
      <c r="F37" s="369">
        <f>'[46]MMF+OS'!T55/'[46]MMF+OS'!T94*100</f>
        <v>0.79180268107915375</v>
      </c>
      <c r="G37" s="369">
        <f>'[46]MMF+OS'!U55/'[46]MMF+OS'!U94*100</f>
        <v>0.65723871715296822</v>
      </c>
      <c r="H37" s="369">
        <f>'[46]MMF+OS'!V55/'[46]MMF+OS'!V94*100</f>
        <v>0.69532418306102994</v>
      </c>
    </row>
    <row r="38" spans="1:13" ht="15" customHeight="1" x14ac:dyDescent="0.3">
      <c r="A38" s="13" t="s">
        <v>61</v>
      </c>
      <c r="B38" s="194" t="s">
        <v>311</v>
      </c>
      <c r="C38" s="370">
        <f>'[46]MMF+OS'!$R$87</f>
        <v>3064.056</v>
      </c>
      <c r="D38" s="369">
        <f>'[46]MMF+OS'!R87/'[46]MMF+OS'!R94*100</f>
        <v>3.1548361255782629</v>
      </c>
      <c r="E38" s="369">
        <f>'[46]MMF+OS'!S87/'[46]MMF+OS'!S94*100</f>
        <v>4.7053879949971957</v>
      </c>
      <c r="F38" s="369">
        <f>'[46]MMF+OS'!T87/'[46]MMF+OS'!T94*100</f>
        <v>4.5455532643151431</v>
      </c>
      <c r="G38" s="369">
        <f>'[46]MMF+OS'!U87/'[46]MMF+OS'!U94*100</f>
        <v>4.1668679538546893</v>
      </c>
      <c r="H38" s="369">
        <f>'[46]MMF+OS'!V87/'[46]MMF+OS'!V94*100</f>
        <v>4.1513981359910161</v>
      </c>
    </row>
    <row r="39" spans="1:13" s="28" customFormat="1" ht="15" customHeight="1" x14ac:dyDescent="0.3">
      <c r="A39" s="196" t="s">
        <v>138</v>
      </c>
      <c r="B39" s="194" t="s">
        <v>141</v>
      </c>
      <c r="C39" s="370">
        <f>'[46]MMF+OS'!$R$90</f>
        <v>291.81</v>
      </c>
      <c r="D39" s="369">
        <f>'[46]MMF+OS'!R90/'[46]MMF+OS'!R94*100</f>
        <v>0.30045558234085568</v>
      </c>
      <c r="E39" s="369">
        <f>'[46]MMF+OS'!S90/'[46]MMF+OS'!S94*100</f>
        <v>0.66112202733701941</v>
      </c>
      <c r="F39" s="369">
        <f>'[46]MMF+OS'!T90/'[46]MMF+OS'!T94*100</f>
        <v>0.34106380675306286</v>
      </c>
      <c r="G39" s="369">
        <f>'[46]MMF+OS'!U90/'[46]MMF+OS'!U94*100</f>
        <v>0.20311569639560198</v>
      </c>
      <c r="H39" s="369">
        <f>'[46]MMF+OS'!V90/'[46]MMF+OS'!V94*100</f>
        <v>0.21356010767864139</v>
      </c>
      <c r="I39" s="375"/>
    </row>
    <row r="40" spans="1:13" ht="15" customHeight="1" x14ac:dyDescent="0.3">
      <c r="A40" s="13" t="s">
        <v>139</v>
      </c>
      <c r="B40" s="195" t="s">
        <v>63</v>
      </c>
      <c r="C40" s="370">
        <f>C41-C39-C38-C37-C36-C32-C29</f>
        <v>4244.3790000000045</v>
      </c>
      <c r="D40" s="369">
        <v>2.2778527365989549</v>
      </c>
      <c r="E40" s="369">
        <v>2.6465756208241888</v>
      </c>
      <c r="F40" s="369">
        <v>2.6309417391877536</v>
      </c>
      <c r="G40" s="369">
        <v>2.4747828457342425</v>
      </c>
      <c r="H40" s="369">
        <v>2.0153023080571555</v>
      </c>
      <c r="I40" s="376"/>
    </row>
    <row r="41" spans="1:13" ht="15" customHeight="1" x14ac:dyDescent="0.3">
      <c r="A41" s="13" t="s">
        <v>140</v>
      </c>
      <c r="B41" s="194" t="s">
        <v>20</v>
      </c>
      <c r="C41" s="370">
        <f>'[46]MMF+OS'!$R$45</f>
        <v>45485.388000000006</v>
      </c>
      <c r="D41" s="369">
        <f>('[46]MMF+OS'!R45-'[46]MMF+OS'!R92/2)/'[46]MMF+OS'!R94*100</f>
        <v>46.833003459579082</v>
      </c>
      <c r="E41" s="369">
        <f>('[46]MMF+OS'!S45-'[46]MMF+OS'!S92/2)/'[46]MMF+OS'!S94*100</f>
        <v>45.27137624550587</v>
      </c>
      <c r="F41" s="369">
        <f>('[46]MMF+OS'!T45-'[46]MMF+OS'!T92/2)/'[46]MMF+OS'!T94*100</f>
        <v>43.631439468707477</v>
      </c>
      <c r="G41" s="369">
        <f>('[46]MMF+OS'!U45-'[46]MMF+OS'!U92/2)/'[46]MMF+OS'!U94*100</f>
        <v>41.449078101116072</v>
      </c>
      <c r="H41" s="369">
        <f>('[46]MMF+OS'!V45-'[46]MMF+OS'!V92/2)/'[46]MMF+OS'!V94*100</f>
        <v>41.039857717708607</v>
      </c>
      <c r="I41" s="375" t="s">
        <v>571</v>
      </c>
      <c r="J41" s="20"/>
      <c r="K41" s="20"/>
      <c r="L41" s="20"/>
    </row>
    <row r="42" spans="1:13" ht="15" customHeight="1" x14ac:dyDescent="0.3">
      <c r="A42" s="80" t="s">
        <v>64</v>
      </c>
      <c r="B42" s="266" t="s">
        <v>65</v>
      </c>
      <c r="C42" s="373">
        <v>20920.764999999999</v>
      </c>
      <c r="D42" s="374">
        <v>21.540593643436456</v>
      </c>
      <c r="E42" s="374">
        <v>20.73369888659235</v>
      </c>
      <c r="F42" s="374">
        <v>19.702782818338314</v>
      </c>
      <c r="G42" s="374">
        <v>19.264408789677709</v>
      </c>
      <c r="H42" s="374">
        <v>18.844021644036133</v>
      </c>
    </row>
    <row r="43" spans="1:13" ht="10.5" customHeight="1" x14ac:dyDescent="0.3">
      <c r="A43" s="199" t="s">
        <v>314</v>
      </c>
      <c r="B43" s="199"/>
      <c r="C43" s="200"/>
      <c r="D43" s="201"/>
      <c r="E43" s="201"/>
      <c r="F43" s="392" t="s">
        <v>289</v>
      </c>
      <c r="G43" s="392"/>
      <c r="H43" s="392"/>
    </row>
    <row r="44" spans="1:13" ht="19.5" customHeight="1" x14ac:dyDescent="0.3">
      <c r="A44" s="393" t="s">
        <v>315</v>
      </c>
      <c r="B44" s="393"/>
      <c r="C44" s="393"/>
      <c r="D44" s="393"/>
      <c r="E44" s="393"/>
      <c r="F44" s="393"/>
      <c r="G44" s="393"/>
      <c r="H44" s="202"/>
    </row>
    <row r="45" spans="1:13" ht="19.5" customHeight="1" x14ac:dyDescent="0.3">
      <c r="A45" s="393" t="s">
        <v>66</v>
      </c>
      <c r="B45" s="394"/>
      <c r="C45" s="394"/>
      <c r="D45" s="394"/>
      <c r="E45" s="394"/>
      <c r="F45" s="394"/>
      <c r="G45" s="394"/>
      <c r="H45" s="202"/>
    </row>
    <row r="46" spans="1:13" ht="21.75" customHeight="1" x14ac:dyDescent="0.3">
      <c r="A46" s="391" t="s">
        <v>142</v>
      </c>
      <c r="B46" s="395"/>
      <c r="C46" s="395"/>
      <c r="D46" s="395"/>
      <c r="E46" s="395"/>
      <c r="F46" s="395"/>
      <c r="G46" s="395"/>
      <c r="H46" s="202"/>
      <c r="J46" s="20"/>
      <c r="K46" s="20"/>
      <c r="L46" s="20"/>
      <c r="M46" s="20"/>
    </row>
    <row r="47" spans="1:13" ht="10.5" customHeight="1" x14ac:dyDescent="0.3">
      <c r="A47" s="393" t="s">
        <v>67</v>
      </c>
      <c r="B47" s="396"/>
      <c r="C47" s="396"/>
      <c r="D47" s="396"/>
      <c r="E47" s="396"/>
      <c r="F47" s="396"/>
      <c r="G47" s="396"/>
      <c r="H47" s="202"/>
    </row>
    <row r="48" spans="1:13" ht="11.25" customHeight="1" x14ac:dyDescent="0.3">
      <c r="A48" s="391" t="s">
        <v>68</v>
      </c>
      <c r="B48" s="391"/>
      <c r="C48" s="391"/>
      <c r="D48" s="391"/>
      <c r="E48" s="391"/>
      <c r="F48" s="391"/>
      <c r="G48" s="391"/>
      <c r="H48" s="202"/>
    </row>
    <row r="49" spans="1:9" ht="12" customHeight="1" x14ac:dyDescent="0.3">
      <c r="A49" s="391" t="s">
        <v>143</v>
      </c>
      <c r="B49" s="391"/>
      <c r="C49" s="391"/>
      <c r="D49" s="391"/>
      <c r="E49" s="391"/>
      <c r="F49" s="391"/>
      <c r="G49" s="391"/>
      <c r="H49" s="391"/>
    </row>
    <row r="50" spans="1:9" s="28" customFormat="1" ht="23.25" customHeight="1" x14ac:dyDescent="0.3">
      <c r="A50" s="391"/>
      <c r="B50" s="391"/>
      <c r="C50" s="391"/>
      <c r="D50" s="391"/>
      <c r="E50" s="391"/>
      <c r="F50" s="391"/>
      <c r="G50" s="391"/>
      <c r="H50" s="391"/>
      <c r="I50" s="375"/>
    </row>
    <row r="51" spans="1:9" x14ac:dyDescent="0.3">
      <c r="A51" s="44"/>
      <c r="B51" s="44"/>
      <c r="D51" s="44"/>
      <c r="E51" s="44"/>
      <c r="F51" s="44"/>
      <c r="G51" s="44"/>
      <c r="H51" s="44"/>
    </row>
    <row r="52" spans="1:9" ht="17.25" thickBot="1" x14ac:dyDescent="0.35">
      <c r="A52" s="397" t="s">
        <v>194</v>
      </c>
      <c r="B52" s="397"/>
      <c r="C52" s="397"/>
      <c r="D52" s="397"/>
      <c r="E52" s="397"/>
      <c r="F52" s="397"/>
      <c r="G52" s="397"/>
      <c r="H52" s="397"/>
    </row>
    <row r="53" spans="1:9" x14ac:dyDescent="0.3">
      <c r="A53" s="83"/>
      <c r="B53" s="84" t="s">
        <v>162</v>
      </c>
      <c r="C53" s="85">
        <f t="shared" ref="C53:H53" si="9">C3</f>
        <v>2021</v>
      </c>
      <c r="D53" s="85">
        <f t="shared" si="9"/>
        <v>2021</v>
      </c>
      <c r="E53" s="85">
        <f t="shared" si="9"/>
        <v>2022</v>
      </c>
      <c r="F53" s="85">
        <f t="shared" si="9"/>
        <v>2023</v>
      </c>
      <c r="G53" s="85">
        <f t="shared" si="9"/>
        <v>2024</v>
      </c>
      <c r="H53" s="85">
        <f t="shared" si="9"/>
        <v>2025</v>
      </c>
    </row>
    <row r="54" spans="1:9" x14ac:dyDescent="0.3">
      <c r="A54" s="80"/>
      <c r="B54" s="81"/>
      <c r="C54" s="82" t="s">
        <v>136</v>
      </c>
      <c r="D54" s="82" t="s">
        <v>149</v>
      </c>
      <c r="E54" s="82" t="s">
        <v>149</v>
      </c>
      <c r="F54" s="82" t="s">
        <v>149</v>
      </c>
      <c r="G54" s="82" t="s">
        <v>149</v>
      </c>
      <c r="H54" s="82" t="s">
        <v>149</v>
      </c>
    </row>
    <row r="55" spans="1:9" ht="16.5" customHeight="1" x14ac:dyDescent="0.3">
      <c r="A55" s="398" t="s">
        <v>195</v>
      </c>
      <c r="B55" s="398"/>
      <c r="C55" s="398"/>
      <c r="D55" s="398"/>
      <c r="E55" s="398"/>
      <c r="F55" s="398"/>
      <c r="G55" s="398"/>
      <c r="H55" s="398"/>
    </row>
    <row r="56" spans="1:9" x14ac:dyDescent="0.3">
      <c r="A56" s="11" t="s">
        <v>199</v>
      </c>
      <c r="B56" s="8" t="s">
        <v>7</v>
      </c>
      <c r="C56" s="291">
        <f>C6</f>
        <v>-5973.1440000000002</v>
      </c>
      <c r="D56" s="54">
        <f t="shared" ref="C56:H60" si="10">D6</f>
        <v>-6.1501129465261242</v>
      </c>
      <c r="E56" s="54">
        <f t="shared" si="10"/>
        <v>-5.0704446304681676</v>
      </c>
      <c r="F56" s="54">
        <f t="shared" si="10"/>
        <v>-2.3982502455538834</v>
      </c>
      <c r="G56" s="54">
        <f t="shared" si="10"/>
        <v>-2.3237522477959609</v>
      </c>
      <c r="H56" s="54">
        <f t="shared" si="10"/>
        <v>-2.0243031145845842</v>
      </c>
    </row>
    <row r="57" spans="1:9" x14ac:dyDescent="0.3">
      <c r="A57" s="11" t="s">
        <v>200</v>
      </c>
      <c r="B57" s="8" t="s">
        <v>9</v>
      </c>
      <c r="C57" s="291">
        <f t="shared" si="10"/>
        <v>-6219.0279999999993</v>
      </c>
      <c r="D57" s="54">
        <f t="shared" si="10"/>
        <v>-6.4032818592032044</v>
      </c>
      <c r="E57" s="54">
        <f t="shared" si="10"/>
        <v>-4.9896447870767151</v>
      </c>
      <c r="F57" s="54">
        <f t="shared" si="10"/>
        <v>-2.6391266704161152</v>
      </c>
      <c r="G57" s="54">
        <f t="shared" si="10"/>
        <v>-2.5034507046439503</v>
      </c>
      <c r="H57" s="54">
        <f t="shared" si="10"/>
        <v>-2.3257997878724548</v>
      </c>
    </row>
    <row r="58" spans="1:9" x14ac:dyDescent="0.3">
      <c r="A58" s="11" t="s">
        <v>201</v>
      </c>
      <c r="B58" s="8" t="s">
        <v>11</v>
      </c>
      <c r="C58" s="291"/>
      <c r="D58" s="54"/>
      <c r="E58" s="54"/>
      <c r="F58" s="54"/>
      <c r="G58" s="54"/>
      <c r="H58" s="54"/>
    </row>
    <row r="59" spans="1:9" x14ac:dyDescent="0.3">
      <c r="A59" s="11" t="s">
        <v>202</v>
      </c>
      <c r="B59" s="8" t="s">
        <v>13</v>
      </c>
      <c r="C59" s="291">
        <f t="shared" si="10"/>
        <v>-23.961000000000013</v>
      </c>
      <c r="D59" s="54">
        <f t="shared" si="10"/>
        <v>-2.4670903013842047E-2</v>
      </c>
      <c r="E59" s="54">
        <f t="shared" si="10"/>
        <v>-9.4885614304533156E-2</v>
      </c>
      <c r="F59" s="54">
        <f t="shared" si="10"/>
        <v>0.17570966531870508</v>
      </c>
      <c r="G59" s="54">
        <f t="shared" si="10"/>
        <v>0.10954996204376051</v>
      </c>
      <c r="H59" s="54">
        <f t="shared" si="10"/>
        <v>0.22471477721145297</v>
      </c>
    </row>
    <row r="60" spans="1:9" x14ac:dyDescent="0.3">
      <c r="A60" s="11" t="s">
        <v>203</v>
      </c>
      <c r="B60" s="8" t="s">
        <v>15</v>
      </c>
      <c r="C60" s="291">
        <f t="shared" si="10"/>
        <v>269.84500000000003</v>
      </c>
      <c r="D60" s="54">
        <f t="shared" si="10"/>
        <v>0.27783981569092292</v>
      </c>
      <c r="E60" s="54">
        <f t="shared" si="10"/>
        <v>1.4085786534262276E-2</v>
      </c>
      <c r="F60" s="54">
        <f t="shared" si="10"/>
        <v>6.5166759543523411E-2</v>
      </c>
      <c r="G60" s="54">
        <f t="shared" si="10"/>
        <v>7.0148250583787305E-2</v>
      </c>
      <c r="H60" s="54">
        <f t="shared" si="10"/>
        <v>7.6781661092857487E-2</v>
      </c>
    </row>
    <row r="61" spans="1:9" ht="16.5" customHeight="1" x14ac:dyDescent="0.3">
      <c r="A61" s="398" t="s">
        <v>196</v>
      </c>
      <c r="B61" s="398"/>
      <c r="C61" s="398"/>
      <c r="D61" s="398"/>
      <c r="E61" s="398"/>
      <c r="F61" s="398"/>
      <c r="G61" s="398"/>
      <c r="H61" s="398"/>
    </row>
    <row r="62" spans="1:9" x14ac:dyDescent="0.3">
      <c r="A62" s="12" t="s">
        <v>204</v>
      </c>
      <c r="B62" s="8" t="s">
        <v>18</v>
      </c>
      <c r="C62" s="291">
        <f t="shared" ref="C62:H64" si="11">C12</f>
        <v>39512.244000000006</v>
      </c>
      <c r="D62" s="54">
        <f t="shared" si="11"/>
        <v>40.682890513052953</v>
      </c>
      <c r="E62" s="54">
        <f t="shared" si="11"/>
        <v>40.200931615037703</v>
      </c>
      <c r="F62" s="54">
        <f t="shared" si="11"/>
        <v>41.233189223153587</v>
      </c>
      <c r="G62" s="54">
        <f t="shared" si="11"/>
        <v>39.125325853320113</v>
      </c>
      <c r="H62" s="54">
        <f t="shared" si="11"/>
        <v>39.015554603124016</v>
      </c>
    </row>
    <row r="63" spans="1:9" x14ac:dyDescent="0.3">
      <c r="A63" s="12" t="s">
        <v>205</v>
      </c>
      <c r="B63" s="8" t="s">
        <v>193</v>
      </c>
      <c r="C63" s="291">
        <f t="shared" si="11"/>
        <v>45485.388000000006</v>
      </c>
      <c r="D63" s="54">
        <f t="shared" si="11"/>
        <v>46.833003459579082</v>
      </c>
      <c r="E63" s="54">
        <f t="shared" si="11"/>
        <v>45.27137624550587</v>
      </c>
      <c r="F63" s="54">
        <f>F13</f>
        <v>43.631439468707477</v>
      </c>
      <c r="G63" s="54">
        <f>G13</f>
        <v>41.449078101116072</v>
      </c>
      <c r="H63" s="54">
        <f>H13</f>
        <v>41.039857717708607</v>
      </c>
    </row>
    <row r="64" spans="1:9" x14ac:dyDescent="0.3">
      <c r="A64" s="12" t="s">
        <v>206</v>
      </c>
      <c r="B64" s="8" t="s">
        <v>21</v>
      </c>
      <c r="C64" s="291">
        <f t="shared" si="11"/>
        <v>-5973.1440000000002</v>
      </c>
      <c r="D64" s="54">
        <f t="shared" si="11"/>
        <v>-6.1501129465261286</v>
      </c>
      <c r="E64" s="54">
        <f t="shared" si="11"/>
        <v>-5.0704446304681667</v>
      </c>
      <c r="F64" s="54">
        <f t="shared" si="11"/>
        <v>-2.3982502455538892</v>
      </c>
      <c r="G64" s="54">
        <f t="shared" si="11"/>
        <v>-2.3237522477959587</v>
      </c>
      <c r="H64" s="54">
        <f t="shared" si="11"/>
        <v>-2.0243031145845904</v>
      </c>
    </row>
    <row r="65" spans="1:8" x14ac:dyDescent="0.3">
      <c r="A65" s="12" t="s">
        <v>207</v>
      </c>
      <c r="B65" s="8" t="s">
        <v>23</v>
      </c>
      <c r="C65" s="291">
        <f t="shared" ref="C65:H65" si="12">C15</f>
        <v>1082.5650000000001</v>
      </c>
      <c r="D65" s="54">
        <f t="shared" si="12"/>
        <v>1.2452401538816227</v>
      </c>
      <c r="E65" s="54">
        <f t="shared" si="12"/>
        <v>0.98098753787053283</v>
      </c>
      <c r="F65" s="54">
        <f t="shared" si="12"/>
        <v>0.93585740245411053</v>
      </c>
      <c r="G65" s="54">
        <f t="shared" si="12"/>
        <v>0.93648327479653204</v>
      </c>
      <c r="H65" s="54">
        <f t="shared" si="12"/>
        <v>1.0627073497133803</v>
      </c>
    </row>
    <row r="66" spans="1:8" x14ac:dyDescent="0.3">
      <c r="A66" s="12" t="s">
        <v>208</v>
      </c>
      <c r="B66" s="51" t="s">
        <v>25</v>
      </c>
      <c r="C66" s="291">
        <f t="shared" ref="C66:H66" si="13">C16</f>
        <v>-4890.5789999999997</v>
      </c>
      <c r="D66" s="54">
        <f t="shared" si="13"/>
        <v>-4.9048727926445057</v>
      </c>
      <c r="E66" s="54">
        <f t="shared" si="13"/>
        <v>-4.0894570925976339</v>
      </c>
      <c r="F66" s="54">
        <f t="shared" si="13"/>
        <v>-1.4623928430997788</v>
      </c>
      <c r="G66" s="54">
        <f t="shared" si="13"/>
        <v>-1.3872689729994265</v>
      </c>
      <c r="H66" s="54">
        <f t="shared" si="13"/>
        <v>-0.96159576487121012</v>
      </c>
    </row>
    <row r="67" spans="1:8" x14ac:dyDescent="0.3">
      <c r="A67" s="80" t="s">
        <v>209</v>
      </c>
      <c r="B67" s="190" t="s">
        <v>27</v>
      </c>
      <c r="C67" s="292">
        <f t="shared" ref="C67:H67" si="14">C17</f>
        <v>-3393.9742095407578</v>
      </c>
      <c r="D67" s="191">
        <f t="shared" si="14"/>
        <v>-3.4945289660306833</v>
      </c>
      <c r="E67" s="191">
        <f t="shared" si="14"/>
        <v>-0.97096369967021812</v>
      </c>
      <c r="F67" s="191">
        <f t="shared" si="14"/>
        <v>0</v>
      </c>
      <c r="G67" s="191">
        <f t="shared" si="14"/>
        <v>0</v>
      </c>
      <c r="H67" s="191">
        <f t="shared" si="14"/>
        <v>0</v>
      </c>
    </row>
    <row r="68" spans="1:8" ht="16.5" customHeight="1" x14ac:dyDescent="0.3">
      <c r="A68" s="399" t="s">
        <v>197</v>
      </c>
      <c r="B68" s="399"/>
      <c r="C68" s="399"/>
      <c r="D68" s="399"/>
      <c r="E68" s="399"/>
      <c r="F68" s="399"/>
      <c r="G68" s="399"/>
      <c r="H68" s="399"/>
    </row>
    <row r="69" spans="1:8" x14ac:dyDescent="0.3">
      <c r="A69" s="12" t="s">
        <v>210</v>
      </c>
      <c r="B69" s="14"/>
      <c r="C69" s="291">
        <f t="shared" ref="C69:H69" si="15">C19</f>
        <v>19172.726999999999</v>
      </c>
      <c r="D69" s="54">
        <f t="shared" si="15"/>
        <v>19.74076575801805</v>
      </c>
      <c r="E69" s="54">
        <f t="shared" si="15"/>
        <v>19.366776155364832</v>
      </c>
      <c r="F69" s="54">
        <f t="shared" si="15"/>
        <v>19.556095864905259</v>
      </c>
      <c r="G69" s="54">
        <f t="shared" si="15"/>
        <v>19.24662529961283</v>
      </c>
      <c r="H69" s="54">
        <f t="shared" si="15"/>
        <v>19.27224829628209</v>
      </c>
    </row>
    <row r="70" spans="1:8" x14ac:dyDescent="0.3">
      <c r="A70" s="12" t="s">
        <v>211</v>
      </c>
      <c r="B70" s="8" t="s">
        <v>30</v>
      </c>
      <c r="C70" s="291">
        <f t="shared" ref="C70:H70" si="16">C20</f>
        <v>12000.329</v>
      </c>
      <c r="D70" s="54">
        <f t="shared" si="16"/>
        <v>12.355867989365883</v>
      </c>
      <c r="E70" s="54">
        <f t="shared" si="16"/>
        <v>11.889157085504459</v>
      </c>
      <c r="F70" s="54">
        <f t="shared" si="16"/>
        <v>12.049616126182356</v>
      </c>
      <c r="G70" s="54">
        <f t="shared" si="16"/>
        <v>11.800083957257147</v>
      </c>
      <c r="H70" s="54">
        <f t="shared" si="16"/>
        <v>11.883947213291107</v>
      </c>
    </row>
    <row r="71" spans="1:8" x14ac:dyDescent="0.3">
      <c r="A71" s="12" t="s">
        <v>212</v>
      </c>
      <c r="B71" s="8" t="s">
        <v>32</v>
      </c>
      <c r="C71" s="291">
        <f t="shared" ref="C71:H71" si="17">C21</f>
        <v>7172.3980000000001</v>
      </c>
      <c r="D71" s="54">
        <f t="shared" si="17"/>
        <v>7.3848977686521673</v>
      </c>
      <c r="E71" s="54">
        <f t="shared" si="17"/>
        <v>7.4776190698603724</v>
      </c>
      <c r="F71" s="54">
        <f t="shared" si="17"/>
        <v>7.5064797387229056</v>
      </c>
      <c r="G71" s="54">
        <f t="shared" si="17"/>
        <v>7.4465413423556823</v>
      </c>
      <c r="H71" s="54">
        <f t="shared" si="17"/>
        <v>7.3883010829909823</v>
      </c>
    </row>
    <row r="72" spans="1:8" x14ac:dyDescent="0.3">
      <c r="A72" s="12" t="s">
        <v>213</v>
      </c>
      <c r="B72" s="8" t="s">
        <v>34</v>
      </c>
      <c r="C72" s="291">
        <f t="shared" ref="C72:H72" si="18">C22</f>
        <v>0</v>
      </c>
      <c r="D72" s="54">
        <f t="shared" si="18"/>
        <v>0</v>
      </c>
      <c r="E72" s="54">
        <f t="shared" si="18"/>
        <v>0</v>
      </c>
      <c r="F72" s="54">
        <f t="shared" si="18"/>
        <v>0</v>
      </c>
      <c r="G72" s="54">
        <f t="shared" si="18"/>
        <v>0</v>
      </c>
      <c r="H72" s="54">
        <f t="shared" si="18"/>
        <v>0</v>
      </c>
    </row>
    <row r="73" spans="1:8" x14ac:dyDescent="0.3">
      <c r="A73" s="12" t="s">
        <v>214</v>
      </c>
      <c r="B73" s="8" t="s">
        <v>36</v>
      </c>
      <c r="C73" s="291">
        <f t="shared" ref="C73:H73" si="19">C23</f>
        <v>15620.171</v>
      </c>
      <c r="D73" s="54">
        <f t="shared" si="19"/>
        <v>16.08295662954918</v>
      </c>
      <c r="E73" s="54">
        <f t="shared" si="19"/>
        <v>15.304352669753616</v>
      </c>
      <c r="F73" s="54">
        <f t="shared" si="19"/>
        <v>14.894682462085864</v>
      </c>
      <c r="G73" s="54">
        <f t="shared" si="19"/>
        <v>14.922596561875867</v>
      </c>
      <c r="H73" s="54">
        <f t="shared" si="19"/>
        <v>14.936893615749028</v>
      </c>
    </row>
    <row r="74" spans="1:8" x14ac:dyDescent="0.3">
      <c r="A74" s="12" t="s">
        <v>215</v>
      </c>
      <c r="B74" s="8" t="s">
        <v>38</v>
      </c>
      <c r="C74" s="291">
        <f t="shared" ref="C74:H74" si="20">C24</f>
        <v>702.721</v>
      </c>
      <c r="D74" s="54">
        <f t="shared" si="20"/>
        <v>0.72354082203539449</v>
      </c>
      <c r="E74" s="54">
        <f t="shared" si="20"/>
        <v>0.4073205685710195</v>
      </c>
      <c r="F74" s="54">
        <f t="shared" si="20"/>
        <v>0.41189823690126592</v>
      </c>
      <c r="G74" s="54">
        <f t="shared" si="20"/>
        <v>0.39717162859546334</v>
      </c>
      <c r="H74" s="54">
        <f t="shared" si="20"/>
        <v>0.39607967052786158</v>
      </c>
    </row>
    <row r="75" spans="1:8" x14ac:dyDescent="0.3">
      <c r="A75" s="12" t="s">
        <v>216</v>
      </c>
      <c r="B75" s="51" t="s">
        <v>40</v>
      </c>
      <c r="C75" s="291">
        <f t="shared" ref="C75:H75" si="21">C25</f>
        <v>4719.346000000005</v>
      </c>
      <c r="D75" s="54">
        <f t="shared" si="21"/>
        <v>4.8591681254857235</v>
      </c>
      <c r="E75" s="54">
        <f t="shared" si="21"/>
        <v>5.5298027899192554</v>
      </c>
      <c r="F75" s="54">
        <f t="shared" si="21"/>
        <v>6.7824108961624638</v>
      </c>
      <c r="G75" s="54">
        <f t="shared" si="21"/>
        <v>4.9561039918314158</v>
      </c>
      <c r="H75" s="54">
        <f t="shared" si="21"/>
        <v>4.8064126910928984</v>
      </c>
    </row>
    <row r="76" spans="1:8" x14ac:dyDescent="0.3">
      <c r="A76" s="12" t="s">
        <v>217</v>
      </c>
      <c r="B76" s="8" t="s">
        <v>18</v>
      </c>
      <c r="C76" s="291">
        <f t="shared" ref="C76:H76" si="22">C26</f>
        <v>39512.244000000006</v>
      </c>
      <c r="D76" s="54">
        <f t="shared" si="22"/>
        <v>40.682890513052953</v>
      </c>
      <c r="E76" s="54">
        <f t="shared" si="22"/>
        <v>40.200931615037703</v>
      </c>
      <c r="F76" s="54">
        <f t="shared" si="22"/>
        <v>41.233189223153587</v>
      </c>
      <c r="G76" s="54">
        <f t="shared" si="22"/>
        <v>39.125325853320113</v>
      </c>
      <c r="H76" s="54">
        <f t="shared" si="22"/>
        <v>39.015554603124016</v>
      </c>
    </row>
    <row r="77" spans="1:8" x14ac:dyDescent="0.3">
      <c r="A77" s="15" t="s">
        <v>218</v>
      </c>
      <c r="B77" s="51" t="s">
        <v>43</v>
      </c>
      <c r="C77" s="291">
        <f t="shared" ref="C77:H77" si="23">C27</f>
        <v>34792.898000000001</v>
      </c>
      <c r="D77" s="54">
        <f t="shared" si="23"/>
        <v>35.82372238756723</v>
      </c>
      <c r="E77" s="54">
        <f t="shared" si="23"/>
        <v>34.671128825118444</v>
      </c>
      <c r="F77" s="54">
        <f t="shared" si="23"/>
        <v>34.450778326991127</v>
      </c>
      <c r="G77" s="54">
        <f t="shared" si="23"/>
        <v>34.169221861488694</v>
      </c>
      <c r="H77" s="54">
        <f t="shared" si="23"/>
        <v>34.209141912031114</v>
      </c>
    </row>
    <row r="78" spans="1:8" ht="16.5" customHeight="1" x14ac:dyDescent="0.3">
      <c r="A78" s="398" t="s">
        <v>198</v>
      </c>
      <c r="B78" s="398"/>
      <c r="C78" s="398"/>
      <c r="D78" s="398"/>
      <c r="E78" s="398"/>
      <c r="F78" s="398"/>
      <c r="G78" s="398"/>
      <c r="H78" s="398"/>
    </row>
    <row r="79" spans="1:8" ht="27" x14ac:dyDescent="0.3">
      <c r="A79" s="13" t="s">
        <v>219</v>
      </c>
      <c r="B79" s="8" t="s">
        <v>46</v>
      </c>
      <c r="C79" s="291">
        <f>C29</f>
        <v>17057.455000000002</v>
      </c>
      <c r="D79" s="54">
        <f>D29</f>
        <v>17.562823670463455</v>
      </c>
      <c r="E79" s="54">
        <f t="shared" ref="E79:E89" si="24">F29</f>
        <v>17.136923654050612</v>
      </c>
      <c r="F79" s="54">
        <f>F29</f>
        <v>17.136923654050612</v>
      </c>
      <c r="G79" s="54">
        <f>G29</f>
        <v>15.506911008752313</v>
      </c>
      <c r="H79" s="54">
        <f>H29</f>
        <v>15.088774006783783</v>
      </c>
    </row>
    <row r="80" spans="1:8" x14ac:dyDescent="0.3">
      <c r="A80" s="12" t="s">
        <v>220</v>
      </c>
      <c r="B80" s="8" t="s">
        <v>48</v>
      </c>
      <c r="C80" s="291">
        <f t="shared" ref="C80:H80" si="25">C30</f>
        <v>11243.311</v>
      </c>
      <c r="D80" s="54">
        <f t="shared" si="25"/>
        <v>11.576421486393025</v>
      </c>
      <c r="E80" s="54">
        <f t="shared" si="24"/>
        <v>9.501200414142156</v>
      </c>
      <c r="F80" s="54">
        <f t="shared" ref="F80:F89" si="26">F30</f>
        <v>9.501200414142156</v>
      </c>
      <c r="G80" s="54">
        <f t="shared" si="25"/>
        <v>9.3568864206910902</v>
      </c>
      <c r="H80" s="54">
        <f t="shared" si="25"/>
        <v>8.9888908596995254</v>
      </c>
    </row>
    <row r="81" spans="1:8" x14ac:dyDescent="0.3">
      <c r="A81" s="13" t="s">
        <v>221</v>
      </c>
      <c r="B81" s="8" t="s">
        <v>50</v>
      </c>
      <c r="C81" s="291">
        <f t="shared" ref="C81:H81" si="27">C31</f>
        <v>5814.1440000000002</v>
      </c>
      <c r="D81" s="54">
        <f t="shared" si="27"/>
        <v>5.98640218407043</v>
      </c>
      <c r="E81" s="54">
        <f t="shared" si="24"/>
        <v>7.6357232399084571</v>
      </c>
      <c r="F81" s="54">
        <f t="shared" si="26"/>
        <v>7.6357232399084571</v>
      </c>
      <c r="G81" s="54">
        <f t="shared" si="27"/>
        <v>6.150024588061223</v>
      </c>
      <c r="H81" s="54">
        <f t="shared" si="27"/>
        <v>6.0998831470842587</v>
      </c>
    </row>
    <row r="82" spans="1:8" x14ac:dyDescent="0.3">
      <c r="A82" s="52" t="s">
        <v>222</v>
      </c>
      <c r="B82" s="53"/>
      <c r="C82" s="291">
        <f t="shared" ref="C82:H82" si="28">C32</f>
        <v>18375.954000000002</v>
      </c>
      <c r="D82" s="54">
        <f t="shared" si="28"/>
        <v>18.920386416294086</v>
      </c>
      <c r="E82" s="54">
        <f t="shared" si="24"/>
        <v>17.005278542950091</v>
      </c>
      <c r="F82" s="54">
        <f t="shared" si="26"/>
        <v>17.005278542950091</v>
      </c>
      <c r="G82" s="54">
        <f t="shared" si="28"/>
        <v>17.374948304882583</v>
      </c>
      <c r="H82" s="54">
        <f t="shared" si="28"/>
        <v>17.303603372379882</v>
      </c>
    </row>
    <row r="83" spans="1:8" x14ac:dyDescent="0.3">
      <c r="A83" s="9" t="s">
        <v>223</v>
      </c>
      <c r="B83" s="51" t="s">
        <v>53</v>
      </c>
      <c r="C83" s="291">
        <f t="shared" ref="C83:H83" si="29">C33</f>
        <v>289.83999999999997</v>
      </c>
      <c r="D83" s="54">
        <f t="shared" si="29"/>
        <v>0.298427216290304</v>
      </c>
      <c r="E83" s="54">
        <f t="shared" si="24"/>
        <v>0.2401231107629985</v>
      </c>
      <c r="F83" s="54">
        <f t="shared" si="26"/>
        <v>0.2401231107629985</v>
      </c>
      <c r="G83" s="54">
        <f t="shared" si="29"/>
        <v>0.24047165465008535</v>
      </c>
      <c r="H83" s="54">
        <f t="shared" si="29"/>
        <v>0.23776733062025654</v>
      </c>
    </row>
    <row r="84" spans="1:8" ht="16.5" customHeight="1" x14ac:dyDescent="0.3">
      <c r="A84" s="13" t="s">
        <v>304</v>
      </c>
      <c r="B84" s="137" t="s">
        <v>303</v>
      </c>
      <c r="C84" s="291">
        <f t="shared" ref="C84:H84" si="30">C34</f>
        <v>3404.8879999999999</v>
      </c>
      <c r="D84" s="54">
        <f t="shared" si="30"/>
        <v>4.0956293664118579</v>
      </c>
      <c r="E84" s="54">
        <f t="shared" si="24"/>
        <v>2.8222607330043497</v>
      </c>
      <c r="F84" s="54">
        <f t="shared" si="26"/>
        <v>2.8222607330043497</v>
      </c>
      <c r="G84" s="54">
        <f t="shared" si="30"/>
        <v>2.3416002164061309</v>
      </c>
      <c r="H84" s="54">
        <f t="shared" si="30"/>
        <v>2.2962342709757215</v>
      </c>
    </row>
    <row r="85" spans="1:8" x14ac:dyDescent="0.3">
      <c r="A85" s="12" t="s">
        <v>224</v>
      </c>
      <c r="B85" s="8" t="s">
        <v>56</v>
      </c>
      <c r="C85" s="291">
        <f t="shared" ref="C85:H85" si="31">C35</f>
        <v>14971.066000000003</v>
      </c>
      <c r="D85" s="54">
        <f t="shared" si="31"/>
        <v>14.824757049882228</v>
      </c>
      <c r="E85" s="54">
        <f t="shared" si="24"/>
        <v>14.183017809945742</v>
      </c>
      <c r="F85" s="54">
        <f t="shared" si="26"/>
        <v>14.183017809945742</v>
      </c>
      <c r="G85" s="54">
        <f t="shared" si="31"/>
        <v>15.033348088476451</v>
      </c>
      <c r="H85" s="54">
        <f t="shared" si="31"/>
        <v>15.00736910140416</v>
      </c>
    </row>
    <row r="86" spans="1:8" x14ac:dyDescent="0.3">
      <c r="A86" s="12" t="s">
        <v>225</v>
      </c>
      <c r="B86" s="8" t="s">
        <v>58</v>
      </c>
      <c r="C86" s="291">
        <f>C36</f>
        <v>1082.5650000000001</v>
      </c>
      <c r="D86" s="54">
        <f>D36</f>
        <v>1.1146386261499897</v>
      </c>
      <c r="E86" s="54">
        <f>E36</f>
        <v>0.84886678136843297</v>
      </c>
      <c r="F86" s="54">
        <f t="shared" si="26"/>
        <v>0.81643469480127306</v>
      </c>
      <c r="G86" s="54">
        <f>G36</f>
        <v>0.92241652541762198</v>
      </c>
      <c r="H86" s="54">
        <f>H36</f>
        <v>1.0206996506032655</v>
      </c>
    </row>
    <row r="87" spans="1:8" x14ac:dyDescent="0.3">
      <c r="A87" s="12" t="s">
        <v>226</v>
      </c>
      <c r="B87" s="8" t="s">
        <v>60</v>
      </c>
      <c r="C87" s="291">
        <f t="shared" ref="C87:H87" si="32">C37</f>
        <v>1369.1690000000001</v>
      </c>
      <c r="D87" s="54">
        <f t="shared" si="32"/>
        <v>1.4097339680547174</v>
      </c>
      <c r="E87" s="54">
        <f t="shared" si="24"/>
        <v>0.79180268107915375</v>
      </c>
      <c r="F87" s="54">
        <f t="shared" si="26"/>
        <v>0.79180268107915375</v>
      </c>
      <c r="G87" s="54">
        <f t="shared" si="32"/>
        <v>0.65723871715296822</v>
      </c>
      <c r="H87" s="54">
        <f t="shared" si="32"/>
        <v>0.69532418306102994</v>
      </c>
    </row>
    <row r="88" spans="1:8" x14ac:dyDescent="0.3">
      <c r="A88" s="12" t="s">
        <v>227</v>
      </c>
      <c r="B88" s="8" t="s">
        <v>62</v>
      </c>
      <c r="C88" s="291">
        <f t="shared" ref="C88:H88" si="33">C38</f>
        <v>3064.056</v>
      </c>
      <c r="D88" s="54">
        <f t="shared" si="33"/>
        <v>3.1548361255782629</v>
      </c>
      <c r="E88" s="54">
        <f t="shared" si="24"/>
        <v>4.5455532643151431</v>
      </c>
      <c r="F88" s="54">
        <f t="shared" si="26"/>
        <v>4.5455532643151431</v>
      </c>
      <c r="G88" s="54">
        <f t="shared" si="33"/>
        <v>4.1668679538546893</v>
      </c>
      <c r="H88" s="54">
        <f t="shared" si="33"/>
        <v>4.1513981359910161</v>
      </c>
    </row>
    <row r="89" spans="1:8" x14ac:dyDescent="0.3">
      <c r="A89" s="9" t="s">
        <v>228</v>
      </c>
      <c r="B89" s="8" t="s">
        <v>141</v>
      </c>
      <c r="C89" s="291">
        <f t="shared" ref="C89:H89" si="34">C39</f>
        <v>291.81</v>
      </c>
      <c r="D89" s="54">
        <f t="shared" si="34"/>
        <v>0.30045558234085568</v>
      </c>
      <c r="E89" s="54">
        <f t="shared" si="24"/>
        <v>0.34106380675306286</v>
      </c>
      <c r="F89" s="54">
        <f t="shared" si="26"/>
        <v>0.34106380675306286</v>
      </c>
      <c r="G89" s="54">
        <f t="shared" si="34"/>
        <v>0.20311569639560198</v>
      </c>
      <c r="H89" s="54">
        <f t="shared" si="34"/>
        <v>0.21356010767864139</v>
      </c>
    </row>
    <row r="90" spans="1:8" x14ac:dyDescent="0.3">
      <c r="A90" s="12" t="s">
        <v>229</v>
      </c>
      <c r="B90" s="51" t="s">
        <v>63</v>
      </c>
      <c r="C90" s="291">
        <f t="shared" ref="C90:H90" si="35">C40</f>
        <v>4244.3790000000045</v>
      </c>
      <c r="D90" s="54">
        <f t="shared" si="35"/>
        <v>2.2778527365989549</v>
      </c>
      <c r="E90" s="54">
        <f t="shared" si="35"/>
        <v>2.6465756208241888</v>
      </c>
      <c r="F90" s="54">
        <f t="shared" si="35"/>
        <v>2.6309417391877536</v>
      </c>
      <c r="G90" s="54">
        <f t="shared" si="35"/>
        <v>2.4747828457342425</v>
      </c>
      <c r="H90" s="54">
        <f t="shared" si="35"/>
        <v>2.0153023080571555</v>
      </c>
    </row>
    <row r="91" spans="1:8" x14ac:dyDescent="0.3">
      <c r="A91" s="12" t="s">
        <v>230</v>
      </c>
      <c r="B91" s="8" t="s">
        <v>20</v>
      </c>
      <c r="C91" s="291">
        <f t="shared" ref="C91:H91" si="36">C41</f>
        <v>45485.388000000006</v>
      </c>
      <c r="D91" s="54">
        <f t="shared" si="36"/>
        <v>46.833003459579082</v>
      </c>
      <c r="E91" s="54">
        <f t="shared" si="36"/>
        <v>45.27137624550587</v>
      </c>
      <c r="F91" s="54">
        <f t="shared" si="36"/>
        <v>43.631439468707477</v>
      </c>
      <c r="G91" s="54">
        <f t="shared" si="36"/>
        <v>41.449078101116072</v>
      </c>
      <c r="H91" s="54">
        <f t="shared" si="36"/>
        <v>41.039857717708607</v>
      </c>
    </row>
    <row r="92" spans="1:8" x14ac:dyDescent="0.3">
      <c r="A92" s="16" t="s">
        <v>231</v>
      </c>
      <c r="B92" s="10" t="s">
        <v>65</v>
      </c>
      <c r="C92" s="291">
        <f>C42</f>
        <v>20920.764999999999</v>
      </c>
      <c r="D92" s="54">
        <f t="shared" ref="D92:H92" si="37">D42</f>
        <v>21.540593643436456</v>
      </c>
      <c r="E92" s="54">
        <f t="shared" si="37"/>
        <v>20.73369888659235</v>
      </c>
      <c r="F92" s="54">
        <f t="shared" si="37"/>
        <v>19.702782818338314</v>
      </c>
      <c r="G92" s="54">
        <f t="shared" si="37"/>
        <v>19.264408789677709</v>
      </c>
      <c r="H92" s="54">
        <f t="shared" si="37"/>
        <v>18.844021644036133</v>
      </c>
    </row>
    <row r="93" spans="1:8" x14ac:dyDescent="0.3">
      <c r="A93" s="17" t="s">
        <v>232</v>
      </c>
      <c r="B93" s="17"/>
      <c r="C93" s="200"/>
      <c r="D93" s="19"/>
      <c r="E93" s="19"/>
      <c r="F93" s="19"/>
      <c r="G93" s="50"/>
      <c r="H93" s="345" t="s">
        <v>298</v>
      </c>
    </row>
    <row r="94" spans="1:8" x14ac:dyDescent="0.3">
      <c r="A94" s="401" t="s">
        <v>233</v>
      </c>
      <c r="B94" s="401"/>
      <c r="C94" s="401"/>
      <c r="D94" s="401"/>
      <c r="E94" s="401"/>
      <c r="F94" s="401"/>
      <c r="G94" s="401"/>
      <c r="H94" s="28"/>
    </row>
    <row r="95" spans="1:8" x14ac:dyDescent="0.3">
      <c r="A95" s="401" t="s">
        <v>234</v>
      </c>
      <c r="B95" s="402"/>
      <c r="C95" s="402"/>
      <c r="D95" s="402"/>
      <c r="E95" s="402"/>
      <c r="F95" s="402"/>
      <c r="G95" s="402"/>
      <c r="H95" s="28"/>
    </row>
    <row r="96" spans="1:8" x14ac:dyDescent="0.3">
      <c r="A96" s="403" t="s">
        <v>235</v>
      </c>
      <c r="B96" s="404"/>
      <c r="C96" s="404"/>
      <c r="D96" s="404"/>
      <c r="E96" s="404"/>
      <c r="F96" s="404"/>
      <c r="G96" s="404"/>
      <c r="H96" s="28"/>
    </row>
    <row r="97" spans="1:9" ht="16.5" customHeight="1" x14ac:dyDescent="0.3">
      <c r="A97" s="21" t="s">
        <v>236</v>
      </c>
      <c r="B97" s="21"/>
      <c r="C97" s="293"/>
      <c r="D97" s="21"/>
      <c r="E97" s="21"/>
      <c r="F97" s="21"/>
      <c r="G97" s="21"/>
      <c r="H97" s="28"/>
    </row>
    <row r="98" spans="1:9" x14ac:dyDescent="0.3">
      <c r="A98" s="403" t="s">
        <v>237</v>
      </c>
      <c r="B98" s="403"/>
      <c r="C98" s="403"/>
      <c r="D98" s="403"/>
      <c r="E98" s="403"/>
      <c r="F98" s="403"/>
      <c r="G98" s="403"/>
      <c r="H98" s="28"/>
    </row>
    <row r="99" spans="1:9" x14ac:dyDescent="0.3">
      <c r="A99" s="401" t="s">
        <v>238</v>
      </c>
      <c r="B99" s="401"/>
      <c r="C99" s="401"/>
      <c r="D99" s="401"/>
      <c r="E99" s="401"/>
      <c r="F99" s="401"/>
      <c r="G99" s="401"/>
      <c r="H99" s="28"/>
    </row>
    <row r="100" spans="1:9" s="44" customFormat="1" ht="35.25" customHeight="1" x14ac:dyDescent="0.3">
      <c r="A100" s="391"/>
      <c r="B100" s="391"/>
      <c r="C100" s="391"/>
      <c r="D100" s="391"/>
      <c r="E100" s="391"/>
      <c r="F100" s="391"/>
      <c r="G100" s="391"/>
      <c r="H100" s="391"/>
      <c r="I100" s="377"/>
    </row>
    <row r="101" spans="1:9" x14ac:dyDescent="0.3">
      <c r="A101" s="28"/>
      <c r="B101" s="28"/>
      <c r="D101" s="28"/>
      <c r="E101" s="28"/>
      <c r="F101" s="28"/>
      <c r="G101" s="28"/>
      <c r="H101" s="28"/>
    </row>
  </sheetData>
  <mergeCells count="24">
    <mergeCell ref="A94:G94"/>
    <mergeCell ref="A100:H100"/>
    <mergeCell ref="A95:G95"/>
    <mergeCell ref="A96:G96"/>
    <mergeCell ref="A98:G98"/>
    <mergeCell ref="A99:G99"/>
    <mergeCell ref="A2:H2"/>
    <mergeCell ref="A5:H5"/>
    <mergeCell ref="A11:H11"/>
    <mergeCell ref="A18:H18"/>
    <mergeCell ref="A28:H28"/>
    <mergeCell ref="A52:H52"/>
    <mergeCell ref="A55:H55"/>
    <mergeCell ref="A61:H61"/>
    <mergeCell ref="A68:H68"/>
    <mergeCell ref="A78:H78"/>
    <mergeCell ref="A50:H50"/>
    <mergeCell ref="F43:H43"/>
    <mergeCell ref="A49:H49"/>
    <mergeCell ref="A44:G44"/>
    <mergeCell ref="A45:G45"/>
    <mergeCell ref="A46:G46"/>
    <mergeCell ref="A47:G47"/>
    <mergeCell ref="A48:G4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rgb="FF92D050"/>
  </sheetPr>
  <dimension ref="A1:J17"/>
  <sheetViews>
    <sheetView showGridLines="0" workbookViewId="0">
      <selection activeCell="E6" sqref="E6:G7"/>
    </sheetView>
  </sheetViews>
  <sheetFormatPr defaultColWidth="9.140625" defaultRowHeight="16.5" x14ac:dyDescent="0.3"/>
  <cols>
    <col min="1" max="1" width="39.5703125" style="28" bestFit="1" customWidth="1"/>
    <col min="2" max="4" width="9.140625" style="28"/>
    <col min="5" max="5" width="11.42578125" style="28" customWidth="1"/>
    <col min="6" max="6" width="9.140625" style="28"/>
    <col min="7" max="7" width="12.85546875" style="28" customWidth="1"/>
    <col min="8" max="16384" width="9.140625" style="28"/>
  </cols>
  <sheetData>
    <row r="1" spans="1:10" x14ac:dyDescent="0.3">
      <c r="A1" s="230"/>
    </row>
    <row r="2" spans="1:10" x14ac:dyDescent="0.3">
      <c r="A2" s="230"/>
      <c r="D2" s="18"/>
      <c r="E2" s="18"/>
      <c r="F2" s="18"/>
      <c r="G2" s="18"/>
    </row>
    <row r="3" spans="1:10" x14ac:dyDescent="0.3">
      <c r="A3" s="406" t="s">
        <v>447</v>
      </c>
      <c r="B3" s="406"/>
      <c r="C3" s="406"/>
      <c r="D3" s="406"/>
      <c r="E3" s="406"/>
      <c r="F3" s="406"/>
      <c r="G3" s="406"/>
    </row>
    <row r="4" spans="1:10" x14ac:dyDescent="0.3">
      <c r="A4" s="88"/>
      <c r="B4" s="89">
        <v>2021</v>
      </c>
      <c r="C4" s="89">
        <v>2021</v>
      </c>
      <c r="D4" s="89">
        <v>2022</v>
      </c>
      <c r="E4" s="89">
        <v>2023</v>
      </c>
      <c r="F4" s="89">
        <v>2024</v>
      </c>
      <c r="G4" s="89">
        <v>2025</v>
      </c>
    </row>
    <row r="5" spans="1:10" x14ac:dyDescent="0.3">
      <c r="A5" s="43"/>
      <c r="B5" s="90" t="s">
        <v>1</v>
      </c>
      <c r="C5" s="90" t="s">
        <v>2</v>
      </c>
      <c r="D5" s="90" t="s">
        <v>2</v>
      </c>
      <c r="E5" s="90" t="s">
        <v>2</v>
      </c>
      <c r="F5" s="90" t="s">
        <v>2</v>
      </c>
      <c r="G5" s="90"/>
    </row>
    <row r="6" spans="1:10" x14ac:dyDescent="0.3">
      <c r="A6" s="42" t="s">
        <v>133</v>
      </c>
      <c r="B6" s="91"/>
      <c r="C6" s="92"/>
      <c r="D6" s="92"/>
      <c r="E6" s="92">
        <v>40.793520599526722</v>
      </c>
      <c r="F6" s="92">
        <v>38.686232635749398</v>
      </c>
      <c r="G6" s="92">
        <v>38.319285503854964</v>
      </c>
      <c r="H6" s="20"/>
      <c r="I6" s="20"/>
      <c r="J6" s="20"/>
    </row>
    <row r="7" spans="1:10" x14ac:dyDescent="0.3">
      <c r="A7" s="93" t="s">
        <v>132</v>
      </c>
      <c r="B7" s="94"/>
      <c r="C7" s="95"/>
      <c r="D7" s="95"/>
      <c r="E7" s="95">
        <v>44.797312246556039</v>
      </c>
      <c r="F7" s="95">
        <v>43.056066926307182</v>
      </c>
      <c r="G7" s="95">
        <v>42.972793485448484</v>
      </c>
      <c r="H7" s="20"/>
      <c r="I7" s="20"/>
      <c r="J7" s="20"/>
    </row>
    <row r="8" spans="1:10" ht="23.25" customHeight="1" x14ac:dyDescent="0.3">
      <c r="A8" s="405" t="s">
        <v>448</v>
      </c>
      <c r="B8" s="405"/>
      <c r="C8" s="405"/>
      <c r="D8" s="405"/>
      <c r="E8" s="405"/>
      <c r="G8" s="96" t="s">
        <v>289</v>
      </c>
    </row>
    <row r="9" spans="1:10" x14ac:dyDescent="0.3">
      <c r="A9" s="405"/>
      <c r="B9" s="405"/>
      <c r="C9" s="405"/>
      <c r="D9" s="405"/>
      <c r="E9" s="405"/>
    </row>
    <row r="10" spans="1:10" x14ac:dyDescent="0.3">
      <c r="A10" s="397" t="s">
        <v>299</v>
      </c>
      <c r="B10" s="397"/>
      <c r="C10" s="397"/>
      <c r="D10" s="397"/>
      <c r="E10" s="397"/>
      <c r="F10" s="397"/>
      <c r="G10" s="397"/>
    </row>
    <row r="11" spans="1:10" x14ac:dyDescent="0.3">
      <c r="A11" s="88"/>
      <c r="B11" s="89">
        <f t="shared" ref="B11:G11" si="0">B4</f>
        <v>2021</v>
      </c>
      <c r="C11" s="89">
        <f t="shared" si="0"/>
        <v>2021</v>
      </c>
      <c r="D11" s="89">
        <f t="shared" si="0"/>
        <v>2022</v>
      </c>
      <c r="E11" s="89">
        <f t="shared" si="0"/>
        <v>2023</v>
      </c>
      <c r="F11" s="89">
        <f t="shared" si="0"/>
        <v>2024</v>
      </c>
      <c r="G11" s="89">
        <f t="shared" si="0"/>
        <v>2025</v>
      </c>
    </row>
    <row r="12" spans="1:10" x14ac:dyDescent="0.3">
      <c r="A12" s="43"/>
      <c r="B12" s="90" t="s">
        <v>136</v>
      </c>
      <c r="C12" s="90" t="s">
        <v>144</v>
      </c>
      <c r="D12" s="90" t="s">
        <v>144</v>
      </c>
      <c r="E12" s="90" t="s">
        <v>144</v>
      </c>
      <c r="F12" s="90" t="s">
        <v>144</v>
      </c>
      <c r="G12" s="90" t="s">
        <v>144</v>
      </c>
    </row>
    <row r="13" spans="1:10" x14ac:dyDescent="0.3">
      <c r="A13" s="42" t="s">
        <v>146</v>
      </c>
      <c r="B13" s="91"/>
      <c r="C13" s="92"/>
      <c r="D13" s="92"/>
      <c r="E13" s="92">
        <f t="shared" ref="E13:F14" si="1">E6</f>
        <v>40.793520599526722</v>
      </c>
      <c r="F13" s="92">
        <f t="shared" si="1"/>
        <v>38.686232635749398</v>
      </c>
      <c r="G13" s="92">
        <f>G6</f>
        <v>38.319285503854964</v>
      </c>
    </row>
    <row r="14" spans="1:10" x14ac:dyDescent="0.3">
      <c r="A14" s="93" t="s">
        <v>147</v>
      </c>
      <c r="B14" s="94"/>
      <c r="C14" s="95"/>
      <c r="D14" s="95"/>
      <c r="E14" s="95">
        <f t="shared" si="1"/>
        <v>44.797312246556039</v>
      </c>
      <c r="F14" s="95">
        <f t="shared" si="1"/>
        <v>43.056066926307182</v>
      </c>
      <c r="G14" s="95">
        <f>G7</f>
        <v>42.972793485448484</v>
      </c>
    </row>
    <row r="15" spans="1:10" x14ac:dyDescent="0.3">
      <c r="A15" s="405" t="s">
        <v>449</v>
      </c>
      <c r="B15" s="405"/>
      <c r="C15" s="405"/>
      <c r="D15" s="405"/>
      <c r="F15" s="311"/>
      <c r="G15" s="311" t="s">
        <v>310</v>
      </c>
    </row>
    <row r="16" spans="1:10" x14ac:dyDescent="0.3">
      <c r="A16" s="405"/>
      <c r="B16" s="405"/>
      <c r="C16" s="405"/>
      <c r="D16" s="405"/>
      <c r="E16" s="405"/>
    </row>
    <row r="17" spans="3:7" x14ac:dyDescent="0.3">
      <c r="C17" s="18"/>
      <c r="D17" s="18"/>
      <c r="E17" s="18"/>
      <c r="F17" s="18"/>
      <c r="G17" s="18"/>
    </row>
  </sheetData>
  <mergeCells count="6">
    <mergeCell ref="A16:E16"/>
    <mergeCell ref="A8:E8"/>
    <mergeCell ref="A15:D15"/>
    <mergeCell ref="A9:E9"/>
    <mergeCell ref="A3:G3"/>
    <mergeCell ref="A10:G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rgb="FF92D050"/>
  </sheetPr>
  <dimension ref="A1:H23"/>
  <sheetViews>
    <sheetView showGridLines="0" zoomScaleNormal="100" workbookViewId="0">
      <selection activeCell="B6" sqref="B6:G10"/>
    </sheetView>
  </sheetViews>
  <sheetFormatPr defaultRowHeight="16.5" x14ac:dyDescent="0.3"/>
  <cols>
    <col min="1" max="1" width="60.5703125" customWidth="1"/>
    <col min="2" max="2" width="7.7109375" customWidth="1"/>
    <col min="3" max="3" width="10.140625" customWidth="1"/>
    <col min="4" max="7" width="7.7109375" customWidth="1"/>
  </cols>
  <sheetData>
    <row r="1" spans="1:7" s="28" customFormat="1" x14ac:dyDescent="0.3">
      <c r="A1" s="230"/>
    </row>
    <row r="2" spans="1:7" s="28" customFormat="1" x14ac:dyDescent="0.3">
      <c r="A2" s="230"/>
    </row>
    <row r="3" spans="1:7" ht="15" customHeight="1" thickBot="1" x14ac:dyDescent="0.35">
      <c r="A3" s="407" t="s">
        <v>316</v>
      </c>
      <c r="B3" s="407"/>
      <c r="C3" s="407"/>
      <c r="D3" s="407"/>
      <c r="E3" s="407"/>
      <c r="F3" s="407"/>
      <c r="G3" s="407"/>
    </row>
    <row r="4" spans="1:7" ht="15" customHeight="1" x14ac:dyDescent="0.3">
      <c r="A4" s="55"/>
      <c r="B4" s="99">
        <v>2021</v>
      </c>
      <c r="C4" s="99">
        <v>2021</v>
      </c>
      <c r="D4" s="99">
        <v>2022</v>
      </c>
      <c r="E4" s="99">
        <v>2023</v>
      </c>
      <c r="F4" s="99">
        <v>2024</v>
      </c>
      <c r="G4" s="99">
        <v>2025</v>
      </c>
    </row>
    <row r="5" spans="1:7" ht="15" customHeight="1" x14ac:dyDescent="0.3">
      <c r="A5" s="100"/>
      <c r="B5" s="101" t="s">
        <v>1</v>
      </c>
      <c r="C5" s="101" t="s">
        <v>2</v>
      </c>
      <c r="D5" s="101" t="s">
        <v>2</v>
      </c>
      <c r="E5" s="101" t="s">
        <v>2</v>
      </c>
      <c r="F5" s="101" t="s">
        <v>2</v>
      </c>
      <c r="G5" s="101" t="s">
        <v>2</v>
      </c>
    </row>
    <row r="6" spans="1:7" ht="15" customHeight="1" x14ac:dyDescent="0.3">
      <c r="A6" s="88" t="s">
        <v>131</v>
      </c>
      <c r="B6" s="138">
        <v>1053.453</v>
      </c>
      <c r="C6" s="71">
        <f>'[46]Výdavky financované z EU'!N5/'[46]MMF+OS'!R94*100</f>
        <v>1.084664112209045</v>
      </c>
      <c r="D6" s="71">
        <f>'[46]Výdavky financované z EU'!O5/'[46]MMF+OS'!S94*100</f>
        <v>2.0983521140542361</v>
      </c>
      <c r="E6" s="71">
        <f>'[46]Výdavky financované z EU'!P5/'[46]MMF+OS'!T94*100</f>
        <v>3.6090082353477921</v>
      </c>
      <c r="F6" s="71">
        <f>'[46]Výdavky financované z EU'!Q5/'[46]MMF+OS'!U94*100</f>
        <v>1.9168243516606664</v>
      </c>
      <c r="G6" s="71">
        <f>'[46]Výdavky financované z EU'!R5/'[46]MMF+OS'!V94*100</f>
        <v>1.8676454083763898</v>
      </c>
    </row>
    <row r="7" spans="1:7" s="28" customFormat="1" ht="15" customHeight="1" x14ac:dyDescent="0.3">
      <c r="A7" s="88" t="s">
        <v>420</v>
      </c>
      <c r="B7" s="138">
        <v>563.798</v>
      </c>
      <c r="C7" s="71">
        <f>'[46]Výdavky financované z EU'!N6/'[46]MMF+OS'!R94*100</f>
        <v>0.58050188962890159</v>
      </c>
      <c r="D7" s="71">
        <f>'[46]Výdavky financované z EU'!O6/'[46]MMF+OS'!S94*100</f>
        <v>1.245360075323426</v>
      </c>
      <c r="E7" s="71">
        <f>'[46]Výdavky financované z EU'!P6/'[46]MMF+OS'!T94*100</f>
        <v>1.4485339385169822</v>
      </c>
      <c r="F7" s="71">
        <f>'[46]Výdavky financované z EU'!Q6/'[46]MMF+OS'!U94*100</f>
        <v>1.1693836296604663</v>
      </c>
      <c r="G7" s="71">
        <f>'[46]Výdavky financované z EU'!R6/'[46]MMF+OS'!V94*100</f>
        <v>0.93596457932599919</v>
      </c>
    </row>
    <row r="8" spans="1:7" s="28" customFormat="1" x14ac:dyDescent="0.3">
      <c r="A8" s="64" t="s">
        <v>135</v>
      </c>
      <c r="B8" s="138">
        <v>23.248056189826187</v>
      </c>
      <c r="C8" s="71">
        <v>2.3936836505970192E-2</v>
      </c>
      <c r="D8" s="71">
        <v>1.3562710121376253E-2</v>
      </c>
      <c r="E8" s="71">
        <v>-2.4039441410286525E-2</v>
      </c>
      <c r="F8" s="71">
        <v>-7.0872271279107668E-3</v>
      </c>
      <c r="G8" s="71">
        <v>1.0218369567158048E-3</v>
      </c>
    </row>
    <row r="9" spans="1:7" ht="15" customHeight="1" x14ac:dyDescent="0.3">
      <c r="A9" s="64" t="s">
        <v>134</v>
      </c>
      <c r="B9" s="138">
        <v>473.98500000000001</v>
      </c>
      <c r="C9" s="71">
        <v>0.48802803452172533</v>
      </c>
      <c r="D9" s="71">
        <v>4.4653451771112719E-2</v>
      </c>
      <c r="E9" s="71">
        <v>-2.3292872918226317E-2</v>
      </c>
      <c r="F9" s="71">
        <v>-8.7975931737454799E-2</v>
      </c>
      <c r="G9" s="71">
        <v>-2.9512648031163626E-2</v>
      </c>
    </row>
    <row r="10" spans="1:7" ht="15" customHeight="1" x14ac:dyDescent="0.3">
      <c r="A10" s="103" t="s">
        <v>288</v>
      </c>
      <c r="B10" s="220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</row>
    <row r="11" spans="1:7" x14ac:dyDescent="0.3">
      <c r="A11" s="139"/>
      <c r="B11" s="139"/>
      <c r="C11" s="139"/>
      <c r="D11" s="139"/>
      <c r="E11" s="139"/>
      <c r="F11" s="408" t="s">
        <v>289</v>
      </c>
      <c r="G11" s="408"/>
    </row>
    <row r="12" spans="1:7" x14ac:dyDescent="0.3">
      <c r="A12" s="43"/>
    </row>
    <row r="13" spans="1:7" x14ac:dyDescent="0.3">
      <c r="C13" s="27"/>
      <c r="D13" s="27"/>
      <c r="E13" s="27"/>
      <c r="F13" s="27"/>
      <c r="G13" s="27"/>
    </row>
    <row r="14" spans="1:7" ht="17.25" thickBot="1" x14ac:dyDescent="0.35">
      <c r="A14" s="407" t="s">
        <v>148</v>
      </c>
      <c r="B14" s="407"/>
      <c r="C14" s="407"/>
      <c r="D14" s="407"/>
      <c r="E14" s="407"/>
      <c r="F14" s="407"/>
      <c r="G14" s="98"/>
    </row>
    <row r="15" spans="1:7" x14ac:dyDescent="0.3">
      <c r="A15" s="55"/>
      <c r="B15" s="99">
        <f t="shared" ref="B15:G15" si="0">B4</f>
        <v>2021</v>
      </c>
      <c r="C15" s="99">
        <f t="shared" si="0"/>
        <v>2021</v>
      </c>
      <c r="D15" s="99">
        <f t="shared" si="0"/>
        <v>2022</v>
      </c>
      <c r="E15" s="99">
        <f t="shared" si="0"/>
        <v>2023</v>
      </c>
      <c r="F15" s="99">
        <f t="shared" si="0"/>
        <v>2024</v>
      </c>
      <c r="G15" s="99">
        <f t="shared" si="0"/>
        <v>2025</v>
      </c>
    </row>
    <row r="16" spans="1:7" x14ac:dyDescent="0.3">
      <c r="A16" s="100"/>
      <c r="B16" s="101" t="s">
        <v>136</v>
      </c>
      <c r="C16" s="101" t="s">
        <v>149</v>
      </c>
      <c r="D16" s="101" t="s">
        <v>149</v>
      </c>
      <c r="E16" s="101" t="s">
        <v>149</v>
      </c>
      <c r="F16" s="101" t="s">
        <v>149</v>
      </c>
      <c r="G16" s="101" t="s">
        <v>149</v>
      </c>
    </row>
    <row r="17" spans="1:8" ht="18" customHeight="1" x14ac:dyDescent="0.3">
      <c r="A17" s="88" t="s">
        <v>152</v>
      </c>
      <c r="B17" s="138">
        <f>B6</f>
        <v>1053.453</v>
      </c>
      <c r="C17" s="71">
        <f t="shared" ref="C17:G18" si="1">C6</f>
        <v>1.084664112209045</v>
      </c>
      <c r="D17" s="71">
        <f t="shared" si="1"/>
        <v>2.0983521140542361</v>
      </c>
      <c r="E17" s="71">
        <f t="shared" si="1"/>
        <v>3.6090082353477921</v>
      </c>
      <c r="F17" s="71">
        <f t="shared" si="1"/>
        <v>1.9168243516606664</v>
      </c>
      <c r="G17" s="71">
        <f t="shared" si="1"/>
        <v>1.8676454083763898</v>
      </c>
      <c r="H17" s="44"/>
    </row>
    <row r="18" spans="1:8" s="28" customFormat="1" ht="18" customHeight="1" x14ac:dyDescent="0.3">
      <c r="A18" s="88" t="s">
        <v>419</v>
      </c>
      <c r="B18" s="138">
        <f>B7</f>
        <v>563.798</v>
      </c>
      <c r="C18" s="71">
        <f>C7</f>
        <v>0.58050188962890159</v>
      </c>
      <c r="D18" s="71">
        <f t="shared" si="1"/>
        <v>1.245360075323426</v>
      </c>
      <c r="E18" s="71">
        <f t="shared" si="1"/>
        <v>1.4485339385169822</v>
      </c>
      <c r="F18" s="71">
        <f t="shared" si="1"/>
        <v>1.1693836296604663</v>
      </c>
      <c r="G18" s="71">
        <f t="shared" si="1"/>
        <v>0.93596457932599919</v>
      </c>
      <c r="H18" s="44"/>
    </row>
    <row r="19" spans="1:8" x14ac:dyDescent="0.3">
      <c r="A19" s="26" t="s">
        <v>150</v>
      </c>
      <c r="B19" s="138">
        <f t="shared" ref="B19:G19" si="2">B8</f>
        <v>23.248056189826187</v>
      </c>
      <c r="C19" s="71">
        <f t="shared" si="2"/>
        <v>2.3936836505970192E-2</v>
      </c>
      <c r="D19" s="71">
        <f t="shared" si="2"/>
        <v>1.3562710121376253E-2</v>
      </c>
      <c r="E19" s="71">
        <f t="shared" si="2"/>
        <v>-2.4039441410286525E-2</v>
      </c>
      <c r="F19" s="71">
        <f t="shared" si="2"/>
        <v>-7.0872271279107668E-3</v>
      </c>
      <c r="G19" s="71">
        <f t="shared" si="2"/>
        <v>1.0218369567158048E-3</v>
      </c>
    </row>
    <row r="20" spans="1:8" x14ac:dyDescent="0.3">
      <c r="A20" s="26" t="s">
        <v>424</v>
      </c>
      <c r="B20" s="138">
        <f t="shared" ref="B20:G20" si="3">B9</f>
        <v>473.98500000000001</v>
      </c>
      <c r="C20" s="71">
        <f t="shared" si="3"/>
        <v>0.48802803452172533</v>
      </c>
      <c r="D20" s="71">
        <f t="shared" si="3"/>
        <v>4.4653451771112719E-2</v>
      </c>
      <c r="E20" s="71">
        <f t="shared" si="3"/>
        <v>-2.3292872918226317E-2</v>
      </c>
      <c r="F20" s="71">
        <f t="shared" si="3"/>
        <v>-8.7975931737454799E-2</v>
      </c>
      <c r="G20" s="71">
        <f t="shared" si="3"/>
        <v>-2.9512648031163626E-2</v>
      </c>
    </row>
    <row r="21" spans="1:8" x14ac:dyDescent="0.3">
      <c r="A21" s="102" t="s">
        <v>151</v>
      </c>
      <c r="B21" s="97">
        <f t="shared" ref="B21:G21" si="4">B10</f>
        <v>0</v>
      </c>
      <c r="C21" s="97">
        <f t="shared" si="4"/>
        <v>0</v>
      </c>
      <c r="D21" s="97">
        <f t="shared" si="4"/>
        <v>0</v>
      </c>
      <c r="E21" s="97">
        <f t="shared" si="4"/>
        <v>0</v>
      </c>
      <c r="F21" s="97">
        <f t="shared" si="4"/>
        <v>0</v>
      </c>
      <c r="G21" s="97">
        <f t="shared" si="4"/>
        <v>0</v>
      </c>
    </row>
    <row r="22" spans="1:8" s="28" customFormat="1" x14ac:dyDescent="0.3">
      <c r="A22" s="43"/>
      <c r="B22" s="69"/>
      <c r="C22" s="69"/>
      <c r="D22" s="69"/>
      <c r="E22" s="69"/>
      <c r="F22" s="408" t="s">
        <v>298</v>
      </c>
      <c r="G22" s="408"/>
    </row>
    <row r="23" spans="1:8" x14ac:dyDescent="0.3">
      <c r="A23" s="79"/>
      <c r="B23" s="79"/>
      <c r="C23" s="79"/>
      <c r="D23" s="79"/>
      <c r="E23" s="79"/>
      <c r="F23" s="78"/>
      <c r="G23" s="78"/>
    </row>
  </sheetData>
  <mergeCells count="5">
    <mergeCell ref="A3:G3"/>
    <mergeCell ref="F11:G11"/>
    <mergeCell ref="A14:C14"/>
    <mergeCell ref="F22:G22"/>
    <mergeCell ref="D14:F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rgb="FF92D050"/>
  </sheetPr>
  <dimension ref="A1:K35"/>
  <sheetViews>
    <sheetView showGridLines="0" workbookViewId="0">
      <selection activeCell="C6" sqref="C6:D16"/>
    </sheetView>
  </sheetViews>
  <sheetFormatPr defaultRowHeight="16.5" x14ac:dyDescent="0.3"/>
  <cols>
    <col min="1" max="1" width="35.5703125" customWidth="1"/>
    <col min="2" max="2" width="9.140625" customWidth="1"/>
    <col min="3" max="3" width="14" bestFit="1" customWidth="1"/>
    <col min="4" max="4" width="14.5703125" customWidth="1"/>
    <col min="5" max="5" width="10" customWidth="1"/>
    <col min="6" max="6" width="42.5703125" customWidth="1"/>
    <col min="10" max="10" width="10" bestFit="1" customWidth="1"/>
  </cols>
  <sheetData>
    <row r="1" spans="1:11" s="28" customFormat="1" x14ac:dyDescent="0.3">
      <c r="A1" s="230"/>
      <c r="B1" s="44"/>
    </row>
    <row r="2" spans="1:11" s="28" customFormat="1" x14ac:dyDescent="0.3">
      <c r="A2" s="230"/>
      <c r="B2" s="44"/>
    </row>
    <row r="3" spans="1:11" ht="17.25" thickBot="1" x14ac:dyDescent="0.35">
      <c r="A3" s="87" t="s">
        <v>559</v>
      </c>
      <c r="B3" s="87"/>
      <c r="C3" s="87"/>
      <c r="D3" s="87"/>
      <c r="E3" s="28"/>
      <c r="F3" s="28"/>
    </row>
    <row r="4" spans="1:11" x14ac:dyDescent="0.3">
      <c r="A4" s="304"/>
      <c r="B4" s="314"/>
      <c r="C4" s="306">
        <v>2020</v>
      </c>
      <c r="D4" s="306">
        <v>2025</v>
      </c>
      <c r="F4" s="25"/>
    </row>
    <row r="5" spans="1:11" s="28" customFormat="1" x14ac:dyDescent="0.3">
      <c r="A5" s="305"/>
      <c r="B5" s="104"/>
      <c r="C5" s="101" t="s">
        <v>2</v>
      </c>
      <c r="D5" s="101" t="s">
        <v>2</v>
      </c>
      <c r="F5" s="25"/>
    </row>
    <row r="6" spans="1:11" ht="15" customHeight="1" x14ac:dyDescent="0.3">
      <c r="A6" s="33" t="s">
        <v>110</v>
      </c>
      <c r="B6" s="35" t="s">
        <v>111</v>
      </c>
      <c r="C6" s="312">
        <v>6.2</v>
      </c>
      <c r="D6" s="312">
        <v>7.0167045973209348</v>
      </c>
      <c r="E6" s="44"/>
      <c r="F6" s="221"/>
      <c r="G6" s="44"/>
      <c r="H6" s="44"/>
      <c r="I6" s="44"/>
      <c r="J6" s="44"/>
      <c r="K6" s="44"/>
    </row>
    <row r="7" spans="1:11" ht="15" customHeight="1" x14ac:dyDescent="0.3">
      <c r="A7" s="33" t="s">
        <v>112</v>
      </c>
      <c r="B7" s="35" t="s">
        <v>113</v>
      </c>
      <c r="C7" s="312">
        <v>1.4</v>
      </c>
      <c r="D7" s="312">
        <v>2.2627420558775708</v>
      </c>
      <c r="E7" s="44"/>
      <c r="F7" s="44"/>
      <c r="G7" s="44"/>
      <c r="H7" s="44"/>
      <c r="I7" s="44"/>
      <c r="J7" s="44"/>
      <c r="K7" s="44"/>
    </row>
    <row r="8" spans="1:11" ht="15" customHeight="1" x14ac:dyDescent="0.3">
      <c r="A8" s="33" t="s">
        <v>114</v>
      </c>
      <c r="B8" s="35" t="s">
        <v>115</v>
      </c>
      <c r="C8" s="312">
        <v>2.5</v>
      </c>
      <c r="D8" s="312">
        <v>1.9385156591515555</v>
      </c>
      <c r="E8" s="44"/>
      <c r="F8" s="221"/>
      <c r="G8" s="44"/>
      <c r="H8" s="44"/>
      <c r="I8" s="44"/>
      <c r="J8" s="44"/>
      <c r="K8" s="44"/>
    </row>
    <row r="9" spans="1:11" ht="15" customHeight="1" x14ac:dyDescent="0.3">
      <c r="A9" s="33" t="s">
        <v>116</v>
      </c>
      <c r="B9" s="35" t="s">
        <v>117</v>
      </c>
      <c r="C9" s="312">
        <v>5.8</v>
      </c>
      <c r="D9" s="312">
        <v>3.6938248208698794</v>
      </c>
      <c r="E9" s="44"/>
      <c r="F9" s="221"/>
      <c r="G9" s="44"/>
      <c r="H9" s="44"/>
      <c r="I9" s="44"/>
      <c r="J9" s="44"/>
      <c r="K9" s="44"/>
    </row>
    <row r="10" spans="1:11" ht="15" customHeight="1" x14ac:dyDescent="0.3">
      <c r="A10" s="33" t="s">
        <v>118</v>
      </c>
      <c r="B10" s="35" t="s">
        <v>119</v>
      </c>
      <c r="C10" s="312">
        <v>0.9</v>
      </c>
      <c r="D10" s="312">
        <v>0.72498067201490812</v>
      </c>
      <c r="E10" s="44"/>
      <c r="F10" s="44"/>
      <c r="G10" s="44"/>
      <c r="H10" s="44"/>
      <c r="I10" s="44"/>
      <c r="J10" s="44"/>
      <c r="K10" s="44"/>
    </row>
    <row r="11" spans="1:11" ht="15" customHeight="1" x14ac:dyDescent="0.3">
      <c r="A11" s="33" t="s">
        <v>120</v>
      </c>
      <c r="B11" s="35" t="s">
        <v>121</v>
      </c>
      <c r="C11" s="312">
        <v>0.5</v>
      </c>
      <c r="D11" s="312">
        <v>0.45782864837606357</v>
      </c>
      <c r="E11" s="44"/>
      <c r="F11" s="44"/>
      <c r="G11" s="44"/>
      <c r="H11" s="44"/>
      <c r="I11" s="44"/>
      <c r="J11" s="44"/>
      <c r="K11" s="44"/>
    </row>
    <row r="12" spans="1:11" ht="15" customHeight="1" x14ac:dyDescent="0.3">
      <c r="A12" s="33" t="s">
        <v>122</v>
      </c>
      <c r="B12" s="35" t="s">
        <v>123</v>
      </c>
      <c r="C12" s="312">
        <v>6.3</v>
      </c>
      <c r="D12" s="312">
        <v>6.187877641586268</v>
      </c>
      <c r="E12" s="44"/>
      <c r="F12" s="221"/>
      <c r="G12" s="44"/>
      <c r="H12" s="44"/>
      <c r="I12" s="44"/>
      <c r="J12" s="44"/>
      <c r="K12" s="44"/>
    </row>
    <row r="13" spans="1:11" ht="15" customHeight="1" x14ac:dyDescent="0.3">
      <c r="A13" s="33" t="s">
        <v>124</v>
      </c>
      <c r="B13" s="35" t="s">
        <v>125</v>
      </c>
      <c r="C13" s="312">
        <v>1.2</v>
      </c>
      <c r="D13" s="312">
        <v>0.92498379416311349</v>
      </c>
      <c r="E13" s="44"/>
      <c r="F13" s="44"/>
      <c r="G13" s="44"/>
      <c r="H13" s="44"/>
      <c r="I13" s="44"/>
      <c r="J13" s="44"/>
      <c r="K13" s="44"/>
    </row>
    <row r="14" spans="1:11" ht="15" customHeight="1" x14ac:dyDescent="0.3">
      <c r="A14" s="33" t="s">
        <v>126</v>
      </c>
      <c r="B14" s="35" t="s">
        <v>127</v>
      </c>
      <c r="C14" s="312">
        <v>4.5999999999999996</v>
      </c>
      <c r="D14" s="312">
        <v>3.8075255317272569</v>
      </c>
      <c r="E14" s="44"/>
      <c r="F14" s="221"/>
      <c r="G14" s="44"/>
      <c r="H14" s="44"/>
      <c r="I14" s="44"/>
      <c r="J14" s="44"/>
      <c r="K14" s="44"/>
    </row>
    <row r="15" spans="1:11" ht="15" customHeight="1" x14ac:dyDescent="0.3">
      <c r="A15" s="33" t="s">
        <v>128</v>
      </c>
      <c r="B15" s="35" t="s">
        <v>129</v>
      </c>
      <c r="C15" s="312">
        <v>16.3</v>
      </c>
      <c r="D15" s="312">
        <v>14.749253705927648</v>
      </c>
      <c r="E15" s="44"/>
      <c r="F15" s="221"/>
      <c r="G15" s="44"/>
      <c r="H15" s="44"/>
      <c r="I15" s="44"/>
      <c r="J15" s="44"/>
      <c r="K15" s="44"/>
    </row>
    <row r="16" spans="1:11" ht="15" customHeight="1" x14ac:dyDescent="0.3">
      <c r="A16" s="105" t="s">
        <v>130</v>
      </c>
      <c r="B16" s="106" t="s">
        <v>70</v>
      </c>
      <c r="C16" s="313">
        <v>45.6</v>
      </c>
      <c r="D16" s="313">
        <v>41.7642371270152</v>
      </c>
      <c r="E16" s="44"/>
      <c r="F16" s="44"/>
      <c r="G16" s="44"/>
      <c r="H16" s="44"/>
      <c r="I16" s="44"/>
      <c r="J16" s="44"/>
      <c r="K16" s="44"/>
    </row>
    <row r="17" spans="1:11" ht="16.5" customHeight="1" x14ac:dyDescent="0.3">
      <c r="A17" s="142"/>
      <c r="B17" s="141"/>
      <c r="C17" s="44"/>
      <c r="D17" s="222" t="s">
        <v>300</v>
      </c>
      <c r="E17" s="44"/>
      <c r="F17" s="44"/>
      <c r="G17" s="44"/>
      <c r="H17" s="44"/>
      <c r="I17" s="44"/>
      <c r="J17" s="44"/>
      <c r="K17" s="44"/>
    </row>
    <row r="18" spans="1:11" ht="15" customHeight="1" x14ac:dyDescent="0.3">
      <c r="A18" s="40"/>
      <c r="B18" s="40"/>
      <c r="C18" s="223"/>
      <c r="D18" s="223"/>
      <c r="E18" s="44"/>
      <c r="F18" s="44"/>
      <c r="G18" s="44"/>
      <c r="H18" s="44"/>
      <c r="I18" s="44"/>
      <c r="J18" s="44"/>
      <c r="K18" s="44"/>
    </row>
    <row r="19" spans="1:11" ht="15" customHeight="1" x14ac:dyDescent="0.3">
      <c r="A19" s="40"/>
      <c r="B19" s="40"/>
      <c r="C19" s="223"/>
      <c r="D19" s="224"/>
      <c r="E19" s="44"/>
      <c r="F19" s="44"/>
      <c r="G19" s="44"/>
      <c r="H19" s="44"/>
      <c r="I19" s="44"/>
      <c r="J19" s="44"/>
      <c r="K19" s="44"/>
    </row>
    <row r="20" spans="1:11" ht="15" customHeight="1" x14ac:dyDescent="0.3">
      <c r="A20" s="40"/>
      <c r="B20" s="40"/>
      <c r="C20" s="41"/>
      <c r="D20" s="41"/>
      <c r="E20" s="44"/>
      <c r="F20" s="44"/>
      <c r="G20" s="44"/>
      <c r="H20" s="44"/>
      <c r="I20" s="44"/>
      <c r="J20" s="44"/>
      <c r="K20" s="44"/>
    </row>
    <row r="21" spans="1:11" ht="17.25" thickBot="1" x14ac:dyDescent="0.35">
      <c r="A21" s="87" t="s">
        <v>560</v>
      </c>
      <c r="B21" s="87"/>
      <c r="C21" s="87"/>
      <c r="D21" s="87"/>
      <c r="E21" s="44"/>
      <c r="F21" s="44"/>
      <c r="G21" s="44"/>
      <c r="H21" s="44"/>
      <c r="I21" s="44"/>
      <c r="J21" s="44"/>
      <c r="K21" s="44"/>
    </row>
    <row r="22" spans="1:11" x14ac:dyDescent="0.3">
      <c r="A22" s="304"/>
      <c r="B22" s="314"/>
      <c r="C22" s="306">
        <f>C4</f>
        <v>2020</v>
      </c>
      <c r="D22" s="306">
        <f>D4</f>
        <v>2025</v>
      </c>
      <c r="E22" s="44"/>
      <c r="F22" s="44"/>
      <c r="G22" s="44"/>
      <c r="H22" s="44"/>
      <c r="I22" s="44"/>
      <c r="J22" s="44"/>
      <c r="K22" s="44"/>
    </row>
    <row r="23" spans="1:11" x14ac:dyDescent="0.3">
      <c r="A23" s="305"/>
      <c r="B23" s="104"/>
      <c r="C23" s="101" t="s">
        <v>149</v>
      </c>
      <c r="D23" s="101" t="s">
        <v>149</v>
      </c>
    </row>
    <row r="24" spans="1:11" x14ac:dyDescent="0.3">
      <c r="A24" s="33" t="s">
        <v>153</v>
      </c>
      <c r="B24" s="35" t="s">
        <v>111</v>
      </c>
      <c r="C24" s="312">
        <f t="shared" ref="C24:D34" si="0">C6</f>
        <v>6.2</v>
      </c>
      <c r="D24" s="312">
        <f t="shared" si="0"/>
        <v>7.0167045973209348</v>
      </c>
    </row>
    <row r="25" spans="1:11" x14ac:dyDescent="0.3">
      <c r="A25" s="33" t="s">
        <v>154</v>
      </c>
      <c r="B25" s="35" t="s">
        <v>113</v>
      </c>
      <c r="C25" s="312">
        <f t="shared" si="0"/>
        <v>1.4</v>
      </c>
      <c r="D25" s="312">
        <f t="shared" si="0"/>
        <v>2.2627420558775708</v>
      </c>
    </row>
    <row r="26" spans="1:11" x14ac:dyDescent="0.3">
      <c r="A26" s="33" t="s">
        <v>155</v>
      </c>
      <c r="B26" s="35" t="s">
        <v>115</v>
      </c>
      <c r="C26" s="312">
        <f t="shared" si="0"/>
        <v>2.5</v>
      </c>
      <c r="D26" s="312">
        <f t="shared" si="0"/>
        <v>1.9385156591515555</v>
      </c>
    </row>
    <row r="27" spans="1:11" x14ac:dyDescent="0.3">
      <c r="A27" s="33" t="s">
        <v>156</v>
      </c>
      <c r="B27" s="35" t="s">
        <v>117</v>
      </c>
      <c r="C27" s="312">
        <f t="shared" si="0"/>
        <v>5.8</v>
      </c>
      <c r="D27" s="312">
        <f t="shared" si="0"/>
        <v>3.6938248208698794</v>
      </c>
    </row>
    <row r="28" spans="1:11" x14ac:dyDescent="0.3">
      <c r="A28" s="33" t="s">
        <v>157</v>
      </c>
      <c r="B28" s="35" t="s">
        <v>119</v>
      </c>
      <c r="C28" s="312">
        <f t="shared" si="0"/>
        <v>0.9</v>
      </c>
      <c r="D28" s="312">
        <f t="shared" si="0"/>
        <v>0.72498067201490812</v>
      </c>
    </row>
    <row r="29" spans="1:11" x14ac:dyDescent="0.3">
      <c r="A29" s="33" t="s">
        <v>446</v>
      </c>
      <c r="B29" s="35" t="s">
        <v>121</v>
      </c>
      <c r="C29" s="312">
        <f t="shared" si="0"/>
        <v>0.5</v>
      </c>
      <c r="D29" s="312">
        <f t="shared" si="0"/>
        <v>0.45782864837606357</v>
      </c>
    </row>
    <row r="30" spans="1:11" x14ac:dyDescent="0.3">
      <c r="A30" s="33" t="s">
        <v>158</v>
      </c>
      <c r="B30" s="35" t="s">
        <v>123</v>
      </c>
      <c r="C30" s="312">
        <f t="shared" si="0"/>
        <v>6.3</v>
      </c>
      <c r="D30" s="312">
        <f t="shared" si="0"/>
        <v>6.187877641586268</v>
      </c>
    </row>
    <row r="31" spans="1:11" x14ac:dyDescent="0.3">
      <c r="A31" s="33" t="s">
        <v>159</v>
      </c>
      <c r="B31" s="35" t="s">
        <v>125</v>
      </c>
      <c r="C31" s="312">
        <f t="shared" si="0"/>
        <v>1.2</v>
      </c>
      <c r="D31" s="312">
        <f t="shared" si="0"/>
        <v>0.92498379416311349</v>
      </c>
    </row>
    <row r="32" spans="1:11" x14ac:dyDescent="0.3">
      <c r="A32" s="33" t="s">
        <v>160</v>
      </c>
      <c r="B32" s="35" t="s">
        <v>127</v>
      </c>
      <c r="C32" s="312">
        <f t="shared" si="0"/>
        <v>4.5999999999999996</v>
      </c>
      <c r="D32" s="312">
        <f t="shared" si="0"/>
        <v>3.8075255317272569</v>
      </c>
    </row>
    <row r="33" spans="1:4" x14ac:dyDescent="0.3">
      <c r="A33" s="33" t="s">
        <v>161</v>
      </c>
      <c r="B33" s="35" t="s">
        <v>129</v>
      </c>
      <c r="C33" s="312">
        <f t="shared" si="0"/>
        <v>16.3</v>
      </c>
      <c r="D33" s="312">
        <f t="shared" si="0"/>
        <v>14.749253705927648</v>
      </c>
    </row>
    <row r="34" spans="1:4" x14ac:dyDescent="0.3">
      <c r="A34" s="105" t="s">
        <v>450</v>
      </c>
      <c r="B34" s="106" t="s">
        <v>70</v>
      </c>
      <c r="C34" s="313">
        <f t="shared" si="0"/>
        <v>45.6</v>
      </c>
      <c r="D34" s="313">
        <f t="shared" si="0"/>
        <v>41.7642371270152</v>
      </c>
    </row>
    <row r="35" spans="1:4" ht="25.5" x14ac:dyDescent="0.3">
      <c r="A35" s="142"/>
      <c r="B35" s="141"/>
      <c r="C35" s="44"/>
      <c r="D35" s="222" t="s">
        <v>451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rgb="FF92D050"/>
  </sheetPr>
  <dimension ref="A1:P64"/>
  <sheetViews>
    <sheetView showGridLines="0" zoomScale="115" zoomScaleNormal="115" workbookViewId="0">
      <selection activeCell="C18" sqref="C18:G22"/>
    </sheetView>
  </sheetViews>
  <sheetFormatPr defaultRowHeight="16.5" x14ac:dyDescent="0.3"/>
  <cols>
    <col min="1" max="1" width="32.140625" customWidth="1"/>
    <col min="2" max="2" width="10.42578125" customWidth="1"/>
    <col min="3" max="5" width="9.140625" customWidth="1"/>
    <col min="6" max="6" width="9.140625" style="28" customWidth="1"/>
    <col min="7" max="7" width="9.140625" customWidth="1"/>
    <col min="9" max="9" width="9.140625" bestFit="1" customWidth="1"/>
    <col min="10" max="10" width="15.5703125" customWidth="1"/>
    <col min="11" max="11" width="12.140625" customWidth="1"/>
    <col min="12" max="12" width="17.5703125" bestFit="1" customWidth="1"/>
    <col min="13" max="13" width="13.42578125" bestFit="1" customWidth="1"/>
  </cols>
  <sheetData>
    <row r="1" spans="1:16" s="28" customFormat="1" x14ac:dyDescent="0.3">
      <c r="A1" s="230"/>
      <c r="B1" s="44"/>
    </row>
    <row r="2" spans="1:16" s="28" customFormat="1" x14ac:dyDescent="0.3">
      <c r="A2" s="230"/>
      <c r="B2" s="44"/>
    </row>
    <row r="3" spans="1:16" ht="17.25" thickBot="1" x14ac:dyDescent="0.35">
      <c r="A3" s="407" t="s">
        <v>239</v>
      </c>
      <c r="B3" s="407"/>
      <c r="C3" s="407"/>
      <c r="D3" s="407"/>
      <c r="E3" s="407"/>
      <c r="F3" s="407"/>
      <c r="G3" s="407"/>
    </row>
    <row r="4" spans="1:16" ht="15" customHeight="1" x14ac:dyDescent="0.3">
      <c r="A4" s="107"/>
      <c r="B4" s="107" t="s">
        <v>5</v>
      </c>
      <c r="C4" s="108">
        <v>2021</v>
      </c>
      <c r="D4" s="108">
        <v>2022</v>
      </c>
      <c r="E4" s="108">
        <v>2023</v>
      </c>
      <c r="F4" s="108">
        <v>2024</v>
      </c>
      <c r="G4" s="108">
        <v>2025</v>
      </c>
    </row>
    <row r="5" spans="1:16" ht="15" customHeight="1" x14ac:dyDescent="0.3">
      <c r="A5" s="183" t="s">
        <v>74</v>
      </c>
      <c r="B5" s="184"/>
      <c r="C5" s="72">
        <v>63.074366211029421</v>
      </c>
      <c r="D5" s="72">
        <v>61.597419227432063</v>
      </c>
      <c r="E5" s="72">
        <v>58.019477974885667</v>
      </c>
      <c r="F5" s="72">
        <v>58.167417455327389</v>
      </c>
      <c r="G5" s="72">
        <v>57.279923815567514</v>
      </c>
    </row>
    <row r="6" spans="1:16" ht="15" customHeight="1" x14ac:dyDescent="0.3">
      <c r="A6" s="214" t="s">
        <v>75</v>
      </c>
      <c r="B6" s="139"/>
      <c r="C6" s="72">
        <v>3.3300153310325982</v>
      </c>
      <c r="D6" s="72">
        <v>-1.4769469835973581</v>
      </c>
      <c r="E6" s="72">
        <v>-3.5779412525463954</v>
      </c>
      <c r="F6" s="72">
        <v>0.14793948044172112</v>
      </c>
      <c r="G6" s="72">
        <v>-0.8874936397598745</v>
      </c>
      <c r="I6" s="28"/>
    </row>
    <row r="7" spans="1:16" ht="15" customHeight="1" x14ac:dyDescent="0.3">
      <c r="A7" s="410" t="s">
        <v>76</v>
      </c>
      <c r="B7" s="410"/>
      <c r="C7" s="410"/>
      <c r="D7" s="410"/>
      <c r="E7" s="410"/>
      <c r="F7" s="213"/>
      <c r="G7" s="213"/>
    </row>
    <row r="8" spans="1:16" ht="15" customHeight="1" x14ac:dyDescent="0.3">
      <c r="A8" s="183" t="s">
        <v>452</v>
      </c>
      <c r="B8" s="184"/>
      <c r="C8" s="72">
        <v>5.0354743203761352</v>
      </c>
      <c r="D8" s="72">
        <v>4.2215778490997344</v>
      </c>
      <c r="E8" s="72">
        <v>2.4618491394707229</v>
      </c>
      <c r="F8" s="72">
        <v>2.3084568164932482</v>
      </c>
      <c r="G8" s="72">
        <v>2.4523625953606545</v>
      </c>
    </row>
    <row r="9" spans="1:16" ht="15" customHeight="1" x14ac:dyDescent="0.3">
      <c r="A9" s="183" t="s">
        <v>77</v>
      </c>
      <c r="B9" s="185" t="s">
        <v>23</v>
      </c>
      <c r="C9" s="72">
        <v>1.1146386261499897</v>
      </c>
      <c r="D9" s="72">
        <v>0.84886678136843297</v>
      </c>
      <c r="E9" s="72">
        <v>0.81643469480127306</v>
      </c>
      <c r="F9" s="72">
        <v>0.92241652541762198</v>
      </c>
      <c r="G9" s="72">
        <v>1.0206996506032655</v>
      </c>
      <c r="J9" s="22"/>
    </row>
    <row r="10" spans="1:16" ht="15" customHeight="1" x14ac:dyDescent="0.3">
      <c r="A10" s="214" t="s">
        <v>78</v>
      </c>
      <c r="B10" s="139"/>
      <c r="C10" s="72">
        <v>0.28223220633643309</v>
      </c>
      <c r="D10" s="72">
        <v>-0.99882092809619927</v>
      </c>
      <c r="E10" s="72">
        <v>-0.90504298036646968</v>
      </c>
      <c r="F10" s="72">
        <v>-0.7398933589834904</v>
      </c>
      <c r="G10" s="72">
        <v>-2.1605539602903909</v>
      </c>
    </row>
    <row r="11" spans="1:16" ht="15" customHeight="1" x14ac:dyDescent="0.3">
      <c r="A11" s="214" t="s">
        <v>79</v>
      </c>
      <c r="B11" s="139"/>
      <c r="C11" s="231"/>
      <c r="D11" s="231"/>
      <c r="E11" s="231"/>
      <c r="F11" s="231"/>
      <c r="G11" s="231"/>
    </row>
    <row r="12" spans="1:16" ht="15" customHeight="1" x14ac:dyDescent="0.3">
      <c r="A12" s="186" t="s">
        <v>80</v>
      </c>
      <c r="B12" s="184"/>
      <c r="C12" s="72">
        <v>-2.0390927091885569</v>
      </c>
      <c r="D12" s="72">
        <v>0.24604463281220834</v>
      </c>
      <c r="E12" s="72">
        <v>-0.32102181037916733</v>
      </c>
      <c r="F12" s="72">
        <v>-0.77272217447464131</v>
      </c>
      <c r="G12" s="72">
        <v>-1.1109753310344277</v>
      </c>
    </row>
    <row r="13" spans="1:16" ht="15" customHeight="1" x14ac:dyDescent="0.3">
      <c r="A13" s="186" t="s">
        <v>81</v>
      </c>
      <c r="B13" s="184"/>
      <c r="C13" s="72">
        <v>3.1524772491204898</v>
      </c>
      <c r="D13" s="72">
        <v>-0.7902449127358282</v>
      </c>
      <c r="E13" s="72">
        <v>-0.80953915171126811</v>
      </c>
      <c r="F13" s="72">
        <v>-0.2928837145301415</v>
      </c>
      <c r="G13" s="72">
        <v>-1.0969826451787175</v>
      </c>
    </row>
    <row r="14" spans="1:16" ht="15" customHeight="1" x14ac:dyDescent="0.3">
      <c r="A14" s="186" t="s">
        <v>82</v>
      </c>
      <c r="B14" s="184"/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16" ht="15" customHeight="1" x14ac:dyDescent="0.3">
      <c r="A15" s="186" t="s">
        <v>83</v>
      </c>
      <c r="B15" s="184"/>
      <c r="C15" s="72">
        <v>-0.8311523335955</v>
      </c>
      <c r="D15" s="72">
        <v>-0.45462064817257941</v>
      </c>
      <c r="E15" s="72">
        <v>0.22551798172396575</v>
      </c>
      <c r="F15" s="72">
        <v>0.32571253002129241</v>
      </c>
      <c r="G15" s="72">
        <v>4.7404015922754228E-2</v>
      </c>
      <c r="I15" s="20"/>
      <c r="J15" s="20"/>
      <c r="K15" s="20"/>
      <c r="L15" s="20"/>
      <c r="M15" s="20"/>
    </row>
    <row r="16" spans="1:16" ht="15" customHeight="1" x14ac:dyDescent="0.3">
      <c r="A16" s="183" t="s">
        <v>84</v>
      </c>
      <c r="B16" s="184"/>
      <c r="C16" s="72">
        <v>1.9678652091268851</v>
      </c>
      <c r="D16" s="72">
        <v>1.4756280614991915</v>
      </c>
      <c r="E16" s="72">
        <v>1.4671876070007523</v>
      </c>
      <c r="F16" s="72">
        <v>1.6567448768159483</v>
      </c>
      <c r="G16" s="72">
        <v>1.8237391184484433</v>
      </c>
      <c r="L16" s="354"/>
      <c r="M16" s="354"/>
      <c r="N16" s="354"/>
      <c r="O16" s="354"/>
      <c r="P16" s="354"/>
    </row>
    <row r="17" spans="1:14" ht="15" customHeight="1" x14ac:dyDescent="0.3">
      <c r="A17" s="410" t="s">
        <v>85</v>
      </c>
      <c r="B17" s="410"/>
      <c r="C17" s="410"/>
      <c r="D17" s="410"/>
      <c r="E17" s="410"/>
      <c r="F17" s="213"/>
      <c r="G17" s="213"/>
    </row>
    <row r="18" spans="1:14" ht="15" customHeight="1" x14ac:dyDescent="0.3">
      <c r="A18" s="183" t="s">
        <v>86</v>
      </c>
      <c r="B18" s="187"/>
      <c r="C18" s="73">
        <v>11.545238189841244</v>
      </c>
      <c r="D18" s="73">
        <v>9.7393735565939021</v>
      </c>
      <c r="E18" s="73">
        <v>7.9888731379170839</v>
      </c>
      <c r="F18" s="73">
        <v>7.3741833304120474</v>
      </c>
      <c r="G18" s="73">
        <v>5.9982951014008536</v>
      </c>
    </row>
    <row r="19" spans="1:14" ht="15" customHeight="1" x14ac:dyDescent="0.3">
      <c r="A19" s="214" t="s">
        <v>88</v>
      </c>
      <c r="B19" s="214"/>
      <c r="C19" s="72">
        <v>51.529128021188178</v>
      </c>
      <c r="D19" s="72">
        <v>51.858045670838159</v>
      </c>
      <c r="E19" s="72">
        <v>50.030604836968585</v>
      </c>
      <c r="F19" s="72">
        <v>50.793234124915344</v>
      </c>
      <c r="G19" s="72">
        <v>51.281628714166658</v>
      </c>
    </row>
    <row r="20" spans="1:14" x14ac:dyDescent="0.3">
      <c r="A20" s="411" t="s">
        <v>87</v>
      </c>
      <c r="B20" s="411"/>
      <c r="C20" s="72">
        <v>2.6689438496417068</v>
      </c>
      <c r="D20" s="72">
        <v>1.234575038036904</v>
      </c>
      <c r="E20" s="72">
        <v>3.9472132214794327</v>
      </c>
      <c r="F20" s="72">
        <v>4.0923124271851723</v>
      </c>
      <c r="G20" s="72">
        <v>5.0159989163830714</v>
      </c>
      <c r="H20" s="7"/>
      <c r="I20" s="7"/>
    </row>
    <row r="21" spans="1:14" ht="15" customHeight="1" x14ac:dyDescent="0.3">
      <c r="A21" s="411" t="s">
        <v>453</v>
      </c>
      <c r="B21" s="411"/>
      <c r="C21" s="72">
        <v>3.053548983913605</v>
      </c>
      <c r="D21" s="72">
        <v>0.86263166274224168</v>
      </c>
      <c r="E21" s="72">
        <v>0.61697501760973428</v>
      </c>
      <c r="F21" s="72">
        <v>0.39743434530334154</v>
      </c>
      <c r="G21" s="72">
        <v>0.38832756169620097</v>
      </c>
      <c r="H21" s="7"/>
      <c r="I21" s="7"/>
    </row>
    <row r="22" spans="1:14" ht="15" customHeight="1" x14ac:dyDescent="0.3">
      <c r="A22" s="188" t="s">
        <v>454</v>
      </c>
      <c r="B22" s="189"/>
      <c r="C22" s="75">
        <v>8.8927853881278534</v>
      </c>
      <c r="D22" s="75">
        <v>8.5029354207436398</v>
      </c>
      <c r="E22" s="75">
        <v>8.4504109589041096</v>
      </c>
      <c r="F22" s="75">
        <v>8.5282689912826903</v>
      </c>
      <c r="G22" s="75">
        <v>8.3234246575342468</v>
      </c>
      <c r="H22" s="7"/>
      <c r="I22" s="207"/>
      <c r="J22" s="208"/>
      <c r="K22" s="208"/>
      <c r="M22" s="5"/>
      <c r="N22" s="5"/>
    </row>
    <row r="23" spans="1:14" ht="15" customHeight="1" x14ac:dyDescent="0.3">
      <c r="A23" s="294" t="s">
        <v>455</v>
      </c>
      <c r="D23" s="409" t="s">
        <v>301</v>
      </c>
      <c r="E23" s="409"/>
      <c r="F23" s="409"/>
      <c r="G23" s="409"/>
      <c r="J23" s="211"/>
      <c r="K23" s="212"/>
      <c r="M23" s="211"/>
      <c r="N23" s="209"/>
    </row>
    <row r="24" spans="1:14" s="28" customFormat="1" ht="15" customHeight="1" x14ac:dyDescent="0.3">
      <c r="A24" s="294" t="s">
        <v>554</v>
      </c>
      <c r="C24" s="20"/>
      <c r="D24" s="20"/>
      <c r="E24" s="20"/>
      <c r="F24" s="20"/>
      <c r="G24" s="20"/>
      <c r="I24" s="210"/>
      <c r="J24" s="211"/>
      <c r="K24" s="212"/>
      <c r="M24" s="211"/>
      <c r="N24" s="209"/>
    </row>
    <row r="25" spans="1:14" s="28" customFormat="1" ht="15" customHeight="1" x14ac:dyDescent="0.3">
      <c r="I25" s="210"/>
      <c r="J25" s="211"/>
      <c r="K25" s="212"/>
      <c r="M25" s="211"/>
      <c r="N25" s="209"/>
    </row>
    <row r="26" spans="1:14" x14ac:dyDescent="0.3">
      <c r="A26" s="28"/>
      <c r="B26" s="28"/>
      <c r="C26" s="28"/>
      <c r="D26" s="28"/>
      <c r="E26" s="28"/>
      <c r="G26" s="28"/>
      <c r="I26" s="210"/>
      <c r="J26" s="211"/>
      <c r="K26" s="212"/>
      <c r="M26" s="211"/>
      <c r="N26" s="209"/>
    </row>
    <row r="27" spans="1:14" ht="17.25" thickBot="1" x14ac:dyDescent="0.35">
      <c r="A27" s="407" t="s">
        <v>240</v>
      </c>
      <c r="B27" s="407"/>
      <c r="C27" s="407"/>
      <c r="D27" s="407"/>
      <c r="E27" s="407"/>
      <c r="F27" s="407"/>
      <c r="G27" s="407"/>
      <c r="I27" s="210"/>
      <c r="J27" s="211"/>
      <c r="K27" s="212"/>
      <c r="M27" s="211"/>
      <c r="N27" s="209"/>
    </row>
    <row r="28" spans="1:14" x14ac:dyDescent="0.3">
      <c r="A28" s="107"/>
      <c r="B28" s="107" t="s">
        <v>162</v>
      </c>
      <c r="C28" s="108">
        <f t="shared" ref="C28:G30" si="0">C4</f>
        <v>2021</v>
      </c>
      <c r="D28" s="108">
        <f t="shared" si="0"/>
        <v>2022</v>
      </c>
      <c r="E28" s="108">
        <f t="shared" si="0"/>
        <v>2023</v>
      </c>
      <c r="F28" s="108">
        <f t="shared" si="0"/>
        <v>2024</v>
      </c>
      <c r="G28" s="108">
        <f t="shared" si="0"/>
        <v>2025</v>
      </c>
      <c r="I28" s="210"/>
      <c r="J28" s="211"/>
      <c r="K28" s="212"/>
      <c r="M28" s="211"/>
      <c r="N28" s="209"/>
    </row>
    <row r="29" spans="1:14" x14ac:dyDescent="0.3">
      <c r="A29" s="4" t="s">
        <v>163</v>
      </c>
      <c r="B29" s="30"/>
      <c r="C29" s="72">
        <f t="shared" si="0"/>
        <v>63.074366211029421</v>
      </c>
      <c r="D29" s="72">
        <f t="shared" si="0"/>
        <v>61.597419227432063</v>
      </c>
      <c r="E29" s="72">
        <f t="shared" si="0"/>
        <v>58.019477974885667</v>
      </c>
      <c r="F29" s="72">
        <f t="shared" si="0"/>
        <v>58.167417455327389</v>
      </c>
      <c r="G29" s="72">
        <f t="shared" si="0"/>
        <v>57.279923815567514</v>
      </c>
    </row>
    <row r="30" spans="1:14" x14ac:dyDescent="0.3">
      <c r="A30" s="46" t="s">
        <v>164</v>
      </c>
      <c r="B30" s="31"/>
      <c r="C30" s="72">
        <f t="shared" si="0"/>
        <v>3.3300153310325982</v>
      </c>
      <c r="D30" s="72">
        <f t="shared" si="0"/>
        <v>-1.4769469835973581</v>
      </c>
      <c r="E30" s="72">
        <f t="shared" si="0"/>
        <v>-3.5779412525463954</v>
      </c>
      <c r="F30" s="72">
        <f t="shared" si="0"/>
        <v>0.14793948044172112</v>
      </c>
      <c r="G30" s="72">
        <f t="shared" si="0"/>
        <v>-0.8874936397598745</v>
      </c>
    </row>
    <row r="31" spans="1:14" x14ac:dyDescent="0.3">
      <c r="A31" s="410" t="s">
        <v>172</v>
      </c>
      <c r="B31" s="410"/>
      <c r="C31" s="410"/>
      <c r="D31" s="410"/>
      <c r="E31" s="410"/>
      <c r="F31" s="204"/>
      <c r="G31" s="109"/>
    </row>
    <row r="32" spans="1:14" x14ac:dyDescent="0.3">
      <c r="A32" s="3" t="s">
        <v>456</v>
      </c>
      <c r="B32" s="30"/>
      <c r="C32" s="72">
        <f t="shared" ref="C32:G40" si="1">C8</f>
        <v>5.0354743203761352</v>
      </c>
      <c r="D32" s="72">
        <f t="shared" si="1"/>
        <v>4.2215778490997344</v>
      </c>
      <c r="E32" s="72">
        <f t="shared" si="1"/>
        <v>2.4618491394707229</v>
      </c>
      <c r="F32" s="72">
        <f t="shared" si="1"/>
        <v>2.3084568164932482</v>
      </c>
      <c r="G32" s="72">
        <f t="shared" si="1"/>
        <v>2.4523625953606545</v>
      </c>
    </row>
    <row r="33" spans="1:7" x14ac:dyDescent="0.3">
      <c r="A33" s="3" t="s">
        <v>417</v>
      </c>
      <c r="B33" s="2" t="s">
        <v>23</v>
      </c>
      <c r="C33" s="72">
        <f t="shared" si="1"/>
        <v>1.1146386261499897</v>
      </c>
      <c r="D33" s="72">
        <f t="shared" si="1"/>
        <v>0.84886678136843297</v>
      </c>
      <c r="E33" s="72">
        <f t="shared" si="1"/>
        <v>0.81643469480127306</v>
      </c>
      <c r="F33" s="72">
        <f t="shared" si="1"/>
        <v>0.92241652541762198</v>
      </c>
      <c r="G33" s="72">
        <f t="shared" si="1"/>
        <v>1.0206996506032655</v>
      </c>
    </row>
    <row r="34" spans="1:7" x14ac:dyDescent="0.3">
      <c r="A34" s="46" t="s">
        <v>165</v>
      </c>
      <c r="B34" s="31"/>
      <c r="C34" s="72">
        <f t="shared" si="1"/>
        <v>0.28223220633643309</v>
      </c>
      <c r="D34" s="72">
        <f t="shared" si="1"/>
        <v>-0.99882092809619927</v>
      </c>
      <c r="E34" s="72">
        <f t="shared" si="1"/>
        <v>-0.90504298036646968</v>
      </c>
      <c r="F34" s="72">
        <f t="shared" si="1"/>
        <v>-0.7398933589834904</v>
      </c>
      <c r="G34" s="72">
        <f t="shared" si="1"/>
        <v>-2.1605539602903909</v>
      </c>
    </row>
    <row r="35" spans="1:7" x14ac:dyDescent="0.3">
      <c r="A35" s="46" t="s">
        <v>166</v>
      </c>
      <c r="B35" s="31"/>
      <c r="C35" s="72">
        <f t="shared" si="1"/>
        <v>0</v>
      </c>
      <c r="D35" s="72">
        <f t="shared" si="1"/>
        <v>0</v>
      </c>
      <c r="E35" s="72">
        <f t="shared" si="1"/>
        <v>0</v>
      </c>
      <c r="F35" s="72">
        <f t="shared" si="1"/>
        <v>0</v>
      </c>
      <c r="G35" s="72">
        <f t="shared" si="1"/>
        <v>0</v>
      </c>
    </row>
    <row r="36" spans="1:7" x14ac:dyDescent="0.3">
      <c r="A36" s="47" t="s">
        <v>167</v>
      </c>
      <c r="B36" s="30"/>
      <c r="C36" s="72">
        <f t="shared" si="1"/>
        <v>-2.0390927091885569</v>
      </c>
      <c r="D36" s="72">
        <f t="shared" si="1"/>
        <v>0.24604463281220834</v>
      </c>
      <c r="E36" s="72">
        <f t="shared" si="1"/>
        <v>-0.32102181037916733</v>
      </c>
      <c r="F36" s="72">
        <f t="shared" si="1"/>
        <v>-0.77272217447464131</v>
      </c>
      <c r="G36" s="72">
        <f t="shared" si="1"/>
        <v>-1.1109753310344277</v>
      </c>
    </row>
    <row r="37" spans="1:7" x14ac:dyDescent="0.3">
      <c r="A37" s="47" t="s">
        <v>168</v>
      </c>
      <c r="B37" s="30"/>
      <c r="C37" s="72">
        <f t="shared" si="1"/>
        <v>3.1524772491204898</v>
      </c>
      <c r="D37" s="72">
        <f t="shared" si="1"/>
        <v>-0.7902449127358282</v>
      </c>
      <c r="E37" s="72">
        <f t="shared" si="1"/>
        <v>-0.80953915171126811</v>
      </c>
      <c r="F37" s="72">
        <f t="shared" si="1"/>
        <v>-0.2928837145301415</v>
      </c>
      <c r="G37" s="72">
        <f t="shared" si="1"/>
        <v>-1.0969826451787175</v>
      </c>
    </row>
    <row r="38" spans="1:7" x14ac:dyDescent="0.3">
      <c r="A38" s="48" t="s">
        <v>169</v>
      </c>
      <c r="B38" s="30"/>
      <c r="C38" s="72">
        <f t="shared" si="1"/>
        <v>0</v>
      </c>
      <c r="D38" s="72">
        <f t="shared" si="1"/>
        <v>0</v>
      </c>
      <c r="E38" s="72">
        <f t="shared" si="1"/>
        <v>0</v>
      </c>
      <c r="F38" s="72">
        <f t="shared" si="1"/>
        <v>0</v>
      </c>
      <c r="G38" s="72">
        <f t="shared" si="1"/>
        <v>0</v>
      </c>
    </row>
    <row r="39" spans="1:7" x14ac:dyDescent="0.3">
      <c r="A39" s="47" t="s">
        <v>170</v>
      </c>
      <c r="B39" s="30"/>
      <c r="C39" s="72">
        <f t="shared" si="1"/>
        <v>-0.8311523335955</v>
      </c>
      <c r="D39" s="72">
        <f t="shared" si="1"/>
        <v>-0.45462064817257941</v>
      </c>
      <c r="E39" s="72">
        <f t="shared" si="1"/>
        <v>0.22551798172396575</v>
      </c>
      <c r="F39" s="72">
        <f t="shared" si="1"/>
        <v>0.32571253002129241</v>
      </c>
      <c r="G39" s="72">
        <f t="shared" si="1"/>
        <v>4.7404015922754228E-2</v>
      </c>
    </row>
    <row r="40" spans="1:7" x14ac:dyDescent="0.3">
      <c r="A40" s="3" t="s">
        <v>171</v>
      </c>
      <c r="B40" s="30"/>
      <c r="C40" s="72">
        <f t="shared" si="1"/>
        <v>1.9678652091268851</v>
      </c>
      <c r="D40" s="72">
        <f t="shared" si="1"/>
        <v>1.4756280614991915</v>
      </c>
      <c r="E40" s="72">
        <f t="shared" si="1"/>
        <v>1.4671876070007523</v>
      </c>
      <c r="F40" s="72">
        <f t="shared" si="1"/>
        <v>1.6567448768159483</v>
      </c>
      <c r="G40" s="72">
        <f t="shared" si="1"/>
        <v>1.8237391184484433</v>
      </c>
    </row>
    <row r="41" spans="1:7" x14ac:dyDescent="0.3">
      <c r="A41" s="410" t="s">
        <v>173</v>
      </c>
      <c r="B41" s="410"/>
      <c r="C41" s="410"/>
      <c r="D41" s="410"/>
      <c r="E41" s="410"/>
      <c r="F41" s="204"/>
      <c r="G41" s="109"/>
    </row>
    <row r="42" spans="1:7" x14ac:dyDescent="0.3">
      <c r="A42" s="3" t="s">
        <v>174</v>
      </c>
      <c r="B42" s="29"/>
      <c r="C42" s="73">
        <f t="shared" ref="C42:G45" si="2">C18</f>
        <v>11.545238189841244</v>
      </c>
      <c r="D42" s="73">
        <f t="shared" si="2"/>
        <v>9.7393735565939021</v>
      </c>
      <c r="E42" s="73">
        <f t="shared" si="2"/>
        <v>7.9888731379170839</v>
      </c>
      <c r="F42" s="73">
        <f t="shared" si="2"/>
        <v>7.3741833304120474</v>
      </c>
      <c r="G42" s="73">
        <f t="shared" si="2"/>
        <v>5.9982951014008536</v>
      </c>
    </row>
    <row r="43" spans="1:7" x14ac:dyDescent="0.3">
      <c r="A43" s="49" t="s">
        <v>175</v>
      </c>
      <c r="B43" s="45"/>
      <c r="C43" s="73">
        <f t="shared" si="2"/>
        <v>51.529128021188178</v>
      </c>
      <c r="D43" s="73">
        <f t="shared" si="2"/>
        <v>51.858045670838159</v>
      </c>
      <c r="E43" s="73">
        <f t="shared" si="2"/>
        <v>50.030604836968585</v>
      </c>
      <c r="F43" s="73">
        <f t="shared" si="2"/>
        <v>50.793234124915344</v>
      </c>
      <c r="G43" s="73">
        <f t="shared" si="2"/>
        <v>51.281628714166658</v>
      </c>
    </row>
    <row r="44" spans="1:7" x14ac:dyDescent="0.3">
      <c r="A44" s="413" t="s">
        <v>176</v>
      </c>
      <c r="B44" s="413"/>
      <c r="C44" s="73">
        <f t="shared" si="2"/>
        <v>2.6689438496417068</v>
      </c>
      <c r="D44" s="73">
        <f t="shared" si="2"/>
        <v>1.234575038036904</v>
      </c>
      <c r="E44" s="73">
        <f t="shared" si="2"/>
        <v>3.9472132214794327</v>
      </c>
      <c r="F44" s="73">
        <f t="shared" si="2"/>
        <v>4.0923124271851723</v>
      </c>
      <c r="G44" s="73">
        <f t="shared" si="2"/>
        <v>5.0159989163830714</v>
      </c>
    </row>
    <row r="45" spans="1:7" x14ac:dyDescent="0.3">
      <c r="A45" s="413" t="s">
        <v>458</v>
      </c>
      <c r="B45" s="413"/>
      <c r="C45" s="73">
        <f t="shared" si="2"/>
        <v>3.053548983913605</v>
      </c>
      <c r="D45" s="73">
        <f t="shared" si="2"/>
        <v>0.86263166274224168</v>
      </c>
      <c r="E45" s="73">
        <f t="shared" si="2"/>
        <v>0.61697501760973428</v>
      </c>
      <c r="F45" s="73">
        <f t="shared" si="2"/>
        <v>0.39743434530334154</v>
      </c>
      <c r="G45" s="73">
        <f t="shared" si="2"/>
        <v>0.38832756169620097</v>
      </c>
    </row>
    <row r="46" spans="1:7" x14ac:dyDescent="0.3">
      <c r="A46" s="110" t="s">
        <v>459</v>
      </c>
      <c r="B46" s="111"/>
      <c r="C46" s="112">
        <f>C22</f>
        <v>8.8927853881278534</v>
      </c>
      <c r="D46" s="112">
        <f>D22</f>
        <v>8.5029354207436398</v>
      </c>
      <c r="E46" s="112">
        <f t="shared" ref="E46:G46" si="3">E22</f>
        <v>8.4504109589041096</v>
      </c>
      <c r="F46" s="112">
        <f t="shared" si="3"/>
        <v>8.5282689912826903</v>
      </c>
      <c r="G46" s="112">
        <f t="shared" si="3"/>
        <v>8.3234246575342468</v>
      </c>
    </row>
    <row r="47" spans="1:7" x14ac:dyDescent="0.3">
      <c r="A47" s="307" t="s">
        <v>457</v>
      </c>
      <c r="B47" s="308"/>
      <c r="C47" s="308"/>
      <c r="D47" s="412" t="s">
        <v>302</v>
      </c>
      <c r="E47" s="412"/>
      <c r="F47" s="412"/>
      <c r="G47" s="412"/>
    </row>
    <row r="48" spans="1:7" x14ac:dyDescent="0.3">
      <c r="A48" s="315" t="s">
        <v>555</v>
      </c>
      <c r="B48" s="307"/>
      <c r="C48" s="307"/>
    </row>
    <row r="49" spans="1:9" s="28" customFormat="1" x14ac:dyDescent="0.3">
      <c r="B49" s="252"/>
      <c r="C49" s="252"/>
    </row>
    <row r="50" spans="1:9" x14ac:dyDescent="0.3">
      <c r="C50" s="5"/>
      <c r="D50" s="5"/>
      <c r="E50" s="5"/>
      <c r="F50" s="5"/>
      <c r="G50" s="5"/>
    </row>
    <row r="51" spans="1:9" x14ac:dyDescent="0.3">
      <c r="C51" s="27"/>
      <c r="D51" s="27"/>
      <c r="E51" s="27"/>
      <c r="F51" s="27"/>
      <c r="G51" s="27"/>
      <c r="I51" s="28"/>
    </row>
    <row r="52" spans="1:9" x14ac:dyDescent="0.3">
      <c r="C52" s="20"/>
      <c r="D52" s="20"/>
      <c r="E52" s="20"/>
      <c r="F52" s="20"/>
      <c r="G52" s="20"/>
    </row>
    <row r="53" spans="1:9" x14ac:dyDescent="0.3">
      <c r="C53" s="5"/>
      <c r="D53" s="5"/>
      <c r="E53" s="5"/>
      <c r="F53" s="5"/>
      <c r="G53" s="5"/>
      <c r="H53" s="5"/>
    </row>
    <row r="54" spans="1:9" x14ac:dyDescent="0.3">
      <c r="C54" s="22"/>
      <c r="D54" s="22"/>
      <c r="E54" s="22"/>
      <c r="F54" s="22"/>
      <c r="G54" s="22"/>
      <c r="H54" s="22"/>
    </row>
    <row r="55" spans="1:9" x14ac:dyDescent="0.3">
      <c r="C55" s="28"/>
      <c r="D55" s="28"/>
      <c r="E55" s="28"/>
      <c r="G55" s="28"/>
      <c r="H55" s="28"/>
    </row>
    <row r="56" spans="1:9" x14ac:dyDescent="0.3">
      <c r="A56" s="28"/>
      <c r="B56" s="28"/>
      <c r="C56" s="27"/>
      <c r="D56" s="27"/>
      <c r="E56" s="27"/>
      <c r="F56" s="27"/>
      <c r="G56" s="27"/>
      <c r="H56" s="20"/>
    </row>
    <row r="57" spans="1:9" x14ac:dyDescent="0.3">
      <c r="A57" s="28"/>
      <c r="B57" s="28"/>
      <c r="C57" s="20"/>
      <c r="D57" s="20"/>
      <c r="E57" s="20"/>
      <c r="F57" s="20"/>
      <c r="G57" s="20"/>
      <c r="H57" s="20"/>
      <c r="I57" s="28"/>
    </row>
    <row r="58" spans="1:9" x14ac:dyDescent="0.3">
      <c r="A58" s="28"/>
      <c r="C58" s="28"/>
      <c r="G58" s="28"/>
      <c r="H58" s="28"/>
    </row>
    <row r="59" spans="1:9" x14ac:dyDescent="0.3">
      <c r="A59" s="28"/>
      <c r="C59" s="28"/>
      <c r="D59" s="28"/>
      <c r="E59" s="28"/>
      <c r="G59" s="28"/>
      <c r="H59" s="28"/>
    </row>
    <row r="60" spans="1:9" x14ac:dyDescent="0.3">
      <c r="A60" s="28"/>
      <c r="C60" s="22"/>
      <c r="D60" s="22"/>
      <c r="E60" s="22"/>
      <c r="F60" s="22"/>
      <c r="G60" s="22"/>
      <c r="H60" s="22"/>
    </row>
    <row r="61" spans="1:9" s="28" customFormat="1" x14ac:dyDescent="0.3">
      <c r="C61" s="18"/>
      <c r="D61" s="18"/>
      <c r="E61" s="18"/>
      <c r="F61" s="18"/>
      <c r="G61" s="18"/>
      <c r="H61" s="18"/>
    </row>
    <row r="62" spans="1:9" x14ac:dyDescent="0.3">
      <c r="A62" s="28"/>
      <c r="C62" s="22"/>
      <c r="D62" s="22"/>
      <c r="E62" s="22"/>
      <c r="F62" s="22"/>
      <c r="G62" s="22"/>
      <c r="H62" s="22"/>
    </row>
    <row r="63" spans="1:9" x14ac:dyDescent="0.3">
      <c r="A63" s="28"/>
      <c r="C63" s="22"/>
      <c r="D63" s="22"/>
      <c r="E63" s="22"/>
      <c r="F63" s="22"/>
      <c r="G63" s="22"/>
      <c r="H63" s="22"/>
    </row>
    <row r="64" spans="1:9" x14ac:dyDescent="0.3">
      <c r="A64" s="28"/>
      <c r="C64" s="22"/>
      <c r="D64" s="22"/>
      <c r="E64" s="22"/>
      <c r="F64" s="22"/>
      <c r="G64" s="22"/>
      <c r="H64" s="22"/>
    </row>
  </sheetData>
  <mergeCells count="14">
    <mergeCell ref="D47:G47"/>
    <mergeCell ref="A31:E31"/>
    <mergeCell ref="A41:E41"/>
    <mergeCell ref="A44:B44"/>
    <mergeCell ref="A45:B45"/>
    <mergeCell ref="A3:C3"/>
    <mergeCell ref="D3:G3"/>
    <mergeCell ref="A27:C27"/>
    <mergeCell ref="D27:G27"/>
    <mergeCell ref="D23:G23"/>
    <mergeCell ref="A7:E7"/>
    <mergeCell ref="A17:E17"/>
    <mergeCell ref="A20:B20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</vt:i4>
      </vt:variant>
    </vt:vector>
  </HeadingPairs>
  <TitlesOfParts>
    <vt:vector size="18" baseType="lpstr">
      <vt:lpstr>1a</vt:lpstr>
      <vt:lpstr>1b</vt:lpstr>
      <vt:lpstr>1c</vt:lpstr>
      <vt:lpstr>1d</vt:lpstr>
      <vt:lpstr>Tab 2a</vt:lpstr>
      <vt:lpstr>Tab2b</vt:lpstr>
      <vt:lpstr>Tab2c</vt:lpstr>
      <vt:lpstr>Tab3</vt:lpstr>
      <vt:lpstr>Tab4</vt:lpstr>
      <vt:lpstr>Tab5</vt:lpstr>
      <vt:lpstr>Tab6</vt:lpstr>
      <vt:lpstr>Tab7</vt:lpstr>
      <vt:lpstr>Tab7a</vt:lpstr>
      <vt:lpstr>Tab 8</vt:lpstr>
      <vt:lpstr>Tab 9a</vt:lpstr>
      <vt:lpstr>Tab 9b</vt:lpstr>
      <vt:lpstr>Tab_zaruky</vt:lpstr>
      <vt:lpstr>'Tab6'!_Toc353467014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 Michal</dc:creator>
  <cp:lastModifiedBy>JR</cp:lastModifiedBy>
  <cp:lastPrinted>2015-04-15T08:25:15Z</cp:lastPrinted>
  <dcterms:created xsi:type="dcterms:W3CDTF">2013-03-07T16:13:23Z</dcterms:created>
  <dcterms:modified xsi:type="dcterms:W3CDTF">2023-05-26T12:23:22Z</dcterms:modified>
</cp:coreProperties>
</file>