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meta\Desktop\WEB IFP\01_Zdroje web IFP\"/>
    </mc:Choice>
  </mc:AlternateContent>
  <bookViews>
    <workbookView xWindow="-105" yWindow="-105" windowWidth="23265" windowHeight="12585" tabRatio="812"/>
  </bookViews>
  <sheets>
    <sheet name="hlavné ind 2021" sheetId="10" r:id="rId1"/>
    <sheet name="Graf" sheetId="8" r:id="rId2"/>
    <sheet name="Tabuľka" sheetId="9" r:id="rId3"/>
    <sheet name="Vzdelávanie" sheetId="11" r:id="rId4"/>
    <sheet name="Zdravie" sheetId="12" r:id="rId5"/>
    <sheet name="Bývanie" sheetId="13" r:id="rId6"/>
    <sheet name="Trh práce" sheetId="14" r:id="rId7"/>
    <sheet name="Príjem a bohatstvo" sheetId="15" r:id="rId8"/>
    <sheet name="Životné prostredie" sheetId="16" r:id="rId9"/>
  </sheets>
  <calcPr calcId="162913"/>
</workbook>
</file>

<file path=xl/calcChain.xml><?xml version="1.0" encoding="utf-8"?>
<calcChain xmlns="http://schemas.openxmlformats.org/spreadsheetml/2006/main">
  <c r="M32" i="16" l="1"/>
  <c r="L32" i="16"/>
  <c r="K32" i="16"/>
  <c r="J32" i="16"/>
  <c r="I32" i="16"/>
  <c r="H32" i="16"/>
  <c r="G32" i="16"/>
  <c r="F32" i="16"/>
  <c r="E32" i="16"/>
  <c r="D32" i="16"/>
  <c r="C32" i="16"/>
  <c r="B32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9" i="15"/>
  <c r="G29" i="15"/>
  <c r="F29" i="15"/>
  <c r="E29" i="15"/>
  <c r="D29" i="15"/>
  <c r="C29" i="15"/>
  <c r="B29" i="15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E32" i="13"/>
  <c r="J31" i="13"/>
  <c r="I31" i="13"/>
  <c r="H31" i="13"/>
  <c r="G31" i="13"/>
  <c r="F31" i="13"/>
  <c r="E31" i="13"/>
  <c r="D31" i="13"/>
  <c r="C31" i="13"/>
  <c r="B31" i="13"/>
  <c r="J30" i="13"/>
  <c r="I30" i="13"/>
  <c r="H30" i="13"/>
  <c r="G30" i="13"/>
  <c r="F30" i="13"/>
  <c r="E30" i="13"/>
  <c r="D30" i="13"/>
  <c r="C30" i="13"/>
  <c r="B30" i="13"/>
  <c r="J29" i="13"/>
  <c r="I29" i="13"/>
  <c r="H29" i="13"/>
  <c r="G29" i="13"/>
  <c r="F29" i="13"/>
  <c r="E29" i="13"/>
  <c r="D29" i="13"/>
  <c r="C29" i="13"/>
  <c r="B29" i="13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Z35" i="10" l="1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Z30" i="10"/>
  <c r="Z36" i="10" s="1"/>
  <c r="Y30" i="10"/>
  <c r="Y36" i="10" s="1"/>
  <c r="X30" i="10"/>
  <c r="X36" i="10" s="1"/>
  <c r="W30" i="10"/>
  <c r="W36" i="10" s="1"/>
  <c r="V30" i="10"/>
  <c r="V36" i="10" s="1"/>
  <c r="U30" i="10"/>
  <c r="U36" i="10" s="1"/>
  <c r="T30" i="10"/>
  <c r="T36" i="10" s="1"/>
  <c r="S30" i="10"/>
  <c r="S36" i="10" s="1"/>
  <c r="R30" i="10"/>
  <c r="R36" i="10" s="1"/>
  <c r="Q30" i="10"/>
  <c r="Q36" i="10" s="1"/>
  <c r="P30" i="10"/>
  <c r="P36" i="10" s="1"/>
  <c r="O30" i="10"/>
  <c r="O36" i="10" s="1"/>
  <c r="N30" i="10"/>
  <c r="N36" i="10" s="1"/>
  <c r="M30" i="10"/>
  <c r="M36" i="10" s="1"/>
  <c r="L30" i="10"/>
  <c r="L36" i="10" s="1"/>
  <c r="K30" i="10"/>
  <c r="K36" i="10" s="1"/>
  <c r="J30" i="10"/>
  <c r="J36" i="10" s="1"/>
  <c r="I30" i="10"/>
  <c r="I36" i="10" s="1"/>
  <c r="H30" i="10"/>
  <c r="H36" i="10" s="1"/>
  <c r="G30" i="10"/>
  <c r="G36" i="10" s="1"/>
  <c r="F30" i="10"/>
  <c r="F36" i="10" s="1"/>
  <c r="E30" i="10"/>
  <c r="E36" i="10" s="1"/>
  <c r="D30" i="10"/>
  <c r="D36" i="10" s="1"/>
  <c r="C30" i="10"/>
  <c r="C36" i="10" s="1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M32" i="10" l="1"/>
  <c r="F12" i="8" s="1"/>
  <c r="P32" i="10"/>
  <c r="F15" i="8" s="1"/>
  <c r="S32" i="10"/>
  <c r="F18" i="8" s="1"/>
  <c r="U32" i="10"/>
  <c r="F20" i="8" s="1"/>
  <c r="X32" i="10"/>
  <c r="F23" i="8" s="1"/>
  <c r="C32" i="10"/>
  <c r="F2" i="8" s="1"/>
  <c r="E32" i="10"/>
  <c r="F4" i="8" s="1"/>
  <c r="G32" i="10"/>
  <c r="F6" i="8" s="1"/>
  <c r="I32" i="10"/>
  <c r="F8" i="8" s="1"/>
  <c r="K32" i="10"/>
  <c r="F10" i="8" s="1"/>
  <c r="N32" i="10"/>
  <c r="F13" i="8" s="1"/>
  <c r="Q32" i="10"/>
  <c r="F16" i="8" s="1"/>
  <c r="V32" i="10"/>
  <c r="O32" i="10"/>
  <c r="F14" i="8" s="1"/>
  <c r="R32" i="10"/>
  <c r="F17" i="8" s="1"/>
  <c r="T32" i="10"/>
  <c r="F19" i="8" s="1"/>
  <c r="W32" i="10"/>
  <c r="F22" i="8" s="1"/>
  <c r="Y32" i="10"/>
  <c r="F24" i="8" s="1"/>
  <c r="D32" i="10"/>
  <c r="F3" i="8" s="1"/>
  <c r="F32" i="10"/>
  <c r="F5" i="8" s="1"/>
  <c r="H32" i="10"/>
  <c r="F7" i="8" s="1"/>
  <c r="J32" i="10"/>
  <c r="F9" i="8" s="1"/>
  <c r="L32" i="10"/>
  <c r="F11" i="8" s="1"/>
  <c r="Z32" i="10"/>
  <c r="F25" i="8" s="1"/>
  <c r="B10" i="8" l="1"/>
  <c r="B24" i="8"/>
  <c r="B22" i="8"/>
  <c r="B20" i="8"/>
  <c r="B18" i="8"/>
  <c r="B16" i="8"/>
  <c r="B14" i="8"/>
  <c r="B12" i="8"/>
  <c r="B7" i="8"/>
  <c r="B5" i="8"/>
  <c r="B2" i="8"/>
</calcChain>
</file>

<file path=xl/comments1.xml><?xml version="1.0" encoding="utf-8"?>
<comments xmlns="http://schemas.openxmlformats.org/spreadsheetml/2006/main">
  <authors>
    <author>SCHNEIDEWIND Sophia</author>
  </authors>
  <commentList>
    <comment ref="V5" authorId="0" shapeId="0">
      <text>
        <r>
          <rPr>
            <sz val="9"/>
            <color rgb="FF000000"/>
            <rFont val="Tahoma"/>
            <family val="2"/>
          </rPr>
          <t xml:space="preserve">Data refer to 2014 for the United States; 2011 for Japan; 2010 for Canada and Norway; 2009-10 for Estonia, Finland, France, New Zealand, Spain; 2008-09 for Austria and Italy; 2006 for Australia; 2005 for Belgium and the United Kingdom; 2003-04 for Poland; 2001-02 for Germany; 2001 for Denmark; and to 2000-01 for Slovenia and Sweden. </t>
        </r>
      </text>
    </comment>
  </commentList>
</comments>
</file>

<file path=xl/comments2.xml><?xml version="1.0" encoding="utf-8"?>
<comments xmlns="http://schemas.openxmlformats.org/spreadsheetml/2006/main">
  <authors>
    <author>SCHNEIDEWIND Sophia</author>
  </authors>
  <commentList>
    <comment ref="B4" authorId="0" shapeId="0">
      <text>
        <r>
          <rPr>
            <sz val="9"/>
            <color rgb="FF000000"/>
            <rFont val="Tahoma"/>
            <family val="2"/>
          </rPr>
          <t xml:space="preserve">The latest available year is 2011 for Canada. </t>
        </r>
      </text>
    </comment>
    <comment ref="C4" authorId="0" shapeId="0">
      <text>
        <r>
          <rPr>
            <sz val="9"/>
            <color rgb="FF000000"/>
            <rFont val="Tahoma"/>
            <family val="2"/>
          </rPr>
          <t xml:space="preserve">The latest available year is 2011 for Canada. </t>
        </r>
      </text>
    </comment>
  </commentList>
</comments>
</file>

<file path=xl/sharedStrings.xml><?xml version="1.0" encoding="utf-8"?>
<sst xmlns="http://schemas.openxmlformats.org/spreadsheetml/2006/main" count="1059" uniqueCount="552">
  <si>
    <t>Housing affordability</t>
  </si>
  <si>
    <t>Employment rate</t>
  </si>
  <si>
    <t>Gender wage gap</t>
  </si>
  <si>
    <t>Access to green space</t>
  </si>
  <si>
    <t xml:space="preserve">Life satisfaction </t>
  </si>
  <si>
    <t>Voter turnout</t>
  </si>
  <si>
    <t>Having no say in government</t>
  </si>
  <si>
    <t>Overcrowding rate</t>
  </si>
  <si>
    <t>..</t>
  </si>
  <si>
    <t>AUT</t>
  </si>
  <si>
    <t>Austria</t>
  </si>
  <si>
    <t>BEL</t>
  </si>
  <si>
    <t>Belgium</t>
  </si>
  <si>
    <t>CZE</t>
  </si>
  <si>
    <t>Czech Republic</t>
  </si>
  <si>
    <t>DNK</t>
  </si>
  <si>
    <t>Denmark</t>
  </si>
  <si>
    <t>EST</t>
  </si>
  <si>
    <t>Estonia</t>
  </si>
  <si>
    <t>FIN</t>
  </si>
  <si>
    <t>Finland</t>
  </si>
  <si>
    <t>FRA</t>
  </si>
  <si>
    <t>France</t>
  </si>
  <si>
    <t>DEU</t>
  </si>
  <si>
    <t>Germany</t>
  </si>
  <si>
    <t>GRC</t>
  </si>
  <si>
    <t>Greece</t>
  </si>
  <si>
    <t>HUN</t>
  </si>
  <si>
    <t>Hungary</t>
  </si>
  <si>
    <t>IRL</t>
  </si>
  <si>
    <t>Ireland</t>
  </si>
  <si>
    <t>ITA</t>
  </si>
  <si>
    <t>Italy</t>
  </si>
  <si>
    <t>LVA</t>
  </si>
  <si>
    <t>Latvia</t>
  </si>
  <si>
    <t>LTU</t>
  </si>
  <si>
    <t>Lithuania</t>
  </si>
  <si>
    <t>LUX</t>
  </si>
  <si>
    <t>Luxembourg</t>
  </si>
  <si>
    <t>NLD</t>
  </si>
  <si>
    <t>Netherlands</t>
  </si>
  <si>
    <t>POL</t>
  </si>
  <si>
    <t>Poland</t>
  </si>
  <si>
    <t>PRT</t>
  </si>
  <si>
    <t>Portugal</t>
  </si>
  <si>
    <t>SVK</t>
  </si>
  <si>
    <t>Slovak Republic</t>
  </si>
  <si>
    <t>SVN</t>
  </si>
  <si>
    <t>Slovenia</t>
  </si>
  <si>
    <t>ESP</t>
  </si>
  <si>
    <t>Spain</t>
  </si>
  <si>
    <t>SWE</t>
  </si>
  <si>
    <t>Sweden</t>
  </si>
  <si>
    <t>Negative affect balance</t>
  </si>
  <si>
    <t>2016–18</t>
  </si>
  <si>
    <t>2016–19</t>
  </si>
  <si>
    <t>Around 2012</t>
  </si>
  <si>
    <t>Household income</t>
  </si>
  <si>
    <t>Household wealth</t>
  </si>
  <si>
    <t>Life expectancy</t>
  </si>
  <si>
    <t>Student skills in science</t>
  </si>
  <si>
    <t>Homicides</t>
  </si>
  <si>
    <t>S80/S20 income share ratio</t>
  </si>
  <si>
    <t>Long hours in paid work</t>
  </si>
  <si>
    <t>Gap in life expectancy by education</t>
  </si>
  <si>
    <t>Students with low skills</t>
  </si>
  <si>
    <t>Exposure t o outdoor air pollution</t>
  </si>
  <si>
    <t>Gender gap in feeling safe</t>
  </si>
  <si>
    <t>Gender gap in hours worked</t>
  </si>
  <si>
    <t>Názov indikátora</t>
  </si>
  <si>
    <t>normalizovaná odchýlka</t>
  </si>
  <si>
    <t>skóre (priemer odchýlky)</t>
  </si>
  <si>
    <t>Príjem a bohatstvo</t>
  </si>
  <si>
    <t>Bývanie</t>
  </si>
  <si>
    <t>Trh práce</t>
  </si>
  <si>
    <t>Zdravie</t>
  </si>
  <si>
    <t>Vedomosti a zručnosti</t>
  </si>
  <si>
    <t>Kvalita životného prostredia</t>
  </si>
  <si>
    <t>Subjektívna spokojnosť</t>
  </si>
  <si>
    <t>Bezpečnosť</t>
  </si>
  <si>
    <t>Spoločenské kontakty</t>
  </si>
  <si>
    <t>Občianska angažovanosť</t>
  </si>
  <si>
    <t>rok</t>
  </si>
  <si>
    <t>Popis indikátora</t>
  </si>
  <si>
    <t>Jednotky</t>
  </si>
  <si>
    <t>Typ indikátora</t>
  </si>
  <si>
    <t>%</t>
  </si>
  <si>
    <t>Okruh</t>
  </si>
  <si>
    <t>skóre</t>
  </si>
  <si>
    <t>Medziľudské vzťahy</t>
  </si>
  <si>
    <t>Voľný čas</t>
  </si>
  <si>
    <t>Príjem domácností</t>
  </si>
  <si>
    <t>Čistý upravený príjem domácnosti</t>
  </si>
  <si>
    <t>Mediánové čisté bohatstvo domácnosti</t>
  </si>
  <si>
    <t>Bohatstvo domácností</t>
  </si>
  <si>
    <t>Dostupnosť bývania</t>
  </si>
  <si>
    <t>priemerná hodnota</t>
  </si>
  <si>
    <t>miera nerovností</t>
  </si>
  <si>
    <t>miera deprivácie</t>
  </si>
  <si>
    <t>indikátor miery nerovností</t>
  </si>
  <si>
    <t>indikátor priemernej hodnoty v populácii</t>
  </si>
  <si>
    <t>Preplnenosť obydlí</t>
  </si>
  <si>
    <t>Pôvodný názov</t>
  </si>
  <si>
    <t>Príjmová nerovnosť</t>
  </si>
  <si>
    <t>Miera zamestnanosti</t>
  </si>
  <si>
    <t>Miera zamestnanosti vo vekovej skupine 25-64</t>
  </si>
  <si>
    <t>Dlhý pracovný týždeň</t>
  </si>
  <si>
    <t>Očkávaná dĺžka života pri narodení</t>
  </si>
  <si>
    <t xml:space="preserve">Rozdiel v očakávanej dĺžke života vo veku 25 rokov medzi mužmi s nízkym (najviac základné vzdelanie) a vysokým vzdelaním (teriárne) </t>
  </si>
  <si>
    <t>Rozdiel v očakávanej dĺžke života mužov podľa vzdelania</t>
  </si>
  <si>
    <t>Zručnosti žiakov PISA</t>
  </si>
  <si>
    <t>Prístup k zeleni</t>
  </si>
  <si>
    <t>Podiel mestskej populácie s prístupom k zeleni do 10 minút chôdzou</t>
  </si>
  <si>
    <t>Kvalita ovzdušia</t>
  </si>
  <si>
    <t>Spokojnosť so životom</t>
  </si>
  <si>
    <t>Negatívne pocity</t>
  </si>
  <si>
    <t xml:space="preserve"> Priemerná hodnota odpovedí ohľadom spokojnosti so životom od 0 (úplne nespokojný) do 10 (úplne spokojný)</t>
  </si>
  <si>
    <t>Vraždy a zabitia</t>
  </si>
  <si>
    <t>Rodový rozdiel v mzdách</t>
  </si>
  <si>
    <t>Rodový rozdiel v dĺžke pracovného času</t>
  </si>
  <si>
    <t>Subjektívny nedostatok spoločenskej podpory</t>
  </si>
  <si>
    <t>Volebná účasť</t>
  </si>
  <si>
    <t>Volebná účasť na posledných prezidentských alebo parlamentných voľbách</t>
  </si>
  <si>
    <t>"Vláda ma nepočúva"</t>
  </si>
  <si>
    <t>Podiel disponibilného príjmu po odrátaní nákladov na bývanie (nájomné a údržba)</t>
  </si>
  <si>
    <t>Podiel zamestnancov pracujúcich zvyčajne 50 hodín a viac týždenne</t>
  </si>
  <si>
    <t>Zručnosti 15-ročných v prírodovednej gramostnosti v PISA testovaní, priemerné skóre</t>
  </si>
  <si>
    <t>Podiel 15-ročných žiakov s nízkym skóre vo všetkych testovaných oblastiach (matematická, čitateľská a prírodovedná gramotnosť pod úrovňou 2)</t>
  </si>
  <si>
    <t>Podiel populácie vystavenej znečisteniu vzduchu obsahujúcim viac ako 10g/m3 PM2.5 častíc</t>
  </si>
  <si>
    <t>Podiel populácie udávajúcej viac negatívnych ako pozitívnych pocitov počas bežného dňa</t>
  </si>
  <si>
    <t>Počet vrážd a zabití v dôsledku napadnutia na 100 tis. obyvateľov, štandardizované podľa veku</t>
  </si>
  <si>
    <t>Celkové minúty, ktoré ženy pracujú viac ako muži vo vekovej kategórii 15 až 64 rokov, zahŕňa platenú aj neplatenú prácu. Dáta nedostupné pre SK.</t>
  </si>
  <si>
    <t xml:space="preserve"> Podiel ľudí vo veku 16-65, ktorí majú pocit, že ich hlas nezaváži v rozhodnutiach vlády</t>
  </si>
  <si>
    <t>Názov</t>
  </si>
  <si>
    <t>Indikátor</t>
  </si>
  <si>
    <t>Rok</t>
  </si>
  <si>
    <t>Krajina</t>
  </si>
  <si>
    <t>Priemerné skóre spokojnosti s využitím času na škále 0-10</t>
  </si>
  <si>
    <t>Time off replaced with Satisfaction with time use</t>
  </si>
  <si>
    <t>Čas venovaný voľnočasovým aktivitám a osobnej starostlivosti. Kvôli nedostupným dátam pre SK nahradené indikátorom Spokojnosť s využitím času: Priemerné skóre spokojnosti s využitím času na škále 0-10.</t>
  </si>
  <si>
    <t>2005–18</t>
  </si>
  <si>
    <t>priemer 2016-18</t>
  </si>
  <si>
    <t>v US dolároch, PKS 2016</t>
  </si>
  <si>
    <t>roky</t>
  </si>
  <si>
    <t>minúty za deň</t>
  </si>
  <si>
    <t xml:space="preserve"> priemer 2016-2018</t>
  </si>
  <si>
    <t>počet</t>
  </si>
  <si>
    <t>priemer</t>
  </si>
  <si>
    <t>štandardná odchýlka</t>
  </si>
  <si>
    <t>normalizovaný rozdiel</t>
  </si>
  <si>
    <t>Percentuálny rozdiel medzi ženami, ktoré sa necítia bezpečne v porovnaní s mužmi pri prechádzke večer o samote alebo v oblasti, v ktorej žijú</t>
  </si>
  <si>
    <t>Podiel domácností žijúcich v preplnených obydliach (upravené podľa zloženia domácnosti podľa EÚ definície)</t>
  </si>
  <si>
    <t>Slovensko</t>
  </si>
  <si>
    <t>OECD_EU</t>
  </si>
  <si>
    <t>Trh práce a zárobky</t>
  </si>
  <si>
    <t>Životné prostredie</t>
  </si>
  <si>
    <t xml:space="preserve">Čistý upravený príjem domácnosti na základe národných účtov, predstavuje čistý príjem po zdanení a transferoch a zahŕňa aj nefinančné služby poskytované domácnostiam zdarma alebo za dotované ceny od vlády a momovládnych organizácií </t>
  </si>
  <si>
    <t>Podiel priemerného (ekvivalizujúceho) disponibilného príjmu domácností v prvom kvantile (top 20 %) a v poslednom kvantile (spodných 20 %). Ekvivalizujúci príjem berie do úvahy zloženie domácnosti. Údaje z prieskumov.</t>
  </si>
  <si>
    <t>Preplnenosť obydlí, podiel domácností žijúcich v preplnených obydliach, %</t>
  </si>
  <si>
    <t>Dostupnosť bývania, podiel disponibilného príjmu po odrátaní nákladov na bývanie, %</t>
  </si>
  <si>
    <t>Príjmová nerovnosť, podiel priemerného príjmu v prvom a poslednom kvantile</t>
  </si>
  <si>
    <t>Zamestnanosť 25-64, %</t>
  </si>
  <si>
    <t>Dlhý pracovný týždeň, podiel zamestnancov pracujúcich zvyčajne 50 hodín a viac týždenne, %</t>
  </si>
  <si>
    <t>Študenti s nízkymi zručnosťami</t>
  </si>
  <si>
    <t>Rodový rozdiel v mzdách, rozdiel medzi mediánovou mzdou mužov a žien, mzda žien vyjadrená ako podiel mzdy mužov</t>
  </si>
  <si>
    <t>Rodový rozdiel v mzdách, rozdiel medzi mediánovou mzdou mužov a žien, %</t>
  </si>
  <si>
    <t>PISA, zručnosti 15-ročných v prírodovednej gramostnosti v PISA testovaní, priemerné skóre</t>
  </si>
  <si>
    <t>Očakávaná dĺžka života pri narodení, roky</t>
  </si>
  <si>
    <t>Prístup k zeleni, podiel mestskej populácie s prístupom k zeleni do 10 minút chôdzou, %</t>
  </si>
  <si>
    <t>Kvalita ovzdušia, podiel populácie vystavenej znečisteniu vzduchu obsahujúcim viac ako 10g/m3 PM2.5 častíc, %</t>
  </si>
  <si>
    <t>Negatívne pocity, podiel populácie udávajúcej viac negatívnych ako pozitívnych pocitov počas bežného dňa, %</t>
  </si>
  <si>
    <t>Spokojnosť s využitím času, priemerné skóre spokojnosti s využitím času na škále 0-10</t>
  </si>
  <si>
    <t>Volebná účasť, posledné prezidentské alebo parlamentné voľby, %</t>
  </si>
  <si>
    <t>násobok</t>
  </si>
  <si>
    <t>Rodový rozdiel v pocite bezpečia</t>
  </si>
  <si>
    <t>rank SVK</t>
  </si>
  <si>
    <t>Očakávaná dĺžka života</t>
  </si>
  <si>
    <t>Zručnosti 15-ročných v prírodovednej gramotnosti v PISA testovaní, priemerné skóre</t>
  </si>
  <si>
    <t>2019, LU 2018</t>
  </si>
  <si>
    <t>2014 (or around)</t>
  </si>
  <si>
    <t>OECD</t>
  </si>
  <si>
    <t>Income quintile share ratio S80/S20 for disposable income by sex and age group - EU-SILC survey [ilc_di11]</t>
  </si>
  <si>
    <t>Eurostat</t>
  </si>
  <si>
    <t>Eurostat, [ilc_di11]</t>
  </si>
  <si>
    <t>Overcrowding rate by age, sex and poverty status - total population - EU-SILC survey [ilc_lvho05a]</t>
  </si>
  <si>
    <t>Eurostat, [ilc_lvho05a]</t>
  </si>
  <si>
    <t>Eurostat, [lfst_r_ergau]</t>
  </si>
  <si>
    <t>2017-2019</t>
  </si>
  <si>
    <t>Eurostat,  [lfsa_qoe_3a2]</t>
  </si>
  <si>
    <t>Eurostat, [demo_mlexpec]</t>
  </si>
  <si>
    <t>2016-2017</t>
  </si>
  <si>
    <t>Eurostat, [demo_mlexpecedu]</t>
  </si>
  <si>
    <t xml:space="preserve"> Eurostat, [crim_hom_soff]</t>
  </si>
  <si>
    <t>2018, CZ 2017</t>
  </si>
  <si>
    <t>:</t>
  </si>
  <si>
    <t>2013-2018</t>
  </si>
  <si>
    <t>Eurostat, [ilc_pw01]</t>
  </si>
  <si>
    <t>Eurostat,  [ilc_scp09]</t>
  </si>
  <si>
    <t>Frequency of getting together with family and relatives or friends, share saying every day or every week</t>
  </si>
  <si>
    <t>Share of people saying they have noone to ask for help</t>
  </si>
  <si>
    <t>Priemerný počet hodín týždenne strávený s priateľmi a rodinou ako hlavnou aktivitou. Kvôli nedostupným dátam pre SK nahradené indikátorom frekvencia stretnutia s rodinou a priateľmi</t>
  </si>
  <si>
    <t xml:space="preserve">Podiel ľudí udávajúcich, že sa nemajú na koho obrátiť v čase núdze. </t>
  </si>
  <si>
    <t xml:space="preserve">Lack of social support </t>
  </si>
  <si>
    <t>Volebná účasť na posledných prezidentských alebo parlamentných voľbách, BE a LU von,  they enforce compulsory voting.</t>
  </si>
  <si>
    <t xml:space="preserve">Príjem domácností, na obyvateľa v tis. US dolároch, PKS </t>
  </si>
  <si>
    <t xml:space="preserve">Bohatstvo domácností, v tis. US dolároch, PKS </t>
  </si>
  <si>
    <t>SK</t>
  </si>
  <si>
    <t>Úmyselné zabitia na 100 tis. obyvateľov</t>
  </si>
  <si>
    <t>Rodový rozdiel v pocite bezpečia, podiel žien a mužov, ktorí sa necítia bezpečne pri prechádzke večer o samote, %</t>
  </si>
  <si>
    <t>Spoločenské kontakty, podiel ľudí stretávajúcich sa s rodinou a priateľmi denne alebo týždenne, %</t>
  </si>
  <si>
    <t>29.7</t>
  </si>
  <si>
    <t>Pomoc v núdzi, podiel ľudí, ktorí sa nemajú na koho obrátiť v čase núdze, %</t>
  </si>
  <si>
    <t>Podiel 15-ročných žiakov s nízkym skóre vo všetkych testovaných oblastiach (pod úrovňou 2)</t>
  </si>
  <si>
    <t>OECD, new: parita, podľa publikácie</t>
  </si>
  <si>
    <t>priemerné skóre</t>
  </si>
  <si>
    <t>Podiel percenta žien a mužov cítiacich sa bezpečne pri prechádzke osamote v noci. Hodnota nad 1.0 indikuje vyšší subjektívny pocit bezpečia pre ženy.</t>
  </si>
  <si>
    <t>Úmyselné zabitia</t>
  </si>
  <si>
    <t xml:space="preserve"> Eurostat, [ilc_pw01]</t>
  </si>
  <si>
    <t>parita</t>
  </si>
  <si>
    <t>nemáme za SK</t>
  </si>
  <si>
    <t>Nedostatok spoločenskej podpory</t>
  </si>
  <si>
    <t>na obyvateľa v US dolároch, PKS 2019</t>
  </si>
  <si>
    <t xml:space="preserve">Rozdiel v očakávanej dĺžke života mužov podľa vzdelania vo veku 25 rokov, základné vzdelanie (a menej) a terciárne vzdelanie, roky </t>
  </si>
  <si>
    <t>Študenti s nízkymi zručnosťami, podiel 15-ročných žiakov s nízkym skóre vo všetkych testovaných oblastiach pod úrovňou 2, %</t>
  </si>
  <si>
    <t>Spokojnosť so životom, priemerná hodnota odpovedí od 0 (úplne nespokojný) do 10 (úplne spokojný)</t>
  </si>
  <si>
    <t>"Vláda ma nepočúva", podiel ľudí vo veku 16-65, ktorí majú pocit, že ich hlas nezaváži v rozhodnutiach vlády, %</t>
  </si>
  <si>
    <t>Housing</t>
  </si>
  <si>
    <t>Health</t>
  </si>
  <si>
    <t>Knowledge and skills</t>
  </si>
  <si>
    <t>Civic engagement</t>
  </si>
  <si>
    <t>Environment</t>
  </si>
  <si>
    <t>Income and wealth</t>
  </si>
  <si>
    <t>Subjective wellbeing</t>
  </si>
  <si>
    <t>Social connections</t>
  </si>
  <si>
    <t>Work-life balance</t>
  </si>
  <si>
    <t>Work and job quality</t>
  </si>
  <si>
    <t>Safety</t>
  </si>
  <si>
    <t>Celkové výdavky na žiaka druhého stupňa ZŠ</t>
  </si>
  <si>
    <t>Platy učiteľov základných škôl</t>
  </si>
  <si>
    <t>Vzdelanostná úroveň</t>
  </si>
  <si>
    <t>Miera obyvateľstva s univerzitným vzdelaním (25-64)</t>
  </si>
  <si>
    <t>Miera obyvateľstva s univerzitným vzdelaním (25-34)</t>
  </si>
  <si>
    <t>Mladí ľudia predčasne ukončujúci vzdelávanie</t>
  </si>
  <si>
    <t>Zručnosti dospelých</t>
  </si>
  <si>
    <t>Podiel VŠ študentov v zahraničí</t>
  </si>
  <si>
    <t>Vzdelávanie dospelých</t>
  </si>
  <si>
    <t>Vplyv socioekonomického zázemia na výsledky v čitateľskej gramotnosti PISA</t>
  </si>
  <si>
    <t>Rozdiel medzi najviac a najmenej znevýhodnenými v PISA</t>
  </si>
  <si>
    <t>Podiel odolných žiakov</t>
  </si>
  <si>
    <t>Funkčne negramotní žiaci v PISA</t>
  </si>
  <si>
    <t>Zaškolenosť  detí v predškolských alebo školských zariadeniach</t>
  </si>
  <si>
    <t>Podiel 15-ročných žiakov s nízkym skóre vo všetkych testovaných oblastiach ( pod úrovňou 2)</t>
  </si>
  <si>
    <t>Lower secondary education (ISCED2011 level 2)</t>
  </si>
  <si>
    <t>Platy učiteľov základných škôl v pomere k platom VŠ vzdelaných</t>
  </si>
  <si>
    <t>Podiel populácie vo veku 25-64 s prinajmenšom stredoškolským vzdelaním (ISCED 3).</t>
  </si>
  <si>
    <t>Podiel ľudí vo veku 18-24 rokov, ktorí ukončili najviac ZŠ vzdelanie a ďalej neparticipujú na vzdelávaní (early leavers)</t>
  </si>
  <si>
    <t>Zručnosti dospelých v čitateľskej a matematickej gramostnosti, PIAAC</t>
  </si>
  <si>
    <t>Percento VŠ študentov študujúcich v zahraničí</t>
  </si>
  <si>
    <t>Podiel ľudí vo veku 25-64 zúčastňujúcich sa ďalšieho vzdelávania (posledné 4 týždne)</t>
  </si>
  <si>
    <t>% vysvetlenej variability v úspešnosti</t>
  </si>
  <si>
    <t>Rozdiel v priemernom skóre v PISA medzi najmenej a najviac znevýhodnenými žiakmi podľa indexu ESCS (posledný a prvý kvartil)</t>
  </si>
  <si>
    <t>Podiel znevýhodnených žiakov s vysokým skóre v čitateľskej gramotnosti</t>
  </si>
  <si>
    <t>Podiel žiakov pod základnou úrovňou v čitateľskej gramotnosti (PISA)</t>
  </si>
  <si>
    <t>Veková skupina 4 roky do veku povinnej školskej dochádzky</t>
  </si>
  <si>
    <t>US doláre v PKS</t>
  </si>
  <si>
    <t>2018/2019</t>
  </si>
  <si>
    <t>Eurostat, [edat_lfse_03]</t>
  </si>
  <si>
    <t xml:space="preserve"> Eurostat, [edat_lfse_03]</t>
  </si>
  <si>
    <t>Eurostat, edat_lfse_14</t>
  </si>
  <si>
    <t>OECD, EAG 2019, Table B6.3</t>
  </si>
  <si>
    <t>Eurostat, trng_lfse_01</t>
  </si>
  <si>
    <t>OECD, Table II.B1.2.3</t>
  </si>
  <si>
    <t>OECD, Table II.B1.3.1</t>
  </si>
  <si>
    <t>OECD, Table II.B1.2.6</t>
  </si>
  <si>
    <t>OECD, Table I.B1.1</t>
  </si>
  <si>
    <t>Eurostat, [educ_uoe_enra10]</t>
  </si>
  <si>
    <t>Vzdelávanie - hlavné indikátory</t>
  </si>
  <si>
    <t>OECD_EÚ</t>
  </si>
  <si>
    <t>umiestnenie</t>
  </si>
  <si>
    <t>Zručnosti žiakov v PISA, prírodovedná gramotnosť, priemerné skóre</t>
  </si>
  <si>
    <t>21/22</t>
  </si>
  <si>
    <t>Študenti s nízkymi zručnosťami, podiel žiakov s nízkym skóre vo všetkých testovaných oblastiach, %</t>
  </si>
  <si>
    <t>19/21</t>
  </si>
  <si>
    <t>Vzdelávanie - výdavky, dostupnosť</t>
  </si>
  <si>
    <t>Priemerné ročné výdavky na žiaka základného školstva v tis. US dolároch, PKS</t>
  </si>
  <si>
    <t>20/22</t>
  </si>
  <si>
    <t>Platy učiteľov základných škôl v pomere k VŠ vzdelaným, %</t>
  </si>
  <si>
    <t>16/19</t>
  </si>
  <si>
    <t>Vzdelanostná úroveň, podiel populácie vo veku 25-64 s minimálne SŠ vzdelaním, %</t>
  </si>
  <si>
    <t>4/22</t>
  </si>
  <si>
    <t>Miera obyvateľstva s univerzitným vzdelaním vo veku 25-64, %</t>
  </si>
  <si>
    <t>Miera obyvateľstva s univerzitným vzdelaním vo veku 25-34, %</t>
  </si>
  <si>
    <t>18/22</t>
  </si>
  <si>
    <t>Podiel mladých vo veku 18-24 predčasne končiacich vzdelávanie, %</t>
  </si>
  <si>
    <t>9/22</t>
  </si>
  <si>
    <t>Zručnosti dospelých PIAAC, priemerné skóre</t>
  </si>
  <si>
    <t>6/18</t>
  </si>
  <si>
    <t>Podiel VŠ študentov študujúcich v zahraničí, %</t>
  </si>
  <si>
    <t>2/22</t>
  </si>
  <si>
    <t>Podiel účasti na ďalšom vzdelávaní/celoživotné vzdelávanie vo veku 25-64, %</t>
  </si>
  <si>
    <t>22/22</t>
  </si>
  <si>
    <t>Vzdelávanie - rovnosť šancí</t>
  </si>
  <si>
    <t>Vplyv socioekonomického zázemia na výsledky v čitateľskej gramotnosti PISA, %</t>
  </si>
  <si>
    <t>18/21</t>
  </si>
  <si>
    <t>Rozdiel v priemernom skóre v PISA medzi najmenej a najviac znevýhodnenými (posledný a prvý kvartil v distribúcií socio-ekonomického zázemia)</t>
  </si>
  <si>
    <t>16/21</t>
  </si>
  <si>
    <t>Podiel "odolných" žiakov (úspešní znevýhodnení žiaci v PISA testovaní), %</t>
  </si>
  <si>
    <t>m</t>
  </si>
  <si>
    <t>Podiel žiakov pod základnou úrovňou v čitateľskej gramotnosti PISA, %</t>
  </si>
  <si>
    <t>21/21</t>
  </si>
  <si>
    <t>Zaškolenosť  detí od 4 rokoch do veku nástupu na povinné primárne vzdelávanie, %</t>
  </si>
  <si>
    <t>rank</t>
  </si>
  <si>
    <t>Očakávaná dĺžka života, muži</t>
  </si>
  <si>
    <t>Očakávaná dĺžka života, ženy</t>
  </si>
  <si>
    <t>Subjektívne meraný zdravotný stav, muži</t>
  </si>
  <si>
    <t>Subjektívne meraný zdravotný stav, ženy</t>
  </si>
  <si>
    <t>Subjektívne meraný zdravotný stav, rozdiel medzi najvyšším a najnižším príjmovým kvintilom, %</t>
  </si>
  <si>
    <t>Celkové výdavky na zdravotníctvo, podiel HDP</t>
  </si>
  <si>
    <t>Výdavky na zdravotníctvo na obyvateľa</t>
  </si>
  <si>
    <t>Hotovostné platby domácností na zdravotníctvo, % celkových výdavkov</t>
  </si>
  <si>
    <t>Úmrtnosť odvrátiteľná zdravotnou starostlivosťou na 100 tisíc obyv.</t>
  </si>
  <si>
    <t xml:space="preserve">Spotreba alkoholu </t>
  </si>
  <si>
    <t>Podiel každodenných fajčiarov</t>
  </si>
  <si>
    <t xml:space="preserve">Obezita a nadváha v dospelej populácii </t>
  </si>
  <si>
    <t>Úmrtnosť odvrátiteľná prevenciou</t>
  </si>
  <si>
    <t xml:space="preserve">Rozdiel v očakávanej dĺžke života vo veku 25 rokov medzi mužmi s nízkym (najviac základné) a vysokým vzdelaním (terciárne) </t>
  </si>
  <si>
    <t>Očkávaná dĺžka života pri narodení, muži</t>
  </si>
  <si>
    <t>Očkávaná dĺžka života pri narodení, ženy</t>
  </si>
  <si>
    <t>Percento populácie vo vekovej skupine 16 rokov a viac uvádzajúci, že ich zdravotný stav je "dobrý" alebo "veľmi dobrý".</t>
  </si>
  <si>
    <t xml:space="preserve">Úmrtnosť odvrátiteľná zdravotnou starostlivosťou </t>
  </si>
  <si>
    <t>Spotreba alkoholu na hlavu v populácii nad 15 rokov, litre</t>
  </si>
  <si>
    <t>Podiel každodenných fajčiarov v populácii nad 15 rokov</t>
  </si>
  <si>
    <t>Podiel populácie s BMI indexom nad hodnotou 25, štandardizované podľa veku</t>
  </si>
  <si>
    <t xml:space="preserve">Úmrtnosť odvrátiteľná prevenciou </t>
  </si>
  <si>
    <t>rozdiel v p.b.</t>
  </si>
  <si>
    <t>bežné ceny, PKS</t>
  </si>
  <si>
    <t>počet na 100 tis. obyv.</t>
  </si>
  <si>
    <t>litre na osobu 15+</t>
  </si>
  <si>
    <t>2020, IE 2019</t>
  </si>
  <si>
    <t>2017, DK, EE 2016</t>
  </si>
  <si>
    <t>2020, DE, IE 2019</t>
  </si>
  <si>
    <t>2018, FR 2016</t>
  </si>
  <si>
    <t>Eurostat, demo_mlexpec</t>
  </si>
  <si>
    <t>Eurostat, demo_mlexpecedu</t>
  </si>
  <si>
    <t>Eurostat, hlth_silc_10</t>
  </si>
  <si>
    <t>OECD, Eurostat hlth_sha11_hf</t>
  </si>
  <si>
    <t>Eurostat, hlth_cd_apr</t>
  </si>
  <si>
    <t>Eurostat, [hlth_ehis_sk1e]</t>
  </si>
  <si>
    <t>OECD, Heavy burder of obesity</t>
  </si>
  <si>
    <t>Zdravie - hlavné indikátory</t>
  </si>
  <si>
    <t>Očakávaná dĺžka života pri narodení v rokoch</t>
  </si>
  <si>
    <t>Rozdiel v dĺžke dožitia mužov podľa vzdelania (nízko a vysoko vzdelaní vo veku 25 rokov), roky</t>
  </si>
  <si>
    <t>11/11</t>
  </si>
  <si>
    <t>Zdravie - nerovnosti podľa pohlavia</t>
  </si>
  <si>
    <t>Očakávaná dĺžka života pri narodení v rokoch, muži</t>
  </si>
  <si>
    <t>Očakávaná dĺžka života pri narodení v rokoch, ženy</t>
  </si>
  <si>
    <t>19/22</t>
  </si>
  <si>
    <t>Subjektívne meraný zdravotný stav mužov, % s dobrým a veľmi dobrým zdravotným stavom</t>
  </si>
  <si>
    <t>12/22</t>
  </si>
  <si>
    <t>Subjektívne meraný zdravotný stav žien, % s dobrým a veľmi dobrým zdravotným stavom</t>
  </si>
  <si>
    <t>15/22</t>
  </si>
  <si>
    <t>Subjektívne meraný zdravotný stav, rozdiel medzi prvým a posledným príjmovým kvantilom, p.b</t>
  </si>
  <si>
    <t>7/22</t>
  </si>
  <si>
    <t>Zdravie - výdavky, dostupnosť a kvalita</t>
  </si>
  <si>
    <t>Celkové výdavky na zdravotníctvo, % z HDP</t>
  </si>
  <si>
    <t>16/22</t>
  </si>
  <si>
    <t>Výdavky na zdravotníctvo na obyv. v tis. US dolároch, PKS</t>
  </si>
  <si>
    <t>Dojčenská úmrtnosť, počet úmrtí na 1 000 živonarodených</t>
  </si>
  <si>
    <t>3.0</t>
  </si>
  <si>
    <t>Zdravie - životný štýl</t>
  </si>
  <si>
    <t>Podiel každodenných fajčiarov v populácii nad 15 rokov, %</t>
  </si>
  <si>
    <t>18/23</t>
  </si>
  <si>
    <t>Obezita a nadváha v dospelej populácii, %</t>
  </si>
  <si>
    <t>5/22</t>
  </si>
  <si>
    <t>Úmrtnosť odvrátiteľná prevenciou na 100 tisíc obyv.</t>
  </si>
  <si>
    <t>Preplnenosť obydlí (OECD)</t>
  </si>
  <si>
    <t>Vysoké výdavky na bývanie (housing cost overbuden)</t>
  </si>
  <si>
    <t>Chudobné domácnosti bez vlastného splachovacieho záchoda</t>
  </si>
  <si>
    <t xml:space="preserve">Počet bytov na 1000 obyv. </t>
  </si>
  <si>
    <t xml:space="preserve">Podiel mladých žijúcich s rodičmi v tej istej domácnosti </t>
  </si>
  <si>
    <t>Obydlia v súkromnom vlastníctve</t>
  </si>
  <si>
    <t>Obydlia v súkromnom vlastníctve s hypotékou</t>
  </si>
  <si>
    <t>Nájomné bývanie</t>
  </si>
  <si>
    <t>Podiel populácie žijúcej v preplnených obydliach (upravené podľa zloženia domácnosti podľa EÚ definície)</t>
  </si>
  <si>
    <t>Podiel populácie s príjmom menej ako 60% ekvivalizovaného mediánového príjmu v domácnosti s výdavkami viac ako 40 % disponibilného príjmu</t>
  </si>
  <si>
    <t>Podiel popuácie s príjmom menej ako 60% ekvivalizovaného mediánového príjmu v domácnosti bez splachovacieho záchoda</t>
  </si>
  <si>
    <t>Podiel mladých ľudí vo veku 18-34 žijúcich so svojimi rodičmi</t>
  </si>
  <si>
    <t>Podiel populácie žijúcej v súkromne vlastnených obydliach</t>
  </si>
  <si>
    <t>Podiel populácie žijúcej v súkromne vlastnených obydliach s hypotékou</t>
  </si>
  <si>
    <t>Podiel populácie žijúcej v nájme s regulovaným nájomným alebo zdarma</t>
  </si>
  <si>
    <t>počet na 1000 obyv.</t>
  </si>
  <si>
    <t>2015-2020</t>
  </si>
  <si>
    <t>Eurostat, [ilc_lvho07a]</t>
  </si>
  <si>
    <t>Eurostat, [ilc_mdho03]</t>
  </si>
  <si>
    <t>Eurostat, [ilc_lvps08]</t>
  </si>
  <si>
    <t>Eurostat, ilc_lvho02</t>
  </si>
  <si>
    <t>Bývanie - hlavné indikátory</t>
  </si>
  <si>
    <t>Dostupnosť bývania, podiel disponibilného príjmu po odrátaní výdavkov na bývanie, %</t>
  </si>
  <si>
    <t>Preplnenosť obydlí, podiel populácie žijúcej v preplnených obydliach, %</t>
  </si>
  <si>
    <t>Bývanie - dostupnosť a kvalita</t>
  </si>
  <si>
    <t>Vysoké výdavky na bývanie, podiel chudobnej populácie v domácnostiach s výdavkami na bývanie nad 40 % disponibilného príjmu, %</t>
  </si>
  <si>
    <t>11/22</t>
  </si>
  <si>
    <t>Podiel chudobnej populácie v obydliach bez vlastného splachovacieho záchoda, %</t>
  </si>
  <si>
    <t>Podiel mladých vo veku 18-34 žijúcich s rodičmi v tej istej domácnosti, %</t>
  </si>
  <si>
    <t>Podiel populácie žijúcej v súkromne vlastnených obydliach, %</t>
  </si>
  <si>
    <t>Podiel populácie žijúcej v súkromne vlastnených obydliach s hypotékou, %</t>
  </si>
  <si>
    <t>Podiel populácie žijúcej v nájme s regulovaným nájomným alebo zdarma, %</t>
  </si>
  <si>
    <t>Zárobky</t>
  </si>
  <si>
    <t>Zamestnanosť muži</t>
  </si>
  <si>
    <t>Zamestnanosť ženy</t>
  </si>
  <si>
    <t>Zamestnanosť matiek</t>
  </si>
  <si>
    <t>Zamestnanosť podľa vzdelania</t>
  </si>
  <si>
    <t>Dlhodobá nezamestnanosť</t>
  </si>
  <si>
    <t>Neaktívni mladí (NEET)</t>
  </si>
  <si>
    <t>Spokojnosť s prácou</t>
  </si>
  <si>
    <t>Priemerné daňové kliny (% z nákladov na pracovnú silu)</t>
  </si>
  <si>
    <t>This dataset contains data on average annual wages per full-time and full-year equivalent employee in the total economy.  Average annual wages per full-time equivalent dependent employee are obtained by dividing the national-accounts-based total wage bill by the average number of employees in the total economy, which is then multiplied by the ratio of average usual weekly hours per full-time employee to average usually weekly hours for all employees. For more details, see: http://www.oecd.org/els/oecd-employment-outlook-19991266.htm and http://www.oecd.org/employment/emp/onlineoecdemploymentdatabase.htm</t>
  </si>
  <si>
    <t>Podiel zamestnancov pracujúcich zvyčajne 49 a viac hodín týždenne</t>
  </si>
  <si>
    <t>Priemerná hrubá ročná mzda</t>
  </si>
  <si>
    <t>Miera zamestnanosti vo vekovej skupine 20-64</t>
  </si>
  <si>
    <t>Zamestnanosť matiek, najmladšie dieťa vo veku 6 rokov, 1 dieťa</t>
  </si>
  <si>
    <t>Zamestnanosť matiek, najmladšie dieťa vo veku 6 rokov, 2 deti</t>
  </si>
  <si>
    <t>Zamestnanosť matiek, najmladšie dieťa vo veku 6 rokov, 3 a viac detí</t>
  </si>
  <si>
    <t>Miera zamestnanosti ľudí so základným vzdelaním (a menej) vo vekovej skupine 20-64</t>
  </si>
  <si>
    <t>Miera zamestnanosti ľudí so stredoškolským vzdelaním vo vekovej skupine 20-64</t>
  </si>
  <si>
    <t>Miera zamestnanosti ľudí s vysokoškolským vzdelaním vo vekovej skupine 20-64</t>
  </si>
  <si>
    <t>Miera nezamestnaných z aktívnej populácie 15-74 viac ako 1 rok</t>
  </si>
  <si>
    <t>Podiel mladých ľudí vo veku 20-34 rokov, ktorí nepracujú a nevzdelávajú sa</t>
  </si>
  <si>
    <t>Podiel pracovníkov udávajúcich nízku spokojnosť s prácou</t>
  </si>
  <si>
    <t>Slobodný, 67 % priemernej mzdy, žiadne deti</t>
  </si>
  <si>
    <t>Slobodný, 100 % priemernej mzdy, žiadne deti</t>
  </si>
  <si>
    <t>Slobodný, 167 % priemernej mzdy, žiadne deti</t>
  </si>
  <si>
    <t>Slobodný, 67 % priemernej mzdy, dve deti</t>
  </si>
  <si>
    <t>Dvojica, jeden zarábajúci 100 % priemernej mzdy, dve deti</t>
  </si>
  <si>
    <t>Dvojica, jeden zarábajúci 100 % priemernej mzdy, druhý 67 % priemernej mzdy, dve deti</t>
  </si>
  <si>
    <t>Dvojica, jeden zarábajúci 100 % priemernej mzdy, druhý 100 % priemernej mzdy, dve deti</t>
  </si>
  <si>
    <t>Dvojica, jeden zarábajúci 100 % priemernej mzdy druhý 67 % priemernej mzdy, žiadne deti</t>
  </si>
  <si>
    <t>Eurostat, [lfst_hheredch]</t>
  </si>
  <si>
    <t>Eurostat, [lfsa_ergaed]</t>
  </si>
  <si>
    <t>Eurostat,  [une_ltu_a]</t>
  </si>
  <si>
    <t>Eurostat, [edat_lfse_20]</t>
  </si>
  <si>
    <t>Eurostat,  [ilc_pw05]</t>
  </si>
  <si>
    <t>Trh práce  - hlavné indikátory</t>
  </si>
  <si>
    <t>Rodový rozdiel v mzdách, rozdiel v mediánovej mzde mužov a žien (mzda muža 100%), %</t>
  </si>
  <si>
    <t>12/17</t>
  </si>
  <si>
    <t>Dlhý pracovný týždeň, podiel zamestnancov pracujúcich zvyčajne 49 a viac hodín týždenne, %</t>
  </si>
  <si>
    <t>14/22</t>
  </si>
  <si>
    <t>Trh práce - zárobky</t>
  </si>
  <si>
    <t>Hrubá ročná mzda v tis. US dolároch, PKS</t>
  </si>
  <si>
    <t xml:space="preserve">Trh práce  - nerovnosti </t>
  </si>
  <si>
    <t>Zamestnanosť muži, %</t>
  </si>
  <si>
    <t>Zamestnanosť ženy, %</t>
  </si>
  <si>
    <t>17/22</t>
  </si>
  <si>
    <t>Zamestnanosť matiek, najmladšie dieťa vo veku do 6 rokov, 1 dieťa, %</t>
  </si>
  <si>
    <t>Zamestnanosť matiek, najmladšie dieťa vo veku do 6 rokov, 2 deti, %</t>
  </si>
  <si>
    <t>Zamestnanosť matiek, najmladšie dieťa vo veku do 6 rokov, 3 a viac detí, %</t>
  </si>
  <si>
    <t>Zamestnanosť ľudí s nízkym vzdelaním, %</t>
  </si>
  <si>
    <t>Zamestnanosť ľudí so SŠ vzdelaním, %</t>
  </si>
  <si>
    <t>10/22</t>
  </si>
  <si>
    <t>Zamestnanosť ľudí s VŠ vzdelaním, %</t>
  </si>
  <si>
    <t>Trh práce - ostatné</t>
  </si>
  <si>
    <t xml:space="preserve">  </t>
  </si>
  <si>
    <t>Dlhodobá nezamestnanosť, %</t>
  </si>
  <si>
    <t>Neaktívni mladí, podiel ľudí vo veku 20-34, ktorí sa nevzdelávajú a ani nepracujú (NEET), %</t>
  </si>
  <si>
    <t>Spokojnosť s prácou, podiel zamestnaných s nízkou spokojnosťou, %</t>
  </si>
  <si>
    <t>Trh práce - priemerné daňové kliny</t>
  </si>
  <si>
    <t>Slobodný, 67 % priemernej mzdy, žiadne deti, %</t>
  </si>
  <si>
    <t>13/22</t>
  </si>
  <si>
    <t>Slobodný, 100 % priemernej mzdy, žiadne deti, %</t>
  </si>
  <si>
    <t>Slobodný, 167 % priemernej mzdy, žiadne deti, %</t>
  </si>
  <si>
    <t>8/22</t>
  </si>
  <si>
    <t>Slobodný, 67 % priemernej mzdy, dve deti, %</t>
  </si>
  <si>
    <t>Dvojica, jeden zarábajúci 100 % priemernej mzdy, dve deti, %</t>
  </si>
  <si>
    <t>Dvojica, jeden zarábajúci 100 % priemernej mzdy, druhý 100 % priemernej mzdy, dve deti, %</t>
  </si>
  <si>
    <t>Dvojica, jeden zarábajúci 100 % priemernej mzdy druhý 67 % priemernej mzdy, žiadne deti, %</t>
  </si>
  <si>
    <t>Miera chudoby</t>
  </si>
  <si>
    <t>Miera chudoby a sociálneho vylúčenia</t>
  </si>
  <si>
    <t>Miera chudoby a sociálneho vylúčenia detí</t>
  </si>
  <si>
    <t>Miera chudoby starších</t>
  </si>
  <si>
    <t>Priemerný čistý príjem domácností na osobu (System of National Accounts), zahŕňa aj nefinančné služby poskytované štátom a mimovládnym sektorom</t>
  </si>
  <si>
    <t>Podiel priemerného (ekvivalizujúceho) disponibilného príjmu domácností v prvom kvantile (top 20 %) a v poslednom kvantile (spodných 20 %). Ekvivalizujúci príjem berie do úvahy zloženie domácnosti.</t>
  </si>
  <si>
    <t>Podiel obyvateľstva ohrozeného chudobou, pod úrovňou 60 % mediánového ekvivalizovaného príjmu po sociálnych transferoch</t>
  </si>
  <si>
    <t>Podiel obyvateľstva ohrozeného chudobou (pod 60 % mediánového ekvivalizovaného príjmu po transferoch) alebo pociťujú materiálnu depriváciu alebo žijú v domácnosti s nízkou pracovnou intenzitou</t>
  </si>
  <si>
    <t>Podiel obyvateľstva vo veku 0-17 rokov ohrozeného chudobou (pod 60 % mediánového ekvivalizovaného príjmu po transferoch) alebo pociťujú materiálnu depriváciu alebo žijú v domácnosti s nízkou pracovnou intenzitou</t>
  </si>
  <si>
    <t>Podiel obyvateľstva vo veku 65 a viac rokov ohrozeného chudobou (pod 60 % mediánového ekvivalizovaného príjmu po transferoch) alebo pociťujú materiálnu depriváciu alebo žijú v domácnosti s nízkou pracovnou intenzitou</t>
  </si>
  <si>
    <t>Persons are considered to be at risk of poverty after social transfers, if they have an equivalised disposable income below the risk-of-poverty threshold, which is set at 60 % of the national median equivalised disposable income.</t>
  </si>
  <si>
    <t>Severely materially deprived persons have living conditions severely constrained by a lack of resources, they experience at least 4 out of 9 following deprivations items: cannot afford i) to pay rent or utility bills, ii) keep home adequately warm, iii) face unexpected expenses, iv) eat meat, fish or a protein equivalent every second day, v) a week holiday away from home, vi) a car, vii) a washing machine, viii) a colour TV, or ix) a telephone.</t>
  </si>
  <si>
    <t>People living in households with very low work intensity are those aged 0-59 living in households where the adults (aged 18-59) work 20% or less of their total work potential during the past year.</t>
  </si>
  <si>
    <t>2014 or around</t>
  </si>
  <si>
    <t>Eurostat, ilc_li02</t>
  </si>
  <si>
    <t>Eurostat, [ilc_peps01]</t>
  </si>
  <si>
    <t>Príjem a bohatstvo- hlavné indikátory</t>
  </si>
  <si>
    <t>Čistý príjem domácností, na osobu v tis. US dolároch, PKS</t>
  </si>
  <si>
    <t>Čisté bohatstvo domácností (medián), tis. US dolároch, PKS</t>
  </si>
  <si>
    <t>13/19</t>
  </si>
  <si>
    <t>Príjmová nerovnosť, podiel príjmu v prvom a poslednom kvantile príjmovej distribúcie</t>
  </si>
  <si>
    <t>1/22</t>
  </si>
  <si>
    <t>Príjem a bohatstvo - nerovnosti</t>
  </si>
  <si>
    <t>Miera chudoby, podiel ľudí pod 60 % mediánového príjmu po daniach a transferoch, %</t>
  </si>
  <si>
    <t>3/22</t>
  </si>
  <si>
    <t>Miera chudoby a sociálneho vylúčenia, %</t>
  </si>
  <si>
    <t>Miera chudoby a sociálneho vylúčenia detí do veku 18 rokov, %</t>
  </si>
  <si>
    <t>Miera chudoby a sociálneho vylúčenia starších vo veku 65 rokov a viac, %</t>
  </si>
  <si>
    <t>Koncentrácie PM2.5</t>
  </si>
  <si>
    <t xml:space="preserve">Emisie skleníkových plynov </t>
  </si>
  <si>
    <t>Uhlíková stopa</t>
  </si>
  <si>
    <t>Obnoviteľné zdroje energie</t>
  </si>
  <si>
    <t>Odpady</t>
  </si>
  <si>
    <t>Odpady domácnosti</t>
  </si>
  <si>
    <t>Miera recyklácie komunálneho odpadu</t>
  </si>
  <si>
    <t>Miera skládkovania</t>
  </si>
  <si>
    <t>Pripojenie k čističkám odpadových vôd</t>
  </si>
  <si>
    <t>Podiel populácie vystavenej znečisteniu ovzdušiu (viac ako 10g/m3 PM2.5 častíc)</t>
  </si>
  <si>
    <t>Priemerné vystavenie PM2.5 časticiam, 3-ročný kĺzavý priemer, population weighted</t>
  </si>
  <si>
    <t>Emisie skleníkových plynov k HDP</t>
  </si>
  <si>
    <t>Emisie skleníkových plynov na obyvateľa</t>
  </si>
  <si>
    <t>Emisie CO2 v konečnej domácej spotrebe na obyvateľa</t>
  </si>
  <si>
    <t>Podiel obnoviteľných zdrojov vo výrobe energie</t>
  </si>
  <si>
    <t>Podiel vyprodukovaných odpadov na obyvateľa (výroba plus domácnosti)</t>
  </si>
  <si>
    <t>Podiel vyprodukovaných odpadov na obyvateľa (len domácnosti)</t>
  </si>
  <si>
    <t>Podiel recyklovaného množstva komunálneho odpadu k celkovému vzniknutému množstvu komunálneho odpadu</t>
  </si>
  <si>
    <t>Podiel populácie pripojenej k čističkám odpadových vôd</t>
  </si>
  <si>
    <t>mikrogramy na meter kubický</t>
  </si>
  <si>
    <t>kg na 1000 USD</t>
  </si>
  <si>
    <t>kg na obyvateľa</t>
  </si>
  <si>
    <t>tis. kg na obyv.</t>
  </si>
  <si>
    <t>kg na obyv.</t>
  </si>
  <si>
    <t>2019, IE 2018</t>
  </si>
  <si>
    <t>2018, EE, CZ 2016</t>
  </si>
  <si>
    <t>2018 or latest available</t>
  </si>
  <si>
    <t>Eurostat, [nrg_ind_ren]</t>
  </si>
  <si>
    <t>Eurostat, env_wasgen</t>
  </si>
  <si>
    <t>Eurostat,  [T2020_RT120]</t>
  </si>
  <si>
    <t>Eurostat, t2020_rt110</t>
  </si>
  <si>
    <t>Eurostat, [env_ww_con]</t>
  </si>
  <si>
    <t>Životné prostredie - hlavné indikátory</t>
  </si>
  <si>
    <t>Prístup k zeleni, podiel mestskej populácie s prístupom k zeleni, %</t>
  </si>
  <si>
    <t>Kvalita ovzdušia, podiel populácie vystavenej znečistenému ovzdušiu, %</t>
  </si>
  <si>
    <t>Vybrané vplyvy hospodárstva</t>
  </si>
  <si>
    <t>Koncentrácie PM2.5, mg na meter kubický</t>
  </si>
  <si>
    <t>21/2</t>
  </si>
  <si>
    <t>Emisia skleníkových plynov na HDP, kg na tis. US dolárov</t>
  </si>
  <si>
    <t>Emisia skleníkových plynov na obyvateľa, tony</t>
  </si>
  <si>
    <t>Uhlíková stopa vrátane dovozu, tony na obyv.</t>
  </si>
  <si>
    <t>Podiel energie z obnoviteľných zdrojov na hrubej konečnej spotrebe energie, %</t>
  </si>
  <si>
    <t>Odpady ako jedna z výziev</t>
  </si>
  <si>
    <t>Produkcia odpadov, tis. kg na obyv.</t>
  </si>
  <si>
    <t>Miera recyklácie komunálneho odpadu, %</t>
  </si>
  <si>
    <t>Miera skládkovania, %</t>
  </si>
  <si>
    <t>Pripojenie obyvateľstva k čistiarňam odpadovej vody, %</t>
  </si>
  <si>
    <t>20/21</t>
  </si>
  <si>
    <t>Podiel odpadu ukladaného na skládky s výnimkou veľkého minerálneho odpoadu k celkovému vzniknutému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</si>
</sst>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\ _€_-;\-* #,##0\ _€_-;_-* &quot;-&quot;??\ _€_-;_-@_-"/>
  </numFmts>
  <fonts count="30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rgb="FF000000"/>
      <name val="Neue Haas Grotesk Text Pro"/>
      <family val="2"/>
    </font>
    <font>
      <sz val="10"/>
      <color theme="1"/>
      <name val="Neue Haas Grotesk Text Pro"/>
      <family val="2"/>
    </font>
    <font>
      <sz val="8"/>
      <color rgb="FF000000"/>
      <name val="Neue Haas Grotesk Text Pro"/>
      <family val="2"/>
    </font>
    <font>
      <sz val="8"/>
      <name val="Arial Narrow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 Narrow"/>
      <family val="2"/>
    </font>
    <font>
      <sz val="8"/>
      <color rgb="FF495D8E"/>
      <name val="Arial Narrow"/>
      <family val="2"/>
    </font>
    <font>
      <sz val="8"/>
      <color theme="1"/>
      <name val="Calibri"/>
      <family val="2"/>
      <charset val="238"/>
      <scheme val="minor"/>
    </font>
    <font>
      <sz val="8"/>
      <color rgb="FFFF0000"/>
      <name val="Arial Narrow"/>
      <family val="2"/>
    </font>
    <font>
      <sz val="9"/>
      <color theme="1"/>
      <name val="Calibri"/>
      <family val="2"/>
      <charset val="238"/>
      <scheme val="minor"/>
    </font>
    <font>
      <sz val="8"/>
      <color rgb="FF2973BD"/>
      <name val="Arial Narrow"/>
      <family val="2"/>
    </font>
    <font>
      <b/>
      <sz val="8"/>
      <color rgb="FF2C9ADC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1F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43" fontId="1" fillId="0" borderId="0" applyFont="0" applyFill="0" applyBorder="0" applyAlignment="0" applyProtection="0"/>
    <xf numFmtId="0" fontId="4" fillId="0" borderId="0"/>
  </cellStyleXfs>
  <cellXfs count="218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9" fillId="0" borderId="0" xfId="0" applyFont="1" applyFill="1"/>
    <xf numFmtId="165" fontId="9" fillId="0" borderId="6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3" fillId="0" borderId="18" xfId="0" applyFont="1" applyBorder="1" applyAlignment="1">
      <alignment vertical="center"/>
    </xf>
    <xf numFmtId="165" fontId="13" fillId="0" borderId="12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5" fontId="11" fillId="2" borderId="19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65" fontId="13" fillId="0" borderId="6" xfId="0" applyNumberFormat="1" applyFont="1" applyBorder="1" applyAlignment="1">
      <alignment horizontal="center" vertical="center"/>
    </xf>
    <xf numFmtId="1" fontId="10" fillId="0" borderId="1" xfId="0" applyNumberFormat="1" applyFont="1" applyFill="1" applyBorder="1" applyAlignment="1"/>
    <xf numFmtId="0" fontId="16" fillId="3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9" fillId="0" borderId="1" xfId="1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65" fontId="9" fillId="0" borderId="1" xfId="10" applyNumberFormat="1" applyFont="1" applyFill="1" applyBorder="1" applyAlignment="1">
      <alignment horizontal="center" vertical="center"/>
    </xf>
    <xf numFmtId="1" fontId="9" fillId="0" borderId="1" xfId="10" applyNumberFormat="1" applyFont="1" applyFill="1" applyBorder="1" applyAlignment="1">
      <alignment horizontal="center" vertical="center"/>
    </xf>
    <xf numFmtId="165" fontId="9" fillId="0" borderId="0" xfId="10" applyNumberFormat="1" applyFont="1" applyFill="1" applyBorder="1" applyAlignment="1"/>
    <xf numFmtId="0" fontId="16" fillId="2" borderId="7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165" fontId="10" fillId="0" borderId="23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165" fontId="10" fillId="0" borderId="24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9" fillId="0" borderId="10" xfId="10" applyNumberFormat="1" applyFont="1" applyFill="1" applyBorder="1" applyAlignment="1"/>
    <xf numFmtId="0" fontId="10" fillId="0" borderId="25" xfId="0" applyFont="1" applyBorder="1" applyAlignment="1">
      <alignment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/>
    <xf numFmtId="0" fontId="9" fillId="0" borderId="0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165" fontId="16" fillId="2" borderId="7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wrapText="1"/>
    </xf>
    <xf numFmtId="2" fontId="9" fillId="0" borderId="0" xfId="0" applyNumberFormat="1" applyFont="1" applyFill="1" applyBorder="1" applyAlignment="1">
      <alignment horizontal="right"/>
    </xf>
    <xf numFmtId="0" fontId="10" fillId="0" borderId="12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2" fontId="9" fillId="0" borderId="0" xfId="0" applyNumberFormat="1" applyFont="1" applyFill="1" applyBorder="1"/>
    <xf numFmtId="0" fontId="17" fillId="0" borderId="0" xfId="0" applyFont="1"/>
    <xf numFmtId="165" fontId="10" fillId="0" borderId="25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/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165" fontId="16" fillId="2" borderId="27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0" fontId="9" fillId="0" borderId="6" xfId="0" applyFont="1" applyBorder="1"/>
    <xf numFmtId="165" fontId="10" fillId="0" borderId="28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165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/>
    <xf numFmtId="1" fontId="9" fillId="0" borderId="0" xfId="0" applyNumberFormat="1" applyFont="1" applyBorder="1"/>
    <xf numFmtId="2" fontId="9" fillId="0" borderId="0" xfId="0" applyNumberFormat="1" applyFont="1" applyBorder="1"/>
    <xf numFmtId="0" fontId="9" fillId="0" borderId="0" xfId="0" applyFont="1" applyFill="1" applyBorder="1"/>
    <xf numFmtId="1" fontId="9" fillId="0" borderId="0" xfId="0" applyNumberFormat="1" applyFont="1" applyFill="1" applyBorder="1"/>
    <xf numFmtId="0" fontId="10" fillId="0" borderId="0" xfId="0" applyFont="1" applyFill="1" applyBorder="1"/>
    <xf numFmtId="0" fontId="16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vertical="center" wrapText="1"/>
    </xf>
    <xf numFmtId="0" fontId="19" fillId="0" borderId="0" xfId="0" applyFont="1"/>
    <xf numFmtId="166" fontId="10" fillId="0" borderId="0" xfId="9" applyNumberFormat="1" applyFont="1" applyFill="1" applyBorder="1"/>
    <xf numFmtId="0" fontId="16" fillId="2" borderId="10" xfId="0" applyFont="1" applyFill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left" vertical="center" wrapText="1"/>
    </xf>
    <xf numFmtId="165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10" fillId="0" borderId="31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right"/>
    </xf>
    <xf numFmtId="0" fontId="10" fillId="0" borderId="0" xfId="0" applyFont="1" applyBorder="1"/>
    <xf numFmtId="0" fontId="9" fillId="0" borderId="6" xfId="0" applyFont="1" applyBorder="1" applyAlignment="1">
      <alignment horizontal="left" vertical="center" wrapText="1"/>
    </xf>
    <xf numFmtId="165" fontId="10" fillId="0" borderId="32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1" fontId="10" fillId="0" borderId="0" xfId="0" applyNumberFormat="1" applyFont="1" applyFill="1" applyBorder="1"/>
    <xf numFmtId="2" fontId="1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2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22" xfId="0" applyFont="1" applyBorder="1" applyAlignment="1">
      <alignment horizontal="left"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right"/>
    </xf>
    <xf numFmtId="0" fontId="21" fillId="0" borderId="0" xfId="0" applyFont="1"/>
    <xf numFmtId="0" fontId="17" fillId="0" borderId="0" xfId="0" applyFont="1" applyFill="1"/>
    <xf numFmtId="0" fontId="16" fillId="3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0" fontId="10" fillId="0" borderId="23" xfId="0" applyFont="1" applyBorder="1"/>
    <xf numFmtId="0" fontId="10" fillId="0" borderId="22" xfId="0" applyFont="1" applyBorder="1"/>
    <xf numFmtId="165" fontId="10" fillId="0" borderId="30" xfId="0" applyNumberFormat="1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25" xfId="0" applyFont="1" applyFill="1" applyBorder="1" applyAlignment="1">
      <alignment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165" fontId="9" fillId="5" borderId="6" xfId="0" applyNumberFormat="1" applyFont="1" applyFill="1" applyBorder="1" applyAlignment="1">
      <alignment horizontal="center" vertical="center" wrapText="1"/>
    </xf>
    <xf numFmtId="2" fontId="9" fillId="5" borderId="6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0" fillId="5" borderId="0" xfId="0" applyFill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/>
    <xf numFmtId="0" fontId="15" fillId="5" borderId="0" xfId="0" applyFont="1" applyFill="1"/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3" fillId="0" borderId="0" xfId="0" applyFont="1"/>
    <xf numFmtId="0" fontId="14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/>
    </xf>
    <xf numFmtId="2" fontId="25" fillId="0" borderId="11" xfId="0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2" fontId="14" fillId="0" borderId="1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3" fillId="0" borderId="10" xfId="0" applyFont="1" applyBorder="1"/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2" fontId="28" fillId="0" borderId="0" xfId="0" applyNumberFormat="1" applyFont="1" applyBorder="1"/>
    <xf numFmtId="2" fontId="26" fillId="0" borderId="0" xfId="0" applyNumberFormat="1" applyFont="1" applyFill="1" applyBorder="1" applyAlignment="1">
      <alignment horizontal="center"/>
    </xf>
    <xf numFmtId="0" fontId="23" fillId="0" borderId="0" xfId="0" applyFont="1" applyBorder="1"/>
    <xf numFmtId="2" fontId="29" fillId="0" borderId="0" xfId="0" applyNumberFormat="1" applyFont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vertical="center" wrapText="1"/>
    </xf>
    <xf numFmtId="1" fontId="23" fillId="0" borderId="0" xfId="0" applyNumberFormat="1" applyFont="1"/>
    <xf numFmtId="165" fontId="23" fillId="0" borderId="0" xfId="0" applyNumberFormat="1" applyFont="1"/>
    <xf numFmtId="2" fontId="9" fillId="0" borderId="18" xfId="0" applyNumberFormat="1" applyFont="1" applyFill="1" applyBorder="1" applyAlignment="1">
      <alignment horizontal="right"/>
    </xf>
    <xf numFmtId="0" fontId="10" fillId="0" borderId="11" xfId="0" applyFont="1" applyBorder="1"/>
    <xf numFmtId="165" fontId="9" fillId="0" borderId="18" xfId="0" applyNumberFormat="1" applyFont="1" applyFill="1" applyBorder="1" applyAlignment="1">
      <alignment horizontal="center" vertical="center"/>
    </xf>
    <xf numFmtId="165" fontId="9" fillId="0" borderId="12" xfId="0" applyNumberFormat="1" applyFont="1" applyFill="1" applyBorder="1" applyAlignment="1">
      <alignment horizontal="center" vertical="center"/>
    </xf>
    <xf numFmtId="165" fontId="9" fillId="0" borderId="18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center" vertical="center" wrapText="1"/>
    </xf>
    <xf numFmtId="2" fontId="24" fillId="0" borderId="10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11">
    <cellStyle name="Comma 2 2" xfId="5"/>
    <cellStyle name="Čiarka" xfId="9" builtinId="3"/>
    <cellStyle name="Normal 10" xfId="2"/>
    <cellStyle name="Normal 14 2 2" xfId="10"/>
    <cellStyle name="Normal 2" xfId="1"/>
    <cellStyle name="Normal 2 2" xfId="3"/>
    <cellStyle name="Normal 2 3" xfId="6"/>
    <cellStyle name="Normal 2 3 2" xfId="4"/>
    <cellStyle name="Normal 3" xfId="7"/>
    <cellStyle name="Normal 4" xfId="8"/>
    <cellStyle name="Normálna" xfId="0" builtinId="0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639763779527563E-2"/>
          <c:y val="2.0972222222222225E-2"/>
          <c:w val="0.93616132135261021"/>
          <c:h val="0.738919805410778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cat>
            <c:strRef>
              <c:f>Graf!$A$28:$A$38</c:f>
              <c:strCache>
                <c:ptCount val="11"/>
                <c:pt idx="0">
                  <c:v>Bývanie</c:v>
                </c:pt>
                <c:pt idx="1">
                  <c:v>Zdravie</c:v>
                </c:pt>
                <c:pt idx="2">
                  <c:v>Vedomosti a zručnosti</c:v>
                </c:pt>
                <c:pt idx="3">
                  <c:v>Občianska angažovanosť</c:v>
                </c:pt>
                <c:pt idx="4">
                  <c:v>Voľný čas</c:v>
                </c:pt>
                <c:pt idx="5">
                  <c:v>Trh práce</c:v>
                </c:pt>
                <c:pt idx="6">
                  <c:v>Kvalita životného prostredia</c:v>
                </c:pt>
                <c:pt idx="7">
                  <c:v>Bezpečnosť</c:v>
                </c:pt>
                <c:pt idx="8">
                  <c:v>Príjem a bohatstvo</c:v>
                </c:pt>
                <c:pt idx="9">
                  <c:v>Subjektívna spokojnosť</c:v>
                </c:pt>
                <c:pt idx="10">
                  <c:v>Medziľudské vzťahy</c:v>
                </c:pt>
              </c:strCache>
            </c:strRef>
          </c:cat>
          <c:val>
            <c:numRef>
              <c:f>Graf!$B$28:$B$38</c:f>
              <c:numCache>
                <c:formatCode>0.00</c:formatCode>
                <c:ptCount val="11"/>
                <c:pt idx="0">
                  <c:v>-2.2084724991236095</c:v>
                </c:pt>
                <c:pt idx="1">
                  <c:v>-1.6484979133381266</c:v>
                </c:pt>
                <c:pt idx="2">
                  <c:v>-1.4520916993445265</c:v>
                </c:pt>
                <c:pt idx="3">
                  <c:v>-0.8053710391207789</c:v>
                </c:pt>
                <c:pt idx="4">
                  <c:v>-0.58538539407973333</c:v>
                </c:pt>
                <c:pt idx="5">
                  <c:v>-0.40761932905790471</c:v>
                </c:pt>
                <c:pt idx="6">
                  <c:v>-0.30405696047412267</c:v>
                </c:pt>
                <c:pt idx="7">
                  <c:v>-0.15379433937954612</c:v>
                </c:pt>
                <c:pt idx="8">
                  <c:v>-0.12150538054809583</c:v>
                </c:pt>
                <c:pt idx="9">
                  <c:v>-9.6004368952767163E-2</c:v>
                </c:pt>
                <c:pt idx="10">
                  <c:v>0.64832405904832258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6-4A20-ADE3-E15B4D981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30032"/>
        <c:axId val="102926376"/>
      </c:barChart>
      <c:lineChart>
        <c:grouping val="standard"/>
        <c:varyColors val="0"/>
        <c:ser>
          <c:idx val="2"/>
          <c:order val="1"/>
          <c:spPr>
            <a:ln>
              <a:noFill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2306-4CBE-93F1-168E3BD46BD0}"/>
              </c:ext>
            </c:extLst>
          </c:dPt>
          <c:cat>
            <c:strRef>
              <c:f>Graf!$A$28:$A$38</c:f>
              <c:strCache>
                <c:ptCount val="11"/>
                <c:pt idx="0">
                  <c:v>Bývanie</c:v>
                </c:pt>
                <c:pt idx="1">
                  <c:v>Zdravie</c:v>
                </c:pt>
                <c:pt idx="2">
                  <c:v>Vedomosti a zručnosti</c:v>
                </c:pt>
                <c:pt idx="3">
                  <c:v>Občianska angažovanosť</c:v>
                </c:pt>
                <c:pt idx="4">
                  <c:v>Voľný čas</c:v>
                </c:pt>
                <c:pt idx="5">
                  <c:v>Trh práce</c:v>
                </c:pt>
                <c:pt idx="6">
                  <c:v>Kvalita životného prostredia</c:v>
                </c:pt>
                <c:pt idx="7">
                  <c:v>Bezpečnosť</c:v>
                </c:pt>
                <c:pt idx="8">
                  <c:v>Príjem a bohatstvo</c:v>
                </c:pt>
                <c:pt idx="9">
                  <c:v>Subjektívna spokojnosť</c:v>
                </c:pt>
                <c:pt idx="10">
                  <c:v>Medziľudské vzťahy</c:v>
                </c:pt>
              </c:strCache>
            </c:strRef>
          </c:cat>
          <c:val>
            <c:numRef>
              <c:f>Graf!$C$28:$C$38</c:f>
              <c:numCache>
                <c:formatCode>0.00</c:formatCode>
                <c:ptCount val="11"/>
                <c:pt idx="0">
                  <c:v>-2.8457983360426842</c:v>
                </c:pt>
                <c:pt idx="1">
                  <c:v>-1.2140386922825543</c:v>
                </c:pt>
                <c:pt idx="2">
                  <c:v>-1.556993148051824</c:v>
                </c:pt>
                <c:pt idx="3">
                  <c:v>-0.57444415055339415</c:v>
                </c:pt>
                <c:pt idx="4">
                  <c:v>-0.58538539407973333</c:v>
                </c:pt>
                <c:pt idx="5">
                  <c:v>-0.19827031908716122</c:v>
                </c:pt>
                <c:pt idx="6">
                  <c:v>0.3066957459635471</c:v>
                </c:pt>
                <c:pt idx="7">
                  <c:v>0.12637748883275665</c:v>
                </c:pt>
                <c:pt idx="8">
                  <c:v>-1.2409477072999522</c:v>
                </c:pt>
                <c:pt idx="9">
                  <c:v>-0.41545031283689443</c:v>
                </c:pt>
                <c:pt idx="10">
                  <c:v>0.31332668474188907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6-4A20-ADE3-E15B4D981426}"/>
            </c:ext>
          </c:extLst>
        </c:ser>
        <c:ser>
          <c:idx val="1"/>
          <c:order val="2"/>
          <c:spPr>
            <a:ln>
              <a:noFill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Graf!$A$28:$A$38</c:f>
              <c:strCache>
                <c:ptCount val="11"/>
                <c:pt idx="0">
                  <c:v>Bývanie</c:v>
                </c:pt>
                <c:pt idx="1">
                  <c:v>Zdravie</c:v>
                </c:pt>
                <c:pt idx="2">
                  <c:v>Vedomosti a zručnosti</c:v>
                </c:pt>
                <c:pt idx="3">
                  <c:v>Občianska angažovanosť</c:v>
                </c:pt>
                <c:pt idx="4">
                  <c:v>Voľný čas</c:v>
                </c:pt>
                <c:pt idx="5">
                  <c:v>Trh práce</c:v>
                </c:pt>
                <c:pt idx="6">
                  <c:v>Kvalita životného prostredia</c:v>
                </c:pt>
                <c:pt idx="7">
                  <c:v>Bezpečnosť</c:v>
                </c:pt>
                <c:pt idx="8">
                  <c:v>Príjem a bohatstvo</c:v>
                </c:pt>
                <c:pt idx="9">
                  <c:v>Subjektívna spokojnosť</c:v>
                </c:pt>
                <c:pt idx="10">
                  <c:v>Medziľudské vzťahy</c:v>
                </c:pt>
              </c:strCache>
            </c:strRef>
          </c:cat>
          <c:val>
            <c:numRef>
              <c:f>Graf!$D$28:$D$38</c:f>
              <c:numCache>
                <c:formatCode>General</c:formatCode>
                <c:ptCount val="11"/>
                <c:pt idx="8" formatCode="0.00">
                  <c:v>-0.40726469258146192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66-4A20-ADE3-E15B4D981426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00206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2306-4CBE-93F1-168E3BD46BD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F-2306-4CBE-93F1-168E3BD46BD0}"/>
              </c:ext>
            </c:extLst>
          </c:dPt>
          <c:cat>
            <c:strRef>
              <c:f>Graf!$A$28:$A$38</c:f>
              <c:strCache>
                <c:ptCount val="11"/>
                <c:pt idx="0">
                  <c:v>Bývanie</c:v>
                </c:pt>
                <c:pt idx="1">
                  <c:v>Zdravie</c:v>
                </c:pt>
                <c:pt idx="2">
                  <c:v>Vedomosti a zručnosti</c:v>
                </c:pt>
                <c:pt idx="3">
                  <c:v>Občianska angažovanosť</c:v>
                </c:pt>
                <c:pt idx="4">
                  <c:v>Voľný čas</c:v>
                </c:pt>
                <c:pt idx="5">
                  <c:v>Trh práce</c:v>
                </c:pt>
                <c:pt idx="6">
                  <c:v>Kvalita životného prostredia</c:v>
                </c:pt>
                <c:pt idx="7">
                  <c:v>Bezpečnosť</c:v>
                </c:pt>
                <c:pt idx="8">
                  <c:v>Príjem a bohatstvo</c:v>
                </c:pt>
                <c:pt idx="9">
                  <c:v>Subjektívna spokojnosť</c:v>
                </c:pt>
                <c:pt idx="10">
                  <c:v>Medziľudské vzťahy</c:v>
                </c:pt>
              </c:strCache>
            </c:strRef>
          </c:cat>
          <c:val>
            <c:numRef>
              <c:f>Graf!$E$28:$E$38</c:f>
              <c:numCache>
                <c:formatCode>0.00</c:formatCode>
                <c:ptCount val="11"/>
                <c:pt idx="0">
                  <c:v>-1.5711466622045349</c:v>
                </c:pt>
                <c:pt idx="1">
                  <c:v>-2.0829571343936988</c:v>
                </c:pt>
                <c:pt idx="2">
                  <c:v>-1.3471902506372291</c:v>
                </c:pt>
                <c:pt idx="3">
                  <c:v>-1.0690693250860315</c:v>
                </c:pt>
                <c:pt idx="5">
                  <c:v>-0.65188954937787924</c:v>
                </c:pt>
                <c:pt idx="6">
                  <c:v>-0.91480966691179244</c:v>
                </c:pt>
                <c:pt idx="7">
                  <c:v>-0.43396616759184892</c:v>
                </c:pt>
                <c:pt idx="8">
                  <c:v>1.2836962582371267</c:v>
                </c:pt>
                <c:pt idx="9">
                  <c:v>0.2234415749313601</c:v>
                </c:pt>
                <c:pt idx="10">
                  <c:v>0.98332143335475597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66-4A20-ADE3-E15B4D981426}"/>
            </c:ext>
          </c:extLst>
        </c:ser>
        <c:ser>
          <c:idx val="4"/>
          <c:order val="4"/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002060"/>
                </a:solidFill>
              </a:ln>
            </c:spPr>
          </c:marker>
          <c:cat>
            <c:strRef>
              <c:f>Graf!$A$28:$A$38</c:f>
              <c:strCache>
                <c:ptCount val="11"/>
                <c:pt idx="0">
                  <c:v>Bývanie</c:v>
                </c:pt>
                <c:pt idx="1">
                  <c:v>Zdravie</c:v>
                </c:pt>
                <c:pt idx="2">
                  <c:v>Vedomosti a zručnosti</c:v>
                </c:pt>
                <c:pt idx="3">
                  <c:v>Občianska angažovanosť</c:v>
                </c:pt>
                <c:pt idx="4">
                  <c:v>Voľný čas</c:v>
                </c:pt>
                <c:pt idx="5">
                  <c:v>Trh práce</c:v>
                </c:pt>
                <c:pt idx="6">
                  <c:v>Kvalita životného prostredia</c:v>
                </c:pt>
                <c:pt idx="7">
                  <c:v>Bezpečnosť</c:v>
                </c:pt>
                <c:pt idx="8">
                  <c:v>Príjem a bohatstvo</c:v>
                </c:pt>
                <c:pt idx="9">
                  <c:v>Subjektívna spokojnosť</c:v>
                </c:pt>
                <c:pt idx="10">
                  <c:v>Medziľudské vzťahy</c:v>
                </c:pt>
              </c:strCache>
            </c:strRef>
          </c:cat>
          <c:val>
            <c:numRef>
              <c:f>Graf!$F$28:$F$38</c:f>
              <c:numCache>
                <c:formatCode>General</c:formatCode>
                <c:ptCount val="11"/>
                <c:pt idx="5" formatCode="0.00">
                  <c:v>-0.37269811870867386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306-4CBE-93F1-168E3BD4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30032"/>
        <c:axId val="102926376"/>
      </c:lineChart>
      <c:catAx>
        <c:axId val="18683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1800000" vert="horz" anchor="t" anchorCtr="0"/>
          <a:lstStyle/>
          <a:p>
            <a:pPr>
              <a:defRPr/>
            </a:pPr>
            <a:endParaRPr lang="en-US"/>
          </a:p>
        </c:txPr>
        <c:crossAx val="102926376"/>
        <c:crosses val="autoZero"/>
        <c:auto val="1"/>
        <c:lblAlgn val="ctr"/>
        <c:lblOffset val="100"/>
        <c:noMultiLvlLbl val="0"/>
      </c:catAx>
      <c:valAx>
        <c:axId val="1029263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crossAx val="186830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 rot="0" vert="horz" anchor="t" anchorCtr="0"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639763779527563E-2"/>
          <c:y val="2.0972222222222225E-2"/>
          <c:w val="0.93616132135261021"/>
          <c:h val="0.738919805410778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9ADC"/>
            </a:solidFill>
          </c:spPr>
          <c:invertIfNegative val="0"/>
          <c:cat>
            <c:strRef>
              <c:f>Graf!$A$40:$A$50</c:f>
              <c:strCache>
                <c:ptCount val="11"/>
                <c:pt idx="0">
                  <c:v>Housing</c:v>
                </c:pt>
                <c:pt idx="1">
                  <c:v>Health</c:v>
                </c:pt>
                <c:pt idx="2">
                  <c:v>Knowledge and skills</c:v>
                </c:pt>
                <c:pt idx="3">
                  <c:v>Civic engagement</c:v>
                </c:pt>
                <c:pt idx="4">
                  <c:v>Work-life balance</c:v>
                </c:pt>
                <c:pt idx="5">
                  <c:v>Work and job quality</c:v>
                </c:pt>
                <c:pt idx="6">
                  <c:v>Environment</c:v>
                </c:pt>
                <c:pt idx="7">
                  <c:v>Safety</c:v>
                </c:pt>
                <c:pt idx="8">
                  <c:v>Income and wealth</c:v>
                </c:pt>
                <c:pt idx="9">
                  <c:v>Subjective wellbeing</c:v>
                </c:pt>
                <c:pt idx="10">
                  <c:v>Social connections</c:v>
                </c:pt>
              </c:strCache>
            </c:strRef>
          </c:cat>
          <c:val>
            <c:numRef>
              <c:f>Graf!$B$28:$B$38</c:f>
              <c:numCache>
                <c:formatCode>0.00</c:formatCode>
                <c:ptCount val="11"/>
                <c:pt idx="0">
                  <c:v>-2.2084724991236095</c:v>
                </c:pt>
                <c:pt idx="1">
                  <c:v>-1.6484979133381266</c:v>
                </c:pt>
                <c:pt idx="2">
                  <c:v>-1.4520916993445265</c:v>
                </c:pt>
                <c:pt idx="3">
                  <c:v>-0.8053710391207789</c:v>
                </c:pt>
                <c:pt idx="4">
                  <c:v>-0.58538539407973333</c:v>
                </c:pt>
                <c:pt idx="5">
                  <c:v>-0.40761932905790471</c:v>
                </c:pt>
                <c:pt idx="6">
                  <c:v>-0.30405696047412267</c:v>
                </c:pt>
                <c:pt idx="7">
                  <c:v>-0.15379433937954612</c:v>
                </c:pt>
                <c:pt idx="8">
                  <c:v>-0.12150538054809583</c:v>
                </c:pt>
                <c:pt idx="9">
                  <c:v>-9.6004368952767163E-2</c:v>
                </c:pt>
                <c:pt idx="10">
                  <c:v>0.64832405904832258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7-41BC-841F-BE80BD2B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30032"/>
        <c:axId val="102926376"/>
      </c:barChart>
      <c:lineChart>
        <c:grouping val="standard"/>
        <c:varyColors val="0"/>
        <c:ser>
          <c:idx val="2"/>
          <c:order val="1"/>
          <c:spPr>
            <a:ln>
              <a:noFill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B7-41BC-841F-BE80BD2BCE8B}"/>
              </c:ext>
            </c:extLst>
          </c:dPt>
          <c:cat>
            <c:strRef>
              <c:f>Graf!$A$28:$A$38</c:f>
              <c:strCache>
                <c:ptCount val="11"/>
                <c:pt idx="0">
                  <c:v>Bývanie</c:v>
                </c:pt>
                <c:pt idx="1">
                  <c:v>Zdravie</c:v>
                </c:pt>
                <c:pt idx="2">
                  <c:v>Vedomosti a zručnosti</c:v>
                </c:pt>
                <c:pt idx="3">
                  <c:v>Občianska angažovanosť</c:v>
                </c:pt>
                <c:pt idx="4">
                  <c:v>Voľný čas</c:v>
                </c:pt>
                <c:pt idx="5">
                  <c:v>Trh práce</c:v>
                </c:pt>
                <c:pt idx="6">
                  <c:v>Kvalita životného prostredia</c:v>
                </c:pt>
                <c:pt idx="7">
                  <c:v>Bezpečnosť</c:v>
                </c:pt>
                <c:pt idx="8">
                  <c:v>Príjem a bohatstvo</c:v>
                </c:pt>
                <c:pt idx="9">
                  <c:v>Subjektívna spokojnosť</c:v>
                </c:pt>
                <c:pt idx="10">
                  <c:v>Medziľudské vzťahy</c:v>
                </c:pt>
              </c:strCache>
            </c:strRef>
          </c:cat>
          <c:val>
            <c:numRef>
              <c:f>Graf!$C$28:$C$38</c:f>
              <c:numCache>
                <c:formatCode>0.00</c:formatCode>
                <c:ptCount val="11"/>
                <c:pt idx="0">
                  <c:v>-2.8457983360426842</c:v>
                </c:pt>
                <c:pt idx="1">
                  <c:v>-1.2140386922825543</c:v>
                </c:pt>
                <c:pt idx="2">
                  <c:v>-1.556993148051824</c:v>
                </c:pt>
                <c:pt idx="3">
                  <c:v>-0.57444415055339415</c:v>
                </c:pt>
                <c:pt idx="4">
                  <c:v>-0.58538539407973333</c:v>
                </c:pt>
                <c:pt idx="5">
                  <c:v>-0.19827031908716122</c:v>
                </c:pt>
                <c:pt idx="6">
                  <c:v>0.3066957459635471</c:v>
                </c:pt>
                <c:pt idx="7">
                  <c:v>0.12637748883275665</c:v>
                </c:pt>
                <c:pt idx="8">
                  <c:v>-1.2409477072999522</c:v>
                </c:pt>
                <c:pt idx="9">
                  <c:v>-0.41545031283689443</c:v>
                </c:pt>
                <c:pt idx="10">
                  <c:v>0.31332668474188907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B7-41BC-841F-BE80BD2BCE8B}"/>
            </c:ext>
          </c:extLst>
        </c:ser>
        <c:ser>
          <c:idx val="1"/>
          <c:order val="2"/>
          <c:spPr>
            <a:ln>
              <a:noFill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Graf!$A$28:$A$38</c:f>
              <c:strCache>
                <c:ptCount val="11"/>
                <c:pt idx="0">
                  <c:v>Bývanie</c:v>
                </c:pt>
                <c:pt idx="1">
                  <c:v>Zdravie</c:v>
                </c:pt>
                <c:pt idx="2">
                  <c:v>Vedomosti a zručnosti</c:v>
                </c:pt>
                <c:pt idx="3">
                  <c:v>Občianska angažovanosť</c:v>
                </c:pt>
                <c:pt idx="4">
                  <c:v>Voľný čas</c:v>
                </c:pt>
                <c:pt idx="5">
                  <c:v>Trh práce</c:v>
                </c:pt>
                <c:pt idx="6">
                  <c:v>Kvalita životného prostredia</c:v>
                </c:pt>
                <c:pt idx="7">
                  <c:v>Bezpečnosť</c:v>
                </c:pt>
                <c:pt idx="8">
                  <c:v>Príjem a bohatstvo</c:v>
                </c:pt>
                <c:pt idx="9">
                  <c:v>Subjektívna spokojnosť</c:v>
                </c:pt>
                <c:pt idx="10">
                  <c:v>Medziľudské vzťahy</c:v>
                </c:pt>
              </c:strCache>
            </c:strRef>
          </c:cat>
          <c:val>
            <c:numRef>
              <c:f>Graf!$D$28:$D$38</c:f>
              <c:numCache>
                <c:formatCode>General</c:formatCode>
                <c:ptCount val="11"/>
                <c:pt idx="8" formatCode="0.00">
                  <c:v>-0.40726469258146192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B7-41BC-841F-BE80BD2BCE8B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00206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2DB7-41BC-841F-BE80BD2BCE8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DB7-41BC-841F-BE80BD2BCE8B}"/>
              </c:ext>
            </c:extLst>
          </c:dPt>
          <c:cat>
            <c:strRef>
              <c:f>Graf!$A$28:$A$38</c:f>
              <c:strCache>
                <c:ptCount val="11"/>
                <c:pt idx="0">
                  <c:v>Bývanie</c:v>
                </c:pt>
                <c:pt idx="1">
                  <c:v>Zdravie</c:v>
                </c:pt>
                <c:pt idx="2">
                  <c:v>Vedomosti a zručnosti</c:v>
                </c:pt>
                <c:pt idx="3">
                  <c:v>Občianska angažovanosť</c:v>
                </c:pt>
                <c:pt idx="4">
                  <c:v>Voľný čas</c:v>
                </c:pt>
                <c:pt idx="5">
                  <c:v>Trh práce</c:v>
                </c:pt>
                <c:pt idx="6">
                  <c:v>Kvalita životného prostredia</c:v>
                </c:pt>
                <c:pt idx="7">
                  <c:v>Bezpečnosť</c:v>
                </c:pt>
                <c:pt idx="8">
                  <c:v>Príjem a bohatstvo</c:v>
                </c:pt>
                <c:pt idx="9">
                  <c:v>Subjektívna spokojnosť</c:v>
                </c:pt>
                <c:pt idx="10">
                  <c:v>Medziľudské vzťahy</c:v>
                </c:pt>
              </c:strCache>
            </c:strRef>
          </c:cat>
          <c:val>
            <c:numRef>
              <c:f>Graf!$E$28:$E$38</c:f>
              <c:numCache>
                <c:formatCode>0.00</c:formatCode>
                <c:ptCount val="11"/>
                <c:pt idx="0">
                  <c:v>-1.5711466622045349</c:v>
                </c:pt>
                <c:pt idx="1">
                  <c:v>-2.0829571343936988</c:v>
                </c:pt>
                <c:pt idx="2">
                  <c:v>-1.3471902506372291</c:v>
                </c:pt>
                <c:pt idx="3">
                  <c:v>-1.0690693250860315</c:v>
                </c:pt>
                <c:pt idx="5">
                  <c:v>-0.65188954937787924</c:v>
                </c:pt>
                <c:pt idx="6">
                  <c:v>-0.91480966691179244</c:v>
                </c:pt>
                <c:pt idx="7">
                  <c:v>-0.43396616759184892</c:v>
                </c:pt>
                <c:pt idx="8">
                  <c:v>1.2836962582371267</c:v>
                </c:pt>
                <c:pt idx="9">
                  <c:v>0.2234415749313601</c:v>
                </c:pt>
                <c:pt idx="10">
                  <c:v>0.98332143335475597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B7-41BC-841F-BE80BD2BCE8B}"/>
            </c:ext>
          </c:extLst>
        </c:ser>
        <c:ser>
          <c:idx val="4"/>
          <c:order val="4"/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002060"/>
                </a:solidFill>
              </a:ln>
            </c:spPr>
          </c:marker>
          <c:cat>
            <c:strRef>
              <c:f>Graf!$A$28:$A$38</c:f>
              <c:strCache>
                <c:ptCount val="11"/>
                <c:pt idx="0">
                  <c:v>Bývanie</c:v>
                </c:pt>
                <c:pt idx="1">
                  <c:v>Zdravie</c:v>
                </c:pt>
                <c:pt idx="2">
                  <c:v>Vedomosti a zručnosti</c:v>
                </c:pt>
                <c:pt idx="3">
                  <c:v>Občianska angažovanosť</c:v>
                </c:pt>
                <c:pt idx="4">
                  <c:v>Voľný čas</c:v>
                </c:pt>
                <c:pt idx="5">
                  <c:v>Trh práce</c:v>
                </c:pt>
                <c:pt idx="6">
                  <c:v>Kvalita životného prostredia</c:v>
                </c:pt>
                <c:pt idx="7">
                  <c:v>Bezpečnosť</c:v>
                </c:pt>
                <c:pt idx="8">
                  <c:v>Príjem a bohatstvo</c:v>
                </c:pt>
                <c:pt idx="9">
                  <c:v>Subjektívna spokojnosť</c:v>
                </c:pt>
                <c:pt idx="10">
                  <c:v>Medziľudské vzťahy</c:v>
                </c:pt>
              </c:strCache>
            </c:strRef>
          </c:cat>
          <c:val>
            <c:numRef>
              <c:f>Graf!$F$28:$F$38</c:f>
              <c:numCache>
                <c:formatCode>General</c:formatCode>
                <c:ptCount val="11"/>
                <c:pt idx="5" formatCode="0.00">
                  <c:v>-0.37269811870867386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B7-41BC-841F-BE80BD2B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30032"/>
        <c:axId val="102926376"/>
      </c:lineChart>
      <c:catAx>
        <c:axId val="18683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1800000" vert="horz" anchor="t" anchorCtr="0"/>
          <a:lstStyle/>
          <a:p>
            <a:pPr>
              <a:defRPr/>
            </a:pPr>
            <a:endParaRPr lang="en-US"/>
          </a:p>
        </c:txPr>
        <c:crossAx val="102926376"/>
        <c:crosses val="autoZero"/>
        <c:auto val="1"/>
        <c:lblAlgn val="ctr"/>
        <c:lblOffset val="100"/>
        <c:noMultiLvlLbl val="0"/>
      </c:catAx>
      <c:valAx>
        <c:axId val="1029263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crossAx val="186830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 rot="0" vert="horz" anchor="t" anchorCtr="0"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1984313</xdr:colOff>
      <xdr:row>39</xdr:row>
      <xdr:rowOff>24945</xdr:rowOff>
    </xdr:from>
    <xdr:to>
      <xdr:col>8</xdr:col>
      <xdr:colOff>425305</xdr:colOff>
      <xdr:row>57</xdr:row>
      <xdr:rowOff>118033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16596</xdr:rowOff>
    </xdr:from>
    <xdr:to>
      <xdr:col>3</xdr:col>
      <xdr:colOff>1281896</xdr:colOff>
      <xdr:row>58</xdr:row>
      <xdr:rowOff>9383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0.26889</cdr:x>
      <cdr:y>0.45535</cdr:y>
    </cdr:from>
    <cdr:to>
      <cdr:x>0.36586</cdr:x>
      <cdr:y>0.53615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C929BDF-A8B8-479C-891C-C03B7977B179}"/>
            </a:ext>
          </a:extLst>
        </cdr:cNvPr>
        <cdr:cNvSpPr txBox="1"/>
      </cdr:nvSpPr>
      <cdr:spPr>
        <a:xfrm xmlns:a="http://schemas.openxmlformats.org/drawingml/2006/main">
          <a:off x="1087254" y="1461247"/>
          <a:ext cx="392091" cy="259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PISA</a:t>
          </a:r>
        </a:p>
      </cdr:txBody>
    </cdr:sp>
  </cdr:relSizeAnchor>
  <cdr:relSizeAnchor xmlns:cdr="http://schemas.openxmlformats.org/drawingml/2006/chartDrawing">
    <cdr:from>
      <cdr:x>0.16573</cdr:x>
      <cdr:y>0.55379</cdr:y>
    </cdr:from>
    <cdr:to>
      <cdr:x>0.81573</cdr:x>
      <cdr:y>0.62281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7A16168-20E9-4CFB-9604-1D8FF1002B8D}"/>
            </a:ext>
          </a:extLst>
        </cdr:cNvPr>
        <cdr:cNvSpPr txBox="1"/>
      </cdr:nvSpPr>
      <cdr:spPr>
        <a:xfrm xmlns:a="http://schemas.openxmlformats.org/drawingml/2006/main">
          <a:off x="670117" y="1777150"/>
          <a:ext cx="2628225" cy="221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Rozdiel</a:t>
          </a:r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 v očakávanej dĺžke života medzi nízko a vysoko vzdelanými mužmi</a:t>
          </a:r>
        </a:p>
        <a:p xmlns:a="http://schemas.openxmlformats.org/drawingml/2006/main"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0.53176</cdr:x>
      <cdr:y>0.02051</cdr:y>
    </cdr:from>
    <cdr:to>
      <cdr:x>0.62873</cdr:x>
      <cdr:y>0.10132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B6FED07-E0D9-4061-9DE8-118F4AD641CE}"/>
            </a:ext>
          </a:extLst>
        </cdr:cNvPr>
        <cdr:cNvSpPr txBox="1"/>
      </cdr:nvSpPr>
      <cdr:spPr>
        <a:xfrm xmlns:a="http://schemas.openxmlformats.org/drawingml/2006/main">
          <a:off x="2150122" y="65815"/>
          <a:ext cx="392091" cy="259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Príjmová</a:t>
          </a:r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 nerovnosť</a:t>
          </a:r>
        </a:p>
        <a:p xmlns:a="http://schemas.openxmlformats.org/drawingml/2006/main"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0.10208</cdr:x>
      <cdr:y>0.65398</cdr:y>
    </cdr:from>
    <cdr:to>
      <cdr:x>0.38281</cdr:x>
      <cdr:y>0.71826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882E1CF-5A6F-4CB9-A1F9-B3620EBB1D22}"/>
            </a:ext>
          </a:extLst>
        </cdr:cNvPr>
        <cdr:cNvSpPr txBox="1"/>
      </cdr:nvSpPr>
      <cdr:spPr>
        <a:xfrm xmlns:a="http://schemas.openxmlformats.org/drawingml/2006/main">
          <a:off x="412751" y="2098676"/>
          <a:ext cx="1135124" cy="206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Nákladnosť bývania</a:t>
          </a:r>
        </a:p>
        <a:p xmlns:a="http://schemas.openxmlformats.org/drawingml/2006/main"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0.70513</cdr:x>
      <cdr:y>0.44621</cdr:y>
    </cdr:from>
    <cdr:to>
      <cdr:x>0.98587</cdr:x>
      <cdr:y>0.51049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9564F754-DAE3-4466-85AE-F2369F1384A5}"/>
            </a:ext>
          </a:extLst>
        </cdr:cNvPr>
        <cdr:cNvSpPr txBox="1"/>
      </cdr:nvSpPr>
      <cdr:spPr>
        <a:xfrm xmlns:a="http://schemas.openxmlformats.org/drawingml/2006/main">
          <a:off x="2851150" y="1431925"/>
          <a:ext cx="1135124" cy="206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Príjem domácností</a:t>
          </a:r>
        </a:p>
        <a:p xmlns:a="http://schemas.openxmlformats.org/drawingml/2006/main">
          <a:endParaRPr lang="sk-SK" sz="800">
            <a:latin typeface="Arial Narrow" panose="020B0606020202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0.26889</cdr:x>
      <cdr:y>0.45535</cdr:y>
    </cdr:from>
    <cdr:to>
      <cdr:x>0.36586</cdr:x>
      <cdr:y>0.53615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C929BDF-A8B8-479C-891C-C03B7977B179}"/>
            </a:ext>
          </a:extLst>
        </cdr:cNvPr>
        <cdr:cNvSpPr txBox="1"/>
      </cdr:nvSpPr>
      <cdr:spPr>
        <a:xfrm xmlns:a="http://schemas.openxmlformats.org/drawingml/2006/main">
          <a:off x="1087254" y="1461247"/>
          <a:ext cx="392091" cy="259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PISA</a:t>
          </a:r>
        </a:p>
      </cdr:txBody>
    </cdr:sp>
  </cdr:relSizeAnchor>
  <cdr:relSizeAnchor xmlns:cdr="http://schemas.openxmlformats.org/drawingml/2006/chartDrawing">
    <cdr:from>
      <cdr:x>0.16573</cdr:x>
      <cdr:y>0.55379</cdr:y>
    </cdr:from>
    <cdr:to>
      <cdr:x>0.62282</cdr:x>
      <cdr:y>0.62391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7A16168-20E9-4CFB-9604-1D8FF1002B8D}"/>
            </a:ext>
          </a:extLst>
        </cdr:cNvPr>
        <cdr:cNvSpPr txBox="1"/>
      </cdr:nvSpPr>
      <cdr:spPr>
        <a:xfrm xmlns:a="http://schemas.openxmlformats.org/drawingml/2006/main">
          <a:off x="838141" y="1735106"/>
          <a:ext cx="2311604" cy="219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Life expectancy between men with high and low education</a:t>
          </a:r>
        </a:p>
        <a:p xmlns:a="http://schemas.openxmlformats.org/drawingml/2006/main"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0.53176</cdr:x>
      <cdr:y>0.02051</cdr:y>
    </cdr:from>
    <cdr:to>
      <cdr:x>0.62873</cdr:x>
      <cdr:y>0.10132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B6FED07-E0D9-4061-9DE8-118F4AD641CE}"/>
            </a:ext>
          </a:extLst>
        </cdr:cNvPr>
        <cdr:cNvSpPr txBox="1"/>
      </cdr:nvSpPr>
      <cdr:spPr>
        <a:xfrm xmlns:a="http://schemas.openxmlformats.org/drawingml/2006/main">
          <a:off x="2150122" y="65815"/>
          <a:ext cx="392091" cy="259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Income inequality</a:t>
          </a:r>
          <a:endParaRPr lang="sk-SK" sz="800" baseline="0">
            <a:solidFill>
              <a:srgbClr val="FF0000"/>
            </a:solidFill>
            <a:latin typeface="Arial Narrow" panose="020B0606020202030204" pitchFamily="34" charset="0"/>
          </a:endParaRPr>
        </a:p>
        <a:p xmlns:a="http://schemas.openxmlformats.org/drawingml/2006/main"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0.10208</cdr:x>
      <cdr:y>0.65398</cdr:y>
    </cdr:from>
    <cdr:to>
      <cdr:x>0.38281</cdr:x>
      <cdr:y>0.71826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882E1CF-5A6F-4CB9-A1F9-B3620EBB1D22}"/>
            </a:ext>
          </a:extLst>
        </cdr:cNvPr>
        <cdr:cNvSpPr txBox="1"/>
      </cdr:nvSpPr>
      <cdr:spPr>
        <a:xfrm xmlns:a="http://schemas.openxmlformats.org/drawingml/2006/main">
          <a:off x="412751" y="2098676"/>
          <a:ext cx="1135124" cy="206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Housing affordability</a:t>
          </a:r>
        </a:p>
        <a:p xmlns:a="http://schemas.openxmlformats.org/drawingml/2006/main"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0.70513</cdr:x>
      <cdr:y>0.44621</cdr:y>
    </cdr:from>
    <cdr:to>
      <cdr:x>0.98587</cdr:x>
      <cdr:y>0.51049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9564F754-DAE3-4466-85AE-F2369F1384A5}"/>
            </a:ext>
          </a:extLst>
        </cdr:cNvPr>
        <cdr:cNvSpPr txBox="1"/>
      </cdr:nvSpPr>
      <cdr:spPr>
        <a:xfrm xmlns:a="http://schemas.openxmlformats.org/drawingml/2006/main">
          <a:off x="2851150" y="1431925"/>
          <a:ext cx="1135124" cy="206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Household income</a:t>
          </a:r>
        </a:p>
        <a:p xmlns:a="http://schemas.openxmlformats.org/drawingml/2006/main">
          <a:endParaRPr lang="sk-SK" sz="800">
            <a:latin typeface="Arial Narrow" panose="020B0606020202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"/>
  <sheetViews>
    <sheetView tabSelected="1" workbookViewId="0">
      <selection activeCell="A25" sqref="A25"/>
    </sheetView>
  </sheetViews>
  <sheetFormatPr defaultColWidth="8.85546875" defaultRowHeight="12.75"/>
  <cols>
    <col min="1" max="1" width="6" style="165" customWidth="1"/>
    <col min="2" max="2" width="9.140625" style="165" customWidth="1"/>
    <col min="3" max="3" width="9.85546875" style="165" customWidth="1"/>
    <col min="4" max="4" width="11.42578125" style="165" customWidth="1"/>
    <col min="5" max="5" width="13.5703125" style="165" customWidth="1"/>
    <col min="6" max="6" width="12.85546875" style="165" customWidth="1"/>
    <col min="7" max="7" width="11.42578125" style="165" customWidth="1"/>
    <col min="8" max="8" width="7.5703125" style="165" customWidth="1"/>
    <col min="9" max="10" width="11.42578125" style="165" customWidth="1"/>
    <col min="11" max="11" width="9.85546875" style="165" customWidth="1"/>
    <col min="12" max="12" width="13.5703125" style="165" customWidth="1"/>
    <col min="13" max="13" width="10" style="165" customWidth="1"/>
    <col min="14" max="14" width="10.140625" style="165" customWidth="1"/>
    <col min="15" max="15" width="9.5703125" style="165" customWidth="1"/>
    <col min="16" max="16" width="12.140625" style="165" customWidth="1"/>
    <col min="17" max="17" width="10.140625" style="165" customWidth="1"/>
    <col min="18" max="18" width="9.42578125" style="165" customWidth="1"/>
    <col min="19" max="19" width="8.5703125" style="165" customWidth="1"/>
    <col min="20" max="20" width="13.42578125" style="165" customWidth="1"/>
    <col min="21" max="21" width="11.42578125" style="165" customWidth="1"/>
    <col min="22" max="22" width="12.5703125" style="165" customWidth="1"/>
    <col min="23" max="23" width="11.42578125" style="165" customWidth="1"/>
    <col min="24" max="24" width="10.140625" style="165" customWidth="1"/>
    <col min="25" max="25" width="11.140625" style="165" customWidth="1"/>
    <col min="26" max="26" width="11.42578125" style="165" bestFit="1" customWidth="1"/>
    <col min="27" max="16384" width="8.85546875" style="165"/>
  </cols>
  <sheetData>
    <row r="1" spans="1:26" ht="33" customHeight="1">
      <c r="A1" s="166"/>
      <c r="B1" s="154" t="s">
        <v>87</v>
      </c>
      <c r="C1" s="201" t="s">
        <v>72</v>
      </c>
      <c r="D1" s="202"/>
      <c r="E1" s="203"/>
      <c r="F1" s="201" t="s">
        <v>73</v>
      </c>
      <c r="G1" s="203"/>
      <c r="H1" s="201" t="s">
        <v>74</v>
      </c>
      <c r="I1" s="202"/>
      <c r="J1" s="203"/>
      <c r="K1" s="201" t="s">
        <v>75</v>
      </c>
      <c r="L1" s="203"/>
      <c r="M1" s="201" t="s">
        <v>76</v>
      </c>
      <c r="N1" s="203"/>
      <c r="O1" s="201" t="s">
        <v>77</v>
      </c>
      <c r="P1" s="203"/>
      <c r="Q1" s="201" t="s">
        <v>78</v>
      </c>
      <c r="R1" s="203"/>
      <c r="S1" s="201" t="s">
        <v>79</v>
      </c>
      <c r="T1" s="203"/>
      <c r="U1" s="202" t="s">
        <v>90</v>
      </c>
      <c r="V1" s="203"/>
      <c r="W1" s="201" t="s">
        <v>89</v>
      </c>
      <c r="X1" s="203"/>
      <c r="Y1" s="201" t="s">
        <v>81</v>
      </c>
      <c r="Z1" s="203"/>
    </row>
    <row r="2" spans="1:26" ht="41.45" customHeight="1">
      <c r="A2" s="166"/>
      <c r="B2" s="154" t="s">
        <v>133</v>
      </c>
      <c r="C2" s="154" t="s">
        <v>91</v>
      </c>
      <c r="D2" s="154" t="s">
        <v>94</v>
      </c>
      <c r="E2" s="155" t="s">
        <v>103</v>
      </c>
      <c r="F2" s="154" t="s">
        <v>95</v>
      </c>
      <c r="G2" s="154" t="s">
        <v>101</v>
      </c>
      <c r="H2" s="154" t="s">
        <v>104</v>
      </c>
      <c r="I2" s="154" t="s">
        <v>118</v>
      </c>
      <c r="J2" s="154" t="s">
        <v>106</v>
      </c>
      <c r="K2" s="154" t="s">
        <v>176</v>
      </c>
      <c r="L2" s="154" t="s">
        <v>109</v>
      </c>
      <c r="M2" s="154" t="s">
        <v>110</v>
      </c>
      <c r="N2" s="154" t="s">
        <v>163</v>
      </c>
      <c r="O2" s="154" t="s">
        <v>111</v>
      </c>
      <c r="P2" s="154" t="s">
        <v>113</v>
      </c>
      <c r="Q2" s="154" t="s">
        <v>114</v>
      </c>
      <c r="R2" s="154" t="s">
        <v>115</v>
      </c>
      <c r="S2" s="154" t="s">
        <v>216</v>
      </c>
      <c r="T2" s="154" t="s">
        <v>174</v>
      </c>
      <c r="U2" s="154" t="s">
        <v>90</v>
      </c>
      <c r="V2" s="154" t="s">
        <v>119</v>
      </c>
      <c r="W2" s="154" t="s">
        <v>80</v>
      </c>
      <c r="X2" s="154" t="s">
        <v>220</v>
      </c>
      <c r="Y2" s="154"/>
      <c r="Z2" s="154" t="s">
        <v>123</v>
      </c>
    </row>
    <row r="3" spans="1:26" ht="78.599999999999994" customHeight="1">
      <c r="A3" s="167"/>
      <c r="B3" s="156" t="s">
        <v>134</v>
      </c>
      <c r="C3" s="156" t="s">
        <v>92</v>
      </c>
      <c r="D3" s="156" t="s">
        <v>93</v>
      </c>
      <c r="E3" s="156" t="s">
        <v>181</v>
      </c>
      <c r="F3" s="156" t="s">
        <v>124</v>
      </c>
      <c r="G3" s="157" t="s">
        <v>184</v>
      </c>
      <c r="H3" s="156" t="s">
        <v>105</v>
      </c>
      <c r="I3" s="154" t="s">
        <v>164</v>
      </c>
      <c r="J3" s="154" t="s">
        <v>125</v>
      </c>
      <c r="K3" s="156" t="s">
        <v>107</v>
      </c>
      <c r="L3" s="156" t="s">
        <v>108</v>
      </c>
      <c r="M3" s="156" t="s">
        <v>177</v>
      </c>
      <c r="N3" s="156" t="s">
        <v>212</v>
      </c>
      <c r="O3" s="156" t="s">
        <v>112</v>
      </c>
      <c r="P3" s="156" t="s">
        <v>128</v>
      </c>
      <c r="Q3" s="156" t="s">
        <v>116</v>
      </c>
      <c r="R3" s="156" t="s">
        <v>129</v>
      </c>
      <c r="S3" s="154" t="s">
        <v>207</v>
      </c>
      <c r="T3" s="158" t="s">
        <v>215</v>
      </c>
      <c r="U3" s="156" t="s">
        <v>137</v>
      </c>
      <c r="V3" s="156" t="s">
        <v>131</v>
      </c>
      <c r="W3" s="156" t="s">
        <v>198</v>
      </c>
      <c r="X3" s="156" t="s">
        <v>199</v>
      </c>
      <c r="Y3" s="156" t="s">
        <v>203</v>
      </c>
      <c r="Z3" s="156" t="s">
        <v>132</v>
      </c>
    </row>
    <row r="4" spans="1:26" ht="33" customHeight="1">
      <c r="A4" s="167"/>
      <c r="B4" s="154" t="s">
        <v>84</v>
      </c>
      <c r="C4" s="154" t="s">
        <v>221</v>
      </c>
      <c r="D4" s="154" t="s">
        <v>142</v>
      </c>
      <c r="E4" s="154" t="s">
        <v>173</v>
      </c>
      <c r="F4" s="154" t="s">
        <v>86</v>
      </c>
      <c r="G4" s="154" t="s">
        <v>86</v>
      </c>
      <c r="H4" s="154" t="s">
        <v>86</v>
      </c>
      <c r="I4" s="154" t="s">
        <v>86</v>
      </c>
      <c r="J4" s="154" t="s">
        <v>86</v>
      </c>
      <c r="K4" s="154" t="s">
        <v>143</v>
      </c>
      <c r="L4" s="154" t="s">
        <v>143</v>
      </c>
      <c r="M4" s="154" t="s">
        <v>88</v>
      </c>
      <c r="N4" s="154" t="s">
        <v>86</v>
      </c>
      <c r="O4" s="154" t="s">
        <v>86</v>
      </c>
      <c r="P4" s="154" t="s">
        <v>86</v>
      </c>
      <c r="Q4" s="154" t="s">
        <v>88</v>
      </c>
      <c r="R4" s="154" t="s">
        <v>86</v>
      </c>
      <c r="S4" s="154" t="s">
        <v>146</v>
      </c>
      <c r="T4" s="154" t="s">
        <v>218</v>
      </c>
      <c r="U4" s="154" t="s">
        <v>214</v>
      </c>
      <c r="V4" s="154" t="s">
        <v>144</v>
      </c>
      <c r="W4" s="154" t="s">
        <v>86</v>
      </c>
      <c r="X4" s="154" t="s">
        <v>86</v>
      </c>
      <c r="Y4" s="154" t="s">
        <v>86</v>
      </c>
      <c r="Z4" s="154" t="s">
        <v>86</v>
      </c>
    </row>
    <row r="5" spans="1:26" ht="16.350000000000001" customHeight="1" thickBot="1">
      <c r="A5" s="167"/>
      <c r="B5" s="154" t="s">
        <v>135</v>
      </c>
      <c r="C5" s="154" t="s">
        <v>178</v>
      </c>
      <c r="D5" s="154" t="s">
        <v>179</v>
      </c>
      <c r="E5" s="154">
        <v>2019</v>
      </c>
      <c r="F5" s="154" t="s">
        <v>178</v>
      </c>
      <c r="G5" s="154">
        <v>2019</v>
      </c>
      <c r="H5" s="154">
        <v>2020</v>
      </c>
      <c r="I5" s="154" t="s">
        <v>187</v>
      </c>
      <c r="J5" s="154">
        <v>2020</v>
      </c>
      <c r="K5" s="154">
        <v>2019</v>
      </c>
      <c r="L5" s="154" t="s">
        <v>190</v>
      </c>
      <c r="M5" s="154">
        <v>2018</v>
      </c>
      <c r="N5" s="154">
        <v>2018</v>
      </c>
      <c r="O5" s="154">
        <v>2012</v>
      </c>
      <c r="P5" s="154">
        <v>2019</v>
      </c>
      <c r="Q5" s="154">
        <v>2018</v>
      </c>
      <c r="R5" s="154" t="s">
        <v>54</v>
      </c>
      <c r="S5" s="154" t="s">
        <v>193</v>
      </c>
      <c r="T5" s="154" t="s">
        <v>195</v>
      </c>
      <c r="U5" s="154">
        <v>2018</v>
      </c>
      <c r="V5" s="154" t="s">
        <v>219</v>
      </c>
      <c r="W5" s="154">
        <v>2015</v>
      </c>
      <c r="X5" s="154">
        <v>2015</v>
      </c>
      <c r="Y5" s="154" t="s">
        <v>55</v>
      </c>
      <c r="Z5" s="154" t="s">
        <v>56</v>
      </c>
    </row>
    <row r="6" spans="1:26" ht="26.45" customHeight="1">
      <c r="A6" s="168"/>
      <c r="B6" s="154" t="s">
        <v>136</v>
      </c>
      <c r="C6" s="154" t="s">
        <v>180</v>
      </c>
      <c r="D6" s="154" t="s">
        <v>180</v>
      </c>
      <c r="E6" s="154" t="s">
        <v>183</v>
      </c>
      <c r="F6" s="154" t="s">
        <v>180</v>
      </c>
      <c r="G6" s="154" t="s">
        <v>185</v>
      </c>
      <c r="H6" s="154" t="s">
        <v>186</v>
      </c>
      <c r="I6" s="154" t="s">
        <v>180</v>
      </c>
      <c r="J6" s="154" t="s">
        <v>188</v>
      </c>
      <c r="K6" s="154" t="s">
        <v>189</v>
      </c>
      <c r="L6" s="154" t="s">
        <v>191</v>
      </c>
      <c r="M6" s="154" t="s">
        <v>180</v>
      </c>
      <c r="N6" s="154" t="s">
        <v>180</v>
      </c>
      <c r="O6" s="154" t="s">
        <v>180</v>
      </c>
      <c r="P6" s="154" t="s">
        <v>180</v>
      </c>
      <c r="Q6" s="154" t="s">
        <v>217</v>
      </c>
      <c r="R6" s="154" t="s">
        <v>180</v>
      </c>
      <c r="S6" s="154" t="s">
        <v>192</v>
      </c>
      <c r="T6" s="154" t="s">
        <v>213</v>
      </c>
      <c r="U6" s="159" t="s">
        <v>196</v>
      </c>
      <c r="V6" s="159"/>
      <c r="W6" s="159" t="s">
        <v>197</v>
      </c>
      <c r="X6" s="154" t="s">
        <v>182</v>
      </c>
      <c r="Y6" s="154" t="s">
        <v>180</v>
      </c>
      <c r="Z6" s="154" t="s">
        <v>180</v>
      </c>
    </row>
    <row r="7" spans="1:26">
      <c r="A7" s="154" t="s">
        <v>9</v>
      </c>
      <c r="B7" s="169" t="s">
        <v>10</v>
      </c>
      <c r="C7" s="160">
        <v>37356</v>
      </c>
      <c r="D7" s="160">
        <v>105110</v>
      </c>
      <c r="E7" s="160">
        <v>4.17</v>
      </c>
      <c r="F7" s="160">
        <v>79.188044622314678</v>
      </c>
      <c r="G7" s="160">
        <v>15.1</v>
      </c>
      <c r="H7" s="160">
        <v>76.5</v>
      </c>
      <c r="I7" s="160">
        <v>14.9</v>
      </c>
      <c r="J7" s="160">
        <v>5.4</v>
      </c>
      <c r="K7" s="160">
        <v>82</v>
      </c>
      <c r="L7" s="160"/>
      <c r="M7" s="160">
        <v>489.7804395314086</v>
      </c>
      <c r="N7" s="160">
        <v>13.51205340715407</v>
      </c>
      <c r="O7" s="160">
        <v>98.410807112731618</v>
      </c>
      <c r="P7" s="160">
        <v>83.825140000000005</v>
      </c>
      <c r="Q7" s="160">
        <v>8.0024162945965003</v>
      </c>
      <c r="R7" s="160">
        <v>10.321858525276184</v>
      </c>
      <c r="S7" s="160">
        <v>0.97</v>
      </c>
      <c r="T7" s="161">
        <v>0.91888977599581623</v>
      </c>
      <c r="U7" s="160">
        <v>7.3</v>
      </c>
      <c r="V7" s="160">
        <v>13.581892375157281</v>
      </c>
      <c r="W7" s="160">
        <v>52.4</v>
      </c>
      <c r="X7" s="160">
        <v>4.2000000000000028</v>
      </c>
      <c r="Y7" s="160">
        <v>80</v>
      </c>
      <c r="Z7" s="160">
        <v>56.893300000000004</v>
      </c>
    </row>
    <row r="8" spans="1:26">
      <c r="A8" s="154" t="s">
        <v>11</v>
      </c>
      <c r="B8" s="154" t="s">
        <v>12</v>
      </c>
      <c r="C8" s="162">
        <v>35390</v>
      </c>
      <c r="D8" s="162">
        <v>261694</v>
      </c>
      <c r="E8" s="162">
        <v>3.61</v>
      </c>
      <c r="F8" s="162">
        <v>80.020166043467796</v>
      </c>
      <c r="G8" s="162">
        <v>5.7</v>
      </c>
      <c r="H8" s="162">
        <v>73.5</v>
      </c>
      <c r="I8" s="162">
        <v>4.2</v>
      </c>
      <c r="J8" s="162">
        <v>4</v>
      </c>
      <c r="K8" s="162">
        <v>82.1</v>
      </c>
      <c r="L8" s="162"/>
      <c r="M8" s="162">
        <v>498.77312723921972</v>
      </c>
      <c r="N8" s="162">
        <v>12.488838429812629</v>
      </c>
      <c r="O8" s="162">
        <v>94.893798533376554</v>
      </c>
      <c r="P8" s="162">
        <v>93.224230000000006</v>
      </c>
      <c r="Q8" s="162">
        <v>7.6</v>
      </c>
      <c r="R8" s="162">
        <v>14.245618879795074</v>
      </c>
      <c r="S8" s="162" t="s">
        <v>194</v>
      </c>
      <c r="T8" s="163">
        <v>0.73579134153046444</v>
      </c>
      <c r="U8" s="162">
        <v>7</v>
      </c>
      <c r="V8" s="162">
        <v>18.754236222863028</v>
      </c>
      <c r="W8" s="162">
        <v>63.8</v>
      </c>
      <c r="X8" s="162">
        <v>7.7999999999999972</v>
      </c>
      <c r="Y8" s="162"/>
      <c r="Z8" s="162">
        <v>47.440199999999997</v>
      </c>
    </row>
    <row r="9" spans="1:26" ht="25.5">
      <c r="A9" s="154" t="s">
        <v>13</v>
      </c>
      <c r="B9" s="154" t="s">
        <v>14</v>
      </c>
      <c r="C9" s="162">
        <v>26804</v>
      </c>
      <c r="D9" s="162" t="s">
        <v>8</v>
      </c>
      <c r="E9" s="162">
        <v>3.34</v>
      </c>
      <c r="F9" s="162">
        <v>76.204548726498118</v>
      </c>
      <c r="G9" s="162">
        <v>15.4</v>
      </c>
      <c r="H9" s="162">
        <v>82.5</v>
      </c>
      <c r="I9" s="162">
        <v>14.7</v>
      </c>
      <c r="J9" s="162">
        <v>4.5</v>
      </c>
      <c r="K9" s="162">
        <v>79.3</v>
      </c>
      <c r="L9" s="162"/>
      <c r="M9" s="162">
        <v>496.79131065623119</v>
      </c>
      <c r="N9" s="162">
        <v>10.515502769619671</v>
      </c>
      <c r="O9" s="162">
        <v>97.722734975988899</v>
      </c>
      <c r="P9" s="162">
        <v>99.728170000000006</v>
      </c>
      <c r="Q9" s="162">
        <v>7.4364578000839403</v>
      </c>
      <c r="R9" s="162">
        <v>12.184908986091614</v>
      </c>
      <c r="S9" s="162">
        <v>0.62</v>
      </c>
      <c r="T9" s="163">
        <v>0.76248482275570406</v>
      </c>
      <c r="U9" s="162">
        <v>6.9</v>
      </c>
      <c r="V9" s="162" t="s">
        <v>8</v>
      </c>
      <c r="W9" s="162">
        <v>43.3</v>
      </c>
      <c r="X9" s="162">
        <v>1.9000000000000057</v>
      </c>
      <c r="Y9" s="162">
        <v>60.84</v>
      </c>
      <c r="Z9" s="162">
        <v>61.906100000000002</v>
      </c>
    </row>
    <row r="10" spans="1:26">
      <c r="A10" s="154" t="s">
        <v>15</v>
      </c>
      <c r="B10" s="154" t="s">
        <v>16</v>
      </c>
      <c r="C10" s="162">
        <v>34196</v>
      </c>
      <c r="D10" s="162">
        <v>26042</v>
      </c>
      <c r="E10" s="162">
        <v>4.09</v>
      </c>
      <c r="F10" s="162">
        <v>76.77811995173316</v>
      </c>
      <c r="G10" s="162">
        <v>10</v>
      </c>
      <c r="H10" s="162">
        <v>79.400000000000006</v>
      </c>
      <c r="I10" s="162">
        <v>4.9000000000000004</v>
      </c>
      <c r="J10" s="162">
        <v>1.8</v>
      </c>
      <c r="K10" s="162">
        <v>81.5</v>
      </c>
      <c r="L10" s="162">
        <v>5.8999999999999986</v>
      </c>
      <c r="M10" s="162">
        <v>492.63703335097438</v>
      </c>
      <c r="N10" s="162">
        <v>8.1423260916927909</v>
      </c>
      <c r="O10" s="162">
        <v>89.181459634138506</v>
      </c>
      <c r="P10" s="162">
        <v>41.147039999999997</v>
      </c>
      <c r="Q10" s="162">
        <v>7.7611020390807299</v>
      </c>
      <c r="R10" s="162">
        <v>9.117494523525238</v>
      </c>
      <c r="S10" s="162">
        <v>1</v>
      </c>
      <c r="T10" s="163">
        <v>0.80912477259509696</v>
      </c>
      <c r="U10" s="162">
        <v>7.5</v>
      </c>
      <c r="V10" s="162" t="s">
        <v>8</v>
      </c>
      <c r="W10" s="162">
        <v>42.800000000000004</v>
      </c>
      <c r="X10" s="162">
        <v>4.5</v>
      </c>
      <c r="Y10" s="162">
        <v>63.43</v>
      </c>
      <c r="Z10" s="162">
        <v>30.648399999999999</v>
      </c>
    </row>
    <row r="11" spans="1:26">
      <c r="A11" s="154" t="s">
        <v>17</v>
      </c>
      <c r="B11" s="154" t="s">
        <v>18</v>
      </c>
      <c r="C11" s="162">
        <v>23939</v>
      </c>
      <c r="D11" s="162">
        <v>72900</v>
      </c>
      <c r="E11" s="162">
        <v>5.08</v>
      </c>
      <c r="F11" s="162">
        <v>83.044400216269381</v>
      </c>
      <c r="G11" s="162">
        <v>13.9</v>
      </c>
      <c r="H11" s="162">
        <v>80.400000000000006</v>
      </c>
      <c r="I11" s="162">
        <v>17.3</v>
      </c>
      <c r="J11" s="162">
        <v>2</v>
      </c>
      <c r="K11" s="162">
        <v>79</v>
      </c>
      <c r="L11" s="162">
        <v>9</v>
      </c>
      <c r="M11" s="162">
        <v>530.10800462174336</v>
      </c>
      <c r="N11" s="162">
        <v>4.2178368220859754</v>
      </c>
      <c r="O11" s="162">
        <v>97.249726574087049</v>
      </c>
      <c r="P11" s="162">
        <v>0</v>
      </c>
      <c r="Q11" s="162">
        <v>7.0057674813445097</v>
      </c>
      <c r="R11" s="162">
        <v>10.898569226264954</v>
      </c>
      <c r="S11" s="162">
        <v>2.12</v>
      </c>
      <c r="T11" s="163">
        <v>0.7765885313286629</v>
      </c>
      <c r="U11" s="162">
        <v>7</v>
      </c>
      <c r="V11" s="162">
        <v>67.744653457212678</v>
      </c>
      <c r="W11" s="162">
        <v>44.2</v>
      </c>
      <c r="X11" s="162">
        <v>7.2000000000000028</v>
      </c>
      <c r="Y11" s="162">
        <v>63.67</v>
      </c>
      <c r="Z11" s="162">
        <v>52.764800000000001</v>
      </c>
    </row>
    <row r="12" spans="1:26">
      <c r="A12" s="154" t="s">
        <v>19</v>
      </c>
      <c r="B12" s="154" t="s">
        <v>20</v>
      </c>
      <c r="C12" s="162">
        <v>33931</v>
      </c>
      <c r="D12" s="162">
        <v>117163</v>
      </c>
      <c r="E12" s="162">
        <v>3.69</v>
      </c>
      <c r="F12" s="162">
        <v>77.008216861136191</v>
      </c>
      <c r="G12" s="162">
        <v>7.7</v>
      </c>
      <c r="H12" s="162">
        <v>78.5</v>
      </c>
      <c r="I12" s="162">
        <v>18.899999999999999</v>
      </c>
      <c r="J12" s="162">
        <v>3.6</v>
      </c>
      <c r="K12" s="162">
        <v>82.1</v>
      </c>
      <c r="L12" s="162">
        <v>5.5</v>
      </c>
      <c r="M12" s="162">
        <v>521.88456314353959</v>
      </c>
      <c r="N12" s="162">
        <v>7.0145269126500436</v>
      </c>
      <c r="O12" s="162">
        <v>99.851848539181873</v>
      </c>
      <c r="P12" s="162">
        <v>0</v>
      </c>
      <c r="Q12" s="162">
        <v>8.1226178530308601</v>
      </c>
      <c r="R12" s="162">
        <v>7.7210128307342529</v>
      </c>
      <c r="S12" s="162">
        <v>1.63</v>
      </c>
      <c r="T12" s="163">
        <v>0.79184454030665563</v>
      </c>
      <c r="U12" s="162">
        <v>7.8</v>
      </c>
      <c r="V12" s="162">
        <v>36.629262700000083</v>
      </c>
      <c r="W12" s="162">
        <v>62.4</v>
      </c>
      <c r="X12" s="162">
        <v>1.9000000000000057</v>
      </c>
      <c r="Y12" s="162">
        <v>68.73</v>
      </c>
      <c r="Z12" s="162">
        <v>30.262</v>
      </c>
    </row>
    <row r="13" spans="1:26">
      <c r="A13" s="154" t="s">
        <v>21</v>
      </c>
      <c r="B13" s="154" t="s">
        <v>22</v>
      </c>
      <c r="C13" s="162">
        <v>35091</v>
      </c>
      <c r="D13" s="162">
        <v>134038</v>
      </c>
      <c r="E13" s="162">
        <v>4.2699999999999996</v>
      </c>
      <c r="F13" s="162">
        <v>79.379982435074012</v>
      </c>
      <c r="G13" s="162">
        <v>7.7</v>
      </c>
      <c r="H13" s="162">
        <v>73.900000000000006</v>
      </c>
      <c r="I13" s="162">
        <v>11.5</v>
      </c>
      <c r="J13" s="162">
        <v>7.6</v>
      </c>
      <c r="K13" s="162">
        <v>83</v>
      </c>
      <c r="L13" s="162"/>
      <c r="M13" s="162">
        <v>492.9770760583545</v>
      </c>
      <c r="N13" s="162">
        <v>12.52380177543214</v>
      </c>
      <c r="O13" s="162">
        <v>93.028362578888178</v>
      </c>
      <c r="P13" s="162">
        <v>71.593159999999997</v>
      </c>
      <c r="Q13" s="162">
        <v>7.25438838575442</v>
      </c>
      <c r="R13" s="162">
        <v>13.388757407665253</v>
      </c>
      <c r="S13" s="162">
        <v>1.1599999999999999</v>
      </c>
      <c r="T13" s="163">
        <v>0.86075058556779782</v>
      </c>
      <c r="U13" s="162">
        <v>6.9</v>
      </c>
      <c r="V13" s="162">
        <v>26.987755862085862</v>
      </c>
      <c r="W13" s="162">
        <v>50.599999999999994</v>
      </c>
      <c r="X13" s="162">
        <v>6.9000000000000057</v>
      </c>
      <c r="Y13" s="162">
        <v>74.56</v>
      </c>
      <c r="Z13" s="162">
        <v>64.152100000000004</v>
      </c>
    </row>
    <row r="14" spans="1:26">
      <c r="A14" s="154" t="s">
        <v>23</v>
      </c>
      <c r="B14" s="154" t="s">
        <v>24</v>
      </c>
      <c r="C14" s="162">
        <v>39141</v>
      </c>
      <c r="D14" s="162">
        <v>76089</v>
      </c>
      <c r="E14" s="162">
        <v>4.8899999999999997</v>
      </c>
      <c r="F14" s="162">
        <v>80.030394077177363</v>
      </c>
      <c r="G14" s="162">
        <v>7.8</v>
      </c>
      <c r="H14" s="162">
        <v>81.400000000000006</v>
      </c>
      <c r="I14" s="162">
        <v>15.3</v>
      </c>
      <c r="J14" s="162">
        <v>3.6</v>
      </c>
      <c r="K14" s="162">
        <v>81.3</v>
      </c>
      <c r="L14" s="162"/>
      <c r="M14" s="162">
        <v>502.98890282349976</v>
      </c>
      <c r="N14" s="162">
        <v>12.81518187973516</v>
      </c>
      <c r="O14" s="162">
        <v>95.925609603189741</v>
      </c>
      <c r="P14" s="162">
        <v>88.721440000000001</v>
      </c>
      <c r="Q14" s="162">
        <v>7.4</v>
      </c>
      <c r="R14" s="162">
        <v>10.451715439558029</v>
      </c>
      <c r="S14" s="162">
        <v>0.95</v>
      </c>
      <c r="T14" s="163">
        <v>0.82725264826127054</v>
      </c>
      <c r="U14" s="162">
        <v>6.7</v>
      </c>
      <c r="V14" s="162">
        <v>11.138618666666673</v>
      </c>
      <c r="W14" s="162">
        <v>48.599999999999994</v>
      </c>
      <c r="X14" s="162">
        <v>3.2999999999999972</v>
      </c>
      <c r="Y14" s="162">
        <v>76.150000000000006</v>
      </c>
      <c r="Z14" s="162">
        <v>42.645200000000003</v>
      </c>
    </row>
    <row r="15" spans="1:26">
      <c r="A15" s="154" t="s">
        <v>25</v>
      </c>
      <c r="B15" s="154" t="s">
        <v>26</v>
      </c>
      <c r="C15" s="162">
        <v>20998</v>
      </c>
      <c r="D15" s="162">
        <v>95977</v>
      </c>
      <c r="E15" s="162">
        <v>5.1100000000000003</v>
      </c>
      <c r="F15" s="162">
        <v>78.15358390789477</v>
      </c>
      <c r="G15" s="162">
        <v>28.7</v>
      </c>
      <c r="H15" s="162">
        <v>64</v>
      </c>
      <c r="I15" s="162">
        <v>5.9</v>
      </c>
      <c r="J15" s="162">
        <v>4.5999999999999996</v>
      </c>
      <c r="K15" s="162">
        <v>81.7</v>
      </c>
      <c r="L15" s="162">
        <v>4.0999999999999943</v>
      </c>
      <c r="M15" s="162">
        <v>451.63274164662926</v>
      </c>
      <c r="N15" s="162">
        <v>19.87412003719248</v>
      </c>
      <c r="O15" s="162">
        <v>93.85364114019896</v>
      </c>
      <c r="P15" s="162">
        <v>97.081559999999996</v>
      </c>
      <c r="Q15" s="162">
        <v>6.4376863334309196</v>
      </c>
      <c r="R15" s="162">
        <v>21.647748351097107</v>
      </c>
      <c r="S15" s="162">
        <v>0.92</v>
      </c>
      <c r="T15" s="163">
        <v>0.71171316494320069</v>
      </c>
      <c r="U15" s="162">
        <v>5.5</v>
      </c>
      <c r="V15" s="162">
        <v>67.495332778450461</v>
      </c>
      <c r="W15" s="162">
        <v>80.400000000000006</v>
      </c>
      <c r="X15" s="162">
        <v>3.7999999999999972</v>
      </c>
      <c r="Y15" s="160">
        <v>57.92</v>
      </c>
      <c r="Z15" s="162">
        <v>15.5435</v>
      </c>
    </row>
    <row r="16" spans="1:26">
      <c r="A16" s="154" t="s">
        <v>27</v>
      </c>
      <c r="B16" s="154" t="s">
        <v>28</v>
      </c>
      <c r="C16" s="162">
        <v>21289</v>
      </c>
      <c r="D16" s="162">
        <v>54940</v>
      </c>
      <c r="E16" s="162">
        <v>4.2300000000000004</v>
      </c>
      <c r="F16" s="162">
        <v>80.934709581444224</v>
      </c>
      <c r="G16" s="162">
        <v>20.3</v>
      </c>
      <c r="H16" s="162">
        <v>77.7</v>
      </c>
      <c r="I16" s="162">
        <v>5.0999999999999996</v>
      </c>
      <c r="J16" s="162">
        <v>1.4</v>
      </c>
      <c r="K16" s="162">
        <v>76.5</v>
      </c>
      <c r="L16" s="162">
        <v>11.100000000000001</v>
      </c>
      <c r="M16" s="162">
        <v>480.9116938822861</v>
      </c>
      <c r="N16" s="162">
        <v>15.455116299778391</v>
      </c>
      <c r="O16" s="162">
        <v>91.491739826154415</v>
      </c>
      <c r="P16" s="162">
        <v>100</v>
      </c>
      <c r="Q16" s="162">
        <v>6.5062717838787503</v>
      </c>
      <c r="R16" s="162">
        <v>17.128324508666992</v>
      </c>
      <c r="S16" s="162">
        <v>0.88</v>
      </c>
      <c r="T16" s="163">
        <v>0.70519725480225393</v>
      </c>
      <c r="U16" s="162">
        <v>6.4</v>
      </c>
      <c r="V16" s="162">
        <v>63.189203077111472</v>
      </c>
      <c r="W16" s="162">
        <v>52.8</v>
      </c>
      <c r="X16" s="162">
        <v>2.7999999999999972</v>
      </c>
      <c r="Y16" s="162">
        <v>69.67</v>
      </c>
      <c r="Z16" s="162">
        <v>44.341700000000003</v>
      </c>
    </row>
    <row r="17" spans="1:26">
      <c r="A17" s="154" t="s">
        <v>29</v>
      </c>
      <c r="B17" s="154" t="s">
        <v>30</v>
      </c>
      <c r="C17" s="162">
        <v>29863</v>
      </c>
      <c r="D17" s="162">
        <v>103119</v>
      </c>
      <c r="E17" s="162">
        <v>4.03</v>
      </c>
      <c r="F17" s="162">
        <v>79.603674427623943</v>
      </c>
      <c r="G17" s="162">
        <v>3.2</v>
      </c>
      <c r="H17" s="162">
        <v>75.099999999999994</v>
      </c>
      <c r="I17" s="162">
        <v>8</v>
      </c>
      <c r="J17" s="162">
        <v>5.5</v>
      </c>
      <c r="K17" s="162">
        <v>82.8</v>
      </c>
      <c r="L17" s="162"/>
      <c r="M17" s="162">
        <v>496.11356187258372</v>
      </c>
      <c r="N17" s="162">
        <v>7.4875885059929219</v>
      </c>
      <c r="O17" s="162">
        <v>94.472286924041327</v>
      </c>
      <c r="P17" s="162">
        <v>0.59565999999999997</v>
      </c>
      <c r="Q17" s="162">
        <v>8.1</v>
      </c>
      <c r="R17" s="162">
        <v>7.9734854400157928</v>
      </c>
      <c r="S17" s="162">
        <v>0.87</v>
      </c>
      <c r="T17" s="163">
        <v>0.81515264336248161</v>
      </c>
      <c r="U17" s="162">
        <v>7.5</v>
      </c>
      <c r="V17" s="162">
        <v>22.903885370011039</v>
      </c>
      <c r="W17" s="162">
        <v>54.7</v>
      </c>
      <c r="X17" s="162">
        <v>3.7999999999999972</v>
      </c>
      <c r="Y17" s="162">
        <v>65.09</v>
      </c>
      <c r="Z17" s="162">
        <v>57.730600000000003</v>
      </c>
    </row>
    <row r="18" spans="1:26">
      <c r="A18" s="154" t="s">
        <v>31</v>
      </c>
      <c r="B18" s="154" t="s">
        <v>32</v>
      </c>
      <c r="C18" s="162">
        <v>30027</v>
      </c>
      <c r="D18" s="162">
        <v>185839</v>
      </c>
      <c r="E18" s="162">
        <v>6.01</v>
      </c>
      <c r="F18" s="162">
        <v>77.482732104147772</v>
      </c>
      <c r="G18" s="162">
        <v>28.3</v>
      </c>
      <c r="H18" s="162">
        <v>65.599999999999994</v>
      </c>
      <c r="I18" s="162">
        <v>5.6</v>
      </c>
      <c r="J18" s="162">
        <v>3.3</v>
      </c>
      <c r="K18" s="162">
        <v>83.6</v>
      </c>
      <c r="L18" s="162">
        <v>3.8999999999999986</v>
      </c>
      <c r="M18" s="162">
        <v>468.01172789151281</v>
      </c>
      <c r="N18" s="162">
        <v>13.767839935549469</v>
      </c>
      <c r="O18" s="162">
        <v>88.108644694444394</v>
      </c>
      <c r="P18" s="162">
        <v>92.920209999999997</v>
      </c>
      <c r="Q18" s="162">
        <v>7.0740310608122199</v>
      </c>
      <c r="R18" s="162">
        <v>24.227996170520782</v>
      </c>
      <c r="S18" s="162">
        <v>0.56999999999999995</v>
      </c>
      <c r="T18" s="163">
        <v>0.76609172743475218</v>
      </c>
      <c r="U18" s="162">
        <v>6.7</v>
      </c>
      <c r="V18" s="162">
        <v>88.985975192553212</v>
      </c>
      <c r="W18" s="162">
        <v>59.6</v>
      </c>
      <c r="X18" s="162">
        <v>13.200000000000003</v>
      </c>
      <c r="Y18" s="162">
        <v>65.44</v>
      </c>
      <c r="Z18" s="162">
        <v>69.570499999999996</v>
      </c>
    </row>
    <row r="19" spans="1:26">
      <c r="A19" s="154" t="s">
        <v>33</v>
      </c>
      <c r="B19" s="154" t="s">
        <v>34</v>
      </c>
      <c r="C19" s="162">
        <v>20020</v>
      </c>
      <c r="D19" s="162">
        <v>25353</v>
      </c>
      <c r="E19" s="162">
        <v>6.54</v>
      </c>
      <c r="F19" s="162">
        <v>79.186506355116478</v>
      </c>
      <c r="G19" s="162">
        <v>42.2</v>
      </c>
      <c r="H19" s="162">
        <v>78.599999999999994</v>
      </c>
      <c r="I19" s="162" t="s">
        <v>8</v>
      </c>
      <c r="J19" s="162">
        <v>1.6</v>
      </c>
      <c r="K19" s="162">
        <v>75.7</v>
      </c>
      <c r="L19" s="162"/>
      <c r="M19" s="162">
        <v>487.25058835762195</v>
      </c>
      <c r="N19" s="162">
        <v>9.1587040629929941</v>
      </c>
      <c r="O19" s="162">
        <v>95.23481386650144</v>
      </c>
      <c r="P19" s="162">
        <v>72.77073</v>
      </c>
      <c r="Q19" s="162">
        <v>6.7377044759448301</v>
      </c>
      <c r="R19" s="162">
        <v>17.717042565345764</v>
      </c>
      <c r="S19" s="162">
        <v>4.34</v>
      </c>
      <c r="T19" s="163">
        <v>0.73425821587162043</v>
      </c>
      <c r="U19" s="162">
        <v>7</v>
      </c>
      <c r="V19" s="162" t="s">
        <v>8</v>
      </c>
      <c r="W19" s="162">
        <v>38.200000000000003</v>
      </c>
      <c r="X19" s="162">
        <v>8.2000000000000028</v>
      </c>
      <c r="Y19" s="162">
        <v>54.58</v>
      </c>
      <c r="Z19" s="162"/>
    </row>
    <row r="20" spans="1:26">
      <c r="A20" s="154" t="s">
        <v>35</v>
      </c>
      <c r="B20" s="154" t="s">
        <v>36</v>
      </c>
      <c r="C20" s="162">
        <v>27273</v>
      </c>
      <c r="D20" s="162" t="s">
        <v>8</v>
      </c>
      <c r="E20" s="162">
        <v>6.44</v>
      </c>
      <c r="F20" s="162">
        <v>81.647322705166118</v>
      </c>
      <c r="G20" s="162">
        <v>22.9</v>
      </c>
      <c r="H20" s="162">
        <v>79.400000000000006</v>
      </c>
      <c r="I20" s="162" t="s">
        <v>8</v>
      </c>
      <c r="J20" s="162">
        <v>0.9</v>
      </c>
      <c r="K20" s="162">
        <v>76.5</v>
      </c>
      <c r="L20" s="162"/>
      <c r="M20" s="162">
        <v>482.0670125704612</v>
      </c>
      <c r="N20" s="162">
        <v>13.874888985094641</v>
      </c>
      <c r="O20" s="162">
        <v>94.819016892386855</v>
      </c>
      <c r="P20" s="162">
        <v>53.086889999999997</v>
      </c>
      <c r="Q20" s="162">
        <v>6.3824132623716299</v>
      </c>
      <c r="R20" s="162">
        <v>17.611350119113922</v>
      </c>
      <c r="S20" s="162">
        <v>4.5599999999999996</v>
      </c>
      <c r="T20" s="163">
        <v>0.80258205814724604</v>
      </c>
      <c r="U20" s="162">
        <v>6.1</v>
      </c>
      <c r="V20" s="162" t="s">
        <v>8</v>
      </c>
      <c r="W20" s="162">
        <v>33.200000000000003</v>
      </c>
      <c r="X20" s="162">
        <v>3.2000000000000028</v>
      </c>
      <c r="Y20" s="162">
        <v>50.64</v>
      </c>
      <c r="Z20" s="162">
        <v>11.7377</v>
      </c>
    </row>
    <row r="21" spans="1:26">
      <c r="A21" s="154" t="s">
        <v>37</v>
      </c>
      <c r="B21" s="154" t="s">
        <v>38</v>
      </c>
      <c r="C21" s="162">
        <v>45094</v>
      </c>
      <c r="D21" s="162">
        <v>457521</v>
      </c>
      <c r="E21" s="162">
        <v>5.34</v>
      </c>
      <c r="F21" s="162">
        <v>79.311407309565425</v>
      </c>
      <c r="G21" s="162">
        <v>7.1</v>
      </c>
      <c r="H21" s="162">
        <v>75.5</v>
      </c>
      <c r="I21" s="162" t="s">
        <v>8</v>
      </c>
      <c r="J21" s="162">
        <v>2.6</v>
      </c>
      <c r="K21" s="162">
        <v>82.7</v>
      </c>
      <c r="L21" s="162"/>
      <c r="M21" s="162">
        <v>476.7694062088251</v>
      </c>
      <c r="N21" s="162">
        <v>17.412637229526499</v>
      </c>
      <c r="O21" s="162">
        <v>98.724294105902501</v>
      </c>
      <c r="P21" s="162">
        <v>68.557130000000001</v>
      </c>
      <c r="Q21" s="162">
        <v>7.5563322385903504</v>
      </c>
      <c r="R21" s="162">
        <v>10.757212340831757</v>
      </c>
      <c r="S21" s="162">
        <v>0.5</v>
      </c>
      <c r="T21" s="163">
        <v>0.8704621586698631</v>
      </c>
      <c r="U21" s="162">
        <v>7</v>
      </c>
      <c r="V21" s="162">
        <v>27.539940987616092</v>
      </c>
      <c r="W21" s="162">
        <v>58.2</v>
      </c>
      <c r="X21" s="162">
        <v>12.900000000000006</v>
      </c>
      <c r="Y21" s="162"/>
      <c r="Z21" s="162"/>
    </row>
    <row r="22" spans="1:26">
      <c r="A22" s="154" t="s">
        <v>39</v>
      </c>
      <c r="B22" s="154" t="s">
        <v>40</v>
      </c>
      <c r="C22" s="162">
        <v>34959</v>
      </c>
      <c r="D22" s="162">
        <v>19880</v>
      </c>
      <c r="E22" s="162">
        <v>3.94</v>
      </c>
      <c r="F22" s="162">
        <v>80.156195732777633</v>
      </c>
      <c r="G22" s="162">
        <v>4.8</v>
      </c>
      <c r="H22" s="162">
        <v>81.400000000000006</v>
      </c>
      <c r="I22" s="162">
        <v>13</v>
      </c>
      <c r="J22" s="162">
        <v>0.3</v>
      </c>
      <c r="K22" s="162">
        <v>82.2</v>
      </c>
      <c r="L22" s="162"/>
      <c r="M22" s="162">
        <v>503.38381975000721</v>
      </c>
      <c r="N22" s="162">
        <v>10.798807313105231</v>
      </c>
      <c r="O22" s="162">
        <v>97.001811685184407</v>
      </c>
      <c r="P22" s="162">
        <v>99.064599999999999</v>
      </c>
      <c r="Q22" s="162">
        <v>7.6955204702237996</v>
      </c>
      <c r="R22" s="162">
        <v>9.1565594077110291</v>
      </c>
      <c r="S22" s="162">
        <v>0.57999999999999996</v>
      </c>
      <c r="T22" s="163">
        <v>0.79223385440975758</v>
      </c>
      <c r="U22" s="162">
        <v>7.2</v>
      </c>
      <c r="V22" s="162">
        <v>-4.8294864912552384</v>
      </c>
      <c r="W22" s="162">
        <v>55.4</v>
      </c>
      <c r="X22" s="162">
        <v>9.0999999999999943</v>
      </c>
      <c r="Y22" s="162">
        <v>81.93</v>
      </c>
      <c r="Z22" s="162">
        <v>37.841099999999997</v>
      </c>
    </row>
    <row r="23" spans="1:26">
      <c r="A23" s="154" t="s">
        <v>41</v>
      </c>
      <c r="B23" s="154" t="s">
        <v>42</v>
      </c>
      <c r="C23" s="162">
        <v>23760</v>
      </c>
      <c r="D23" s="162">
        <v>127933</v>
      </c>
      <c r="E23" s="162">
        <v>4.37</v>
      </c>
      <c r="F23" s="162">
        <v>78.757006019319505</v>
      </c>
      <c r="G23" s="162">
        <v>37.6</v>
      </c>
      <c r="H23" s="162">
        <v>75.7</v>
      </c>
      <c r="I23" s="162">
        <v>11.5</v>
      </c>
      <c r="J23" s="162">
        <v>4.2</v>
      </c>
      <c r="K23" s="162">
        <v>78</v>
      </c>
      <c r="L23" s="162">
        <v>12</v>
      </c>
      <c r="M23" s="162">
        <v>511.0355617941691</v>
      </c>
      <c r="N23" s="162">
        <v>6.6967336883729747</v>
      </c>
      <c r="O23" s="162">
        <v>92.632024262275863</v>
      </c>
      <c r="P23" s="162">
        <v>99.98903</v>
      </c>
      <c r="Q23" s="162">
        <v>7.7830587378064298</v>
      </c>
      <c r="R23" s="162">
        <v>12.968748807907104</v>
      </c>
      <c r="S23" s="162">
        <v>0.73</v>
      </c>
      <c r="T23" s="163">
        <v>0.8002814219691019</v>
      </c>
      <c r="U23" s="162">
        <v>6.9</v>
      </c>
      <c r="V23" s="162">
        <v>23.109026043722452</v>
      </c>
      <c r="W23" s="162">
        <v>24.8</v>
      </c>
      <c r="X23" s="162">
        <v>4.0999999999999943</v>
      </c>
      <c r="Y23" s="160">
        <v>55.34</v>
      </c>
      <c r="Z23" s="162">
        <v>48.351199999999999</v>
      </c>
    </row>
    <row r="24" spans="1:26">
      <c r="A24" s="154" t="s">
        <v>43</v>
      </c>
      <c r="B24" s="154" t="s">
        <v>44</v>
      </c>
      <c r="C24" s="162">
        <v>25299</v>
      </c>
      <c r="D24" s="162">
        <v>109111</v>
      </c>
      <c r="E24" s="162">
        <v>5.16</v>
      </c>
      <c r="F24" s="162">
        <v>80.419573749478829</v>
      </c>
      <c r="G24" s="162">
        <v>9.5</v>
      </c>
      <c r="H24" s="162">
        <v>78.099999999999994</v>
      </c>
      <c r="I24" s="162">
        <v>11.7</v>
      </c>
      <c r="J24" s="162">
        <v>6.2</v>
      </c>
      <c r="K24" s="162">
        <v>81.900000000000006</v>
      </c>
      <c r="L24" s="162">
        <v>4.3999999999999986</v>
      </c>
      <c r="M24" s="162">
        <v>491.67732851561425</v>
      </c>
      <c r="N24" s="162">
        <v>12.643298374207831</v>
      </c>
      <c r="O24" s="162">
        <v>83.333682541678002</v>
      </c>
      <c r="P24" s="162">
        <v>15.53618</v>
      </c>
      <c r="Q24" s="162">
        <v>6.6892248888262102</v>
      </c>
      <c r="R24" s="162">
        <v>18.95146518945694</v>
      </c>
      <c r="S24" s="162" t="s">
        <v>194</v>
      </c>
      <c r="T24" s="163">
        <v>0.73579309281525118</v>
      </c>
      <c r="U24" s="162">
        <v>6.4</v>
      </c>
      <c r="V24" s="162" t="s">
        <v>8</v>
      </c>
      <c r="W24" s="162">
        <v>70</v>
      </c>
      <c r="X24" s="162">
        <v>9.5999999999999943</v>
      </c>
      <c r="Y24" s="162">
        <v>55.84</v>
      </c>
      <c r="Z24" s="162"/>
    </row>
    <row r="25" spans="1:26" ht="25.5">
      <c r="A25" s="53" t="s">
        <v>45</v>
      </c>
      <c r="B25" s="53" t="s">
        <v>46</v>
      </c>
      <c r="C25" s="53">
        <v>21275</v>
      </c>
      <c r="D25" s="53">
        <v>84954</v>
      </c>
      <c r="E25" s="53">
        <v>3.34</v>
      </c>
      <c r="F25" s="53">
        <v>72.924273827995776</v>
      </c>
      <c r="G25" s="53">
        <v>34.1</v>
      </c>
      <c r="H25" s="53">
        <v>75.5</v>
      </c>
      <c r="I25" s="53">
        <v>13.9</v>
      </c>
      <c r="J25" s="53">
        <v>4.0999999999999996</v>
      </c>
      <c r="K25" s="53">
        <v>77.8</v>
      </c>
      <c r="L25" s="53">
        <v>15.600000000000001</v>
      </c>
      <c r="M25" s="53">
        <v>464.0475783434913</v>
      </c>
      <c r="N25" s="53">
        <v>16.947628509299889</v>
      </c>
      <c r="O25" s="53">
        <v>95.633467744135672</v>
      </c>
      <c r="P25" s="53">
        <v>100</v>
      </c>
      <c r="Q25" s="53">
        <v>7.1</v>
      </c>
      <c r="R25" s="53">
        <v>12.839379906654358</v>
      </c>
      <c r="S25" s="53">
        <v>1.1399999999999999</v>
      </c>
      <c r="T25" s="53">
        <v>0.76766107771989067</v>
      </c>
      <c r="U25" s="53">
        <v>6.6</v>
      </c>
      <c r="V25" s="53" t="s">
        <v>8</v>
      </c>
      <c r="W25" s="53">
        <v>57.8</v>
      </c>
      <c r="X25" s="53">
        <v>2.0999999999999943</v>
      </c>
      <c r="Y25" s="53">
        <v>59.82</v>
      </c>
      <c r="Z25" s="53">
        <v>66.551599999999993</v>
      </c>
    </row>
    <row r="26" spans="1:26">
      <c r="A26" s="154" t="s">
        <v>47</v>
      </c>
      <c r="B26" s="154" t="s">
        <v>48</v>
      </c>
      <c r="C26" s="162">
        <v>25730</v>
      </c>
      <c r="D26" s="162">
        <v>122003</v>
      </c>
      <c r="E26" s="162">
        <v>3.39</v>
      </c>
      <c r="F26" s="162">
        <v>81.821522715052836</v>
      </c>
      <c r="G26" s="162">
        <v>11.6</v>
      </c>
      <c r="H26" s="162">
        <v>78.3</v>
      </c>
      <c r="I26" s="162" t="s">
        <v>8</v>
      </c>
      <c r="J26" s="162">
        <v>4.2</v>
      </c>
      <c r="K26" s="162">
        <v>81.599999999999994</v>
      </c>
      <c r="L26" s="162">
        <v>5.7999999999999972</v>
      </c>
      <c r="M26" s="162">
        <v>507.00654597077448</v>
      </c>
      <c r="N26" s="162">
        <v>8.02760324469571</v>
      </c>
      <c r="O26" s="162">
        <v>93.50308045790041</v>
      </c>
      <c r="P26" s="162">
        <v>99.961089999999999</v>
      </c>
      <c r="Q26" s="162">
        <v>7.3107141992689</v>
      </c>
      <c r="R26" s="162">
        <v>17.713679373264313</v>
      </c>
      <c r="S26" s="162">
        <v>0.48</v>
      </c>
      <c r="T26" s="163">
        <v>0.84007784079781567</v>
      </c>
      <c r="U26" s="162">
        <v>7.2</v>
      </c>
      <c r="V26" s="162" t="s">
        <v>8</v>
      </c>
      <c r="W26" s="162">
        <v>55.8</v>
      </c>
      <c r="X26" s="162">
        <v>3.5999999999999943</v>
      </c>
      <c r="Y26" s="162">
        <v>52.64</v>
      </c>
      <c r="Z26" s="162">
        <v>73.763400000000004</v>
      </c>
    </row>
    <row r="27" spans="1:26">
      <c r="A27" s="154" t="s">
        <v>49</v>
      </c>
      <c r="B27" s="154" t="s">
        <v>50</v>
      </c>
      <c r="C27" s="162">
        <v>27556</v>
      </c>
      <c r="D27" s="162">
        <v>223428</v>
      </c>
      <c r="E27" s="162">
        <v>5.94</v>
      </c>
      <c r="F27" s="162">
        <v>78.307982306334324</v>
      </c>
      <c r="G27" s="162">
        <v>5.9</v>
      </c>
      <c r="H27" s="162">
        <v>68.7</v>
      </c>
      <c r="I27" s="162" t="s">
        <v>8</v>
      </c>
      <c r="J27" s="162">
        <v>2.5</v>
      </c>
      <c r="K27" s="162">
        <v>84</v>
      </c>
      <c r="L27" s="162"/>
      <c r="M27" s="162">
        <v>483.25204272548837</v>
      </c>
      <c r="N27" s="162" t="s">
        <v>8</v>
      </c>
      <c r="O27" s="162">
        <v>93.256712379642465</v>
      </c>
      <c r="P27" s="162">
        <v>47.897790000000001</v>
      </c>
      <c r="Q27" s="162">
        <v>7.3</v>
      </c>
      <c r="R27" s="162">
        <v>20.519614219665527</v>
      </c>
      <c r="S27" s="162">
        <v>0.62</v>
      </c>
      <c r="T27" s="163">
        <v>0.90324756609197432</v>
      </c>
      <c r="U27" s="162">
        <v>6.8</v>
      </c>
      <c r="V27" s="162">
        <v>77.288842799999941</v>
      </c>
      <c r="W27" s="162">
        <v>69</v>
      </c>
      <c r="X27" s="162">
        <v>3.0999999999999943</v>
      </c>
      <c r="Y27" s="162">
        <v>71.760000000000005</v>
      </c>
      <c r="Z27" s="162">
        <v>60.241</v>
      </c>
    </row>
    <row r="28" spans="1:26">
      <c r="A28" s="154" t="s">
        <v>51</v>
      </c>
      <c r="B28" s="154" t="s">
        <v>52</v>
      </c>
      <c r="C28" s="162">
        <v>34338</v>
      </c>
      <c r="D28" s="162" t="s">
        <v>8</v>
      </c>
      <c r="E28" s="162">
        <v>4.33</v>
      </c>
      <c r="F28" s="162">
        <v>79.985366963806115</v>
      </c>
      <c r="G28" s="162">
        <v>15.6</v>
      </c>
      <c r="H28" s="162">
        <v>83.3</v>
      </c>
      <c r="I28" s="162">
        <v>7.6</v>
      </c>
      <c r="J28" s="162">
        <v>0.9</v>
      </c>
      <c r="K28" s="162">
        <v>83.2</v>
      </c>
      <c r="L28" s="162">
        <v>4.5</v>
      </c>
      <c r="M28" s="162">
        <v>499.44469005930114</v>
      </c>
      <c r="N28" s="162">
        <v>10.49019763485409</v>
      </c>
      <c r="O28" s="162">
        <v>99.143134079723993</v>
      </c>
      <c r="P28" s="162">
        <v>1.9004799999999999</v>
      </c>
      <c r="Q28" s="162">
        <v>7.7965667555008897</v>
      </c>
      <c r="R28" s="162">
        <v>8.5582718253135681</v>
      </c>
      <c r="S28" s="162">
        <v>1.07</v>
      </c>
      <c r="T28" s="163">
        <v>0.72782181006487801</v>
      </c>
      <c r="U28" s="162">
        <v>7.3</v>
      </c>
      <c r="V28" s="162">
        <v>8.3217512161222658</v>
      </c>
      <c r="W28" s="162">
        <v>65.2</v>
      </c>
      <c r="X28" s="162">
        <v>2.7000000000000028</v>
      </c>
      <c r="Y28" s="162">
        <v>87.18</v>
      </c>
      <c r="Z28" s="162">
        <v>31.107700000000001</v>
      </c>
    </row>
    <row r="29" spans="1:26">
      <c r="A29" s="154" t="s">
        <v>146</v>
      </c>
      <c r="B29" s="154"/>
      <c r="C29" s="154">
        <f t="shared" ref="C29:D29" si="0">COUNT(C7:C28)</f>
        <v>22</v>
      </c>
      <c r="D29" s="154">
        <f t="shared" si="0"/>
        <v>19</v>
      </c>
      <c r="E29" s="154">
        <f>COUNT(E7:E28)</f>
        <v>22</v>
      </c>
      <c r="F29" s="154">
        <f>COUNT(F7:F28)</f>
        <v>22</v>
      </c>
      <c r="G29" s="154">
        <f t="shared" ref="G29:K29" si="1">COUNT(G7:G28)</f>
        <v>22</v>
      </c>
      <c r="H29" s="154">
        <f t="shared" si="1"/>
        <v>22</v>
      </c>
      <c r="I29" s="154">
        <f t="shared" si="1"/>
        <v>17</v>
      </c>
      <c r="J29" s="154">
        <f t="shared" si="1"/>
        <v>22</v>
      </c>
      <c r="K29" s="154">
        <f t="shared" si="1"/>
        <v>22</v>
      </c>
      <c r="L29" s="154">
        <f>COUNT(L7:L28)</f>
        <v>11</v>
      </c>
      <c r="M29" s="154">
        <f>COUNT(M7:M28)</f>
        <v>22</v>
      </c>
      <c r="N29" s="154">
        <f>COUNT(N7:N28)</f>
        <v>21</v>
      </c>
      <c r="O29" s="154">
        <f t="shared" ref="O29:Z29" si="2">COUNT(O7:O28)</f>
        <v>22</v>
      </c>
      <c r="P29" s="154">
        <f t="shared" si="2"/>
        <v>22</v>
      </c>
      <c r="Q29" s="154">
        <f t="shared" si="2"/>
        <v>22</v>
      </c>
      <c r="R29" s="154">
        <f t="shared" si="2"/>
        <v>22</v>
      </c>
      <c r="S29" s="154">
        <f t="shared" si="2"/>
        <v>20</v>
      </c>
      <c r="T29" s="154">
        <f t="shared" si="2"/>
        <v>22</v>
      </c>
      <c r="U29" s="154">
        <f t="shared" si="2"/>
        <v>22</v>
      </c>
      <c r="V29" s="154">
        <f t="shared" si="2"/>
        <v>15</v>
      </c>
      <c r="W29" s="154">
        <f t="shared" si="2"/>
        <v>22</v>
      </c>
      <c r="X29" s="154">
        <f t="shared" si="2"/>
        <v>22</v>
      </c>
      <c r="Y29" s="154">
        <f t="shared" si="2"/>
        <v>20</v>
      </c>
      <c r="Z29" s="154">
        <f t="shared" si="2"/>
        <v>19</v>
      </c>
    </row>
    <row r="30" spans="1:26">
      <c r="A30" s="154" t="s">
        <v>147</v>
      </c>
      <c r="B30" s="154"/>
      <c r="C30" s="163">
        <f t="shared" ref="C30:D30" si="3">AVERAGE(C7:C28)</f>
        <v>29696.772727272728</v>
      </c>
      <c r="D30" s="163">
        <f t="shared" si="3"/>
        <v>126478.63157894737</v>
      </c>
      <c r="E30" s="163">
        <f>AVERAGE(E7:E28)</f>
        <v>4.6050000000000004</v>
      </c>
      <c r="F30" s="163">
        <f>AVERAGE(F7:F28)</f>
        <v>79.106624119972466</v>
      </c>
      <c r="G30" s="163">
        <f t="shared" ref="G30:Y30" si="4">AVERAGE(G7:G28)</f>
        <v>16.140909090909094</v>
      </c>
      <c r="H30" s="163">
        <f t="shared" si="4"/>
        <v>76.5</v>
      </c>
      <c r="I30" s="163">
        <f t="shared" si="4"/>
        <v>10.823529411764707</v>
      </c>
      <c r="J30" s="163">
        <f t="shared" si="4"/>
        <v>3.4000000000000004</v>
      </c>
      <c r="K30" s="163">
        <f t="shared" si="4"/>
        <v>80.840909090909093</v>
      </c>
      <c r="L30" s="163">
        <f t="shared" si="4"/>
        <v>7.4363636363636365</v>
      </c>
      <c r="M30" s="163">
        <f t="shared" si="4"/>
        <v>492.20657986426085</v>
      </c>
      <c r="N30" s="163">
        <f t="shared" si="4"/>
        <v>11.612630090897412</v>
      </c>
      <c r="O30" s="163">
        <f t="shared" si="4"/>
        <v>94.430577188716043</v>
      </c>
      <c r="P30" s="163">
        <f t="shared" si="4"/>
        <v>64.890933181818184</v>
      </c>
      <c r="Q30" s="163">
        <f t="shared" si="4"/>
        <v>7.3205579118429931</v>
      </c>
      <c r="R30" s="163">
        <f t="shared" si="4"/>
        <v>13.91367336565798</v>
      </c>
      <c r="S30" s="163">
        <f t="shared" si="4"/>
        <v>1.2855000000000001</v>
      </c>
      <c r="T30" s="163">
        <f t="shared" si="4"/>
        <v>0.79342276842916171</v>
      </c>
      <c r="U30" s="163">
        <f t="shared" si="4"/>
        <v>6.8954545454545464</v>
      </c>
      <c r="V30" s="163">
        <f t="shared" si="4"/>
        <v>36.589392683887823</v>
      </c>
      <c r="W30" s="163">
        <f t="shared" si="4"/>
        <v>53.781818181818181</v>
      </c>
      <c r="X30" s="163">
        <f t="shared" si="4"/>
        <v>5.4499999999999993</v>
      </c>
      <c r="Y30" s="163">
        <f t="shared" si="4"/>
        <v>65.761500000000012</v>
      </c>
      <c r="Z30" s="163">
        <f>AVERAGE(Z7:Z28)</f>
        <v>47.552215789473685</v>
      </c>
    </row>
    <row r="31" spans="1:26" ht="51">
      <c r="A31" s="154" t="s">
        <v>148</v>
      </c>
      <c r="B31" s="154"/>
      <c r="C31" s="163">
        <f t="shared" ref="C31:D31" si="5">STDEV(C7:C28)</f>
        <v>6786.5653626910507</v>
      </c>
      <c r="D31" s="163">
        <f t="shared" si="5"/>
        <v>101959.81221878578</v>
      </c>
      <c r="E31" s="163">
        <f>STDEV(E7:E28)</f>
        <v>0.98543560587860446</v>
      </c>
      <c r="F31" s="163">
        <f>STDEV(F7:F28)</f>
        <v>2.1724484878903101</v>
      </c>
      <c r="G31" s="163">
        <f t="shared" ref="G31:Y31" si="6">STDEV(G7:G28)</f>
        <v>11.430563002878314</v>
      </c>
      <c r="H31" s="163">
        <f t="shared" si="6"/>
        <v>5.043619259826742</v>
      </c>
      <c r="I31" s="163">
        <f t="shared" si="6"/>
        <v>4.7193126368896019</v>
      </c>
      <c r="J31" s="163">
        <f t="shared" si="6"/>
        <v>1.8781956893835752</v>
      </c>
      <c r="K31" s="163">
        <f t="shared" si="6"/>
        <v>2.5047876235244053</v>
      </c>
      <c r="L31" s="163">
        <f t="shared" si="6"/>
        <v>3.9192531756120905</v>
      </c>
      <c r="M31" s="163">
        <f t="shared" si="6"/>
        <v>18.085501247069256</v>
      </c>
      <c r="N31" s="163">
        <f t="shared" si="6"/>
        <v>3.9600928049167456</v>
      </c>
      <c r="O31" s="163">
        <f t="shared" si="6"/>
        <v>3.9220972943087391</v>
      </c>
      <c r="P31" s="163">
        <f t="shared" si="6"/>
        <v>38.378548115590796</v>
      </c>
      <c r="Q31" s="163">
        <f t="shared" si="6"/>
        <v>0.5308887850797801</v>
      </c>
      <c r="R31" s="163">
        <f t="shared" si="6"/>
        <v>4.8079389850954914</v>
      </c>
      <c r="S31" s="163">
        <f t="shared" si="6"/>
        <v>1.1513126375896705</v>
      </c>
      <c r="T31" s="163">
        <f t="shared" si="6"/>
        <v>5.9363362015585175E-2</v>
      </c>
      <c r="U31" s="163">
        <f t="shared" si="6"/>
        <v>0.50471800021423818</v>
      </c>
      <c r="V31" s="163">
        <f t="shared" si="6"/>
        <v>28.770131199793006</v>
      </c>
      <c r="W31" s="163">
        <f t="shared" si="6"/>
        <v>12.824256642845139</v>
      </c>
      <c r="X31" s="163">
        <f t="shared" si="6"/>
        <v>3.4068208892497669</v>
      </c>
      <c r="Y31" s="163">
        <f t="shared" si="6"/>
        <v>10.343042042078823</v>
      </c>
      <c r="Z31" s="163">
        <f>STDEV(Z7:Z28)</f>
        <v>17.771891648838924</v>
      </c>
    </row>
    <row r="32" spans="1:26" ht="38.25">
      <c r="A32" s="154" t="s">
        <v>149</v>
      </c>
      <c r="B32" s="154"/>
      <c r="C32" s="163">
        <f t="shared" ref="C32:D32" si="7">(C25-C30)/C31</f>
        <v>-1.2409477072999522</v>
      </c>
      <c r="D32" s="163">
        <f t="shared" si="7"/>
        <v>-0.40726469258146192</v>
      </c>
      <c r="E32" s="163">
        <f>-(E25-E30)/E31</f>
        <v>1.2836962582371267</v>
      </c>
      <c r="F32" s="163">
        <f>(F25-F30)/F31</f>
        <v>-2.8457983360426842</v>
      </c>
      <c r="G32" s="163">
        <f>-(G25-G30)/G31</f>
        <v>-1.5711466622045349</v>
      </c>
      <c r="H32" s="163">
        <f>(H25-H30)/H31</f>
        <v>-0.19827031908716122</v>
      </c>
      <c r="I32" s="163">
        <f>-(I25-I30)/I31</f>
        <v>-0.65188954937787924</v>
      </c>
      <c r="J32" s="163">
        <f t="shared" ref="J32" si="8">-(J25-J30)/J31</f>
        <v>-0.37269811870867386</v>
      </c>
      <c r="K32" s="163">
        <f>(K25-K30)/K31</f>
        <v>-1.2140386922825543</v>
      </c>
      <c r="L32" s="163">
        <f t="shared" ref="L32" si="9">-(L25-L30)/L31</f>
        <v>-2.0829571343936988</v>
      </c>
      <c r="M32" s="163">
        <f>(M25-M30)/M31</f>
        <v>-1.556993148051824</v>
      </c>
      <c r="N32" s="163">
        <f>-(N25-N30)/N31</f>
        <v>-1.3471902506372291</v>
      </c>
      <c r="O32" s="163">
        <f>(O25-O30)/O31</f>
        <v>0.3066957459635471</v>
      </c>
      <c r="P32" s="163">
        <f t="shared" ref="P32" si="10">-(P25-P30)/P31</f>
        <v>-0.91480966691179244</v>
      </c>
      <c r="Q32" s="163">
        <f>(Q25-Q30)/Q31</f>
        <v>-0.41545031283689443</v>
      </c>
      <c r="R32" s="163">
        <f t="shared" ref="R32:S32" si="11">-(R25-R30)/R31</f>
        <v>0.2234415749313601</v>
      </c>
      <c r="S32" s="163">
        <f t="shared" si="11"/>
        <v>0.12637748883275665</v>
      </c>
      <c r="T32" s="163">
        <f>(T25-T30)/T31</f>
        <v>-0.43396616759184892</v>
      </c>
      <c r="U32" s="163">
        <f>(U25-U30)/U31</f>
        <v>-0.58538539407973333</v>
      </c>
      <c r="V32" s="163" t="e">
        <f t="shared" ref="V32" si="12">-(V25-V30)/V31</f>
        <v>#VALUE!</v>
      </c>
      <c r="W32" s="163">
        <f>(W25-W30)/W31</f>
        <v>0.31332668474188907</v>
      </c>
      <c r="X32" s="163">
        <f t="shared" ref="X32" si="13">-(X25-X30)/X31</f>
        <v>0.98332143335475597</v>
      </c>
      <c r="Y32" s="163">
        <f>(Y25-Y30)/Y31</f>
        <v>-0.57444415055339415</v>
      </c>
      <c r="Z32" s="163">
        <f>-(Z25-Z30)/Z31</f>
        <v>-1.0690693250860315</v>
      </c>
    </row>
    <row r="33" spans="1:26">
      <c r="A33" s="164" t="s">
        <v>175</v>
      </c>
      <c r="B33" s="164"/>
      <c r="C33" s="164">
        <f t="shared" ref="C33:D33" si="14">_xlfn.RANK.EQ(C25,C7:C28)</f>
        <v>20</v>
      </c>
      <c r="D33" s="164">
        <f t="shared" si="14"/>
        <v>13</v>
      </c>
      <c r="E33" s="164">
        <f>_xlfn.RANK.EQ(E25,E7:E28,1)</f>
        <v>1</v>
      </c>
      <c r="F33" s="164">
        <f>_xlfn.RANK.EQ(F25,F7:F28)</f>
        <v>22</v>
      </c>
      <c r="G33" s="164">
        <f>_xlfn.RANK.EQ(G25,G7:G28,1)</f>
        <v>20</v>
      </c>
      <c r="H33" s="164">
        <f>_xlfn.RANK.EQ(H25,H7:H28)</f>
        <v>15</v>
      </c>
      <c r="I33" s="164">
        <f>_xlfn.RANK.EQ(I25,I7:I28,1)</f>
        <v>12</v>
      </c>
      <c r="J33" s="164">
        <f t="shared" ref="J33" si="15">_xlfn.RANK.EQ(J25,J7:J28,1)</f>
        <v>14</v>
      </c>
      <c r="K33" s="164">
        <f>_xlfn.RANK.EQ(K25,K7:K28)</f>
        <v>19</v>
      </c>
      <c r="L33" s="164">
        <f t="shared" ref="L33:P33" si="16">_xlfn.RANK.EQ(L25,L7:L28,1)</f>
        <v>11</v>
      </c>
      <c r="M33" s="164">
        <f>_xlfn.RANK.EQ(M25,M7:M28)</f>
        <v>21</v>
      </c>
      <c r="N33" s="164">
        <f>_xlfn.RANK.EQ(N25,N7:N28,1)</f>
        <v>19</v>
      </c>
      <c r="O33" s="164">
        <f>_xlfn.RANK.EQ(O25,O7:O28)</f>
        <v>9</v>
      </c>
      <c r="P33" s="164">
        <f t="shared" si="16"/>
        <v>21</v>
      </c>
      <c r="Q33" s="164">
        <f>_xlfn.RANK.EQ(Q25,Q7:Q28)</f>
        <v>15</v>
      </c>
      <c r="R33" s="164">
        <f t="shared" ref="R33:X33" si="17">_xlfn.RANK.EQ(R25,R7:R28,1)</f>
        <v>11</v>
      </c>
      <c r="S33" s="164">
        <f t="shared" si="17"/>
        <v>15</v>
      </c>
      <c r="T33" s="164">
        <f>_xlfn.RANK.EQ(T25,T7:T28)</f>
        <v>14</v>
      </c>
      <c r="U33" s="164">
        <f>_xlfn.RANK.EQ(U25,U7:U28)</f>
        <v>18</v>
      </c>
      <c r="V33" s="164" t="e">
        <f t="shared" si="17"/>
        <v>#VALUE!</v>
      </c>
      <c r="W33" s="164">
        <f>_xlfn.RANK.EQ(W25,W7:W28)</f>
        <v>9</v>
      </c>
      <c r="X33" s="164">
        <f t="shared" si="17"/>
        <v>3</v>
      </c>
      <c r="Y33" s="164">
        <f>_xlfn.RANK.EQ(Y25,Y7:Y28)</f>
        <v>14</v>
      </c>
      <c r="Z33" s="164">
        <f>_xlfn.RANK.EQ(Z25,Z7:Z28,1)</f>
        <v>17</v>
      </c>
    </row>
    <row r="35" spans="1:26" s="172" customFormat="1">
      <c r="A35" s="170" t="s">
        <v>206</v>
      </c>
      <c r="B35" s="171"/>
      <c r="C35" s="163">
        <f t="shared" ref="C35:Z35" si="18">C25</f>
        <v>21275</v>
      </c>
      <c r="D35" s="163">
        <f t="shared" si="18"/>
        <v>84954</v>
      </c>
      <c r="E35" s="163">
        <f t="shared" si="18"/>
        <v>3.34</v>
      </c>
      <c r="F35" s="163">
        <f t="shared" si="18"/>
        <v>72.924273827995776</v>
      </c>
      <c r="G35" s="163">
        <f t="shared" si="18"/>
        <v>34.1</v>
      </c>
      <c r="H35" s="163">
        <f t="shared" si="18"/>
        <v>75.5</v>
      </c>
      <c r="I35" s="163">
        <f t="shared" si="18"/>
        <v>13.9</v>
      </c>
      <c r="J35" s="163">
        <f t="shared" si="18"/>
        <v>4.0999999999999996</v>
      </c>
      <c r="K35" s="163">
        <f t="shared" si="18"/>
        <v>77.8</v>
      </c>
      <c r="L35" s="163">
        <f t="shared" si="18"/>
        <v>15.600000000000001</v>
      </c>
      <c r="M35" s="163">
        <f t="shared" si="18"/>
        <v>464.0475783434913</v>
      </c>
      <c r="N35" s="163">
        <f t="shared" si="18"/>
        <v>16.947628509299889</v>
      </c>
      <c r="O35" s="163">
        <f t="shared" si="18"/>
        <v>95.633467744135672</v>
      </c>
      <c r="P35" s="163">
        <f t="shared" si="18"/>
        <v>100</v>
      </c>
      <c r="Q35" s="163">
        <f t="shared" si="18"/>
        <v>7.1</v>
      </c>
      <c r="R35" s="163">
        <f t="shared" si="18"/>
        <v>12.839379906654358</v>
      </c>
      <c r="S35" s="163">
        <f t="shared" si="18"/>
        <v>1.1399999999999999</v>
      </c>
      <c r="T35" s="163">
        <f t="shared" si="18"/>
        <v>0.76766107771989067</v>
      </c>
      <c r="U35" s="163">
        <f t="shared" si="18"/>
        <v>6.6</v>
      </c>
      <c r="V35" s="163" t="str">
        <f t="shared" si="18"/>
        <v>..</v>
      </c>
      <c r="W35" s="163">
        <f t="shared" si="18"/>
        <v>57.8</v>
      </c>
      <c r="X35" s="163">
        <f t="shared" si="18"/>
        <v>2.0999999999999943</v>
      </c>
      <c r="Y35" s="163">
        <f t="shared" si="18"/>
        <v>59.82</v>
      </c>
      <c r="Z35" s="163">
        <f t="shared" si="18"/>
        <v>66.551599999999993</v>
      </c>
    </row>
    <row r="36" spans="1:26" s="172" customFormat="1" ht="25.5">
      <c r="A36" s="170" t="s">
        <v>153</v>
      </c>
      <c r="B36" s="171"/>
      <c r="C36" s="163">
        <f t="shared" ref="C36:Z36" si="19">C30</f>
        <v>29696.772727272728</v>
      </c>
      <c r="D36" s="163">
        <f t="shared" si="19"/>
        <v>126478.63157894737</v>
      </c>
      <c r="E36" s="163">
        <f t="shared" si="19"/>
        <v>4.6050000000000004</v>
      </c>
      <c r="F36" s="163">
        <f t="shared" si="19"/>
        <v>79.106624119972466</v>
      </c>
      <c r="G36" s="163">
        <f t="shared" si="19"/>
        <v>16.140909090909094</v>
      </c>
      <c r="H36" s="163">
        <f t="shared" si="19"/>
        <v>76.5</v>
      </c>
      <c r="I36" s="163">
        <f t="shared" si="19"/>
        <v>10.823529411764707</v>
      </c>
      <c r="J36" s="163">
        <f t="shared" si="19"/>
        <v>3.4000000000000004</v>
      </c>
      <c r="K36" s="163">
        <f t="shared" si="19"/>
        <v>80.840909090909093</v>
      </c>
      <c r="L36" s="163">
        <f t="shared" si="19"/>
        <v>7.4363636363636365</v>
      </c>
      <c r="M36" s="163">
        <f t="shared" si="19"/>
        <v>492.20657986426085</v>
      </c>
      <c r="N36" s="163">
        <f t="shared" si="19"/>
        <v>11.612630090897412</v>
      </c>
      <c r="O36" s="163">
        <f t="shared" si="19"/>
        <v>94.430577188716043</v>
      </c>
      <c r="P36" s="163">
        <f t="shared" si="19"/>
        <v>64.890933181818184</v>
      </c>
      <c r="Q36" s="163">
        <f t="shared" si="19"/>
        <v>7.3205579118429931</v>
      </c>
      <c r="R36" s="163">
        <f t="shared" si="19"/>
        <v>13.91367336565798</v>
      </c>
      <c r="S36" s="163">
        <f t="shared" si="19"/>
        <v>1.2855000000000001</v>
      </c>
      <c r="T36" s="163">
        <f t="shared" si="19"/>
        <v>0.79342276842916171</v>
      </c>
      <c r="U36" s="163">
        <f t="shared" si="19"/>
        <v>6.8954545454545464</v>
      </c>
      <c r="V36" s="163">
        <f t="shared" si="19"/>
        <v>36.589392683887823</v>
      </c>
      <c r="W36" s="163">
        <f t="shared" si="19"/>
        <v>53.781818181818181</v>
      </c>
      <c r="X36" s="163">
        <f t="shared" si="19"/>
        <v>5.4499999999999993</v>
      </c>
      <c r="Y36" s="163">
        <f t="shared" si="19"/>
        <v>65.761500000000012</v>
      </c>
      <c r="Z36" s="163">
        <f t="shared" si="19"/>
        <v>47.552215789473685</v>
      </c>
    </row>
  </sheetData>
  <mergeCells count="11">
    <mergeCell ref="Q1:R1"/>
    <mergeCell ref="S1:T1"/>
    <mergeCell ref="U1:V1"/>
    <mergeCell ref="W1:X1"/>
    <mergeCell ref="Y1:Z1"/>
    <mergeCell ref="C1:E1"/>
    <mergeCell ref="F1:G1"/>
    <mergeCell ref="K1:L1"/>
    <mergeCell ref="M1:N1"/>
    <mergeCell ref="O1:P1"/>
    <mergeCell ref="H1:J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opLeftCell="A22" zoomScale="110" zoomScaleNormal="110" workbookViewId="0">
      <selection activeCell="H33" sqref="H33"/>
    </sheetView>
  </sheetViews>
  <sheetFormatPr defaultColWidth="8.7109375" defaultRowHeight="12.75"/>
  <cols>
    <col min="1" max="1" width="19.5703125" style="175" customWidth="1"/>
    <col min="2" max="2" width="10.5703125" style="175" customWidth="1"/>
    <col min="3" max="3" width="22.5703125" style="175" customWidth="1"/>
    <col min="4" max="4" width="32.5703125" style="175" customWidth="1"/>
    <col min="5" max="5" width="13.5703125" style="175" customWidth="1"/>
    <col min="6" max="6" width="14" style="175" customWidth="1"/>
    <col min="7" max="7" width="12.85546875" style="175" customWidth="1"/>
    <col min="8" max="8" width="22.42578125" style="175" customWidth="1"/>
    <col min="9" max="16384" width="8.7109375" style="175"/>
  </cols>
  <sheetData>
    <row r="1" spans="1:8" ht="25.5">
      <c r="A1" s="173" t="s">
        <v>87</v>
      </c>
      <c r="B1" s="174" t="s">
        <v>71</v>
      </c>
      <c r="C1" s="173" t="s">
        <v>69</v>
      </c>
      <c r="D1" s="173" t="s">
        <v>83</v>
      </c>
      <c r="E1" s="173" t="s">
        <v>85</v>
      </c>
      <c r="F1" s="174" t="s">
        <v>70</v>
      </c>
      <c r="G1" s="173" t="s">
        <v>82</v>
      </c>
      <c r="H1" s="174" t="s">
        <v>102</v>
      </c>
    </row>
    <row r="2" spans="1:8" ht="12" customHeight="1">
      <c r="A2" s="212" t="s">
        <v>72</v>
      </c>
      <c r="B2" s="208">
        <f>AVERAGE(F2:F4)</f>
        <v>-0.12150538054809583</v>
      </c>
      <c r="C2" s="176" t="s">
        <v>91</v>
      </c>
      <c r="D2" s="176" t="s">
        <v>156</v>
      </c>
      <c r="E2" s="176" t="s">
        <v>96</v>
      </c>
      <c r="F2" s="177">
        <f>'hlavné ind 2021'!C32</f>
        <v>-1.2409477072999522</v>
      </c>
      <c r="G2" s="176">
        <v>2017</v>
      </c>
      <c r="H2" s="176" t="s">
        <v>57</v>
      </c>
    </row>
    <row r="3" spans="1:8" ht="12" customHeight="1">
      <c r="A3" s="204"/>
      <c r="B3" s="204"/>
      <c r="C3" s="176" t="s">
        <v>94</v>
      </c>
      <c r="D3" s="176" t="s">
        <v>93</v>
      </c>
      <c r="E3" s="176" t="s">
        <v>96</v>
      </c>
      <c r="F3" s="177">
        <f>'hlavné ind 2021'!D32</f>
        <v>-0.40726469258146192</v>
      </c>
      <c r="G3" s="176">
        <v>2016</v>
      </c>
      <c r="H3" s="176" t="s">
        <v>58</v>
      </c>
    </row>
    <row r="4" spans="1:8" ht="12" customHeight="1">
      <c r="A4" s="204"/>
      <c r="B4" s="209"/>
      <c r="C4" s="178" t="s">
        <v>103</v>
      </c>
      <c r="D4" s="179" t="s">
        <v>157</v>
      </c>
      <c r="E4" s="179" t="s">
        <v>97</v>
      </c>
      <c r="F4" s="178">
        <f>'hlavné ind 2021'!E32</f>
        <v>1.2836962582371267</v>
      </c>
      <c r="G4" s="179">
        <v>2017</v>
      </c>
      <c r="H4" s="178" t="s">
        <v>62</v>
      </c>
    </row>
    <row r="5" spans="1:8" ht="12" customHeight="1">
      <c r="A5" s="205" t="s">
        <v>73</v>
      </c>
      <c r="B5" s="208">
        <f>AVERAGE(F5:F6)</f>
        <v>-2.2084724991236095</v>
      </c>
      <c r="C5" s="176" t="s">
        <v>95</v>
      </c>
      <c r="D5" s="176" t="s">
        <v>124</v>
      </c>
      <c r="E5" s="176" t="s">
        <v>96</v>
      </c>
      <c r="F5" s="177">
        <f>'hlavné ind 2021'!F32</f>
        <v>-2.8457983360426842</v>
      </c>
      <c r="G5" s="176">
        <v>2018</v>
      </c>
      <c r="H5" s="176" t="s">
        <v>0</v>
      </c>
    </row>
    <row r="6" spans="1:8" ht="12" customHeight="1">
      <c r="A6" s="210"/>
      <c r="B6" s="204"/>
      <c r="C6" s="176" t="s">
        <v>101</v>
      </c>
      <c r="D6" s="176" t="s">
        <v>151</v>
      </c>
      <c r="E6" s="179" t="s">
        <v>97</v>
      </c>
      <c r="F6" s="180">
        <f>'hlavné ind 2021'!G32</f>
        <v>-1.5711466622045349</v>
      </c>
      <c r="G6" s="176">
        <v>2017</v>
      </c>
      <c r="H6" s="176" t="s">
        <v>7</v>
      </c>
    </row>
    <row r="7" spans="1:8" ht="12" customHeight="1">
      <c r="A7" s="204" t="s">
        <v>74</v>
      </c>
      <c r="B7" s="208">
        <f>AVERAGE(F7:F9)</f>
        <v>-0.40761932905790471</v>
      </c>
      <c r="C7" s="181" t="s">
        <v>104</v>
      </c>
      <c r="D7" s="181" t="s">
        <v>105</v>
      </c>
      <c r="E7" s="176" t="s">
        <v>96</v>
      </c>
      <c r="F7" s="177">
        <f>'hlavné ind 2021'!H32</f>
        <v>-0.19827031908716122</v>
      </c>
      <c r="G7" s="181">
        <v>2018</v>
      </c>
      <c r="H7" s="181" t="s">
        <v>1</v>
      </c>
    </row>
    <row r="8" spans="1:8" ht="12" customHeight="1">
      <c r="A8" s="204"/>
      <c r="B8" s="204"/>
      <c r="C8" s="176" t="s">
        <v>118</v>
      </c>
      <c r="D8" s="176" t="s">
        <v>164</v>
      </c>
      <c r="E8" s="176" t="s">
        <v>97</v>
      </c>
      <c r="F8" s="177">
        <f>'hlavné ind 2021'!I32</f>
        <v>-0.65188954937787924</v>
      </c>
      <c r="G8" s="176">
        <v>2018</v>
      </c>
      <c r="H8" s="176" t="s">
        <v>2</v>
      </c>
    </row>
    <row r="9" spans="1:8" ht="12" customHeight="1">
      <c r="A9" s="204"/>
      <c r="B9" s="204"/>
      <c r="C9" s="176" t="s">
        <v>106</v>
      </c>
      <c r="D9" s="176" t="s">
        <v>125</v>
      </c>
      <c r="E9" s="179" t="s">
        <v>97</v>
      </c>
      <c r="F9" s="180">
        <f>'hlavné ind 2021'!J32</f>
        <v>-0.37269811870867386</v>
      </c>
      <c r="G9" s="176">
        <v>2018</v>
      </c>
      <c r="H9" s="176" t="s">
        <v>63</v>
      </c>
    </row>
    <row r="10" spans="1:8" ht="12" customHeight="1">
      <c r="A10" s="212" t="s">
        <v>75</v>
      </c>
      <c r="B10" s="208">
        <f>AVERAGE(F10:F11)</f>
        <v>-1.6484979133381266</v>
      </c>
      <c r="C10" s="181" t="s">
        <v>176</v>
      </c>
      <c r="D10" s="181" t="s">
        <v>107</v>
      </c>
      <c r="E10" s="176" t="s">
        <v>96</v>
      </c>
      <c r="F10" s="177">
        <f>'hlavné ind 2021'!K32</f>
        <v>-1.2140386922825543</v>
      </c>
      <c r="G10" s="181">
        <v>2018</v>
      </c>
      <c r="H10" s="181" t="s">
        <v>59</v>
      </c>
    </row>
    <row r="11" spans="1:8" ht="12" customHeight="1">
      <c r="A11" s="204"/>
      <c r="B11" s="209"/>
      <c r="C11" s="176" t="s">
        <v>109</v>
      </c>
      <c r="D11" s="179" t="s">
        <v>108</v>
      </c>
      <c r="E11" s="179" t="s">
        <v>97</v>
      </c>
      <c r="F11" s="177">
        <f>'hlavné ind 2021'!L32</f>
        <v>-2.0829571343936988</v>
      </c>
      <c r="G11" s="176">
        <v>2017</v>
      </c>
      <c r="H11" s="176" t="s">
        <v>64</v>
      </c>
    </row>
    <row r="12" spans="1:8" ht="20.45" customHeight="1">
      <c r="A12" s="205" t="s">
        <v>76</v>
      </c>
      <c r="B12" s="208">
        <f>AVERAGE(F12:F13)</f>
        <v>-1.4520916993445265</v>
      </c>
      <c r="C12" s="181" t="s">
        <v>110</v>
      </c>
      <c r="D12" s="176" t="s">
        <v>126</v>
      </c>
      <c r="E12" s="176" t="s">
        <v>96</v>
      </c>
      <c r="F12" s="182">
        <f>'hlavné ind 2021'!M32</f>
        <v>-1.556993148051824</v>
      </c>
      <c r="G12" s="181">
        <v>2018</v>
      </c>
      <c r="H12" s="181" t="s">
        <v>60</v>
      </c>
    </row>
    <row r="13" spans="1:8" ht="20.45" customHeight="1">
      <c r="A13" s="206"/>
      <c r="B13" s="209"/>
      <c r="C13" s="176" t="s">
        <v>163</v>
      </c>
      <c r="D13" s="176" t="s">
        <v>127</v>
      </c>
      <c r="E13" s="179" t="s">
        <v>97</v>
      </c>
      <c r="F13" s="177">
        <f>'hlavné ind 2021'!N32</f>
        <v>-1.3471902506372291</v>
      </c>
      <c r="G13" s="176">
        <v>2018</v>
      </c>
      <c r="H13" s="176" t="s">
        <v>65</v>
      </c>
    </row>
    <row r="14" spans="1:8" ht="20.45" customHeight="1">
      <c r="A14" s="205" t="s">
        <v>77</v>
      </c>
      <c r="B14" s="207">
        <f>AVERAGE(F14:F15)</f>
        <v>-0.30405696047412267</v>
      </c>
      <c r="C14" s="181" t="s">
        <v>111</v>
      </c>
      <c r="D14" s="181" t="s">
        <v>112</v>
      </c>
      <c r="E14" s="176" t="s">
        <v>96</v>
      </c>
      <c r="F14" s="182">
        <f>'hlavné ind 2021'!O32</f>
        <v>0.3066957459635471</v>
      </c>
      <c r="G14" s="181">
        <v>2012</v>
      </c>
      <c r="H14" s="181" t="s">
        <v>3</v>
      </c>
    </row>
    <row r="15" spans="1:8" ht="20.45" customHeight="1">
      <c r="A15" s="206"/>
      <c r="B15" s="204"/>
      <c r="C15" s="176" t="s">
        <v>113</v>
      </c>
      <c r="D15" s="176" t="s">
        <v>128</v>
      </c>
      <c r="E15" s="179" t="s">
        <v>97</v>
      </c>
      <c r="F15" s="180">
        <f>'hlavné ind 2021'!P32</f>
        <v>-0.91480966691179244</v>
      </c>
      <c r="G15" s="179">
        <v>2017</v>
      </c>
      <c r="H15" s="176" t="s">
        <v>66</v>
      </c>
    </row>
    <row r="16" spans="1:8" ht="20.45" customHeight="1">
      <c r="A16" s="205" t="s">
        <v>78</v>
      </c>
      <c r="B16" s="208">
        <f>AVERAGE(F16:F17)</f>
        <v>-9.6004368952767163E-2</v>
      </c>
      <c r="C16" s="181" t="s">
        <v>114</v>
      </c>
      <c r="D16" s="181" t="s">
        <v>116</v>
      </c>
      <c r="E16" s="176" t="s">
        <v>96</v>
      </c>
      <c r="F16" s="177">
        <f>'hlavné ind 2021'!Q32</f>
        <v>-0.41545031283689443</v>
      </c>
      <c r="G16" s="176">
        <v>2018</v>
      </c>
      <c r="H16" s="181" t="s">
        <v>4</v>
      </c>
    </row>
    <row r="17" spans="1:8" ht="20.45" customHeight="1">
      <c r="A17" s="210"/>
      <c r="B17" s="204"/>
      <c r="C17" s="179" t="s">
        <v>115</v>
      </c>
      <c r="D17" s="183" t="s">
        <v>129</v>
      </c>
      <c r="E17" s="179" t="s">
        <v>97</v>
      </c>
      <c r="F17" s="177">
        <f>'hlavné ind 2021'!R32</f>
        <v>0.2234415749313601</v>
      </c>
      <c r="G17" s="179" t="s">
        <v>54</v>
      </c>
      <c r="H17" s="179" t="s">
        <v>53</v>
      </c>
    </row>
    <row r="18" spans="1:8" ht="20.45" customHeight="1">
      <c r="A18" s="211" t="s">
        <v>79</v>
      </c>
      <c r="B18" s="208">
        <f>AVERAGE(F18:F19)</f>
        <v>-0.15379433937954612</v>
      </c>
      <c r="C18" s="176" t="s">
        <v>117</v>
      </c>
      <c r="D18" s="181" t="s">
        <v>130</v>
      </c>
      <c r="E18" s="176" t="s">
        <v>96</v>
      </c>
      <c r="F18" s="182">
        <f>'hlavné ind 2021'!S32</f>
        <v>0.12637748883275665</v>
      </c>
      <c r="G18" s="176">
        <v>2016</v>
      </c>
      <c r="H18" s="176" t="s">
        <v>61</v>
      </c>
    </row>
    <row r="19" spans="1:8" ht="20.45" customHeight="1">
      <c r="A19" s="206"/>
      <c r="B19" s="209"/>
      <c r="C19" s="176" t="s">
        <v>174</v>
      </c>
      <c r="D19" s="183" t="s">
        <v>150</v>
      </c>
      <c r="E19" s="179" t="s">
        <v>97</v>
      </c>
      <c r="F19" s="180">
        <f>'hlavné ind 2021'!T32</f>
        <v>-0.43396616759184892</v>
      </c>
      <c r="G19" s="179" t="s">
        <v>145</v>
      </c>
      <c r="H19" s="176" t="s">
        <v>67</v>
      </c>
    </row>
    <row r="20" spans="1:8" ht="37.700000000000003" customHeight="1">
      <c r="A20" s="205" t="s">
        <v>90</v>
      </c>
      <c r="B20" s="208">
        <f>AVERAGE(F20:F21)</f>
        <v>-0.58538539407973333</v>
      </c>
      <c r="C20" s="181" t="s">
        <v>90</v>
      </c>
      <c r="D20" s="181" t="s">
        <v>139</v>
      </c>
      <c r="E20" s="176" t="s">
        <v>96</v>
      </c>
      <c r="F20" s="177">
        <f>'hlavné ind 2021'!U32</f>
        <v>-0.58538539407973333</v>
      </c>
      <c r="G20" s="176">
        <v>2013</v>
      </c>
      <c r="H20" s="181" t="s">
        <v>138</v>
      </c>
    </row>
    <row r="21" spans="1:8" ht="46.35" customHeight="1">
      <c r="A21" s="210"/>
      <c r="B21" s="209"/>
      <c r="C21" s="179" t="s">
        <v>119</v>
      </c>
      <c r="D21" s="176" t="s">
        <v>131</v>
      </c>
      <c r="E21" s="179" t="s">
        <v>97</v>
      </c>
      <c r="F21" s="180"/>
      <c r="G21" s="179" t="s">
        <v>140</v>
      </c>
      <c r="H21" s="179" t="s">
        <v>68</v>
      </c>
    </row>
    <row r="22" spans="1:8" ht="17.45" customHeight="1">
      <c r="A22" s="204" t="s">
        <v>89</v>
      </c>
      <c r="B22" s="207">
        <f>AVERAGE(F22:F23)</f>
        <v>0.64832405904832258</v>
      </c>
      <c r="C22" s="176" t="s">
        <v>80</v>
      </c>
      <c r="D22" s="181" t="s">
        <v>200</v>
      </c>
      <c r="E22" s="176" t="s">
        <v>96</v>
      </c>
      <c r="F22" s="177">
        <f>'hlavné ind 2021'!W32</f>
        <v>0.31332668474188907</v>
      </c>
      <c r="G22" s="176" t="s">
        <v>141</v>
      </c>
      <c r="H22" s="176"/>
    </row>
    <row r="23" spans="1:8" ht="17.45" customHeight="1">
      <c r="A23" s="204"/>
      <c r="B23" s="204"/>
      <c r="C23" s="179" t="s">
        <v>120</v>
      </c>
      <c r="D23" s="176" t="s">
        <v>201</v>
      </c>
      <c r="E23" s="179" t="s">
        <v>98</v>
      </c>
      <c r="F23" s="177">
        <f>'hlavné ind 2021'!X32</f>
        <v>0.98332143335475597</v>
      </c>
      <c r="G23" s="176" t="s">
        <v>54</v>
      </c>
      <c r="H23" s="179" t="s">
        <v>202</v>
      </c>
    </row>
    <row r="24" spans="1:8" ht="15.6" customHeight="1">
      <c r="A24" s="205" t="s">
        <v>81</v>
      </c>
      <c r="B24" s="208">
        <f>AVERAGE(F24:F25)</f>
        <v>-0.82175673781971281</v>
      </c>
      <c r="C24" s="176" t="s">
        <v>121</v>
      </c>
      <c r="D24" s="181" t="s">
        <v>122</v>
      </c>
      <c r="E24" s="176" t="s">
        <v>96</v>
      </c>
      <c r="F24" s="182">
        <f>'hlavné ind 2021'!Y32</f>
        <v>-0.57444415055339415</v>
      </c>
      <c r="G24" s="181" t="s">
        <v>55</v>
      </c>
      <c r="H24" s="176" t="s">
        <v>5</v>
      </c>
    </row>
    <row r="25" spans="1:8" ht="15.6" customHeight="1">
      <c r="A25" s="206"/>
      <c r="B25" s="209"/>
      <c r="C25" s="179" t="s">
        <v>123</v>
      </c>
      <c r="D25" s="176" t="s">
        <v>132</v>
      </c>
      <c r="E25" s="179" t="s">
        <v>97</v>
      </c>
      <c r="F25" s="177">
        <f>'hlavné ind 2021'!Z32</f>
        <v>-1.0690693250860315</v>
      </c>
      <c r="G25" s="176">
        <v>2012</v>
      </c>
      <c r="H25" s="179" t="s">
        <v>6</v>
      </c>
    </row>
    <row r="26" spans="1:8">
      <c r="A26" s="184"/>
      <c r="D26" s="184"/>
      <c r="E26" s="184"/>
      <c r="F26" s="184"/>
      <c r="G26" s="184"/>
      <c r="H26" s="184"/>
    </row>
    <row r="27" spans="1:8" ht="25.5">
      <c r="B27" s="175" t="s">
        <v>88</v>
      </c>
      <c r="C27" s="185" t="s">
        <v>100</v>
      </c>
      <c r="E27" s="185" t="s">
        <v>99</v>
      </c>
    </row>
    <row r="28" spans="1:8" ht="13.35" customHeight="1">
      <c r="A28" s="186" t="s">
        <v>73</v>
      </c>
      <c r="B28" s="187">
        <v>-2.2084724991236095</v>
      </c>
      <c r="C28" s="188">
        <v>-2.8457983360426842</v>
      </c>
      <c r="D28" s="189"/>
      <c r="E28" s="188">
        <v>-1.5711466622045349</v>
      </c>
      <c r="F28" s="189"/>
    </row>
    <row r="29" spans="1:8" ht="13.35" customHeight="1">
      <c r="A29" s="186" t="s">
        <v>75</v>
      </c>
      <c r="B29" s="187">
        <v>-1.6484979133381266</v>
      </c>
      <c r="C29" s="188">
        <v>-1.2140386922825543</v>
      </c>
      <c r="D29" s="189"/>
      <c r="E29" s="188">
        <v>-2.0829571343936988</v>
      </c>
      <c r="F29" s="189"/>
    </row>
    <row r="30" spans="1:8" ht="13.35" customHeight="1">
      <c r="A30" s="186" t="s">
        <v>76</v>
      </c>
      <c r="B30" s="187">
        <v>-1.4520916993445265</v>
      </c>
      <c r="C30" s="188">
        <v>-1.556993148051824</v>
      </c>
      <c r="D30" s="189"/>
      <c r="E30" s="188">
        <v>-1.3471902506372291</v>
      </c>
      <c r="F30" s="189"/>
    </row>
    <row r="31" spans="1:8" ht="13.35" customHeight="1">
      <c r="A31" s="186" t="s">
        <v>81</v>
      </c>
      <c r="B31" s="187">
        <v>-0.8053710391207789</v>
      </c>
      <c r="C31" s="188">
        <v>-0.57444415055339415</v>
      </c>
      <c r="D31" s="189"/>
      <c r="E31" s="188">
        <v>-1.0690693250860315</v>
      </c>
      <c r="F31" s="189"/>
    </row>
    <row r="32" spans="1:8" ht="13.35" customHeight="1">
      <c r="A32" s="186" t="s">
        <v>90</v>
      </c>
      <c r="B32" s="187">
        <v>-0.58538539407973333</v>
      </c>
      <c r="C32" s="188">
        <v>-0.58538539407973333</v>
      </c>
      <c r="D32" s="189"/>
      <c r="E32" s="188"/>
      <c r="F32" s="189"/>
    </row>
    <row r="33" spans="1:6" ht="13.35" customHeight="1">
      <c r="A33" s="186" t="s">
        <v>74</v>
      </c>
      <c r="B33" s="187">
        <v>-0.40761932905790471</v>
      </c>
      <c r="C33" s="188">
        <v>-0.19827031908716122</v>
      </c>
      <c r="D33" s="189"/>
      <c r="E33" s="188">
        <v>-0.65188954937787924</v>
      </c>
      <c r="F33" s="188">
        <v>-0.37269811870867386</v>
      </c>
    </row>
    <row r="34" spans="1:6" ht="13.35" customHeight="1">
      <c r="A34" s="186" t="s">
        <v>77</v>
      </c>
      <c r="B34" s="187">
        <v>-0.30405696047412267</v>
      </c>
      <c r="C34" s="188">
        <v>0.3066957459635471</v>
      </c>
      <c r="D34" s="189"/>
      <c r="E34" s="188">
        <v>-0.91480966691179244</v>
      </c>
      <c r="F34" s="189"/>
    </row>
    <row r="35" spans="1:6" ht="13.35" customHeight="1">
      <c r="A35" s="186" t="s">
        <v>79</v>
      </c>
      <c r="B35" s="187">
        <v>-0.15379433937954612</v>
      </c>
      <c r="C35" s="188">
        <v>0.12637748883275665</v>
      </c>
      <c r="D35" s="189"/>
      <c r="E35" s="188">
        <v>-0.43396616759184892</v>
      </c>
      <c r="F35" s="189"/>
    </row>
    <row r="36" spans="1:6" ht="13.35" customHeight="1">
      <c r="A36" s="186" t="s">
        <v>72</v>
      </c>
      <c r="B36" s="187">
        <v>-0.12150538054809583</v>
      </c>
      <c r="C36" s="188">
        <v>-1.2409477072999522</v>
      </c>
      <c r="D36" s="188">
        <v>-0.40726469258146192</v>
      </c>
      <c r="E36" s="190">
        <v>1.2836962582371267</v>
      </c>
      <c r="F36" s="189"/>
    </row>
    <row r="37" spans="1:6" ht="13.35" customHeight="1">
      <c r="A37" s="186" t="s">
        <v>78</v>
      </c>
      <c r="B37" s="187">
        <v>-9.6004368952767163E-2</v>
      </c>
      <c r="C37" s="188">
        <v>-0.41545031283689443</v>
      </c>
      <c r="D37" s="189"/>
      <c r="E37" s="188">
        <v>0.2234415749313601</v>
      </c>
      <c r="F37" s="189"/>
    </row>
    <row r="38" spans="1:6" ht="13.35" customHeight="1">
      <c r="A38" s="186" t="s">
        <v>89</v>
      </c>
      <c r="B38" s="187">
        <v>0.64832405904832258</v>
      </c>
      <c r="C38" s="188">
        <v>0.31332668474188907</v>
      </c>
      <c r="D38" s="189"/>
      <c r="E38" s="191">
        <v>0.98332143335475597</v>
      </c>
      <c r="F38" s="189"/>
    </row>
    <row r="39" spans="1:6" ht="13.35" customHeight="1">
      <c r="A39" s="192"/>
    </row>
    <row r="40" spans="1:6">
      <c r="A40" s="186" t="s">
        <v>226</v>
      </c>
    </row>
    <row r="41" spans="1:6">
      <c r="A41" s="186" t="s">
        <v>227</v>
      </c>
    </row>
    <row r="42" spans="1:6">
      <c r="A42" s="186" t="s">
        <v>228</v>
      </c>
      <c r="B42" s="193"/>
    </row>
    <row r="43" spans="1:6">
      <c r="A43" s="186" t="s">
        <v>229</v>
      </c>
      <c r="B43" s="193"/>
      <c r="D43" s="194"/>
    </row>
    <row r="44" spans="1:6">
      <c r="A44" s="186" t="s">
        <v>234</v>
      </c>
      <c r="B44" s="193"/>
    </row>
    <row r="45" spans="1:6">
      <c r="A45" s="186" t="s">
        <v>235</v>
      </c>
      <c r="B45" s="193"/>
    </row>
    <row r="46" spans="1:6">
      <c r="A46" s="186" t="s">
        <v>230</v>
      </c>
      <c r="B46" s="193"/>
    </row>
    <row r="47" spans="1:6">
      <c r="A47" s="186" t="s">
        <v>236</v>
      </c>
      <c r="B47" s="193"/>
    </row>
    <row r="48" spans="1:6">
      <c r="A48" s="186" t="s">
        <v>231</v>
      </c>
      <c r="B48" s="193"/>
    </row>
    <row r="49" spans="1:2">
      <c r="A49" s="186" t="s">
        <v>232</v>
      </c>
      <c r="B49" s="193"/>
    </row>
    <row r="50" spans="1:2">
      <c r="A50" s="186" t="s">
        <v>233</v>
      </c>
      <c r="B50" s="193"/>
    </row>
    <row r="51" spans="1:2">
      <c r="A51" s="186"/>
      <c r="B51" s="193"/>
    </row>
    <row r="52" spans="1:2">
      <c r="A52" s="186"/>
      <c r="B52" s="193"/>
    </row>
    <row r="54" spans="1:2">
      <c r="B54" s="193"/>
    </row>
    <row r="55" spans="1:2">
      <c r="B55" s="193"/>
    </row>
    <row r="56" spans="1:2">
      <c r="B56" s="193"/>
    </row>
    <row r="57" spans="1:2">
      <c r="B57" s="193"/>
    </row>
    <row r="58" spans="1:2">
      <c r="B58" s="193"/>
    </row>
    <row r="59" spans="1:2">
      <c r="B59" s="193"/>
    </row>
    <row r="60" spans="1:2">
      <c r="B60" s="193"/>
    </row>
    <row r="61" spans="1:2">
      <c r="B61" s="193"/>
    </row>
    <row r="62" spans="1:2">
      <c r="B62" s="193"/>
    </row>
    <row r="63" spans="1:2">
      <c r="B63" s="193"/>
    </row>
    <row r="64" spans="1:2">
      <c r="B64" s="193"/>
    </row>
  </sheetData>
  <sortState ref="A28:F38">
    <sortCondition ref="B28:B38"/>
  </sortState>
  <mergeCells count="22">
    <mergeCell ref="B14:B15"/>
    <mergeCell ref="A2:A4"/>
    <mergeCell ref="A5:A6"/>
    <mergeCell ref="B5:B6"/>
    <mergeCell ref="A7:A9"/>
    <mergeCell ref="B7:B9"/>
    <mergeCell ref="A22:A23"/>
    <mergeCell ref="A24:A25"/>
    <mergeCell ref="B22:B23"/>
    <mergeCell ref="B24:B25"/>
    <mergeCell ref="B2:B4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8"/>
  <sheetViews>
    <sheetView showGridLines="0" workbookViewId="0">
      <selection activeCell="C15" sqref="C15"/>
    </sheetView>
  </sheetViews>
  <sheetFormatPr defaultColWidth="8.85546875" defaultRowHeight="12.75"/>
  <cols>
    <col min="1" max="1" width="8.85546875" style="1"/>
    <col min="2" max="2" width="60.140625" style="1" customWidth="1"/>
    <col min="3" max="3" width="10.5703125" style="1" customWidth="1"/>
    <col min="4" max="4" width="13.5703125" style="1" bestFit="1" customWidth="1"/>
    <col min="5" max="16384" width="8.85546875" style="1"/>
  </cols>
  <sheetData>
    <row r="3" spans="2:4" s="9" customFormat="1" ht="20.100000000000001" customHeight="1">
      <c r="B3" s="7" t="s">
        <v>72</v>
      </c>
      <c r="C3" s="8" t="s">
        <v>152</v>
      </c>
      <c r="D3" s="8" t="s">
        <v>153</v>
      </c>
    </row>
    <row r="4" spans="2:4" s="9" customFormat="1" ht="20.100000000000001" customHeight="1">
      <c r="B4" s="10" t="s">
        <v>204</v>
      </c>
      <c r="C4" s="11">
        <v>21.3</v>
      </c>
      <c r="D4" s="12" t="s">
        <v>210</v>
      </c>
    </row>
    <row r="5" spans="2:4" s="9" customFormat="1" ht="20.100000000000001" customHeight="1">
      <c r="B5" s="10" t="s">
        <v>205</v>
      </c>
      <c r="C5" s="11">
        <v>85</v>
      </c>
      <c r="D5" s="11">
        <v>126.5</v>
      </c>
    </row>
    <row r="6" spans="2:4" s="9" customFormat="1" ht="20.100000000000001" customHeight="1">
      <c r="B6" s="10" t="s">
        <v>160</v>
      </c>
      <c r="C6" s="11">
        <v>3.3</v>
      </c>
      <c r="D6" s="11">
        <v>4.5999999999999996</v>
      </c>
    </row>
    <row r="7" spans="2:4" s="9" customFormat="1" ht="20.100000000000001" customHeight="1">
      <c r="B7" s="7" t="s">
        <v>73</v>
      </c>
      <c r="C7" s="8"/>
      <c r="D7" s="8"/>
    </row>
    <row r="8" spans="2:4" s="9" customFormat="1" ht="20.100000000000001" customHeight="1">
      <c r="B8" s="10" t="s">
        <v>159</v>
      </c>
      <c r="C8" s="11">
        <v>72.924273827995776</v>
      </c>
      <c r="D8" s="11">
        <v>79.106624119972466</v>
      </c>
    </row>
    <row r="9" spans="2:4" s="9" customFormat="1" ht="20.100000000000001" customHeight="1">
      <c r="B9" s="10" t="s">
        <v>158</v>
      </c>
      <c r="C9" s="11">
        <v>34.1</v>
      </c>
      <c r="D9" s="11">
        <v>16.140909090909094</v>
      </c>
    </row>
    <row r="10" spans="2:4" s="9" customFormat="1" ht="20.100000000000001" customHeight="1">
      <c r="B10" s="7" t="s">
        <v>154</v>
      </c>
      <c r="C10" s="8"/>
      <c r="D10" s="8"/>
    </row>
    <row r="11" spans="2:4" s="9" customFormat="1" ht="20.100000000000001" customHeight="1">
      <c r="B11" s="10" t="s">
        <v>161</v>
      </c>
      <c r="C11" s="11">
        <v>75.5</v>
      </c>
      <c r="D11" s="11">
        <v>76.5</v>
      </c>
    </row>
    <row r="12" spans="2:4" s="9" customFormat="1" ht="20.100000000000001" customHeight="1">
      <c r="B12" s="13" t="s">
        <v>165</v>
      </c>
      <c r="C12" s="11">
        <v>13.9</v>
      </c>
      <c r="D12" s="11">
        <v>10.823529411764707</v>
      </c>
    </row>
    <row r="13" spans="2:4" s="9" customFormat="1" ht="24" customHeight="1">
      <c r="B13" s="13" t="s">
        <v>162</v>
      </c>
      <c r="C13" s="11">
        <v>4.0999999999999996</v>
      </c>
      <c r="D13" s="11">
        <v>3.4000000000000004</v>
      </c>
    </row>
    <row r="14" spans="2:4" s="9" customFormat="1" ht="20.100000000000001" customHeight="1">
      <c r="B14" s="14" t="s">
        <v>75</v>
      </c>
      <c r="C14" s="8"/>
      <c r="D14" s="15"/>
    </row>
    <row r="15" spans="2:4" s="9" customFormat="1" ht="20.100000000000001" customHeight="1">
      <c r="B15" s="16" t="s">
        <v>167</v>
      </c>
      <c r="C15" s="11">
        <v>77.8</v>
      </c>
      <c r="D15" s="11">
        <v>80.840909090909093</v>
      </c>
    </row>
    <row r="16" spans="2:4" s="9" customFormat="1" ht="21.6" customHeight="1">
      <c r="B16" s="13" t="s">
        <v>222</v>
      </c>
      <c r="C16" s="11">
        <v>15.600000000000001</v>
      </c>
      <c r="D16" s="11">
        <v>7.4363636363636365</v>
      </c>
    </row>
    <row r="17" spans="2:4" s="9" customFormat="1" ht="20.100000000000001" customHeight="1">
      <c r="B17" s="14" t="s">
        <v>76</v>
      </c>
      <c r="C17" s="8"/>
      <c r="D17" s="15"/>
    </row>
    <row r="18" spans="2:4" s="9" customFormat="1" ht="20.100000000000001" customHeight="1">
      <c r="B18" s="17" t="s">
        <v>166</v>
      </c>
      <c r="C18" s="11">
        <v>464.0475783434913</v>
      </c>
      <c r="D18" s="11">
        <v>492.20657986426085</v>
      </c>
    </row>
    <row r="19" spans="2:4" s="9" customFormat="1" ht="31.35" customHeight="1">
      <c r="B19" s="13" t="s">
        <v>223</v>
      </c>
      <c r="C19" s="11">
        <v>16.947628509299889</v>
      </c>
      <c r="D19" s="11">
        <v>11.612630090897412</v>
      </c>
    </row>
    <row r="20" spans="2:4" s="9" customFormat="1" ht="20.100000000000001" customHeight="1">
      <c r="B20" s="14" t="s">
        <v>155</v>
      </c>
      <c r="C20" s="15"/>
      <c r="D20" s="15"/>
    </row>
    <row r="21" spans="2:4" s="9" customFormat="1" ht="20.100000000000001" customHeight="1">
      <c r="B21" s="16" t="s">
        <v>168</v>
      </c>
      <c r="C21" s="11">
        <v>95.633467744135672</v>
      </c>
      <c r="D21" s="11">
        <v>94.430577188716043</v>
      </c>
    </row>
    <row r="22" spans="2:4" s="9" customFormat="1" ht="23.45" customHeight="1">
      <c r="B22" s="13" t="s">
        <v>169</v>
      </c>
      <c r="C22" s="11">
        <v>100</v>
      </c>
      <c r="D22" s="11">
        <v>64.890933181818184</v>
      </c>
    </row>
    <row r="23" spans="2:4" s="9" customFormat="1" ht="20.100000000000001" customHeight="1">
      <c r="B23" s="14" t="s">
        <v>78</v>
      </c>
      <c r="C23" s="15"/>
      <c r="D23" s="15"/>
    </row>
    <row r="24" spans="2:4" s="9" customFormat="1" ht="21" customHeight="1">
      <c r="B24" s="17" t="s">
        <v>224</v>
      </c>
      <c r="C24" s="11">
        <v>7.1</v>
      </c>
      <c r="D24" s="11">
        <v>7.3205579118429931</v>
      </c>
    </row>
    <row r="25" spans="2:4" s="9" customFormat="1" ht="27" customHeight="1">
      <c r="B25" s="13" t="s">
        <v>170</v>
      </c>
      <c r="C25" s="11">
        <v>12.839379906654358</v>
      </c>
      <c r="D25" s="11">
        <v>13.91367336565798</v>
      </c>
    </row>
    <row r="26" spans="2:4" s="9" customFormat="1" ht="20.100000000000001" customHeight="1">
      <c r="B26" s="14" t="s">
        <v>79</v>
      </c>
      <c r="C26" s="15"/>
      <c r="D26" s="15"/>
    </row>
    <row r="27" spans="2:4" s="9" customFormat="1" ht="20.100000000000001" customHeight="1">
      <c r="B27" s="17" t="s">
        <v>207</v>
      </c>
      <c r="C27" s="11">
        <v>1.1399999999999999</v>
      </c>
      <c r="D27" s="11">
        <v>1.2855000000000001</v>
      </c>
    </row>
    <row r="28" spans="2:4" s="9" customFormat="1" ht="24.6" customHeight="1">
      <c r="B28" s="13" t="s">
        <v>208</v>
      </c>
      <c r="C28" s="11">
        <v>0.76766107771989067</v>
      </c>
      <c r="D28" s="11">
        <v>0.79342276842916171</v>
      </c>
    </row>
    <row r="29" spans="2:4" s="9" customFormat="1" ht="20.100000000000001" customHeight="1">
      <c r="B29" s="14" t="s">
        <v>90</v>
      </c>
      <c r="C29" s="15"/>
      <c r="D29" s="15"/>
    </row>
    <row r="30" spans="2:4" s="9" customFormat="1" ht="20.100000000000001" customHeight="1">
      <c r="B30" s="17" t="s">
        <v>171</v>
      </c>
      <c r="C30" s="11">
        <v>6.6</v>
      </c>
      <c r="D30" s="11">
        <v>6.8954545454545464</v>
      </c>
    </row>
    <row r="31" spans="2:4" s="9" customFormat="1" ht="20.100000000000001" customHeight="1">
      <c r="B31" s="14" t="s">
        <v>89</v>
      </c>
      <c r="C31" s="15"/>
      <c r="D31" s="15"/>
    </row>
    <row r="32" spans="2:4" s="9" customFormat="1" ht="20.100000000000001" customHeight="1">
      <c r="B32" s="17" t="s">
        <v>209</v>
      </c>
      <c r="C32" s="11">
        <v>57.8</v>
      </c>
      <c r="D32" s="11">
        <v>53.781818181818181</v>
      </c>
    </row>
    <row r="33" spans="2:4" s="9" customFormat="1" ht="20.100000000000001" customHeight="1">
      <c r="B33" s="13" t="s">
        <v>211</v>
      </c>
      <c r="C33" s="11">
        <v>2.0999999999999943</v>
      </c>
      <c r="D33" s="11">
        <v>5.4499999999999993</v>
      </c>
    </row>
    <row r="34" spans="2:4" s="9" customFormat="1" ht="20.100000000000001" customHeight="1">
      <c r="B34" s="14" t="s">
        <v>81</v>
      </c>
      <c r="C34" s="15"/>
      <c r="D34" s="15"/>
    </row>
    <row r="35" spans="2:4" s="9" customFormat="1" ht="20.100000000000001" customHeight="1">
      <c r="B35" s="17" t="s">
        <v>172</v>
      </c>
      <c r="C35" s="11">
        <v>59.82</v>
      </c>
      <c r="D35" s="11">
        <v>65.761500000000012</v>
      </c>
    </row>
    <row r="36" spans="2:4" s="9" customFormat="1" ht="24" customHeight="1">
      <c r="B36" s="18" t="s">
        <v>225</v>
      </c>
      <c r="C36" s="19">
        <v>66.551599999999993</v>
      </c>
      <c r="D36" s="19">
        <v>47.552215789473685</v>
      </c>
    </row>
    <row r="37" spans="2:4" ht="20.100000000000001" customHeight="1"/>
    <row r="38" spans="2:4">
      <c r="B38" s="2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topLeftCell="A4" workbookViewId="0">
      <selection activeCell="A24" sqref="A24"/>
    </sheetView>
  </sheetViews>
  <sheetFormatPr defaultColWidth="8.85546875" defaultRowHeight="12.75"/>
  <cols>
    <col min="1" max="1" width="7.85546875" style="26" customWidth="1"/>
    <col min="2" max="3" width="9.5703125" style="63" customWidth="1"/>
    <col min="4" max="11" width="7.140625" style="63" customWidth="1"/>
    <col min="12" max="12" width="10" style="63" customWidth="1"/>
    <col min="13" max="13" width="8.85546875" style="63" customWidth="1"/>
    <col min="14" max="14" width="8.5703125" style="63" customWidth="1"/>
    <col min="15" max="15" width="7.42578125" style="64" customWidth="1"/>
    <col min="16" max="16" width="6.85546875" style="63" customWidth="1"/>
    <col min="17" max="17" width="7.140625" style="63" customWidth="1"/>
    <col min="18" max="18" width="4.42578125" style="26" customWidth="1"/>
    <col min="19" max="19" width="47.85546875" style="26" customWidth="1"/>
    <col min="20" max="20" width="7.5703125" style="26" customWidth="1"/>
    <col min="21" max="21" width="6.42578125" style="26" customWidth="1"/>
    <col min="22" max="16384" width="8.85546875" style="26"/>
  </cols>
  <sheetData>
    <row r="1" spans="1:22" ht="72.75" customHeight="1">
      <c r="A1" s="20"/>
      <c r="B1" s="21" t="s">
        <v>110</v>
      </c>
      <c r="C1" s="21" t="s">
        <v>163</v>
      </c>
      <c r="D1" s="22" t="s">
        <v>237</v>
      </c>
      <c r="E1" s="22" t="s">
        <v>238</v>
      </c>
      <c r="F1" s="22" t="s">
        <v>239</v>
      </c>
      <c r="G1" s="22" t="s">
        <v>240</v>
      </c>
      <c r="H1" s="22" t="s">
        <v>241</v>
      </c>
      <c r="I1" s="22" t="s">
        <v>242</v>
      </c>
      <c r="J1" s="22" t="s">
        <v>243</v>
      </c>
      <c r="K1" s="22" t="s">
        <v>244</v>
      </c>
      <c r="L1" s="22" t="s">
        <v>245</v>
      </c>
      <c r="M1" s="22" t="s">
        <v>246</v>
      </c>
      <c r="N1" s="22" t="s">
        <v>247</v>
      </c>
      <c r="O1" s="22" t="s">
        <v>248</v>
      </c>
      <c r="P1" s="22" t="s">
        <v>249</v>
      </c>
      <c r="Q1" s="23" t="s">
        <v>250</v>
      </c>
      <c r="R1" s="24"/>
      <c r="S1" s="25"/>
    </row>
    <row r="2" spans="1:22" ht="149.25" customHeight="1">
      <c r="A2" s="20"/>
      <c r="B2" s="27" t="s">
        <v>126</v>
      </c>
      <c r="C2" s="27" t="s">
        <v>251</v>
      </c>
      <c r="D2" s="28" t="s">
        <v>252</v>
      </c>
      <c r="E2" s="28" t="s">
        <v>253</v>
      </c>
      <c r="F2" s="27" t="s">
        <v>254</v>
      </c>
      <c r="G2" s="28"/>
      <c r="H2" s="28"/>
      <c r="I2" s="28" t="s">
        <v>255</v>
      </c>
      <c r="J2" s="28" t="s">
        <v>256</v>
      </c>
      <c r="K2" s="28" t="s">
        <v>257</v>
      </c>
      <c r="L2" s="29" t="s">
        <v>258</v>
      </c>
      <c r="M2" s="29" t="s">
        <v>259</v>
      </c>
      <c r="N2" s="29" t="s">
        <v>260</v>
      </c>
      <c r="O2" s="30" t="s">
        <v>261</v>
      </c>
      <c r="P2" s="29" t="s">
        <v>262</v>
      </c>
      <c r="Q2" s="28" t="s">
        <v>263</v>
      </c>
      <c r="R2" s="25"/>
      <c r="S2" s="25"/>
    </row>
    <row r="3" spans="1:22" ht="25.5">
      <c r="A3" s="20"/>
      <c r="B3" s="27" t="s">
        <v>214</v>
      </c>
      <c r="C3" s="27" t="s">
        <v>86</v>
      </c>
      <c r="D3" s="27" t="s">
        <v>264</v>
      </c>
      <c r="E3" s="27" t="s">
        <v>86</v>
      </c>
      <c r="F3" s="27" t="s">
        <v>86</v>
      </c>
      <c r="G3" s="28" t="s">
        <v>86</v>
      </c>
      <c r="H3" s="28" t="s">
        <v>86</v>
      </c>
      <c r="I3" s="28" t="s">
        <v>86</v>
      </c>
      <c r="J3" s="28" t="s">
        <v>88</v>
      </c>
      <c r="K3" s="28" t="s">
        <v>86</v>
      </c>
      <c r="L3" s="29" t="s">
        <v>86</v>
      </c>
      <c r="M3" s="29" t="s">
        <v>86</v>
      </c>
      <c r="N3" s="29" t="s">
        <v>88</v>
      </c>
      <c r="O3" s="30" t="s">
        <v>86</v>
      </c>
      <c r="P3" s="29" t="s">
        <v>86</v>
      </c>
      <c r="Q3" s="28" t="s">
        <v>86</v>
      </c>
      <c r="R3" s="31"/>
    </row>
    <row r="4" spans="1:22">
      <c r="A4" s="20"/>
      <c r="B4" s="27">
        <v>2018</v>
      </c>
      <c r="C4" s="27">
        <v>2018</v>
      </c>
      <c r="D4" s="27">
        <v>2017</v>
      </c>
      <c r="E4" s="27" t="s">
        <v>265</v>
      </c>
      <c r="F4" s="27">
        <v>2020</v>
      </c>
      <c r="G4" s="27">
        <v>2020</v>
      </c>
      <c r="H4" s="28">
        <v>2020</v>
      </c>
      <c r="I4" s="28">
        <v>2020</v>
      </c>
      <c r="J4" s="28">
        <v>2012</v>
      </c>
      <c r="K4" s="28">
        <v>2018</v>
      </c>
      <c r="L4" s="29">
        <v>2020</v>
      </c>
      <c r="M4" s="28">
        <v>2018</v>
      </c>
      <c r="N4" s="28">
        <v>2018</v>
      </c>
      <c r="O4" s="32">
        <v>2018</v>
      </c>
      <c r="P4" s="28">
        <v>2018</v>
      </c>
      <c r="Q4" s="28">
        <v>2019</v>
      </c>
      <c r="R4" s="31"/>
    </row>
    <row r="5" spans="1:22" ht="63.75">
      <c r="A5" s="20"/>
      <c r="B5" s="32" t="s">
        <v>180</v>
      </c>
      <c r="C5" s="32" t="s">
        <v>180</v>
      </c>
      <c r="D5" s="32" t="s">
        <v>180</v>
      </c>
      <c r="E5" s="32" t="s">
        <v>180</v>
      </c>
      <c r="F5" s="30" t="s">
        <v>266</v>
      </c>
      <c r="G5" s="30" t="s">
        <v>267</v>
      </c>
      <c r="H5" s="30" t="s">
        <v>267</v>
      </c>
      <c r="I5" s="30" t="s">
        <v>268</v>
      </c>
      <c r="J5" s="32" t="s">
        <v>180</v>
      </c>
      <c r="K5" s="30" t="s">
        <v>269</v>
      </c>
      <c r="L5" s="28" t="s">
        <v>270</v>
      </c>
      <c r="M5" s="30" t="s">
        <v>271</v>
      </c>
      <c r="N5" s="30" t="s">
        <v>272</v>
      </c>
      <c r="O5" s="30" t="s">
        <v>273</v>
      </c>
      <c r="P5" s="30" t="s">
        <v>274</v>
      </c>
      <c r="Q5" s="28" t="s">
        <v>275</v>
      </c>
    </row>
    <row r="6" spans="1:22">
      <c r="A6" s="6" t="s">
        <v>10</v>
      </c>
      <c r="B6" s="33">
        <v>489.7804395314086</v>
      </c>
      <c r="C6" s="33">
        <v>13.51205340715407</v>
      </c>
      <c r="D6" s="34">
        <v>16794.092000000001</v>
      </c>
      <c r="E6" s="35">
        <v>84.496139056175608</v>
      </c>
      <c r="F6" s="36">
        <v>85.7</v>
      </c>
      <c r="G6" s="34">
        <v>34.200000000000003</v>
      </c>
      <c r="H6" s="5">
        <v>41.4</v>
      </c>
      <c r="I6" s="5">
        <v>8.1</v>
      </c>
      <c r="J6" s="37">
        <v>272.24759795852344</v>
      </c>
      <c r="K6" s="38">
        <v>5.7045345391059001</v>
      </c>
      <c r="L6" s="39">
        <v>11.7</v>
      </c>
      <c r="M6" s="39">
        <v>12.975948601438153</v>
      </c>
      <c r="N6" s="40">
        <v>92.988955271366876</v>
      </c>
      <c r="O6" s="39">
        <v>9.9611848358413795</v>
      </c>
      <c r="P6" s="39">
        <v>23.623262398892642</v>
      </c>
      <c r="Q6" s="39">
        <v>96</v>
      </c>
      <c r="R6" s="41"/>
    </row>
    <row r="7" spans="1:22">
      <c r="A7" s="6" t="s">
        <v>12</v>
      </c>
      <c r="B7" s="33">
        <v>498.77312723921972</v>
      </c>
      <c r="C7" s="33">
        <v>12.488838429812629</v>
      </c>
      <c r="D7" s="34">
        <v>14524.210999999999</v>
      </c>
      <c r="E7" s="35">
        <v>84.683904677917695</v>
      </c>
      <c r="F7" s="36">
        <v>79.8</v>
      </c>
      <c r="G7" s="34">
        <v>42.4</v>
      </c>
      <c r="H7" s="5">
        <v>48.5</v>
      </c>
      <c r="I7" s="5">
        <v>8.1</v>
      </c>
      <c r="J7" s="37">
        <v>277.93324709072783</v>
      </c>
      <c r="K7" s="38">
        <v>3.3182523115251001</v>
      </c>
      <c r="L7" s="39">
        <v>7.4</v>
      </c>
      <c r="M7" s="39">
        <v>17.225857169758378</v>
      </c>
      <c r="N7" s="40">
        <v>109.47785356582676</v>
      </c>
      <c r="O7" s="39">
        <v>9.0075255105962562</v>
      </c>
      <c r="P7" s="39">
        <v>21.253462296272282</v>
      </c>
      <c r="Q7" s="39">
        <v>98.5</v>
      </c>
      <c r="R7" s="41"/>
    </row>
    <row r="8" spans="1:22" ht="25.5">
      <c r="A8" s="6" t="s">
        <v>14</v>
      </c>
      <c r="B8" s="33">
        <v>496.79131065623119</v>
      </c>
      <c r="C8" s="33">
        <v>10.515502769619671</v>
      </c>
      <c r="D8" s="34">
        <v>10080.625</v>
      </c>
      <c r="E8" s="35">
        <v>65.926459844011703</v>
      </c>
      <c r="F8" s="36">
        <v>94.1</v>
      </c>
      <c r="G8" s="34">
        <v>24.9</v>
      </c>
      <c r="H8" s="5">
        <v>33</v>
      </c>
      <c r="I8" s="5">
        <v>7.6</v>
      </c>
      <c r="J8" s="37">
        <v>274.87274225577869</v>
      </c>
      <c r="K8" s="38">
        <v>4.1734376031730998</v>
      </c>
      <c r="L8" s="39">
        <v>5.5</v>
      </c>
      <c r="M8" s="39">
        <v>16.462172960088971</v>
      </c>
      <c r="N8" s="40">
        <v>105.40433998444695</v>
      </c>
      <c r="O8" s="39">
        <v>8.8621727048895007</v>
      </c>
      <c r="P8" s="39">
        <v>20.740482802780836</v>
      </c>
      <c r="Q8" s="39">
        <v>90.7</v>
      </c>
      <c r="R8" s="41"/>
    </row>
    <row r="9" spans="1:22" ht="25.5">
      <c r="A9" s="6" t="s">
        <v>16</v>
      </c>
      <c r="B9" s="33">
        <v>492.63703335097438</v>
      </c>
      <c r="C9" s="33">
        <v>8.1423260916927909</v>
      </c>
      <c r="D9" s="34">
        <v>13126.975</v>
      </c>
      <c r="E9" s="35">
        <v>82.017407689723001</v>
      </c>
      <c r="F9" s="36">
        <v>81.5</v>
      </c>
      <c r="G9" s="34">
        <v>40.6</v>
      </c>
      <c r="H9" s="5">
        <v>47.1</v>
      </c>
      <c r="I9" s="5">
        <v>9.3000000000000007</v>
      </c>
      <c r="J9" s="37">
        <v>274.53296307339792</v>
      </c>
      <c r="K9" s="38">
        <v>2.0961598389848</v>
      </c>
      <c r="L9" s="39">
        <v>20</v>
      </c>
      <c r="M9" s="39">
        <v>9.9037276884033361</v>
      </c>
      <c r="N9" s="40">
        <v>78.293694499518679</v>
      </c>
      <c r="O9" s="39">
        <v>12.231378460295275</v>
      </c>
      <c r="P9" s="39">
        <v>15.999533680197537</v>
      </c>
      <c r="Q9" s="39">
        <v>98.3</v>
      </c>
      <c r="R9" s="41"/>
      <c r="S9" s="22" t="s">
        <v>276</v>
      </c>
      <c r="T9" s="42" t="s">
        <v>152</v>
      </c>
      <c r="U9" s="42" t="s">
        <v>277</v>
      </c>
      <c r="V9" s="42" t="s">
        <v>278</v>
      </c>
    </row>
    <row r="10" spans="1:22">
      <c r="A10" s="6" t="s">
        <v>18</v>
      </c>
      <c r="B10" s="33">
        <v>530.10800462174336</v>
      </c>
      <c r="C10" s="33">
        <v>4.2178368220859754</v>
      </c>
      <c r="D10" s="34">
        <v>7621.5146000000004</v>
      </c>
      <c r="E10" s="35">
        <v>89.399637672250904</v>
      </c>
      <c r="F10" s="36">
        <v>90.7</v>
      </c>
      <c r="G10" s="34">
        <v>42.3</v>
      </c>
      <c r="H10" s="5">
        <v>43.1</v>
      </c>
      <c r="I10" s="5">
        <v>7.5</v>
      </c>
      <c r="J10" s="37">
        <v>274.50175807304066</v>
      </c>
      <c r="K10" s="38">
        <v>8.2134598060959991</v>
      </c>
      <c r="L10" s="39">
        <v>17.100000000000001</v>
      </c>
      <c r="M10" s="39">
        <v>6.1993405536008508</v>
      </c>
      <c r="N10" s="40">
        <v>60.746004749321905</v>
      </c>
      <c r="O10" s="39">
        <v>15.596224628490043</v>
      </c>
      <c r="P10" s="39">
        <v>11.054281425110728</v>
      </c>
      <c r="Q10" s="39">
        <v>92.9</v>
      </c>
      <c r="R10" s="41"/>
      <c r="S10" s="43" t="s">
        <v>279</v>
      </c>
      <c r="T10" s="44">
        <v>464.0475783434913</v>
      </c>
      <c r="U10" s="44">
        <v>492.2</v>
      </c>
      <c r="V10" s="45" t="s">
        <v>280</v>
      </c>
    </row>
    <row r="11" spans="1:22" ht="25.5">
      <c r="A11" s="6" t="s">
        <v>20</v>
      </c>
      <c r="B11" s="33">
        <v>521.88456314353959</v>
      </c>
      <c r="C11" s="33">
        <v>7.0145269126500436</v>
      </c>
      <c r="D11" s="34">
        <v>15399.531999999999</v>
      </c>
      <c r="E11" s="35">
        <v>97.349004215211494</v>
      </c>
      <c r="F11" s="36">
        <v>91.1</v>
      </c>
      <c r="G11" s="34">
        <v>47.5</v>
      </c>
      <c r="H11" s="5">
        <v>43.8</v>
      </c>
      <c r="I11" s="5">
        <v>8.1999999999999993</v>
      </c>
      <c r="J11" s="37">
        <v>284.88615572590754</v>
      </c>
      <c r="K11" s="38">
        <v>4.0082689174362001</v>
      </c>
      <c r="L11" s="39">
        <v>27.3</v>
      </c>
      <c r="M11" s="39">
        <v>9.2075144874457333</v>
      </c>
      <c r="N11" s="40">
        <v>78.816698849468139</v>
      </c>
      <c r="O11" s="39">
        <v>12.573096873179423</v>
      </c>
      <c r="P11" s="39">
        <v>13.544526316949828</v>
      </c>
      <c r="Q11" s="39">
        <v>91.4</v>
      </c>
      <c r="R11" s="41"/>
      <c r="S11" s="46" t="s">
        <v>281</v>
      </c>
      <c r="T11" s="47">
        <v>16.947628509299889</v>
      </c>
      <c r="U11" s="47">
        <v>11.6</v>
      </c>
      <c r="V11" s="48" t="s">
        <v>282</v>
      </c>
    </row>
    <row r="12" spans="1:22">
      <c r="A12" s="6" t="s">
        <v>22</v>
      </c>
      <c r="B12" s="33">
        <v>492.9770760583545</v>
      </c>
      <c r="C12" s="33">
        <v>12.52380177543214</v>
      </c>
      <c r="D12" s="34">
        <v>11252.445</v>
      </c>
      <c r="E12" s="35">
        <v>90.434514388566299</v>
      </c>
      <c r="F12" s="36">
        <v>81.5</v>
      </c>
      <c r="G12" s="34">
        <v>39.700000000000003</v>
      </c>
      <c r="H12" s="5">
        <v>49.4</v>
      </c>
      <c r="I12" s="5">
        <v>8</v>
      </c>
      <c r="J12" s="37">
        <v>258.16556929413753</v>
      </c>
      <c r="K12" s="38">
        <v>4.0070668625531001</v>
      </c>
      <c r="L12" s="39">
        <v>13</v>
      </c>
      <c r="M12" s="39">
        <v>17.541974500226701</v>
      </c>
      <c r="N12" s="40">
        <v>106.89808407681303</v>
      </c>
      <c r="O12" s="39">
        <v>9.5239322117910739</v>
      </c>
      <c r="P12" s="39">
        <v>20.937250005818782</v>
      </c>
      <c r="Q12" s="39">
        <v>100</v>
      </c>
      <c r="R12" s="41"/>
      <c r="S12" s="22" t="s">
        <v>283</v>
      </c>
      <c r="T12" s="42"/>
      <c r="U12" s="42"/>
      <c r="V12" s="42"/>
    </row>
    <row r="13" spans="1:22" ht="25.5">
      <c r="A13" s="6" t="s">
        <v>24</v>
      </c>
      <c r="B13" s="33">
        <v>502.98890282349976</v>
      </c>
      <c r="C13" s="33">
        <v>12.81518187973516</v>
      </c>
      <c r="D13" s="32">
        <v>11974.768</v>
      </c>
      <c r="E13" s="35">
        <v>101.68397456839999</v>
      </c>
      <c r="F13" s="36">
        <v>85.7</v>
      </c>
      <c r="G13" s="32">
        <v>31.3</v>
      </c>
      <c r="H13" s="37">
        <v>35.1</v>
      </c>
      <c r="I13" s="37">
        <v>10.1</v>
      </c>
      <c r="J13" s="37">
        <v>270.76676738756538</v>
      </c>
      <c r="K13" s="38">
        <v>4.1673750474995996</v>
      </c>
      <c r="L13" s="39">
        <v>7.7</v>
      </c>
      <c r="M13" s="39">
        <v>17.185291165416061</v>
      </c>
      <c r="N13" s="40">
        <v>113.45757731357999</v>
      </c>
      <c r="O13" s="39">
        <v>10.369506972374493</v>
      </c>
      <c r="P13" s="39">
        <v>20.685094923444453</v>
      </c>
      <c r="Q13" s="39">
        <v>95.8</v>
      </c>
      <c r="R13" s="41"/>
      <c r="S13" s="43" t="s">
        <v>284</v>
      </c>
      <c r="T13" s="44">
        <v>6.1</v>
      </c>
      <c r="U13" s="44">
        <v>10.9</v>
      </c>
      <c r="V13" s="45" t="s">
        <v>285</v>
      </c>
    </row>
    <row r="14" spans="1:22">
      <c r="A14" s="6" t="s">
        <v>26</v>
      </c>
      <c r="B14" s="33">
        <v>451.63274164662926</v>
      </c>
      <c r="C14" s="33">
        <v>19.87412003719248</v>
      </c>
      <c r="D14" s="34">
        <v>6951.1035000000002</v>
      </c>
      <c r="E14" s="35">
        <v>79.230028764550596</v>
      </c>
      <c r="F14" s="36">
        <v>78.8</v>
      </c>
      <c r="G14" s="34">
        <v>32.700000000000003</v>
      </c>
      <c r="H14" s="5">
        <v>43.7</v>
      </c>
      <c r="I14" s="5">
        <v>3.8</v>
      </c>
      <c r="J14" s="37">
        <v>252.87456349892602</v>
      </c>
      <c r="K14" s="38">
        <v>5.0244582266125999</v>
      </c>
      <c r="L14" s="39">
        <v>4.0999999999999996</v>
      </c>
      <c r="M14" s="39">
        <v>10.907105736468036</v>
      </c>
      <c r="N14" s="40">
        <v>84.325835845817195</v>
      </c>
      <c r="O14" s="39">
        <v>11.806887549081502</v>
      </c>
      <c r="P14" s="39">
        <v>30.515796367752163</v>
      </c>
      <c r="Q14" s="39">
        <v>85.6</v>
      </c>
      <c r="R14" s="41"/>
      <c r="S14" s="43" t="s">
        <v>286</v>
      </c>
      <c r="T14" s="44">
        <v>74.099999999999994</v>
      </c>
      <c r="U14" s="44">
        <v>88.8</v>
      </c>
      <c r="V14" s="45" t="s">
        <v>287</v>
      </c>
    </row>
    <row r="15" spans="1:22" ht="25.5">
      <c r="A15" s="6" t="s">
        <v>28</v>
      </c>
      <c r="B15" s="33">
        <v>480.9116938822861</v>
      </c>
      <c r="C15" s="33">
        <v>15.455116299778391</v>
      </c>
      <c r="D15" s="34">
        <v>5259.1049999999996</v>
      </c>
      <c r="E15" s="35">
        <v>66.264040807739704</v>
      </c>
      <c r="F15" s="36">
        <v>85.6</v>
      </c>
      <c r="G15" s="34">
        <v>27.2</v>
      </c>
      <c r="H15" s="5">
        <v>30.7</v>
      </c>
      <c r="I15" s="5">
        <v>12.1</v>
      </c>
      <c r="J15" s="37"/>
      <c r="K15" s="38">
        <v>4.8842530919996996</v>
      </c>
      <c r="L15" s="39">
        <v>5.0999999999999996</v>
      </c>
      <c r="M15" s="39">
        <v>19.062536276389228</v>
      </c>
      <c r="N15" s="40">
        <v>113.48804132439022</v>
      </c>
      <c r="O15" s="39">
        <v>7.7076770679185893</v>
      </c>
      <c r="P15" s="39">
        <v>25.273944150848386</v>
      </c>
      <c r="Q15" s="39">
        <v>95.8</v>
      </c>
      <c r="R15" s="41"/>
      <c r="S15" s="43" t="s">
        <v>288</v>
      </c>
      <c r="T15" s="44">
        <v>92.7</v>
      </c>
      <c r="U15" s="44">
        <v>83.2</v>
      </c>
      <c r="V15" s="45" t="s">
        <v>289</v>
      </c>
    </row>
    <row r="16" spans="1:22">
      <c r="A16" s="6" t="s">
        <v>30</v>
      </c>
      <c r="B16" s="33">
        <v>496.11356187258372</v>
      </c>
      <c r="C16" s="33">
        <v>7.4875885059929219</v>
      </c>
      <c r="D16" s="34">
        <v>10053.534</v>
      </c>
      <c r="E16" s="35">
        <v>85.429395057381996</v>
      </c>
      <c r="F16" s="36">
        <v>85.5</v>
      </c>
      <c r="G16" s="34">
        <v>49.9</v>
      </c>
      <c r="H16" s="5">
        <v>58.4</v>
      </c>
      <c r="I16" s="5">
        <v>5</v>
      </c>
      <c r="J16" s="37">
        <v>261.06761627986384</v>
      </c>
      <c r="K16" s="38">
        <v>6.7022239935958998</v>
      </c>
      <c r="L16" s="39">
        <v>11</v>
      </c>
      <c r="M16" s="39">
        <v>10.668463406367307</v>
      </c>
      <c r="N16" s="40">
        <v>74.574473330138346</v>
      </c>
      <c r="O16" s="39">
        <v>13.066398457396405</v>
      </c>
      <c r="P16" s="39">
        <v>11.799349336312201</v>
      </c>
      <c r="Q16" s="39">
        <v>100</v>
      </c>
      <c r="R16" s="41"/>
      <c r="S16" s="43" t="s">
        <v>290</v>
      </c>
      <c r="T16" s="44">
        <v>26.8</v>
      </c>
      <c r="U16" s="44">
        <v>36.9</v>
      </c>
      <c r="V16" s="45" t="s">
        <v>285</v>
      </c>
    </row>
    <row r="17" spans="1:22">
      <c r="A17" s="6" t="s">
        <v>32</v>
      </c>
      <c r="B17" s="33">
        <v>468.01172789151281</v>
      </c>
      <c r="C17" s="33">
        <v>13.767839935549469</v>
      </c>
      <c r="D17" s="34">
        <v>10073.118</v>
      </c>
      <c r="E17" s="35">
        <v>72.243298526616996</v>
      </c>
      <c r="F17" s="36">
        <v>62.9</v>
      </c>
      <c r="G17" s="34">
        <v>20.100000000000001</v>
      </c>
      <c r="H17" s="5">
        <v>28.9</v>
      </c>
      <c r="I17" s="5">
        <v>13.1</v>
      </c>
      <c r="J17" s="37">
        <v>248.80579230214647</v>
      </c>
      <c r="K17" s="38">
        <v>4.2763358137654004</v>
      </c>
      <c r="L17" s="39">
        <v>7.2</v>
      </c>
      <c r="M17" s="39">
        <v>8.9353525996801739</v>
      </c>
      <c r="N17" s="40">
        <v>75.032917558769142</v>
      </c>
      <c r="O17" s="39">
        <v>12.369357019796601</v>
      </c>
      <c r="P17" s="39">
        <v>23.267172542692101</v>
      </c>
      <c r="Q17" s="39">
        <v>94.8</v>
      </c>
      <c r="R17" s="41"/>
      <c r="S17" s="49" t="s">
        <v>291</v>
      </c>
      <c r="T17" s="44">
        <v>39</v>
      </c>
      <c r="U17" s="44">
        <v>44.6</v>
      </c>
      <c r="V17" s="45" t="s">
        <v>292</v>
      </c>
    </row>
    <row r="18" spans="1:22">
      <c r="A18" s="6" t="s">
        <v>34</v>
      </c>
      <c r="B18" s="33">
        <v>487.25058835762195</v>
      </c>
      <c r="C18" s="33">
        <v>9.1587040629929941</v>
      </c>
      <c r="D18" s="34">
        <v>6492.1777000000002</v>
      </c>
      <c r="E18" s="35"/>
      <c r="F18" s="36">
        <v>91.7</v>
      </c>
      <c r="G18" s="34">
        <v>37.799999999999997</v>
      </c>
      <c r="H18" s="5">
        <v>44.2</v>
      </c>
      <c r="I18" s="5">
        <v>7.2</v>
      </c>
      <c r="J18" s="37"/>
      <c r="K18" s="38">
        <v>6.5833958431396002</v>
      </c>
      <c r="L18" s="39">
        <v>6.6</v>
      </c>
      <c r="M18" s="39">
        <v>7.1746112217560398</v>
      </c>
      <c r="N18" s="40">
        <v>65.028678941096345</v>
      </c>
      <c r="O18" s="39">
        <v>12.19785538591505</v>
      </c>
      <c r="P18" s="39">
        <v>22.442881112579009</v>
      </c>
      <c r="Q18" s="39">
        <v>95.9</v>
      </c>
      <c r="R18" s="41"/>
      <c r="S18" s="43" t="s">
        <v>293</v>
      </c>
      <c r="T18" s="44">
        <v>7.6</v>
      </c>
      <c r="U18" s="44">
        <v>8.1</v>
      </c>
      <c r="V18" s="45" t="s">
        <v>294</v>
      </c>
    </row>
    <row r="19" spans="1:22">
      <c r="A19" s="6" t="s">
        <v>36</v>
      </c>
      <c r="B19" s="33">
        <v>482.0670125704612</v>
      </c>
      <c r="C19" s="33">
        <v>13.874888985094641</v>
      </c>
      <c r="D19" s="34">
        <v>5994.4237999999996</v>
      </c>
      <c r="E19" s="35">
        <v>140.47261818057498</v>
      </c>
      <c r="F19" s="36">
        <v>95.4</v>
      </c>
      <c r="G19" s="34">
        <v>44.1</v>
      </c>
      <c r="H19" s="5">
        <v>56.2</v>
      </c>
      <c r="I19" s="5">
        <v>5.6</v>
      </c>
      <c r="J19" s="37">
        <v>267.01130107697725</v>
      </c>
      <c r="K19" s="38">
        <v>8.5330541988671005</v>
      </c>
      <c r="L19" s="39">
        <v>7.2</v>
      </c>
      <c r="M19" s="37">
        <v>13.224263800808256</v>
      </c>
      <c r="N19" s="40">
        <v>89.411269598695853</v>
      </c>
      <c r="O19" s="37">
        <v>11.236698114041195</v>
      </c>
      <c r="P19" s="39">
        <v>24.363295770562239</v>
      </c>
      <c r="Q19" s="39">
        <v>91.3</v>
      </c>
      <c r="R19" s="41"/>
      <c r="S19" s="50" t="s">
        <v>295</v>
      </c>
      <c r="T19" s="51">
        <v>274.82659632409479</v>
      </c>
      <c r="U19" s="51">
        <v>267.90122559090173</v>
      </c>
      <c r="V19" s="52" t="s">
        <v>296</v>
      </c>
    </row>
    <row r="20" spans="1:22" ht="25.5">
      <c r="A20" s="6" t="s">
        <v>38</v>
      </c>
      <c r="B20" s="33">
        <v>476.7694062088251</v>
      </c>
      <c r="C20" s="33">
        <v>17.412637229526499</v>
      </c>
      <c r="D20" s="34">
        <v>23073.151999999998</v>
      </c>
      <c r="E20" s="35"/>
      <c r="F20" s="36">
        <v>78.5</v>
      </c>
      <c r="G20" s="34">
        <v>47.1</v>
      </c>
      <c r="H20" s="5">
        <v>60.6</v>
      </c>
      <c r="I20" s="5">
        <v>8.1999999999999993</v>
      </c>
      <c r="J20" s="37"/>
      <c r="K20" s="38">
        <v>75.883312215790994</v>
      </c>
      <c r="L20" s="39">
        <v>16.3</v>
      </c>
      <c r="M20" s="37">
        <v>17.779991443144787</v>
      </c>
      <c r="N20" s="40">
        <v>121.51408058740085</v>
      </c>
      <c r="O20" s="37">
        <v>7.6318494619093551</v>
      </c>
      <c r="P20" s="39">
        <v>29.291415269953049</v>
      </c>
      <c r="Q20" s="39">
        <v>96.2</v>
      </c>
      <c r="R20" s="41"/>
      <c r="S20" s="43" t="s">
        <v>297</v>
      </c>
      <c r="T20" s="44">
        <v>19.2</v>
      </c>
      <c r="U20" s="44">
        <v>8.4</v>
      </c>
      <c r="V20" s="45" t="s">
        <v>298</v>
      </c>
    </row>
    <row r="21" spans="1:22" ht="25.5">
      <c r="A21" s="6" t="s">
        <v>40</v>
      </c>
      <c r="B21" s="33">
        <v>503.38381975000721</v>
      </c>
      <c r="C21" s="33">
        <v>10.798807313105231</v>
      </c>
      <c r="D21" s="34">
        <v>13526.646000000001</v>
      </c>
      <c r="E21" s="35">
        <v>87.929723344897198</v>
      </c>
      <c r="F21" s="36">
        <v>81</v>
      </c>
      <c r="G21" s="34">
        <v>42.6</v>
      </c>
      <c r="H21" s="5">
        <v>52.3</v>
      </c>
      <c r="I21" s="5">
        <v>7</v>
      </c>
      <c r="J21" s="37">
        <v>282.17647349740355</v>
      </c>
      <c r="K21" s="38">
        <v>2.1858427846783002</v>
      </c>
      <c r="L21" s="39">
        <v>18.8</v>
      </c>
      <c r="M21" s="39">
        <v>10.509688573722574</v>
      </c>
      <c r="N21" s="40">
        <v>88.373471025218549</v>
      </c>
      <c r="O21" s="39">
        <v>12.56316159300715</v>
      </c>
      <c r="P21" s="39">
        <v>24.086606128012868</v>
      </c>
      <c r="Q21" s="39">
        <v>97.2</v>
      </c>
      <c r="R21" s="41"/>
      <c r="S21" s="46" t="s">
        <v>299</v>
      </c>
      <c r="T21" s="47">
        <v>2.8</v>
      </c>
      <c r="U21" s="47">
        <v>11.4</v>
      </c>
      <c r="V21" s="48" t="s">
        <v>300</v>
      </c>
    </row>
    <row r="22" spans="1:22">
      <c r="A22" s="6" t="s">
        <v>42</v>
      </c>
      <c r="B22" s="33">
        <v>511.0355617941691</v>
      </c>
      <c r="C22" s="33">
        <v>6.6967336883729747</v>
      </c>
      <c r="D22" s="34">
        <v>7286.1532999999999</v>
      </c>
      <c r="E22" s="35">
        <v>76.286800219310805</v>
      </c>
      <c r="F22" s="36">
        <v>93.2</v>
      </c>
      <c r="G22" s="34">
        <v>32.9</v>
      </c>
      <c r="H22" s="5">
        <v>42.4</v>
      </c>
      <c r="I22" s="5">
        <v>5.4</v>
      </c>
      <c r="J22" s="37">
        <v>263.33632469936106</v>
      </c>
      <c r="K22" s="38">
        <v>1.8244169626105999</v>
      </c>
      <c r="L22" s="39">
        <v>3.7</v>
      </c>
      <c r="M22" s="39">
        <v>11.632795594870803</v>
      </c>
      <c r="N22" s="40">
        <v>90.430174138774959</v>
      </c>
      <c r="O22" s="39">
        <v>10.824056158388306</v>
      </c>
      <c r="P22" s="39">
        <v>14.675606668576261</v>
      </c>
      <c r="Q22" s="39">
        <v>94.5</v>
      </c>
      <c r="R22" s="41"/>
      <c r="S22" s="23" t="s">
        <v>301</v>
      </c>
      <c r="T22" s="42"/>
      <c r="U22" s="42"/>
      <c r="V22" s="42"/>
    </row>
    <row r="23" spans="1:22" ht="25.5">
      <c r="A23" s="6" t="s">
        <v>44</v>
      </c>
      <c r="B23" s="33">
        <v>491.67732851561425</v>
      </c>
      <c r="C23" s="33">
        <v>12.643298374207831</v>
      </c>
      <c r="D23" s="34">
        <v>10992.691999999999</v>
      </c>
      <c r="E23" s="35">
        <v>133.544550818468</v>
      </c>
      <c r="F23" s="36">
        <v>55.4</v>
      </c>
      <c r="G23" s="34">
        <v>28.2</v>
      </c>
      <c r="H23" s="5">
        <v>41.9</v>
      </c>
      <c r="I23" s="5">
        <v>8.9</v>
      </c>
      <c r="J23" s="37"/>
      <c r="K23" s="38">
        <v>4.4041775055643999</v>
      </c>
      <c r="L23" s="39">
        <v>10</v>
      </c>
      <c r="M23" s="39">
        <v>13.508459679776214</v>
      </c>
      <c r="N23" s="40">
        <v>94.822052660890904</v>
      </c>
      <c r="O23" s="39">
        <v>10.034700533982836</v>
      </c>
      <c r="P23" s="39">
        <v>20.221870741876323</v>
      </c>
      <c r="Q23" s="39">
        <v>96.6</v>
      </c>
      <c r="R23" s="41"/>
      <c r="S23" s="46" t="s">
        <v>302</v>
      </c>
      <c r="T23" s="44">
        <v>17.521973886186807</v>
      </c>
      <c r="U23" s="44">
        <v>12.9</v>
      </c>
      <c r="V23" s="45" t="s">
        <v>303</v>
      </c>
    </row>
    <row r="24" spans="1:22" ht="38.25">
      <c r="A24" s="53" t="s">
        <v>46</v>
      </c>
      <c r="B24" s="53">
        <v>464.0475783434913</v>
      </c>
      <c r="C24" s="53">
        <v>16.947628509299889</v>
      </c>
      <c r="D24" s="53">
        <v>6121.0438999999997</v>
      </c>
      <c r="E24" s="53">
        <v>74.097409381172696</v>
      </c>
      <c r="F24" s="53">
        <v>92.7</v>
      </c>
      <c r="G24" s="53">
        <v>26.8</v>
      </c>
      <c r="H24" s="53">
        <v>39</v>
      </c>
      <c r="I24" s="53">
        <v>7.6</v>
      </c>
      <c r="J24" s="53">
        <v>274.82659632409479</v>
      </c>
      <c r="K24" s="53">
        <v>19.177818275867001</v>
      </c>
      <c r="L24" s="53">
        <v>2.8</v>
      </c>
      <c r="M24" s="53">
        <v>17.521973886186807</v>
      </c>
      <c r="N24" s="53">
        <v>106.25211968936733</v>
      </c>
      <c r="O24" s="53">
        <v>9.094613911381197</v>
      </c>
      <c r="P24" s="53">
        <v>31.410024756685914</v>
      </c>
      <c r="Q24" s="53">
        <v>82.6</v>
      </c>
      <c r="R24" s="41"/>
      <c r="S24" s="43" t="s">
        <v>304</v>
      </c>
      <c r="T24" s="44">
        <v>106.25211968936733</v>
      </c>
      <c r="U24" s="44">
        <v>91.3</v>
      </c>
      <c r="V24" s="45" t="s">
        <v>305</v>
      </c>
    </row>
    <row r="25" spans="1:22">
      <c r="A25" s="6" t="s">
        <v>48</v>
      </c>
      <c r="B25" s="33">
        <v>507.00654597077448</v>
      </c>
      <c r="C25" s="33">
        <v>8.02760324469571</v>
      </c>
      <c r="D25" s="34">
        <v>11336.383</v>
      </c>
      <c r="E25" s="35">
        <v>88.199908672435001</v>
      </c>
      <c r="F25" s="36">
        <v>90.2</v>
      </c>
      <c r="G25" s="34">
        <v>35.9</v>
      </c>
      <c r="H25" s="5">
        <v>45.4</v>
      </c>
      <c r="I25" s="5">
        <v>4.0999999999999996</v>
      </c>
      <c r="J25" s="37">
        <v>256.97253387963929</v>
      </c>
      <c r="K25" s="38">
        <v>4.2511991153656004</v>
      </c>
      <c r="L25" s="39">
        <v>8.4</v>
      </c>
      <c r="M25" s="39">
        <v>12.059609694213744</v>
      </c>
      <c r="N25" s="40">
        <v>79.798556267318375</v>
      </c>
      <c r="O25" s="39">
        <v>11.722212013341158</v>
      </c>
      <c r="P25" s="39">
        <v>17.880991200154487</v>
      </c>
      <c r="Q25" s="39">
        <v>93.6</v>
      </c>
      <c r="R25" s="41"/>
      <c r="S25" s="43" t="s">
        <v>306</v>
      </c>
      <c r="T25" s="44">
        <v>9.1</v>
      </c>
      <c r="U25" s="44">
        <v>10.9</v>
      </c>
      <c r="V25" s="45" t="s">
        <v>282</v>
      </c>
    </row>
    <row r="26" spans="1:22">
      <c r="A26" s="6" t="s">
        <v>50</v>
      </c>
      <c r="B26" s="33">
        <v>483.25204272548837</v>
      </c>
      <c r="C26" s="33"/>
      <c r="D26" s="34">
        <v>9567.4629000000004</v>
      </c>
      <c r="E26" s="35"/>
      <c r="F26" s="36">
        <v>62.9</v>
      </c>
      <c r="G26" s="34">
        <v>39.700000000000003</v>
      </c>
      <c r="H26" s="5">
        <v>47.4</v>
      </c>
      <c r="I26" s="5">
        <v>16</v>
      </c>
      <c r="J26" s="37">
        <v>248.80578415876386</v>
      </c>
      <c r="K26" s="38">
        <v>2.0964443778830999</v>
      </c>
      <c r="L26" s="39">
        <v>11</v>
      </c>
      <c r="M26" s="39"/>
      <c r="N26" s="40" t="s">
        <v>307</v>
      </c>
      <c r="O26" s="39"/>
      <c r="P26" s="39"/>
      <c r="Q26" s="39">
        <v>97.8</v>
      </c>
      <c r="R26" s="54"/>
      <c r="S26" s="43" t="s">
        <v>308</v>
      </c>
      <c r="T26" s="44">
        <v>31.410024756685914</v>
      </c>
      <c r="U26" s="44">
        <v>21</v>
      </c>
      <c r="V26" s="45" t="s">
        <v>309</v>
      </c>
    </row>
    <row r="27" spans="1:22" ht="25.5">
      <c r="A27" s="6" t="s">
        <v>52</v>
      </c>
      <c r="B27" s="33">
        <v>499.44469005930114</v>
      </c>
      <c r="C27" s="33">
        <v>10.49019763485409</v>
      </c>
      <c r="D27" s="34">
        <v>12893.89</v>
      </c>
      <c r="E27" s="35">
        <v>87.019041793328995</v>
      </c>
      <c r="F27" s="36">
        <v>86.5</v>
      </c>
      <c r="G27" s="34">
        <v>44.6</v>
      </c>
      <c r="H27" s="5">
        <v>49.2</v>
      </c>
      <c r="I27" s="5">
        <v>7.7</v>
      </c>
      <c r="J27" s="37">
        <v>279.14163582549014</v>
      </c>
      <c r="K27" s="38">
        <v>3.8378427590934998</v>
      </c>
      <c r="L27" s="39">
        <v>28.6</v>
      </c>
      <c r="M27" s="39">
        <v>10.663236735486873</v>
      </c>
      <c r="N27" s="40">
        <v>88.583770647516715</v>
      </c>
      <c r="O27" s="39">
        <v>11.434984623681121</v>
      </c>
      <c r="P27" s="39">
        <v>18.393043461607398</v>
      </c>
      <c r="Q27" s="39">
        <v>96.3</v>
      </c>
      <c r="R27" s="41"/>
      <c r="S27" s="55" t="s">
        <v>310</v>
      </c>
      <c r="T27" s="56">
        <v>82.6</v>
      </c>
      <c r="U27" s="56">
        <v>94.6</v>
      </c>
      <c r="V27" s="57" t="s">
        <v>300</v>
      </c>
    </row>
    <row r="28" spans="1:22">
      <c r="A28" s="6"/>
      <c r="B28" s="58"/>
      <c r="C28" s="58"/>
      <c r="D28" s="58"/>
      <c r="E28" s="59"/>
      <c r="F28" s="58"/>
      <c r="G28" s="58"/>
      <c r="H28" s="58"/>
      <c r="I28" s="58"/>
      <c r="J28" s="58"/>
      <c r="K28" s="58"/>
      <c r="L28" s="59"/>
      <c r="M28" s="58"/>
      <c r="N28" s="58"/>
      <c r="O28" s="58"/>
      <c r="P28" s="59"/>
      <c r="Q28" s="59"/>
    </row>
    <row r="29" spans="1:22">
      <c r="A29" s="6" t="s">
        <v>147</v>
      </c>
      <c r="B29" s="36">
        <f t="shared" ref="B29:Q29" si="0">AVERAGE(B6:B27)</f>
        <v>492.20657986426085</v>
      </c>
      <c r="C29" s="36">
        <f t="shared" si="0"/>
        <v>11.612630090897412</v>
      </c>
      <c r="D29" s="36">
        <f t="shared" si="0"/>
        <v>10927.047622727272</v>
      </c>
      <c r="E29" s="36">
        <f t="shared" si="0"/>
        <v>88.774097772564915</v>
      </c>
      <c r="F29" s="36">
        <f t="shared" si="0"/>
        <v>83.200000000000017</v>
      </c>
      <c r="G29" s="36">
        <f t="shared" si="0"/>
        <v>36.93181818181818</v>
      </c>
      <c r="H29" s="36">
        <f t="shared" si="0"/>
        <v>44.622727272727268</v>
      </c>
      <c r="I29" s="36">
        <f t="shared" si="0"/>
        <v>8.1181818181818173</v>
      </c>
      <c r="J29" s="36">
        <f t="shared" si="0"/>
        <v>267.9403012445415</v>
      </c>
      <c r="K29" s="36">
        <f t="shared" si="0"/>
        <v>8.4251513677821634</v>
      </c>
      <c r="L29" s="36">
        <f t="shared" si="0"/>
        <v>11.386363636363635</v>
      </c>
      <c r="M29" s="36">
        <f t="shared" si="0"/>
        <v>12.873805513107094</v>
      </c>
      <c r="N29" s="36">
        <f t="shared" si="0"/>
        <v>91.319935710749391</v>
      </c>
      <c r="O29" s="36">
        <f t="shared" si="0"/>
        <v>10.943594004157044</v>
      </c>
      <c r="P29" s="36">
        <f t="shared" si="0"/>
        <v>21.021899588432358</v>
      </c>
      <c r="Q29" s="36">
        <f t="shared" si="0"/>
        <v>94.627272727272711</v>
      </c>
    </row>
    <row r="30" spans="1:22" s="61" customFormat="1">
      <c r="A30" s="6" t="s">
        <v>146</v>
      </c>
      <c r="B30" s="60">
        <f t="shared" ref="B30:Q30" si="1">COUNT(B6:B27)</f>
        <v>22</v>
      </c>
      <c r="C30" s="60">
        <f t="shared" si="1"/>
        <v>21</v>
      </c>
      <c r="D30" s="60">
        <f t="shared" si="1"/>
        <v>22</v>
      </c>
      <c r="E30" s="60">
        <f t="shared" si="1"/>
        <v>19</v>
      </c>
      <c r="F30" s="60">
        <f t="shared" si="1"/>
        <v>22</v>
      </c>
      <c r="G30" s="60">
        <f t="shared" si="1"/>
        <v>22</v>
      </c>
      <c r="H30" s="60">
        <f t="shared" si="1"/>
        <v>22</v>
      </c>
      <c r="I30" s="60">
        <f t="shared" si="1"/>
        <v>22</v>
      </c>
      <c r="J30" s="60">
        <f t="shared" si="1"/>
        <v>18</v>
      </c>
      <c r="K30" s="60">
        <f t="shared" si="1"/>
        <v>22</v>
      </c>
      <c r="L30" s="60">
        <f t="shared" si="1"/>
        <v>22</v>
      </c>
      <c r="M30" s="60">
        <f t="shared" si="1"/>
        <v>21</v>
      </c>
      <c r="N30" s="60">
        <f t="shared" si="1"/>
        <v>21</v>
      </c>
      <c r="O30" s="60">
        <f t="shared" si="1"/>
        <v>21</v>
      </c>
      <c r="P30" s="60">
        <f t="shared" si="1"/>
        <v>21</v>
      </c>
      <c r="Q30" s="60">
        <f t="shared" si="1"/>
        <v>22</v>
      </c>
    </row>
    <row r="31" spans="1:22" s="61" customFormat="1">
      <c r="A31" s="6" t="s">
        <v>311</v>
      </c>
      <c r="B31" s="62">
        <f>_xlfn.RANK.EQ(B24,B6:B27)</f>
        <v>21</v>
      </c>
      <c r="C31" s="62">
        <f>_xlfn.RANK.EQ(C24,C6:C27,1)</f>
        <v>19</v>
      </c>
      <c r="D31" s="62">
        <f>_xlfn.RANK.EQ(D24,D6:D27)</f>
        <v>20</v>
      </c>
      <c r="E31" s="62">
        <f>_xlfn.RANK.EQ(E24,E6:E27)</f>
        <v>16</v>
      </c>
      <c r="F31" s="62">
        <f>_xlfn.RANK.EQ(F24,F6:F27)</f>
        <v>4</v>
      </c>
      <c r="G31" s="62">
        <f>_xlfn.RANK.EQ(G24,G6:G27)</f>
        <v>20</v>
      </c>
      <c r="H31" s="62">
        <f>_xlfn.RANK.EQ(H24,H6:H27)</f>
        <v>18</v>
      </c>
      <c r="I31" s="62">
        <f>_xlfn.RANK.EQ(I24,I6:I27,1)</f>
        <v>9</v>
      </c>
      <c r="J31" s="62">
        <f>_xlfn.RANK.EQ(J24,J6:J27)</f>
        <v>6</v>
      </c>
      <c r="K31" s="62">
        <f>_xlfn.RANK.EQ(K24,K6:K27)</f>
        <v>2</v>
      </c>
      <c r="L31" s="62">
        <f>_xlfn.RANK.EQ(L24,L6:L27)</f>
        <v>22</v>
      </c>
      <c r="M31" s="62">
        <f>_xlfn.RANK.EQ(M24,M6:M27,1)</f>
        <v>18</v>
      </c>
      <c r="N31" s="62">
        <f>_xlfn.RANK.EQ(N24,N6:N27,1)</f>
        <v>16</v>
      </c>
      <c r="O31" s="62">
        <f>_xlfn.RANK.EQ(O24,O6:O27)</f>
        <v>17</v>
      </c>
      <c r="P31" s="62">
        <f>_xlfn.RANK.EQ(P24,P6:P27,1)</f>
        <v>21</v>
      </c>
      <c r="Q31" s="62">
        <f>_xlfn.RANK.EQ(Q24,Q6:Q27)</f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2"/>
  <sheetViews>
    <sheetView showGridLines="0" topLeftCell="A7" workbookViewId="0">
      <selection activeCell="A24" sqref="A24"/>
    </sheetView>
  </sheetViews>
  <sheetFormatPr defaultColWidth="8.85546875" defaultRowHeight="12.75"/>
  <cols>
    <col min="1" max="1" width="9.5703125" style="26" customWidth="1"/>
    <col min="2" max="2" width="7.42578125" style="26" customWidth="1"/>
    <col min="3" max="3" width="6.85546875" style="26" customWidth="1"/>
    <col min="4" max="4" width="8.42578125" style="26" customWidth="1"/>
    <col min="5" max="5" width="9.42578125" style="26" customWidth="1"/>
    <col min="6" max="6" width="9.85546875" style="26" customWidth="1"/>
    <col min="7" max="9" width="9.140625" style="26" customWidth="1"/>
    <col min="10" max="10" width="8.140625" style="26" customWidth="1"/>
    <col min="11" max="11" width="8.85546875" style="26" customWidth="1"/>
    <col min="12" max="12" width="7" style="26" customWidth="1"/>
    <col min="13" max="13" width="9.140625" style="26" customWidth="1"/>
    <col min="14" max="14" width="9.42578125" style="26" customWidth="1"/>
    <col min="15" max="15" width="9" style="26" customWidth="1"/>
    <col min="16" max="16" width="8.85546875" style="26" customWidth="1"/>
    <col min="17" max="17" width="3.85546875" style="26" customWidth="1"/>
    <col min="18" max="18" width="30.140625" style="26" customWidth="1"/>
    <col min="19" max="16384" width="8.85546875" style="26"/>
  </cols>
  <sheetData>
    <row r="1" spans="1:21" ht="93" customHeight="1">
      <c r="A1" s="65"/>
      <c r="B1" s="21" t="s">
        <v>176</v>
      </c>
      <c r="C1" s="21" t="s">
        <v>109</v>
      </c>
      <c r="D1" s="22" t="s">
        <v>312</v>
      </c>
      <c r="E1" s="22" t="s">
        <v>313</v>
      </c>
      <c r="F1" s="22" t="s">
        <v>314</v>
      </c>
      <c r="G1" s="22" t="s">
        <v>315</v>
      </c>
      <c r="H1" s="22" t="s">
        <v>316</v>
      </c>
      <c r="I1" s="22" t="s">
        <v>317</v>
      </c>
      <c r="J1" s="22" t="s">
        <v>318</v>
      </c>
      <c r="K1" s="22" t="s">
        <v>319</v>
      </c>
      <c r="L1" s="22" t="s">
        <v>320</v>
      </c>
      <c r="M1" s="22" t="s">
        <v>321</v>
      </c>
      <c r="N1" s="22" t="s">
        <v>322</v>
      </c>
      <c r="O1" s="22" t="s">
        <v>323</v>
      </c>
      <c r="P1" s="23" t="s">
        <v>324</v>
      </c>
      <c r="Q1" s="66"/>
    </row>
    <row r="2" spans="1:21" ht="98.25" customHeight="1">
      <c r="A2" s="65"/>
      <c r="B2" s="27" t="s">
        <v>107</v>
      </c>
      <c r="C2" s="27" t="s">
        <v>325</v>
      </c>
      <c r="D2" s="27" t="s">
        <v>326</v>
      </c>
      <c r="E2" s="27" t="s">
        <v>327</v>
      </c>
      <c r="F2" s="27" t="s">
        <v>328</v>
      </c>
      <c r="G2" s="27" t="s">
        <v>328</v>
      </c>
      <c r="H2" s="27">
        <v>2018</v>
      </c>
      <c r="I2" s="27"/>
      <c r="J2" s="27"/>
      <c r="K2" s="27"/>
      <c r="L2" s="27" t="s">
        <v>329</v>
      </c>
      <c r="M2" s="27" t="s">
        <v>330</v>
      </c>
      <c r="N2" s="27" t="s">
        <v>331</v>
      </c>
      <c r="O2" s="27" t="s">
        <v>332</v>
      </c>
      <c r="P2" s="27" t="s">
        <v>333</v>
      </c>
      <c r="Q2" s="66"/>
    </row>
    <row r="3" spans="1:21" ht="38.25">
      <c r="A3" s="65"/>
      <c r="B3" s="27" t="s">
        <v>143</v>
      </c>
      <c r="C3" s="27" t="s">
        <v>143</v>
      </c>
      <c r="D3" s="27" t="s">
        <v>143</v>
      </c>
      <c r="E3" s="27" t="s">
        <v>143</v>
      </c>
      <c r="F3" s="27" t="s">
        <v>86</v>
      </c>
      <c r="G3" s="27" t="s">
        <v>86</v>
      </c>
      <c r="H3" s="27" t="s">
        <v>334</v>
      </c>
      <c r="I3" s="27" t="s">
        <v>86</v>
      </c>
      <c r="J3" s="27" t="s">
        <v>335</v>
      </c>
      <c r="K3" s="27" t="s">
        <v>86</v>
      </c>
      <c r="L3" s="27" t="s">
        <v>336</v>
      </c>
      <c r="M3" s="27" t="s">
        <v>337</v>
      </c>
      <c r="N3" s="27" t="s">
        <v>86</v>
      </c>
      <c r="O3" s="27" t="s">
        <v>86</v>
      </c>
      <c r="P3" s="27" t="s">
        <v>336</v>
      </c>
      <c r="Q3" s="66"/>
    </row>
    <row r="4" spans="1:21" ht="25.5">
      <c r="A4" s="65"/>
      <c r="B4" s="27" t="s">
        <v>338</v>
      </c>
      <c r="C4" s="27" t="s">
        <v>339</v>
      </c>
      <c r="D4" s="27" t="s">
        <v>340</v>
      </c>
      <c r="E4" s="27" t="s">
        <v>340</v>
      </c>
      <c r="F4" s="27">
        <v>2019</v>
      </c>
      <c r="G4" s="27">
        <v>2019</v>
      </c>
      <c r="H4" s="27">
        <v>2019</v>
      </c>
      <c r="I4" s="27">
        <v>2018</v>
      </c>
      <c r="J4" s="27">
        <v>2018</v>
      </c>
      <c r="K4" s="27">
        <v>2018</v>
      </c>
      <c r="L4" s="27" t="s">
        <v>341</v>
      </c>
      <c r="M4" s="27">
        <v>2018</v>
      </c>
      <c r="N4" s="27">
        <v>2014</v>
      </c>
      <c r="O4" s="27">
        <v>2016</v>
      </c>
      <c r="P4" s="27" t="s">
        <v>341</v>
      </c>
      <c r="Q4" s="66"/>
    </row>
    <row r="5" spans="1:21" ht="51">
      <c r="A5" s="65"/>
      <c r="B5" s="27" t="s">
        <v>342</v>
      </c>
      <c r="C5" s="27" t="s">
        <v>343</v>
      </c>
      <c r="D5" s="27" t="s">
        <v>342</v>
      </c>
      <c r="E5" s="27" t="s">
        <v>342</v>
      </c>
      <c r="F5" s="27" t="s">
        <v>344</v>
      </c>
      <c r="G5" s="27" t="s">
        <v>344</v>
      </c>
      <c r="H5" s="27" t="s">
        <v>344</v>
      </c>
      <c r="I5" s="27" t="s">
        <v>180</v>
      </c>
      <c r="J5" s="27" t="s">
        <v>180</v>
      </c>
      <c r="K5" s="27" t="s">
        <v>345</v>
      </c>
      <c r="L5" s="27" t="s">
        <v>346</v>
      </c>
      <c r="M5" s="27" t="s">
        <v>180</v>
      </c>
      <c r="N5" s="27" t="s">
        <v>347</v>
      </c>
      <c r="O5" s="27" t="s">
        <v>348</v>
      </c>
      <c r="P5" s="27" t="s">
        <v>346</v>
      </c>
      <c r="Q5" s="66"/>
    </row>
    <row r="6" spans="1:21">
      <c r="A6" s="6" t="s">
        <v>10</v>
      </c>
      <c r="B6" s="67">
        <v>81.3</v>
      </c>
      <c r="C6" s="67"/>
      <c r="D6" s="67">
        <v>78.900000000000006</v>
      </c>
      <c r="E6" s="67">
        <v>83.6</v>
      </c>
      <c r="F6" s="67">
        <v>72</v>
      </c>
      <c r="G6" s="67">
        <v>70.5</v>
      </c>
      <c r="H6" s="68">
        <v>22.1</v>
      </c>
      <c r="I6" s="69">
        <v>10.286</v>
      </c>
      <c r="J6" s="69">
        <v>5538.3469999999998</v>
      </c>
      <c r="K6" s="69">
        <v>18.364999999999998</v>
      </c>
      <c r="L6" s="69">
        <v>75.209999999999994</v>
      </c>
      <c r="M6" s="69">
        <v>12.2</v>
      </c>
      <c r="N6" s="69">
        <v>24.3</v>
      </c>
      <c r="O6" s="69">
        <v>54.3</v>
      </c>
      <c r="P6" s="69">
        <v>156.94999999999999</v>
      </c>
      <c r="Q6" s="195"/>
      <c r="R6" s="121"/>
    </row>
    <row r="7" spans="1:21">
      <c r="A7" s="6" t="s">
        <v>12</v>
      </c>
      <c r="B7" s="67">
        <v>80.900000000000006</v>
      </c>
      <c r="C7" s="67"/>
      <c r="D7" s="67">
        <v>78.599999999999994</v>
      </c>
      <c r="E7" s="67">
        <v>83.1</v>
      </c>
      <c r="F7" s="67">
        <v>76.3</v>
      </c>
      <c r="G7" s="67">
        <v>71.8</v>
      </c>
      <c r="H7" s="68">
        <v>29.700000000000003</v>
      </c>
      <c r="I7" s="69">
        <v>10.561999999999999</v>
      </c>
      <c r="J7" s="69">
        <v>5103.2</v>
      </c>
      <c r="K7" s="69">
        <v>19.05</v>
      </c>
      <c r="L7" s="69">
        <v>70.5</v>
      </c>
      <c r="M7" s="69">
        <v>9.4</v>
      </c>
      <c r="N7" s="69">
        <v>18.899999999999999</v>
      </c>
      <c r="O7" s="69">
        <v>59.5</v>
      </c>
      <c r="P7" s="69">
        <v>146.24</v>
      </c>
      <c r="Q7" s="195"/>
      <c r="R7" s="121"/>
    </row>
    <row r="8" spans="1:21" ht="25.5">
      <c r="A8" s="6" t="s">
        <v>14</v>
      </c>
      <c r="B8" s="67">
        <v>78.3</v>
      </c>
      <c r="C8" s="67"/>
      <c r="D8" s="67">
        <v>75.3</v>
      </c>
      <c r="E8" s="67">
        <v>81.3</v>
      </c>
      <c r="F8" s="67">
        <v>63.9</v>
      </c>
      <c r="G8" s="67">
        <v>60.5</v>
      </c>
      <c r="H8" s="68">
        <v>44</v>
      </c>
      <c r="I8" s="69">
        <v>7.8070000000000004</v>
      </c>
      <c r="J8" s="69">
        <v>3170.6680000000001</v>
      </c>
      <c r="K8" s="69">
        <v>14.191000000000001</v>
      </c>
      <c r="L8" s="69">
        <v>124.16</v>
      </c>
      <c r="M8" s="69">
        <v>11.8</v>
      </c>
      <c r="N8" s="69">
        <v>22.3</v>
      </c>
      <c r="O8" s="69">
        <v>62.3</v>
      </c>
      <c r="P8" s="69">
        <v>195.09</v>
      </c>
      <c r="Q8" s="195"/>
      <c r="R8" s="121"/>
    </row>
    <row r="9" spans="1:21">
      <c r="A9" s="6" t="s">
        <v>16</v>
      </c>
      <c r="B9" s="67">
        <v>81.599999999999994</v>
      </c>
      <c r="C9" s="67">
        <v>5.8999999999999986</v>
      </c>
      <c r="D9" s="67">
        <v>79.599999999999994</v>
      </c>
      <c r="E9" s="67">
        <v>83.6</v>
      </c>
      <c r="F9" s="67">
        <v>72</v>
      </c>
      <c r="G9" s="67">
        <v>67.3</v>
      </c>
      <c r="H9" s="68">
        <v>19.700000000000003</v>
      </c>
      <c r="I9" s="69">
        <v>10.17</v>
      </c>
      <c r="J9" s="69">
        <v>5294.51</v>
      </c>
      <c r="K9" s="69">
        <v>13.765000000000001</v>
      </c>
      <c r="L9" s="69">
        <v>72.959999999999994</v>
      </c>
      <c r="M9" s="69">
        <v>9.6999999999999993</v>
      </c>
      <c r="N9" s="69">
        <v>17</v>
      </c>
      <c r="O9" s="69">
        <v>55.400000000000006</v>
      </c>
      <c r="P9" s="69">
        <v>151.96</v>
      </c>
      <c r="Q9" s="195"/>
      <c r="R9" s="121"/>
    </row>
    <row r="10" spans="1:21">
      <c r="A10" s="6" t="s">
        <v>18</v>
      </c>
      <c r="B10" s="67">
        <v>78.599999999999994</v>
      </c>
      <c r="C10" s="67">
        <v>9</v>
      </c>
      <c r="D10" s="67">
        <v>74.2</v>
      </c>
      <c r="E10" s="67">
        <v>82.7</v>
      </c>
      <c r="F10" s="67">
        <v>59.1</v>
      </c>
      <c r="G10" s="67">
        <v>54.2</v>
      </c>
      <c r="H10" s="68">
        <v>45.199999999999996</v>
      </c>
      <c r="I10" s="69">
        <v>5.9779999999999998</v>
      </c>
      <c r="J10" s="69">
        <v>2368.125</v>
      </c>
      <c r="K10" s="69">
        <v>24.558</v>
      </c>
      <c r="L10" s="69">
        <v>133.47</v>
      </c>
      <c r="M10" s="69">
        <v>10.1</v>
      </c>
      <c r="N10" s="69">
        <v>22.1</v>
      </c>
      <c r="O10" s="69">
        <v>55.8</v>
      </c>
      <c r="P10" s="69">
        <v>253</v>
      </c>
      <c r="Q10" s="195"/>
      <c r="R10" s="121"/>
    </row>
    <row r="11" spans="1:21">
      <c r="A11" s="6" t="s">
        <v>20</v>
      </c>
      <c r="B11" s="67">
        <v>82.2</v>
      </c>
      <c r="C11" s="67">
        <v>5.5</v>
      </c>
      <c r="D11" s="67">
        <v>79.400000000000006</v>
      </c>
      <c r="E11" s="67">
        <v>85</v>
      </c>
      <c r="F11" s="67">
        <v>68.900000000000006</v>
      </c>
      <c r="G11" s="67">
        <v>67.7</v>
      </c>
      <c r="H11" s="68">
        <v>28.799999999999997</v>
      </c>
      <c r="I11" s="69">
        <v>9.8049999999999997</v>
      </c>
      <c r="J11" s="69">
        <v>4331.4589999999998</v>
      </c>
      <c r="K11" s="69">
        <v>18.431000000000001</v>
      </c>
      <c r="L11" s="69">
        <v>71.11</v>
      </c>
      <c r="M11" s="69">
        <v>8.4</v>
      </c>
      <c r="N11" s="69">
        <v>15.4</v>
      </c>
      <c r="O11" s="69">
        <v>57.900000000000006</v>
      </c>
      <c r="P11" s="69">
        <v>159.11000000000001</v>
      </c>
      <c r="Q11" s="195"/>
      <c r="R11" s="121"/>
    </row>
    <row r="12" spans="1:21">
      <c r="A12" s="6" t="s">
        <v>22</v>
      </c>
      <c r="B12" s="67">
        <v>82.3</v>
      </c>
      <c r="C12" s="67"/>
      <c r="D12" s="67">
        <v>79.2</v>
      </c>
      <c r="E12" s="67">
        <v>85.3</v>
      </c>
      <c r="F12" s="67">
        <v>68.5</v>
      </c>
      <c r="G12" s="67">
        <v>64.900000000000006</v>
      </c>
      <c r="H12" s="68">
        <v>14.399999999999991</v>
      </c>
      <c r="I12" s="69">
        <v>11.436</v>
      </c>
      <c r="J12" s="69">
        <v>5154.1189999999997</v>
      </c>
      <c r="K12" s="69">
        <v>9.2479999999999993</v>
      </c>
      <c r="L12" s="69">
        <v>62.54</v>
      </c>
      <c r="M12" s="69">
        <v>11.6</v>
      </c>
      <c r="N12" s="69">
        <v>22.4</v>
      </c>
      <c r="O12" s="69">
        <v>59.5</v>
      </c>
      <c r="P12" s="69">
        <v>133.51</v>
      </c>
      <c r="Q12" s="195"/>
      <c r="R12" s="121"/>
    </row>
    <row r="13" spans="1:21">
      <c r="A13" s="71" t="s">
        <v>24</v>
      </c>
      <c r="B13" s="67">
        <v>81.099999999999994</v>
      </c>
      <c r="C13" s="67"/>
      <c r="D13" s="67">
        <v>79</v>
      </c>
      <c r="E13" s="67">
        <v>83.7</v>
      </c>
      <c r="F13" s="67">
        <v>66.400000000000006</v>
      </c>
      <c r="G13" s="67">
        <v>64.599999999999994</v>
      </c>
      <c r="H13" s="68">
        <v>30.9</v>
      </c>
      <c r="I13" s="69">
        <v>10.992000000000001</v>
      </c>
      <c r="J13" s="69">
        <v>6223.7870000000003</v>
      </c>
      <c r="K13" s="69">
        <v>12.507</v>
      </c>
      <c r="L13" s="69">
        <v>85.33</v>
      </c>
      <c r="M13" s="69">
        <v>10.8</v>
      </c>
      <c r="N13" s="69">
        <v>20.9</v>
      </c>
      <c r="O13" s="69">
        <v>56.8</v>
      </c>
      <c r="P13" s="69">
        <v>155.59</v>
      </c>
      <c r="Q13" s="195"/>
      <c r="R13" s="196"/>
    </row>
    <row r="14" spans="1:21" ht="25.5">
      <c r="A14" s="6" t="s">
        <v>26</v>
      </c>
      <c r="B14" s="67">
        <v>81.2</v>
      </c>
      <c r="C14" s="67">
        <v>4.0999999999999943</v>
      </c>
      <c r="D14" s="67">
        <v>78.599999999999994</v>
      </c>
      <c r="E14" s="67">
        <v>83.7</v>
      </c>
      <c r="F14" s="67">
        <v>81.2</v>
      </c>
      <c r="G14" s="67">
        <v>77.2</v>
      </c>
      <c r="H14" s="68">
        <v>9.5</v>
      </c>
      <c r="I14" s="69">
        <v>8.3190000000000008</v>
      </c>
      <c r="J14" s="69">
        <v>2265.8989999999999</v>
      </c>
      <c r="K14" s="69">
        <v>36.439</v>
      </c>
      <c r="L14" s="69">
        <v>90.02</v>
      </c>
      <c r="M14" s="69">
        <v>6.1</v>
      </c>
      <c r="N14" s="69">
        <v>27.3</v>
      </c>
      <c r="O14" s="69">
        <v>62.3</v>
      </c>
      <c r="P14" s="69">
        <v>138.56</v>
      </c>
      <c r="Q14" s="195"/>
      <c r="R14" s="22" t="s">
        <v>349</v>
      </c>
      <c r="S14" s="42" t="s">
        <v>152</v>
      </c>
      <c r="T14" s="42" t="s">
        <v>277</v>
      </c>
      <c r="U14" s="42" t="s">
        <v>278</v>
      </c>
    </row>
    <row r="15" spans="1:21">
      <c r="A15" s="6" t="s">
        <v>28</v>
      </c>
      <c r="B15" s="67">
        <v>75.7</v>
      </c>
      <c r="C15" s="67">
        <v>11.100000000000001</v>
      </c>
      <c r="D15" s="67">
        <v>72.3</v>
      </c>
      <c r="E15" s="67">
        <v>79.099999999999994</v>
      </c>
      <c r="F15" s="67">
        <v>62.1</v>
      </c>
      <c r="G15" s="67">
        <v>54.8</v>
      </c>
      <c r="H15" s="68">
        <v>25.300000000000004</v>
      </c>
      <c r="I15" s="69">
        <v>7.2489999999999997</v>
      </c>
      <c r="J15" s="69">
        <v>2149.7199999999998</v>
      </c>
      <c r="K15" s="69">
        <v>26.893000000000001</v>
      </c>
      <c r="L15" s="69">
        <v>175.94</v>
      </c>
      <c r="M15" s="69">
        <v>10.7</v>
      </c>
      <c r="N15" s="69">
        <v>25.8</v>
      </c>
      <c r="O15" s="69">
        <v>61.6</v>
      </c>
      <c r="P15" s="69">
        <v>325.58999999999997</v>
      </c>
      <c r="Q15" s="70"/>
      <c r="R15" s="43" t="s">
        <v>350</v>
      </c>
      <c r="S15" s="44">
        <v>76.900000000000006</v>
      </c>
      <c r="T15" s="44">
        <v>80.11</v>
      </c>
      <c r="U15" s="45" t="s">
        <v>292</v>
      </c>
    </row>
    <row r="16" spans="1:21" ht="38.25">
      <c r="A16" s="6" t="s">
        <v>30</v>
      </c>
      <c r="B16" s="67">
        <v>82.8</v>
      </c>
      <c r="C16" s="67"/>
      <c r="D16" s="67">
        <v>80.8</v>
      </c>
      <c r="E16" s="67">
        <v>84.7</v>
      </c>
      <c r="F16" s="67">
        <v>84.1</v>
      </c>
      <c r="G16" s="67">
        <v>83.8</v>
      </c>
      <c r="H16" s="68">
        <v>21.299999999999997</v>
      </c>
      <c r="I16" s="69">
        <v>10.3</v>
      </c>
      <c r="J16" s="69">
        <v>4911.848</v>
      </c>
      <c r="K16" s="69">
        <v>12.083</v>
      </c>
      <c r="L16" s="69">
        <v>75.900000000000006</v>
      </c>
      <c r="M16" s="69">
        <v>11</v>
      </c>
      <c r="N16" s="69">
        <v>19</v>
      </c>
      <c r="O16" s="69">
        <v>60.599999999999994</v>
      </c>
      <c r="P16" s="69">
        <v>132.06</v>
      </c>
      <c r="Q16" s="70"/>
      <c r="R16" s="43" t="s">
        <v>351</v>
      </c>
      <c r="S16" s="44">
        <v>15.600000000000001</v>
      </c>
      <c r="T16" s="44">
        <v>7.4</v>
      </c>
      <c r="U16" s="45" t="s">
        <v>352</v>
      </c>
    </row>
    <row r="17" spans="1:21">
      <c r="A17" s="6" t="s">
        <v>32</v>
      </c>
      <c r="B17" s="67">
        <v>82.4</v>
      </c>
      <c r="C17" s="67">
        <v>3.8999999999999986</v>
      </c>
      <c r="D17" s="67">
        <v>80.099999999999994</v>
      </c>
      <c r="E17" s="67">
        <v>84.7</v>
      </c>
      <c r="F17" s="67">
        <v>76</v>
      </c>
      <c r="G17" s="67">
        <v>69.900000000000006</v>
      </c>
      <c r="H17" s="68">
        <v>9.2999999999999972</v>
      </c>
      <c r="I17" s="69">
        <v>8.7750000000000004</v>
      </c>
      <c r="J17" s="69">
        <v>3484.9349999999999</v>
      </c>
      <c r="K17" s="69">
        <v>23.545000000000002</v>
      </c>
      <c r="L17" s="69">
        <v>64.94</v>
      </c>
      <c r="M17" s="69">
        <v>7.8</v>
      </c>
      <c r="N17" s="69">
        <v>19.7</v>
      </c>
      <c r="O17" s="69">
        <v>58.5</v>
      </c>
      <c r="P17" s="69">
        <v>104.03</v>
      </c>
      <c r="Q17" s="70"/>
      <c r="R17" s="22" t="s">
        <v>353</v>
      </c>
      <c r="S17" s="72"/>
      <c r="T17" s="72"/>
      <c r="U17" s="42"/>
    </row>
    <row r="18" spans="1:21" ht="25.5">
      <c r="A18" s="6" t="s">
        <v>34</v>
      </c>
      <c r="B18" s="67">
        <v>75.7</v>
      </c>
      <c r="C18" s="67"/>
      <c r="D18" s="67">
        <v>70.900000000000006</v>
      </c>
      <c r="E18" s="67">
        <v>80.099999999999994</v>
      </c>
      <c r="F18" s="67">
        <v>52.5</v>
      </c>
      <c r="G18" s="67">
        <v>42.8</v>
      </c>
      <c r="H18" s="68">
        <v>44.3</v>
      </c>
      <c r="I18" s="69">
        <v>5.3959999999999999</v>
      </c>
      <c r="J18" s="69">
        <v>1856.4849999999999</v>
      </c>
      <c r="K18" s="69">
        <v>39.18</v>
      </c>
      <c r="L18" s="69">
        <v>196.35</v>
      </c>
      <c r="M18" s="69">
        <v>12.6</v>
      </c>
      <c r="N18" s="69">
        <v>24.1</v>
      </c>
      <c r="O18" s="69">
        <v>57.8</v>
      </c>
      <c r="P18" s="69">
        <v>325.52999999999997</v>
      </c>
      <c r="Q18" s="70"/>
      <c r="R18" s="43" t="s">
        <v>354</v>
      </c>
      <c r="S18" s="44">
        <v>73.5</v>
      </c>
      <c r="T18" s="44">
        <v>77.2</v>
      </c>
      <c r="U18" s="45" t="s">
        <v>292</v>
      </c>
    </row>
    <row r="19" spans="1:21" ht="25.5">
      <c r="A19" s="6" t="s">
        <v>36</v>
      </c>
      <c r="B19" s="67">
        <v>75.099999999999994</v>
      </c>
      <c r="C19" s="67"/>
      <c r="D19" s="67">
        <v>70.099999999999994</v>
      </c>
      <c r="E19" s="67">
        <v>80</v>
      </c>
      <c r="F19" s="67">
        <v>51.9</v>
      </c>
      <c r="G19" s="67">
        <v>42.4</v>
      </c>
      <c r="H19" s="68">
        <v>40.700000000000003</v>
      </c>
      <c r="I19" s="69">
        <v>6.1360000000000001</v>
      </c>
      <c r="J19" s="69">
        <v>2385.085</v>
      </c>
      <c r="K19" s="69">
        <v>31.643000000000001</v>
      </c>
      <c r="L19" s="69">
        <v>185.61</v>
      </c>
      <c r="M19" s="69">
        <v>11.2</v>
      </c>
      <c r="N19" s="69">
        <v>20.3</v>
      </c>
      <c r="O19" s="69">
        <v>59.599999999999994</v>
      </c>
      <c r="P19" s="69">
        <v>292.93</v>
      </c>
      <c r="Q19" s="70"/>
      <c r="R19" s="43" t="s">
        <v>355</v>
      </c>
      <c r="S19" s="44">
        <v>80.400000000000006</v>
      </c>
      <c r="T19" s="44">
        <v>83</v>
      </c>
      <c r="U19" s="45" t="s">
        <v>356</v>
      </c>
    </row>
    <row r="20" spans="1:21" ht="25.5">
      <c r="A20" s="6" t="s">
        <v>38</v>
      </c>
      <c r="B20" s="67">
        <v>81.8</v>
      </c>
      <c r="C20" s="67"/>
      <c r="D20" s="67">
        <v>79.400000000000006</v>
      </c>
      <c r="E20" s="67">
        <v>84.2</v>
      </c>
      <c r="F20" s="67">
        <v>73.400000000000006</v>
      </c>
      <c r="G20" s="67">
        <v>70.099999999999994</v>
      </c>
      <c r="H20" s="68">
        <v>11</v>
      </c>
      <c r="I20" s="69">
        <v>5.5279999999999996</v>
      </c>
      <c r="J20" s="69">
        <v>5216.2839999999997</v>
      </c>
      <c r="K20" s="69">
        <v>10.436</v>
      </c>
      <c r="L20" s="69">
        <v>67.739999999999995</v>
      </c>
      <c r="M20" s="69">
        <v>11</v>
      </c>
      <c r="N20" s="69">
        <v>15.3</v>
      </c>
      <c r="O20" s="69">
        <v>58.7</v>
      </c>
      <c r="P20" s="69">
        <v>130.30000000000001</v>
      </c>
      <c r="Q20" s="195"/>
      <c r="R20" s="43" t="s">
        <v>357</v>
      </c>
      <c r="S20" s="44">
        <v>69.2</v>
      </c>
      <c r="T20" s="44">
        <v>69.078260869565227</v>
      </c>
      <c r="U20" s="45" t="s">
        <v>358</v>
      </c>
    </row>
    <row r="21" spans="1:21" ht="25.5">
      <c r="A21" s="6" t="s">
        <v>40</v>
      </c>
      <c r="B21" s="67">
        <v>81.5</v>
      </c>
      <c r="C21" s="67"/>
      <c r="D21" s="67">
        <v>79.8</v>
      </c>
      <c r="E21" s="67">
        <v>83.1</v>
      </c>
      <c r="F21" s="67">
        <v>77.099999999999994</v>
      </c>
      <c r="G21" s="67">
        <v>72.5</v>
      </c>
      <c r="H21" s="68">
        <v>26.299999999999997</v>
      </c>
      <c r="I21" s="69">
        <v>10.584</v>
      </c>
      <c r="J21" s="69">
        <v>5436.2870000000003</v>
      </c>
      <c r="K21" s="69">
        <v>10.798999999999999</v>
      </c>
      <c r="L21" s="69">
        <v>64.56</v>
      </c>
      <c r="M21" s="69">
        <v>8.3000000000000007</v>
      </c>
      <c r="N21" s="69">
        <v>19.100000000000001</v>
      </c>
      <c r="O21" s="69">
        <v>57.8</v>
      </c>
      <c r="P21" s="69">
        <v>128.53</v>
      </c>
      <c r="Q21" s="70"/>
      <c r="R21" s="43" t="s">
        <v>359</v>
      </c>
      <c r="S21" s="44">
        <v>61.2</v>
      </c>
      <c r="T21" s="44">
        <v>64.021739130434796</v>
      </c>
      <c r="U21" s="45" t="s">
        <v>360</v>
      </c>
    </row>
    <row r="22" spans="1:21" ht="38.25">
      <c r="A22" s="6" t="s">
        <v>42</v>
      </c>
      <c r="B22" s="67">
        <v>76.599999999999994</v>
      </c>
      <c r="C22" s="67">
        <v>12</v>
      </c>
      <c r="D22" s="67">
        <v>72.599999999999994</v>
      </c>
      <c r="E22" s="67">
        <v>80.8</v>
      </c>
      <c r="F22" s="67">
        <v>63</v>
      </c>
      <c r="G22" s="67">
        <v>57.2</v>
      </c>
      <c r="H22" s="68">
        <v>25.700000000000003</v>
      </c>
      <c r="I22" s="69">
        <v>6.375</v>
      </c>
      <c r="J22" s="69">
        <v>2113.7020000000002</v>
      </c>
      <c r="K22" s="69">
        <v>20.420000000000002</v>
      </c>
      <c r="L22" s="69">
        <v>133.1</v>
      </c>
      <c r="M22" s="69">
        <v>10.7</v>
      </c>
      <c r="N22" s="69">
        <v>22.7</v>
      </c>
      <c r="O22" s="69">
        <v>58.3</v>
      </c>
      <c r="P22" s="69">
        <v>221.83</v>
      </c>
      <c r="Q22" s="70"/>
      <c r="R22" s="73" t="s">
        <v>361</v>
      </c>
      <c r="S22" s="44">
        <v>20.399999999999999</v>
      </c>
      <c r="T22" s="44">
        <v>25.5</v>
      </c>
      <c r="U22" s="45" t="s">
        <v>362</v>
      </c>
    </row>
    <row r="23" spans="1:21">
      <c r="A23" s="6" t="s">
        <v>44</v>
      </c>
      <c r="B23" s="67">
        <v>81.099999999999994</v>
      </c>
      <c r="C23" s="67">
        <v>4.3999999999999986</v>
      </c>
      <c r="D23" s="67">
        <v>78</v>
      </c>
      <c r="E23" s="67">
        <v>84.1</v>
      </c>
      <c r="F23" s="67">
        <v>55.4</v>
      </c>
      <c r="G23" s="67">
        <v>45.3</v>
      </c>
      <c r="H23" s="68">
        <v>25.200000000000003</v>
      </c>
      <c r="I23" s="69">
        <v>9.0779999999999994</v>
      </c>
      <c r="J23" s="69">
        <v>3097.3009999999999</v>
      </c>
      <c r="K23" s="69">
        <v>29.521999999999998</v>
      </c>
      <c r="L23" s="69">
        <v>82.87</v>
      </c>
      <c r="M23" s="69">
        <v>10.4</v>
      </c>
      <c r="N23" s="69">
        <v>16.8</v>
      </c>
      <c r="O23" s="69">
        <v>57.5</v>
      </c>
      <c r="P23" s="69">
        <v>138.26</v>
      </c>
      <c r="Q23" s="70"/>
      <c r="R23" s="22" t="s">
        <v>363</v>
      </c>
      <c r="S23" s="72"/>
      <c r="T23" s="72"/>
      <c r="U23" s="42"/>
    </row>
    <row r="24" spans="1:21" ht="25.5">
      <c r="A24" s="53" t="s">
        <v>46</v>
      </c>
      <c r="B24" s="53">
        <v>76.900000000000006</v>
      </c>
      <c r="C24" s="53">
        <v>15.600000000000001</v>
      </c>
      <c r="D24" s="53">
        <v>73.5</v>
      </c>
      <c r="E24" s="53">
        <v>80.400000000000006</v>
      </c>
      <c r="F24" s="53">
        <v>69.2</v>
      </c>
      <c r="G24" s="53">
        <v>61.2</v>
      </c>
      <c r="H24" s="53">
        <v>20.399999999999999</v>
      </c>
      <c r="I24" s="53">
        <v>7.5090000000000003</v>
      </c>
      <c r="J24" s="53">
        <v>2142.0790000000002</v>
      </c>
      <c r="K24" s="53">
        <v>18.908000000000001</v>
      </c>
      <c r="L24" s="53">
        <v>165.32</v>
      </c>
      <c r="M24" s="53">
        <v>10.1</v>
      </c>
      <c r="N24" s="53">
        <v>22.9</v>
      </c>
      <c r="O24" s="53">
        <v>56.2</v>
      </c>
      <c r="P24" s="53">
        <v>241.27</v>
      </c>
      <c r="Q24" s="70"/>
      <c r="R24" s="43" t="s">
        <v>364</v>
      </c>
      <c r="S24" s="44">
        <v>7.5</v>
      </c>
      <c r="T24" s="44">
        <v>8.6999999999999993</v>
      </c>
      <c r="U24" s="45" t="s">
        <v>365</v>
      </c>
    </row>
    <row r="25" spans="1:21" ht="25.5">
      <c r="A25" s="6" t="s">
        <v>48</v>
      </c>
      <c r="B25" s="67">
        <v>80.599999999999994</v>
      </c>
      <c r="C25" s="67">
        <v>5.7999999999999972</v>
      </c>
      <c r="D25" s="67">
        <v>77.8</v>
      </c>
      <c r="E25" s="67">
        <v>83.4</v>
      </c>
      <c r="F25" s="67">
        <v>69.7</v>
      </c>
      <c r="G25" s="67">
        <v>63.7</v>
      </c>
      <c r="H25" s="68">
        <v>30.299999999999997</v>
      </c>
      <c r="I25" s="69">
        <v>8.74</v>
      </c>
      <c r="J25" s="69">
        <v>3042.2620000000002</v>
      </c>
      <c r="K25" s="69">
        <v>11.981999999999999</v>
      </c>
      <c r="L25" s="69">
        <v>77.36</v>
      </c>
      <c r="M25" s="69">
        <v>10</v>
      </c>
      <c r="N25" s="69">
        <v>18.899999999999999</v>
      </c>
      <c r="O25" s="69">
        <v>56.100000000000009</v>
      </c>
      <c r="P25" s="69">
        <v>175.45</v>
      </c>
      <c r="Q25" s="195"/>
      <c r="R25" s="75" t="s">
        <v>366</v>
      </c>
      <c r="S25" s="44">
        <v>2.1</v>
      </c>
      <c r="T25" s="44">
        <v>3.8</v>
      </c>
      <c r="U25" s="45" t="s">
        <v>285</v>
      </c>
    </row>
    <row r="26" spans="1:21" ht="25.5">
      <c r="A26" s="6" t="s">
        <v>50</v>
      </c>
      <c r="B26" s="67">
        <v>82.4</v>
      </c>
      <c r="C26" s="67"/>
      <c r="D26" s="67">
        <v>79.7</v>
      </c>
      <c r="E26" s="67">
        <v>85.1</v>
      </c>
      <c r="F26" s="67">
        <v>77.7</v>
      </c>
      <c r="G26" s="67">
        <v>72.7</v>
      </c>
      <c r="H26" s="68">
        <v>13.400000000000006</v>
      </c>
      <c r="I26" s="69">
        <v>9.0670000000000002</v>
      </c>
      <c r="J26" s="69">
        <v>3429.7979999999998</v>
      </c>
      <c r="K26" s="69">
        <v>22.164999999999999</v>
      </c>
      <c r="L26" s="69">
        <v>64.599999999999994</v>
      </c>
      <c r="M26" s="69">
        <v>10.4</v>
      </c>
      <c r="N26" s="69">
        <v>23</v>
      </c>
      <c r="O26" s="69">
        <v>61.599999999999994</v>
      </c>
      <c r="P26" s="69">
        <v>113.32</v>
      </c>
      <c r="Q26" s="195"/>
      <c r="R26" s="43" t="s">
        <v>319</v>
      </c>
      <c r="S26" s="44">
        <v>18.899999999999999</v>
      </c>
      <c r="T26" s="44">
        <v>19.899999999999999</v>
      </c>
      <c r="U26" s="45" t="s">
        <v>358</v>
      </c>
    </row>
    <row r="27" spans="1:21" ht="25.5">
      <c r="A27" s="6" t="s">
        <v>52</v>
      </c>
      <c r="B27" s="67">
        <v>82.4</v>
      </c>
      <c r="C27" s="67">
        <v>4.5</v>
      </c>
      <c r="D27" s="67">
        <v>80.7</v>
      </c>
      <c r="E27" s="67">
        <v>84.2</v>
      </c>
      <c r="F27" s="67">
        <v>78.8</v>
      </c>
      <c r="G27" s="67">
        <v>73.099999999999994</v>
      </c>
      <c r="H27" s="68">
        <v>22.5</v>
      </c>
      <c r="I27" s="69">
        <v>10.945</v>
      </c>
      <c r="J27" s="69">
        <v>5433.7280000000001</v>
      </c>
      <c r="K27" s="69">
        <v>13.776</v>
      </c>
      <c r="L27" s="69">
        <v>65.62</v>
      </c>
      <c r="M27" s="69">
        <v>7.2</v>
      </c>
      <c r="N27" s="69">
        <v>11.9</v>
      </c>
      <c r="O27" s="69">
        <v>56.4</v>
      </c>
      <c r="P27" s="69">
        <v>117.67</v>
      </c>
      <c r="Q27" s="74"/>
      <c r="R27" s="43" t="s">
        <v>320</v>
      </c>
      <c r="S27" s="44">
        <v>165.3</v>
      </c>
      <c r="T27" s="44">
        <v>100.2</v>
      </c>
      <c r="U27" s="45" t="s">
        <v>356</v>
      </c>
    </row>
    <row r="28" spans="1:21" ht="25.5">
      <c r="A28" s="71"/>
      <c r="B28" s="67"/>
      <c r="C28" s="67"/>
      <c r="D28" s="67"/>
      <c r="E28" s="67"/>
      <c r="F28" s="76"/>
      <c r="G28" s="76"/>
      <c r="H28" s="68"/>
      <c r="I28" s="76"/>
      <c r="J28" s="76"/>
      <c r="K28" s="76"/>
      <c r="L28" s="76"/>
      <c r="M28" s="76"/>
      <c r="N28" s="76"/>
      <c r="O28" s="76"/>
      <c r="P28" s="76"/>
      <c r="R28" s="55" t="s">
        <v>367</v>
      </c>
      <c r="S28" s="44">
        <v>5.0999999999999996</v>
      </c>
      <c r="T28" s="44" t="s">
        <v>368</v>
      </c>
      <c r="U28" s="45" t="s">
        <v>309</v>
      </c>
    </row>
    <row r="29" spans="1:21">
      <c r="A29" s="62" t="s">
        <v>147</v>
      </c>
      <c r="B29" s="69">
        <f t="shared" ref="B29:P29" si="0">AVERAGE(B6:B27)</f>
        <v>80.11363636363636</v>
      </c>
      <c r="C29" s="69">
        <f t="shared" si="0"/>
        <v>7.4363636363636365</v>
      </c>
      <c r="D29" s="69">
        <f t="shared" si="0"/>
        <v>77.204545454545453</v>
      </c>
      <c r="E29" s="69">
        <f t="shared" si="0"/>
        <v>82.99545454545455</v>
      </c>
      <c r="F29" s="69">
        <f t="shared" si="0"/>
        <v>69.054545454545462</v>
      </c>
      <c r="G29" s="69">
        <f t="shared" si="0"/>
        <v>64.009090909090915</v>
      </c>
      <c r="H29" s="69">
        <f t="shared" si="0"/>
        <v>25.45454545454545</v>
      </c>
      <c r="I29" s="69">
        <f t="shared" si="0"/>
        <v>8.6835000000000022</v>
      </c>
      <c r="J29" s="69">
        <f t="shared" si="0"/>
        <v>3824.9830909090906</v>
      </c>
      <c r="K29" s="69">
        <f t="shared" si="0"/>
        <v>19.904818181818186</v>
      </c>
      <c r="L29" s="69">
        <f t="shared" si="0"/>
        <v>100.23681818181817</v>
      </c>
      <c r="M29" s="69">
        <f t="shared" si="0"/>
        <v>10.068181818181817</v>
      </c>
      <c r="N29" s="69">
        <f t="shared" si="0"/>
        <v>20.459090909090911</v>
      </c>
      <c r="O29" s="69">
        <f t="shared" si="0"/>
        <v>58.386363636363633</v>
      </c>
      <c r="P29" s="69">
        <f t="shared" si="0"/>
        <v>178.94454545454545</v>
      </c>
      <c r="Q29" s="77"/>
      <c r="R29" s="22" t="s">
        <v>369</v>
      </c>
      <c r="S29" s="72"/>
      <c r="T29" s="72"/>
      <c r="U29" s="42"/>
    </row>
    <row r="30" spans="1:21" ht="25.5">
      <c r="A30" s="62" t="s">
        <v>146</v>
      </c>
      <c r="B30" s="60">
        <f t="shared" ref="B30:P30" si="1">COUNT(B6:B27)</f>
        <v>22</v>
      </c>
      <c r="C30" s="60">
        <f t="shared" si="1"/>
        <v>11</v>
      </c>
      <c r="D30" s="60">
        <f t="shared" si="1"/>
        <v>22</v>
      </c>
      <c r="E30" s="60">
        <f t="shared" si="1"/>
        <v>22</v>
      </c>
      <c r="F30" s="60">
        <f t="shared" si="1"/>
        <v>22</v>
      </c>
      <c r="G30" s="60">
        <f t="shared" si="1"/>
        <v>22</v>
      </c>
      <c r="H30" s="60">
        <f t="shared" si="1"/>
        <v>22</v>
      </c>
      <c r="I30" s="60">
        <f t="shared" si="1"/>
        <v>22</v>
      </c>
      <c r="J30" s="60">
        <f t="shared" si="1"/>
        <v>22</v>
      </c>
      <c r="K30" s="60">
        <f t="shared" si="1"/>
        <v>22</v>
      </c>
      <c r="L30" s="60">
        <f t="shared" si="1"/>
        <v>22</v>
      </c>
      <c r="M30" s="60">
        <f t="shared" si="1"/>
        <v>22</v>
      </c>
      <c r="N30" s="60">
        <f t="shared" si="1"/>
        <v>22</v>
      </c>
      <c r="O30" s="60">
        <f t="shared" si="1"/>
        <v>22</v>
      </c>
      <c r="P30" s="60">
        <f t="shared" si="1"/>
        <v>22</v>
      </c>
      <c r="Q30" s="77"/>
      <c r="R30" s="43" t="s">
        <v>370</v>
      </c>
      <c r="S30" s="44">
        <v>22.9</v>
      </c>
      <c r="T30" s="44">
        <v>20.395652173913046</v>
      </c>
      <c r="U30" s="45" t="s">
        <v>371</v>
      </c>
    </row>
    <row r="31" spans="1:21">
      <c r="A31" s="62" t="s">
        <v>311</v>
      </c>
      <c r="B31" s="60">
        <f>_xlfn.RANK.EQ(B24,B6:B27)</f>
        <v>18</v>
      </c>
      <c r="C31" s="60">
        <f>_xlfn.RANK.EQ(C24,C6:C27,1)</f>
        <v>11</v>
      </c>
      <c r="D31" s="60">
        <f>_xlfn.RANK.EQ(D24,D6:D27)</f>
        <v>18</v>
      </c>
      <c r="E31" s="60">
        <f>_xlfn.RANK.EQ(E24,E6:E27)</f>
        <v>19</v>
      </c>
      <c r="F31" s="60">
        <f>_xlfn.RANK.EQ(F24,F6:F27)</f>
        <v>12</v>
      </c>
      <c r="G31" s="60">
        <f>_xlfn.RANK.EQ(G24,G6:G27)</f>
        <v>15</v>
      </c>
      <c r="H31" s="60">
        <f>_xlfn.RANK.EQ(H24,H6:H27,1)</f>
        <v>7</v>
      </c>
      <c r="I31" s="60">
        <f>_xlfn.RANK.EQ(I24,I6:I27)</f>
        <v>16</v>
      </c>
      <c r="J31" s="60">
        <f>_xlfn.RANK.EQ(J24,J6:J27)</f>
        <v>20</v>
      </c>
      <c r="K31" s="60">
        <f t="shared" ref="K31:P31" si="2">_xlfn.RANK.EQ(K24,K6:K27,1)</f>
        <v>12</v>
      </c>
      <c r="L31" s="60">
        <f t="shared" si="2"/>
        <v>19</v>
      </c>
      <c r="M31" s="60">
        <f t="shared" si="2"/>
        <v>9</v>
      </c>
      <c r="N31" s="60">
        <f t="shared" si="2"/>
        <v>17</v>
      </c>
      <c r="O31" s="60">
        <f t="shared" si="2"/>
        <v>5</v>
      </c>
      <c r="P31" s="60">
        <f t="shared" si="2"/>
        <v>18</v>
      </c>
      <c r="Q31" s="74"/>
      <c r="R31" s="43" t="s">
        <v>372</v>
      </c>
      <c r="S31" s="44">
        <v>56.2</v>
      </c>
      <c r="T31" s="44">
        <v>58.4</v>
      </c>
      <c r="U31" s="45" t="s">
        <v>373</v>
      </c>
    </row>
    <row r="32" spans="1:21" ht="25.5">
      <c r="A32" s="78"/>
      <c r="B32" s="78"/>
      <c r="C32" s="78"/>
      <c r="D32" s="78"/>
      <c r="E32" s="78"/>
      <c r="R32" s="55" t="s">
        <v>374</v>
      </c>
      <c r="S32" s="79">
        <v>241.3</v>
      </c>
      <c r="T32" s="79">
        <v>178.9</v>
      </c>
      <c r="U32" s="57" t="s">
        <v>292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workbookViewId="0">
      <selection activeCell="A24" sqref="A24"/>
    </sheetView>
  </sheetViews>
  <sheetFormatPr defaultColWidth="9.140625" defaultRowHeight="12.75"/>
  <cols>
    <col min="1" max="1" width="14.140625" style="82" customWidth="1"/>
    <col min="2" max="3" width="8" style="82" customWidth="1"/>
    <col min="4" max="4" width="10.85546875" style="81" customWidth="1"/>
    <col min="5" max="6" width="10" style="82" customWidth="1"/>
    <col min="7" max="7" width="9.5703125" style="82" customWidth="1"/>
    <col min="8" max="9" width="9.140625" style="82"/>
    <col min="10" max="10" width="10.140625" style="82" customWidth="1"/>
    <col min="11" max="11" width="4.5703125" style="82" customWidth="1"/>
    <col min="12" max="12" width="46.5703125" style="82" customWidth="1"/>
    <col min="13" max="16384" width="9.140625" style="82"/>
  </cols>
  <sheetData>
    <row r="1" spans="1:15" ht="76.5">
      <c r="A1" s="80"/>
      <c r="B1" s="21" t="s">
        <v>95</v>
      </c>
      <c r="C1" s="21" t="s">
        <v>375</v>
      </c>
      <c r="D1" s="22" t="s">
        <v>376</v>
      </c>
      <c r="E1" s="22" t="s">
        <v>377</v>
      </c>
      <c r="F1" s="22" t="s">
        <v>378</v>
      </c>
      <c r="G1" s="22" t="s">
        <v>379</v>
      </c>
      <c r="H1" s="22" t="s">
        <v>380</v>
      </c>
      <c r="I1" s="22" t="s">
        <v>381</v>
      </c>
      <c r="J1" s="22" t="s">
        <v>382</v>
      </c>
      <c r="K1" s="66"/>
      <c r="L1" s="81"/>
    </row>
    <row r="2" spans="1:15" ht="104.25" customHeight="1">
      <c r="A2" s="80"/>
      <c r="B2" s="27" t="s">
        <v>124</v>
      </c>
      <c r="C2" s="27" t="s">
        <v>383</v>
      </c>
      <c r="D2" s="28" t="s">
        <v>384</v>
      </c>
      <c r="E2" s="28" t="s">
        <v>385</v>
      </c>
      <c r="F2" s="28"/>
      <c r="G2" s="28" t="s">
        <v>386</v>
      </c>
      <c r="H2" s="27" t="s">
        <v>387</v>
      </c>
      <c r="I2" s="27" t="s">
        <v>388</v>
      </c>
      <c r="J2" s="28" t="s">
        <v>389</v>
      </c>
      <c r="K2" s="25"/>
      <c r="L2" s="81"/>
    </row>
    <row r="3" spans="1:15" ht="25.5">
      <c r="A3" s="80"/>
      <c r="B3" s="27" t="s">
        <v>86</v>
      </c>
      <c r="C3" s="27" t="s">
        <v>86</v>
      </c>
      <c r="D3" s="27" t="s">
        <v>86</v>
      </c>
      <c r="E3" s="27" t="s">
        <v>86</v>
      </c>
      <c r="F3" s="27" t="s">
        <v>390</v>
      </c>
      <c r="G3" s="27" t="s">
        <v>86</v>
      </c>
      <c r="H3" s="27" t="s">
        <v>86</v>
      </c>
      <c r="I3" s="27" t="s">
        <v>86</v>
      </c>
      <c r="J3" s="27" t="s">
        <v>86</v>
      </c>
      <c r="K3" s="66"/>
      <c r="L3" s="81"/>
    </row>
    <row r="4" spans="1:15" ht="25.5">
      <c r="A4" s="80"/>
      <c r="B4" s="27" t="s">
        <v>178</v>
      </c>
      <c r="C4" s="27">
        <v>2019</v>
      </c>
      <c r="D4" s="27">
        <v>2019</v>
      </c>
      <c r="E4" s="27">
        <v>2019</v>
      </c>
      <c r="F4" s="27" t="s">
        <v>391</v>
      </c>
      <c r="G4" s="27">
        <v>2019</v>
      </c>
      <c r="H4" s="27">
        <v>2019</v>
      </c>
      <c r="I4" s="27">
        <v>2019</v>
      </c>
      <c r="J4" s="27">
        <v>2019</v>
      </c>
      <c r="K4" s="66"/>
      <c r="L4" s="81"/>
    </row>
    <row r="5" spans="1:15" ht="38.25">
      <c r="A5" s="80"/>
      <c r="B5" s="27" t="s">
        <v>180</v>
      </c>
      <c r="C5" s="27" t="s">
        <v>185</v>
      </c>
      <c r="D5" s="27" t="s">
        <v>392</v>
      </c>
      <c r="E5" s="27" t="s">
        <v>393</v>
      </c>
      <c r="F5" s="27" t="s">
        <v>180</v>
      </c>
      <c r="G5" s="27" t="s">
        <v>394</v>
      </c>
      <c r="H5" s="27" t="s">
        <v>395</v>
      </c>
      <c r="I5" s="27" t="s">
        <v>395</v>
      </c>
      <c r="J5" s="27" t="s">
        <v>395</v>
      </c>
      <c r="L5" s="83" t="s">
        <v>396</v>
      </c>
      <c r="M5" s="84" t="s">
        <v>152</v>
      </c>
      <c r="N5" s="42" t="s">
        <v>277</v>
      </c>
      <c r="O5" s="42" t="s">
        <v>278</v>
      </c>
    </row>
    <row r="6" spans="1:15" ht="11.45" customHeight="1">
      <c r="A6" s="6" t="s">
        <v>10</v>
      </c>
      <c r="B6" s="5">
        <v>79.188044622314678</v>
      </c>
      <c r="C6" s="5">
        <v>15.1</v>
      </c>
      <c r="D6" s="36">
        <v>40.799999999999997</v>
      </c>
      <c r="E6" s="36">
        <v>1.4</v>
      </c>
      <c r="F6" s="60">
        <v>546.58134391739054</v>
      </c>
      <c r="G6" s="62">
        <v>42.6</v>
      </c>
      <c r="H6" s="62">
        <v>55.2</v>
      </c>
      <c r="I6" s="62">
        <v>24.9</v>
      </c>
      <c r="J6" s="62">
        <v>14.5</v>
      </c>
      <c r="K6" s="85"/>
      <c r="L6" s="43" t="s">
        <v>397</v>
      </c>
      <c r="M6" s="44">
        <v>72.900000000000006</v>
      </c>
      <c r="N6" s="44">
        <v>79.099999999999994</v>
      </c>
      <c r="O6" s="45" t="s">
        <v>300</v>
      </c>
    </row>
    <row r="7" spans="1:15" ht="17.45" customHeight="1">
      <c r="A7" s="6" t="s">
        <v>12</v>
      </c>
      <c r="B7" s="5">
        <v>80.020166043467796</v>
      </c>
      <c r="C7" s="5">
        <v>5.7</v>
      </c>
      <c r="D7" s="36">
        <v>32.6</v>
      </c>
      <c r="E7" s="36">
        <v>0.9</v>
      </c>
      <c r="F7" s="60">
        <v>483.48643259644558</v>
      </c>
      <c r="G7" s="62">
        <v>45.6</v>
      </c>
      <c r="H7" s="62">
        <v>71.3</v>
      </c>
      <c r="I7" s="62">
        <v>42.6</v>
      </c>
      <c r="J7" s="62">
        <v>8.4</v>
      </c>
      <c r="K7" s="85"/>
      <c r="L7" s="86" t="s">
        <v>398</v>
      </c>
      <c r="M7" s="79">
        <v>34.1</v>
      </c>
      <c r="N7" s="44">
        <v>16.14</v>
      </c>
      <c r="O7" s="45" t="s">
        <v>285</v>
      </c>
    </row>
    <row r="8" spans="1:15">
      <c r="A8" s="6" t="s">
        <v>14</v>
      </c>
      <c r="B8" s="5">
        <v>76.204548726498118</v>
      </c>
      <c r="C8" s="5">
        <v>15.4</v>
      </c>
      <c r="D8" s="36">
        <v>37.9</v>
      </c>
      <c r="E8" s="36">
        <v>0.7</v>
      </c>
      <c r="F8" s="60">
        <v>408.23519658933913</v>
      </c>
      <c r="G8" s="62">
        <v>47.1</v>
      </c>
      <c r="H8" s="62">
        <v>78.599999999999994</v>
      </c>
      <c r="I8" s="62">
        <v>21.9</v>
      </c>
      <c r="J8" s="62">
        <v>5.3</v>
      </c>
      <c r="K8" s="85"/>
      <c r="L8" s="83" t="s">
        <v>399</v>
      </c>
      <c r="M8" s="87"/>
      <c r="N8" s="72"/>
      <c r="O8" s="42"/>
    </row>
    <row r="9" spans="1:15" ht="22.7" customHeight="1">
      <c r="A9" s="6" t="s">
        <v>16</v>
      </c>
      <c r="B9" s="5">
        <v>76.77811995173316</v>
      </c>
      <c r="C9" s="5">
        <v>10</v>
      </c>
      <c r="D9" s="36">
        <v>74.099999999999994</v>
      </c>
      <c r="E9" s="36">
        <v>0.8</v>
      </c>
      <c r="F9" s="60">
        <v>497.42710120068608</v>
      </c>
      <c r="G9" s="62">
        <v>17.2</v>
      </c>
      <c r="H9" s="62">
        <v>60.8</v>
      </c>
      <c r="I9" s="62">
        <v>46.8</v>
      </c>
      <c r="J9" s="62">
        <v>0</v>
      </c>
      <c r="K9" s="85"/>
      <c r="L9" s="43" t="s">
        <v>400</v>
      </c>
      <c r="M9" s="44">
        <v>26.8</v>
      </c>
      <c r="N9" s="44">
        <v>33.799999999999997</v>
      </c>
      <c r="O9" s="45" t="s">
        <v>401</v>
      </c>
    </row>
    <row r="10" spans="1:15" ht="25.5">
      <c r="A10" s="6" t="s">
        <v>18</v>
      </c>
      <c r="B10" s="5">
        <v>83.044400216269381</v>
      </c>
      <c r="C10" s="5">
        <v>13.9</v>
      </c>
      <c r="D10" s="36">
        <v>16.2</v>
      </c>
      <c r="E10" s="36">
        <v>10.199999999999999</v>
      </c>
      <c r="F10" s="60">
        <v>538.94927536231887</v>
      </c>
      <c r="G10" s="62">
        <v>33.5</v>
      </c>
      <c r="H10" s="62">
        <v>81.7</v>
      </c>
      <c r="I10" s="62">
        <v>22.8</v>
      </c>
      <c r="J10" s="62">
        <v>13.8</v>
      </c>
      <c r="K10" s="85"/>
      <c r="L10" s="43" t="s">
        <v>402</v>
      </c>
      <c r="M10" s="44">
        <v>12</v>
      </c>
      <c r="N10" s="44">
        <v>4.5</v>
      </c>
      <c r="O10" s="45" t="s">
        <v>285</v>
      </c>
    </row>
    <row r="11" spans="1:15">
      <c r="A11" s="6" t="s">
        <v>20</v>
      </c>
      <c r="B11" s="5">
        <v>77.008216861136191</v>
      </c>
      <c r="C11" s="5">
        <v>7.7</v>
      </c>
      <c r="D11" s="36">
        <v>18.2</v>
      </c>
      <c r="E11" s="36">
        <v>1</v>
      </c>
      <c r="F11" s="60">
        <v>557.08490292668785</v>
      </c>
      <c r="G11" s="62">
        <v>19.5</v>
      </c>
      <c r="H11" s="62">
        <v>71.099999999999994</v>
      </c>
      <c r="I11" s="62">
        <v>41.5</v>
      </c>
      <c r="J11" s="62">
        <v>14.7</v>
      </c>
      <c r="K11" s="85"/>
      <c r="L11" s="43" t="s">
        <v>378</v>
      </c>
      <c r="M11" s="44">
        <v>370</v>
      </c>
      <c r="N11" s="44">
        <v>490.5</v>
      </c>
      <c r="O11" s="45" t="s">
        <v>309</v>
      </c>
    </row>
    <row r="12" spans="1:15">
      <c r="A12" s="6" t="s">
        <v>22</v>
      </c>
      <c r="B12" s="5">
        <v>79.379982435074012</v>
      </c>
      <c r="C12" s="5">
        <v>7.7</v>
      </c>
      <c r="D12" s="36">
        <v>22.8</v>
      </c>
      <c r="E12" s="36">
        <v>1</v>
      </c>
      <c r="F12" s="60">
        <v>590.10317836812146</v>
      </c>
      <c r="G12" s="62">
        <v>36.4</v>
      </c>
      <c r="H12" s="62">
        <v>64.099999999999994</v>
      </c>
      <c r="I12" s="62">
        <v>31.8</v>
      </c>
      <c r="J12" s="62">
        <v>16.399999999999999</v>
      </c>
      <c r="K12" s="85"/>
      <c r="L12" s="43" t="s">
        <v>403</v>
      </c>
      <c r="M12" s="44">
        <v>68.2</v>
      </c>
      <c r="N12" s="44">
        <v>47.6</v>
      </c>
      <c r="O12" s="45" t="s">
        <v>285</v>
      </c>
    </row>
    <row r="13" spans="1:15">
      <c r="A13" s="62" t="s">
        <v>24</v>
      </c>
      <c r="B13" s="5">
        <v>80.030394077177363</v>
      </c>
      <c r="C13" s="5">
        <v>7.8</v>
      </c>
      <c r="D13" s="36">
        <v>48.3</v>
      </c>
      <c r="E13" s="36">
        <v>0.8</v>
      </c>
      <c r="F13" s="60">
        <v>509.43721805418187</v>
      </c>
      <c r="G13" s="62">
        <v>41.6</v>
      </c>
      <c r="H13" s="62">
        <v>51.1</v>
      </c>
      <c r="I13" s="62">
        <v>25.8</v>
      </c>
      <c r="J13" s="62">
        <v>7.8</v>
      </c>
      <c r="K13" s="85"/>
      <c r="L13" s="43" t="s">
        <v>404</v>
      </c>
      <c r="M13" s="44">
        <v>90.9</v>
      </c>
      <c r="N13" s="44">
        <v>73.5</v>
      </c>
      <c r="O13" s="45" t="s">
        <v>298</v>
      </c>
    </row>
    <row r="14" spans="1:15" ht="25.5">
      <c r="A14" s="6" t="s">
        <v>26</v>
      </c>
      <c r="B14" s="5">
        <v>78.15358390789477</v>
      </c>
      <c r="C14" s="5">
        <v>28.7</v>
      </c>
      <c r="D14" s="36">
        <v>88.2</v>
      </c>
      <c r="E14" s="36">
        <v>0.7</v>
      </c>
      <c r="F14" s="60">
        <v>594.56819189122155</v>
      </c>
      <c r="G14" s="62">
        <v>69.400000000000006</v>
      </c>
      <c r="H14" s="62">
        <v>75.400000000000006</v>
      </c>
      <c r="I14" s="62">
        <v>12.7</v>
      </c>
      <c r="J14" s="62">
        <v>4.5999999999999996</v>
      </c>
      <c r="K14" s="88"/>
      <c r="L14" s="43" t="s">
        <v>405</v>
      </c>
      <c r="M14" s="44">
        <v>20.6</v>
      </c>
      <c r="N14" s="44">
        <v>28.2</v>
      </c>
      <c r="O14" s="57" t="s">
        <v>360</v>
      </c>
    </row>
    <row r="15" spans="1:15">
      <c r="A15" s="6" t="s">
        <v>28</v>
      </c>
      <c r="B15" s="5">
        <v>80.934709581444224</v>
      </c>
      <c r="C15" s="5">
        <v>20.3</v>
      </c>
      <c r="D15" s="36">
        <v>22.4</v>
      </c>
      <c r="E15" s="36">
        <v>11</v>
      </c>
      <c r="F15" s="60">
        <v>455.77840828416652</v>
      </c>
      <c r="G15" s="62">
        <v>61.7</v>
      </c>
      <c r="H15" s="62">
        <v>91.7</v>
      </c>
      <c r="I15" s="62">
        <v>15.3</v>
      </c>
      <c r="J15" s="62">
        <v>4.2</v>
      </c>
      <c r="K15" s="85"/>
      <c r="L15" s="89" t="s">
        <v>406</v>
      </c>
      <c r="M15" s="90">
        <v>1.4</v>
      </c>
      <c r="N15" s="79">
        <v>9.1999999999999993</v>
      </c>
      <c r="O15" s="57" t="s">
        <v>356</v>
      </c>
    </row>
    <row r="16" spans="1:15">
      <c r="A16" s="6" t="s">
        <v>30</v>
      </c>
      <c r="B16" s="5">
        <v>79.603674427623943</v>
      </c>
      <c r="C16" s="5">
        <v>3.2</v>
      </c>
      <c r="D16" s="36">
        <v>19.2</v>
      </c>
      <c r="E16" s="36">
        <v>0</v>
      </c>
      <c r="F16" s="60">
        <v>415.85712537392135</v>
      </c>
      <c r="G16" s="62">
        <v>54.4</v>
      </c>
      <c r="H16" s="62">
        <v>68.7</v>
      </c>
      <c r="I16" s="62">
        <v>31.3</v>
      </c>
      <c r="J16" s="62">
        <v>22.3</v>
      </c>
      <c r="K16" s="85"/>
    </row>
    <row r="17" spans="1:16">
      <c r="A17" s="6" t="s">
        <v>32</v>
      </c>
      <c r="B17" s="5">
        <v>77.482732104147772</v>
      </c>
      <c r="C17" s="5">
        <v>28.3</v>
      </c>
      <c r="D17" s="36">
        <v>34.799999999999997</v>
      </c>
      <c r="E17" s="36">
        <v>1.2</v>
      </c>
      <c r="F17" s="60"/>
      <c r="G17" s="62">
        <v>69.400000000000006</v>
      </c>
      <c r="H17" s="62">
        <v>72.400000000000006</v>
      </c>
      <c r="I17" s="62">
        <v>13.7</v>
      </c>
      <c r="J17" s="62">
        <v>8.6999999999999993</v>
      </c>
      <c r="K17" s="85"/>
      <c r="L17" s="91"/>
      <c r="M17" s="92"/>
      <c r="N17" s="92"/>
      <c r="O17" s="93"/>
    </row>
    <row r="18" spans="1:16">
      <c r="A18" s="6" t="s">
        <v>34</v>
      </c>
      <c r="B18" s="5">
        <v>79.186506355116478</v>
      </c>
      <c r="C18" s="5">
        <v>42.2</v>
      </c>
      <c r="D18" s="36">
        <v>19.399999999999999</v>
      </c>
      <c r="E18" s="36">
        <v>21.6</v>
      </c>
      <c r="F18" s="60">
        <v>549.9126039389788</v>
      </c>
      <c r="G18" s="62">
        <v>43.5</v>
      </c>
      <c r="H18" s="62">
        <v>80.2</v>
      </c>
      <c r="I18" s="62">
        <v>13.1</v>
      </c>
      <c r="J18" s="62">
        <v>12</v>
      </c>
      <c r="K18" s="88"/>
    </row>
    <row r="19" spans="1:16">
      <c r="A19" s="6" t="s">
        <v>36</v>
      </c>
      <c r="B19" s="5">
        <v>81.647322705166118</v>
      </c>
      <c r="C19" s="5">
        <v>22.9</v>
      </c>
      <c r="D19" s="36">
        <v>19.8</v>
      </c>
      <c r="E19" s="36">
        <v>25.3</v>
      </c>
      <c r="F19" s="60">
        <v>530.76889214809432</v>
      </c>
      <c r="G19" s="62">
        <v>47.6</v>
      </c>
      <c r="H19" s="62">
        <v>90.3</v>
      </c>
      <c r="I19" s="62">
        <v>12.2</v>
      </c>
      <c r="J19" s="62">
        <v>8.6</v>
      </c>
      <c r="K19" s="85"/>
      <c r="L19" s="81"/>
    </row>
    <row r="20" spans="1:16">
      <c r="A20" s="6" t="s">
        <v>38</v>
      </c>
      <c r="B20" s="5">
        <v>79.311407309565425</v>
      </c>
      <c r="C20" s="5">
        <v>7.1</v>
      </c>
      <c r="D20" s="36">
        <v>37.700000000000003</v>
      </c>
      <c r="E20" s="36">
        <v>0.4</v>
      </c>
      <c r="F20" s="60">
        <v>386.99832669928759</v>
      </c>
      <c r="G20" s="62">
        <v>47.3</v>
      </c>
      <c r="H20" s="62">
        <v>70.900000000000006</v>
      </c>
      <c r="I20" s="62">
        <v>41.8</v>
      </c>
      <c r="J20" s="62">
        <v>6.3</v>
      </c>
      <c r="K20" s="85"/>
      <c r="L20" s="81"/>
    </row>
    <row r="21" spans="1:16">
      <c r="A21" s="6" t="s">
        <v>40</v>
      </c>
      <c r="B21" s="5">
        <v>80.156195732777633</v>
      </c>
      <c r="C21" s="5">
        <v>4.8</v>
      </c>
      <c r="D21" s="36">
        <v>39.6</v>
      </c>
      <c r="E21" s="36">
        <v>0.1</v>
      </c>
      <c r="F21" s="60">
        <v>456.73986583338109</v>
      </c>
      <c r="G21" s="62">
        <v>34.9</v>
      </c>
      <c r="H21" s="62">
        <v>68.900000000000006</v>
      </c>
      <c r="I21" s="62">
        <v>60.4</v>
      </c>
      <c r="J21" s="62">
        <v>0.8</v>
      </c>
      <c r="K21" s="85"/>
      <c r="L21" s="81"/>
    </row>
    <row r="22" spans="1:16">
      <c r="A22" s="6" t="s">
        <v>42</v>
      </c>
      <c r="B22" s="5">
        <v>78.757006019319505</v>
      </c>
      <c r="C22" s="5">
        <v>37.6</v>
      </c>
      <c r="D22" s="36">
        <v>26.3</v>
      </c>
      <c r="E22" s="36">
        <v>6.4</v>
      </c>
      <c r="F22" s="60">
        <v>385.89001198353566</v>
      </c>
      <c r="G22" s="62">
        <v>58.9</v>
      </c>
      <c r="H22" s="62">
        <v>84.2</v>
      </c>
      <c r="I22" s="62">
        <v>12.2</v>
      </c>
      <c r="J22" s="62">
        <v>11.6</v>
      </c>
      <c r="K22" s="85"/>
      <c r="L22" s="81"/>
    </row>
    <row r="23" spans="1:16">
      <c r="A23" s="6" t="s">
        <v>44</v>
      </c>
      <c r="B23" s="5">
        <v>80.419573749478829</v>
      </c>
      <c r="C23" s="5">
        <v>9.5</v>
      </c>
      <c r="D23" s="36">
        <v>22.8</v>
      </c>
      <c r="E23" s="36">
        <v>1.7</v>
      </c>
      <c r="F23" s="60">
        <v>578.88420092918591</v>
      </c>
      <c r="G23" s="62">
        <v>64.099999999999994</v>
      </c>
      <c r="H23" s="62">
        <v>73.900000000000006</v>
      </c>
      <c r="I23" s="62">
        <v>36.200000000000003</v>
      </c>
      <c r="J23" s="62">
        <v>12.9</v>
      </c>
      <c r="K23" s="85"/>
      <c r="L23" s="81"/>
    </row>
    <row r="24" spans="1:16">
      <c r="A24" s="53" t="s">
        <v>46</v>
      </c>
      <c r="B24" s="53">
        <v>72.924273827995776</v>
      </c>
      <c r="C24" s="53">
        <v>34.1</v>
      </c>
      <c r="D24" s="53">
        <v>26.8</v>
      </c>
      <c r="E24" s="53">
        <v>12</v>
      </c>
      <c r="F24" s="94">
        <v>369.61378094293218</v>
      </c>
      <c r="G24" s="53">
        <v>68.2</v>
      </c>
      <c r="H24" s="53">
        <v>90.9</v>
      </c>
      <c r="I24" s="53">
        <v>20.6</v>
      </c>
      <c r="J24" s="53">
        <v>1.4</v>
      </c>
      <c r="K24" s="85"/>
      <c r="L24" s="81"/>
    </row>
    <row r="25" spans="1:16">
      <c r="A25" s="6" t="s">
        <v>48</v>
      </c>
      <c r="B25" s="5">
        <v>81.821522715052836</v>
      </c>
      <c r="C25" s="5">
        <v>11.6</v>
      </c>
      <c r="D25" s="36">
        <v>21.9</v>
      </c>
      <c r="E25" s="36">
        <v>0.5</v>
      </c>
      <c r="F25" s="60">
        <v>411.29300043051103</v>
      </c>
      <c r="G25" s="62">
        <v>58</v>
      </c>
      <c r="H25" s="62">
        <v>74.8</v>
      </c>
      <c r="I25" s="62">
        <v>12.7</v>
      </c>
      <c r="J25" s="62">
        <v>19.3</v>
      </c>
      <c r="K25" s="85"/>
      <c r="L25" s="31"/>
      <c r="M25" s="95"/>
      <c r="N25" s="95"/>
      <c r="O25" s="96"/>
    </row>
    <row r="26" spans="1:16">
      <c r="A26" s="6" t="s">
        <v>50</v>
      </c>
      <c r="B26" s="5">
        <v>78.307982306334324</v>
      </c>
      <c r="C26" s="5">
        <v>5.9</v>
      </c>
      <c r="D26" s="36">
        <v>31.8</v>
      </c>
      <c r="E26" s="36">
        <v>0.6</v>
      </c>
      <c r="F26" s="60">
        <v>551.11796351950704</v>
      </c>
      <c r="G26" s="62">
        <v>64.5</v>
      </c>
      <c r="H26" s="62">
        <v>76.2</v>
      </c>
      <c r="I26" s="62">
        <v>28.4</v>
      </c>
      <c r="J26" s="62">
        <v>8</v>
      </c>
      <c r="K26" s="85"/>
      <c r="L26" s="31"/>
      <c r="M26" s="95"/>
      <c r="N26" s="95"/>
      <c r="O26" s="96"/>
      <c r="P26" s="81"/>
    </row>
    <row r="27" spans="1:16">
      <c r="A27" s="6" t="s">
        <v>52</v>
      </c>
      <c r="B27" s="5">
        <v>79.985366963806115</v>
      </c>
      <c r="C27" s="5">
        <v>15.6</v>
      </c>
      <c r="D27" s="36">
        <v>41.2</v>
      </c>
      <c r="E27" s="36">
        <v>0</v>
      </c>
      <c r="F27" s="60">
        <v>480.82937056101736</v>
      </c>
      <c r="G27" s="62">
        <v>22.4</v>
      </c>
      <c r="H27" s="62">
        <v>63.6</v>
      </c>
      <c r="I27" s="62">
        <v>51.4</v>
      </c>
      <c r="J27" s="62">
        <v>0.9</v>
      </c>
      <c r="K27" s="85"/>
      <c r="L27" s="31"/>
      <c r="M27" s="92"/>
      <c r="N27" s="92"/>
      <c r="O27" s="93"/>
      <c r="P27" s="81"/>
    </row>
    <row r="28" spans="1:16">
      <c r="A28" s="97"/>
      <c r="B28" s="97"/>
      <c r="C28" s="97"/>
      <c r="D28" s="98"/>
      <c r="E28" s="97"/>
      <c r="F28" s="97"/>
      <c r="G28" s="97"/>
      <c r="H28" s="97"/>
      <c r="I28" s="97"/>
      <c r="J28" s="97"/>
      <c r="K28" s="81"/>
      <c r="L28" s="31"/>
      <c r="M28" s="95"/>
      <c r="N28" s="95"/>
      <c r="O28" s="96"/>
    </row>
    <row r="29" spans="1:16">
      <c r="A29" s="62" t="s">
        <v>147</v>
      </c>
      <c r="B29" s="69">
        <f t="shared" ref="B29:J29" si="0">AVERAGE(B6:B27)</f>
        <v>79.106624119972466</v>
      </c>
      <c r="C29" s="69">
        <f t="shared" si="0"/>
        <v>16.140909090909094</v>
      </c>
      <c r="D29" s="69">
        <f t="shared" si="0"/>
        <v>33.763636363636358</v>
      </c>
      <c r="E29" s="69">
        <f t="shared" si="0"/>
        <v>4.4681818181818178</v>
      </c>
      <c r="F29" s="69">
        <f t="shared" si="0"/>
        <v>490.45506626432916</v>
      </c>
      <c r="G29" s="69">
        <f t="shared" si="0"/>
        <v>47.627272727272732</v>
      </c>
      <c r="H29" s="69">
        <f t="shared" si="0"/>
        <v>73.454545454545467</v>
      </c>
      <c r="I29" s="69">
        <f t="shared" si="0"/>
        <v>28.186363636363637</v>
      </c>
      <c r="J29" s="69">
        <f t="shared" si="0"/>
        <v>9.204545454545455</v>
      </c>
      <c r="K29" s="81"/>
      <c r="L29" s="31"/>
      <c r="M29" s="99"/>
      <c r="N29" s="99"/>
      <c r="O29" s="96"/>
    </row>
    <row r="30" spans="1:16">
      <c r="A30" s="62" t="s">
        <v>146</v>
      </c>
      <c r="B30" s="60">
        <f t="shared" ref="B30:J30" si="1">COUNT(B6:B27)</f>
        <v>22</v>
      </c>
      <c r="C30" s="60">
        <f t="shared" si="1"/>
        <v>22</v>
      </c>
      <c r="D30" s="60">
        <f t="shared" si="1"/>
        <v>22</v>
      </c>
      <c r="E30" s="60">
        <f t="shared" si="1"/>
        <v>22</v>
      </c>
      <c r="F30" s="60">
        <f t="shared" si="1"/>
        <v>21</v>
      </c>
      <c r="G30" s="60">
        <f t="shared" si="1"/>
        <v>22</v>
      </c>
      <c r="H30" s="60">
        <f t="shared" si="1"/>
        <v>22</v>
      </c>
      <c r="I30" s="60">
        <f t="shared" si="1"/>
        <v>22</v>
      </c>
      <c r="J30" s="60">
        <f t="shared" si="1"/>
        <v>22</v>
      </c>
      <c r="K30" s="81"/>
      <c r="L30" s="81"/>
    </row>
    <row r="31" spans="1:16">
      <c r="A31" s="62" t="s">
        <v>311</v>
      </c>
      <c r="B31" s="60">
        <f>_xlfn.RANK.EQ(B24,B6:B27)</f>
        <v>22</v>
      </c>
      <c r="C31" s="60">
        <f>_xlfn.RANK.EQ(C24,C6:C27,1)</f>
        <v>20</v>
      </c>
      <c r="D31" s="60">
        <f>_xlfn.RANK.EQ(D24,D6:D27,1)</f>
        <v>11</v>
      </c>
      <c r="E31" s="60">
        <f>_xlfn.RANK.EQ(E24,E6:E27,1)</f>
        <v>20</v>
      </c>
      <c r="F31" s="60">
        <f>_xlfn.RANK.EQ(F24,F6:F27)</f>
        <v>21</v>
      </c>
      <c r="G31" s="60">
        <f>_xlfn.RANK.EQ(G24,G6:G27,1)</f>
        <v>20</v>
      </c>
      <c r="H31" s="60">
        <f>_xlfn.RANK.EQ(H24,H6:H27)</f>
        <v>2</v>
      </c>
      <c r="I31" s="60">
        <f>_xlfn.RANK.EQ(I24,I6:I27)</f>
        <v>15</v>
      </c>
      <c r="J31" s="60">
        <f>_xlfn.RANK.EQ(J24,J6:J27)</f>
        <v>19</v>
      </c>
      <c r="K31" s="81"/>
      <c r="L31" s="81"/>
    </row>
    <row r="32" spans="1:16">
      <c r="A32" s="81"/>
      <c r="B32" s="81"/>
      <c r="C32" s="81"/>
      <c r="D32" s="77"/>
      <c r="E32" s="77">
        <f>MEDIAN(E6:E27)</f>
        <v>0.95</v>
      </c>
      <c r="F32" s="77"/>
      <c r="G32" s="77"/>
      <c r="H32" s="77"/>
      <c r="I32" s="77"/>
      <c r="J32" s="77"/>
      <c r="K32" s="81"/>
      <c r="L32" s="81"/>
    </row>
    <row r="33" spans="1:13">
      <c r="A33" s="81"/>
      <c r="B33" s="81"/>
      <c r="C33" s="81"/>
      <c r="D33" s="77"/>
      <c r="E33" s="77"/>
      <c r="F33" s="77"/>
      <c r="G33" s="77"/>
      <c r="H33" s="77"/>
      <c r="I33" s="77"/>
      <c r="J33" s="77"/>
      <c r="K33" s="81"/>
      <c r="L33" s="81"/>
      <c r="M33" s="100"/>
    </row>
    <row r="34" spans="1:13">
      <c r="A34" s="81"/>
      <c r="B34" s="81"/>
      <c r="C34" s="81"/>
      <c r="D34" s="101"/>
      <c r="E34" s="101"/>
      <c r="F34" s="101"/>
      <c r="G34" s="101"/>
      <c r="H34" s="101"/>
      <c r="I34" s="101"/>
      <c r="J34" s="101"/>
      <c r="K34" s="81"/>
      <c r="L34" s="81"/>
    </row>
    <row r="35" spans="1:13">
      <c r="A35" s="81"/>
      <c r="B35" s="81"/>
      <c r="C35" s="81"/>
      <c r="D35" s="102"/>
      <c r="E35" s="102"/>
      <c r="F35" s="102"/>
      <c r="G35" s="102"/>
      <c r="H35" s="102"/>
      <c r="I35" s="102"/>
      <c r="J35" s="102"/>
      <c r="K35" s="81"/>
      <c r="L35" s="81"/>
      <c r="M35" s="100"/>
    </row>
    <row r="36" spans="1:13">
      <c r="A36" s="81"/>
      <c r="B36" s="81"/>
      <c r="C36" s="81"/>
      <c r="D36" s="102"/>
      <c r="E36" s="102"/>
      <c r="F36" s="102"/>
      <c r="G36" s="102"/>
      <c r="H36" s="81"/>
      <c r="I36" s="81"/>
      <c r="J36" s="81"/>
      <c r="K36" s="81"/>
      <c r="L36" s="81"/>
      <c r="M36" s="100"/>
    </row>
    <row r="37" spans="1:13">
      <c r="A37" s="81"/>
      <c r="B37" s="81"/>
      <c r="C37" s="81"/>
      <c r="D37" s="102"/>
      <c r="E37" s="102"/>
      <c r="F37" s="102"/>
      <c r="G37" s="102"/>
      <c r="H37" s="81"/>
      <c r="I37" s="81"/>
      <c r="J37" s="81"/>
      <c r="K37" s="81"/>
      <c r="L37" s="81"/>
    </row>
    <row r="38" spans="1:13">
      <c r="A38" s="81"/>
      <c r="B38" s="81"/>
      <c r="C38" s="81"/>
      <c r="E38" s="81"/>
      <c r="F38" s="81"/>
      <c r="G38" s="81"/>
      <c r="H38" s="81"/>
      <c r="I38" s="81"/>
      <c r="J38" s="81"/>
      <c r="K38" s="81"/>
      <c r="L38" s="81"/>
    </row>
    <row r="39" spans="1:13">
      <c r="A39" s="81"/>
      <c r="B39" s="81"/>
      <c r="C39" s="81"/>
      <c r="E39" s="102"/>
      <c r="F39" s="81"/>
      <c r="G39" s="81"/>
      <c r="H39" s="81"/>
      <c r="I39" s="81"/>
      <c r="J39" s="81"/>
      <c r="K39" s="81"/>
      <c r="L39" s="81"/>
    </row>
    <row r="40" spans="1:13">
      <c r="A40" s="103"/>
      <c r="B40" s="103"/>
      <c r="C40" s="103"/>
      <c r="D40" s="101"/>
      <c r="E40" s="104"/>
      <c r="F40" s="104"/>
      <c r="G40" s="101"/>
      <c r="H40" s="101"/>
      <c r="I40" s="101"/>
      <c r="J40" s="101"/>
      <c r="K40" s="103"/>
      <c r="L40" s="81"/>
    </row>
    <row r="41" spans="1:13">
      <c r="A41" s="103"/>
      <c r="B41" s="103"/>
      <c r="C41" s="103"/>
      <c r="D41" s="101"/>
      <c r="E41" s="104"/>
      <c r="F41" s="104"/>
      <c r="G41" s="101"/>
      <c r="H41" s="101"/>
      <c r="I41" s="101"/>
      <c r="J41" s="101"/>
      <c r="K41" s="103"/>
      <c r="L41" s="81"/>
    </row>
    <row r="42" spans="1:13">
      <c r="A42" s="103"/>
      <c r="B42" s="103"/>
      <c r="C42" s="103"/>
      <c r="D42" s="101"/>
      <c r="E42" s="104"/>
      <c r="F42" s="104"/>
      <c r="G42" s="101"/>
      <c r="H42" s="101"/>
      <c r="I42" s="101"/>
      <c r="J42" s="101"/>
      <c r="K42" s="103"/>
      <c r="L42" s="81"/>
    </row>
    <row r="43" spans="1:13">
      <c r="A43" s="103"/>
      <c r="B43" s="103"/>
      <c r="C43" s="103"/>
      <c r="D43" s="101"/>
      <c r="E43" s="104"/>
      <c r="F43" s="104"/>
      <c r="G43" s="101"/>
      <c r="H43" s="101"/>
      <c r="I43" s="101"/>
      <c r="J43" s="101"/>
      <c r="K43" s="103"/>
      <c r="L43" s="81"/>
    </row>
    <row r="44" spans="1:13">
      <c r="A44" s="103"/>
      <c r="B44" s="103"/>
      <c r="C44" s="103"/>
      <c r="E44" s="77"/>
      <c r="F44" s="77"/>
      <c r="G44" s="81"/>
      <c r="H44" s="81"/>
      <c r="I44" s="81"/>
      <c r="J44" s="81"/>
      <c r="K44" s="103"/>
      <c r="L44" s="81"/>
    </row>
    <row r="45" spans="1:13">
      <c r="A45" s="103"/>
      <c r="B45" s="103"/>
      <c r="C45" s="103"/>
      <c r="D45" s="104"/>
      <c r="E45" s="104"/>
      <c r="F45" s="104"/>
      <c r="G45" s="104"/>
      <c r="H45" s="104"/>
      <c r="I45" s="104"/>
      <c r="J45" s="104"/>
      <c r="K45" s="103"/>
    </row>
    <row r="46" spans="1:13">
      <c r="A46" s="103"/>
      <c r="B46" s="103"/>
      <c r="C46" s="103"/>
      <c r="D46" s="104"/>
      <c r="E46" s="104"/>
      <c r="F46" s="104"/>
      <c r="G46" s="104"/>
      <c r="H46" s="104"/>
      <c r="I46" s="104"/>
      <c r="J46" s="104"/>
      <c r="K46" s="103"/>
    </row>
    <row r="47" spans="1:13">
      <c r="A47" s="103"/>
      <c r="B47" s="103"/>
      <c r="C47" s="103"/>
      <c r="D47" s="104"/>
      <c r="E47" s="104"/>
      <c r="F47" s="104"/>
      <c r="G47" s="104"/>
      <c r="H47" s="104"/>
      <c r="I47" s="104"/>
      <c r="J47" s="104"/>
      <c r="K47" s="103"/>
    </row>
    <row r="48" spans="1:13">
      <c r="A48" s="103"/>
      <c r="B48" s="103"/>
      <c r="C48" s="103"/>
      <c r="D48" s="104"/>
      <c r="E48" s="104"/>
      <c r="F48" s="104"/>
      <c r="G48" s="104"/>
      <c r="H48" s="104"/>
      <c r="I48" s="104"/>
      <c r="J48" s="104"/>
      <c r="K48" s="10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showGridLines="0" workbookViewId="0">
      <selection activeCell="A24" sqref="A24"/>
    </sheetView>
  </sheetViews>
  <sheetFormatPr defaultColWidth="8.85546875" defaultRowHeight="12.75"/>
  <cols>
    <col min="1" max="1" width="12.5703125" style="26" customWidth="1"/>
    <col min="2" max="4" width="5" style="26" customWidth="1"/>
    <col min="5" max="5" width="6.42578125" style="26" customWidth="1"/>
    <col min="6" max="16" width="5" style="26" customWidth="1"/>
    <col min="17" max="24" width="5.5703125" style="61" customWidth="1"/>
    <col min="25" max="25" width="6" style="121" customWidth="1"/>
    <col min="26" max="26" width="45.85546875" style="26" customWidth="1"/>
    <col min="27" max="16384" width="8.85546875" style="26"/>
  </cols>
  <sheetData>
    <row r="1" spans="1:33" ht="71.45" customHeight="1">
      <c r="A1" s="65"/>
      <c r="B1" s="21" t="s">
        <v>104</v>
      </c>
      <c r="C1" s="21" t="s">
        <v>118</v>
      </c>
      <c r="D1" s="21" t="s">
        <v>106</v>
      </c>
      <c r="E1" s="22" t="s">
        <v>407</v>
      </c>
      <c r="F1" s="22" t="s">
        <v>408</v>
      </c>
      <c r="G1" s="22" t="s">
        <v>409</v>
      </c>
      <c r="H1" s="213" t="s">
        <v>410</v>
      </c>
      <c r="I1" s="214"/>
      <c r="J1" s="215"/>
      <c r="K1" s="213" t="s">
        <v>411</v>
      </c>
      <c r="L1" s="214"/>
      <c r="M1" s="215"/>
      <c r="N1" s="22" t="s">
        <v>412</v>
      </c>
      <c r="O1" s="22" t="s">
        <v>413</v>
      </c>
      <c r="P1" s="22" t="s">
        <v>414</v>
      </c>
      <c r="Q1" s="22" t="s">
        <v>415</v>
      </c>
      <c r="R1" s="22"/>
      <c r="S1" s="22"/>
      <c r="T1" s="22"/>
      <c r="U1" s="22"/>
      <c r="V1" s="22"/>
      <c r="W1" s="22"/>
      <c r="X1" s="22"/>
      <c r="Y1" s="105"/>
      <c r="Z1" s="216" t="s">
        <v>416</v>
      </c>
    </row>
    <row r="2" spans="1:33" ht="109.35" customHeight="1">
      <c r="A2" s="65"/>
      <c r="B2" s="27" t="s">
        <v>105</v>
      </c>
      <c r="C2" s="27" t="s">
        <v>164</v>
      </c>
      <c r="D2" s="27" t="s">
        <v>417</v>
      </c>
      <c r="E2" s="27" t="s">
        <v>418</v>
      </c>
      <c r="F2" s="27" t="s">
        <v>419</v>
      </c>
      <c r="G2" s="27" t="s">
        <v>419</v>
      </c>
      <c r="H2" s="106" t="s">
        <v>420</v>
      </c>
      <c r="I2" s="106" t="s">
        <v>421</v>
      </c>
      <c r="J2" s="106" t="s">
        <v>422</v>
      </c>
      <c r="K2" s="27" t="s">
        <v>423</v>
      </c>
      <c r="L2" s="27" t="s">
        <v>424</v>
      </c>
      <c r="M2" s="27" t="s">
        <v>425</v>
      </c>
      <c r="N2" s="27" t="s">
        <v>426</v>
      </c>
      <c r="O2" s="27" t="s">
        <v>427</v>
      </c>
      <c r="P2" s="27" t="s">
        <v>428</v>
      </c>
      <c r="Q2" s="6" t="s">
        <v>429</v>
      </c>
      <c r="R2" s="6" t="s">
        <v>430</v>
      </c>
      <c r="S2" s="6" t="s">
        <v>431</v>
      </c>
      <c r="T2" s="6" t="s">
        <v>432</v>
      </c>
      <c r="U2" s="6" t="s">
        <v>433</v>
      </c>
      <c r="V2" s="6" t="s">
        <v>434</v>
      </c>
      <c r="W2" s="6" t="s">
        <v>435</v>
      </c>
      <c r="X2" s="6" t="s">
        <v>436</v>
      </c>
      <c r="Y2" s="107"/>
      <c r="Z2" s="216"/>
    </row>
    <row r="3" spans="1:33" ht="21.6" customHeight="1">
      <c r="A3" s="65"/>
      <c r="B3" s="27" t="s">
        <v>86</v>
      </c>
      <c r="C3" s="27" t="s">
        <v>86</v>
      </c>
      <c r="D3" s="27" t="s">
        <v>86</v>
      </c>
      <c r="E3" s="27" t="s">
        <v>264</v>
      </c>
      <c r="F3" s="27" t="s">
        <v>86</v>
      </c>
      <c r="G3" s="27" t="s">
        <v>86</v>
      </c>
      <c r="H3" s="27" t="s">
        <v>86</v>
      </c>
      <c r="I3" s="27" t="s">
        <v>86</v>
      </c>
      <c r="J3" s="27" t="s">
        <v>86</v>
      </c>
      <c r="K3" s="27" t="s">
        <v>86</v>
      </c>
      <c r="L3" s="27" t="s">
        <v>86</v>
      </c>
      <c r="M3" s="27" t="s">
        <v>86</v>
      </c>
      <c r="N3" s="27" t="s">
        <v>86</v>
      </c>
      <c r="O3" s="27" t="s">
        <v>86</v>
      </c>
      <c r="P3" s="108" t="s">
        <v>86</v>
      </c>
      <c r="Q3" s="108" t="s">
        <v>86</v>
      </c>
      <c r="R3" s="108" t="s">
        <v>86</v>
      </c>
      <c r="S3" s="108" t="s">
        <v>86</v>
      </c>
      <c r="T3" s="108" t="s">
        <v>86</v>
      </c>
      <c r="U3" s="108" t="s">
        <v>86</v>
      </c>
      <c r="V3" s="108" t="s">
        <v>86</v>
      </c>
      <c r="W3" s="108" t="s">
        <v>86</v>
      </c>
      <c r="X3" s="108" t="s">
        <v>86</v>
      </c>
      <c r="Y3" s="107"/>
    </row>
    <row r="4" spans="1:33" ht="19.7" customHeight="1">
      <c r="A4" s="65"/>
      <c r="B4" s="6">
        <v>2020</v>
      </c>
      <c r="C4" s="6" t="s">
        <v>187</v>
      </c>
      <c r="D4" s="6">
        <v>2020</v>
      </c>
      <c r="E4" s="27">
        <v>2019</v>
      </c>
      <c r="F4" s="27">
        <v>2020</v>
      </c>
      <c r="G4" s="27">
        <v>2020</v>
      </c>
      <c r="H4" s="6">
        <v>2020</v>
      </c>
      <c r="I4" s="6">
        <v>2020</v>
      </c>
      <c r="J4" s="6">
        <v>2020</v>
      </c>
      <c r="K4" s="27">
        <v>2020</v>
      </c>
      <c r="L4" s="27">
        <v>2020</v>
      </c>
      <c r="M4" s="27">
        <v>2020</v>
      </c>
      <c r="N4" s="27">
        <v>2020</v>
      </c>
      <c r="O4" s="27">
        <v>2020</v>
      </c>
      <c r="P4" s="27">
        <v>2018</v>
      </c>
      <c r="Q4" s="6">
        <v>2020</v>
      </c>
      <c r="R4" s="6">
        <v>2020</v>
      </c>
      <c r="S4" s="6">
        <v>2020</v>
      </c>
      <c r="T4" s="6">
        <v>2020</v>
      </c>
      <c r="U4" s="6">
        <v>2020</v>
      </c>
      <c r="V4" s="6">
        <v>2020</v>
      </c>
      <c r="W4" s="6">
        <v>2020</v>
      </c>
      <c r="X4" s="6">
        <v>2020</v>
      </c>
      <c r="Y4" s="107"/>
      <c r="Z4" s="109"/>
    </row>
    <row r="5" spans="1:33" ht="27" customHeight="1">
      <c r="A5" s="65"/>
      <c r="B5" s="6" t="s">
        <v>186</v>
      </c>
      <c r="C5" s="6" t="s">
        <v>180</v>
      </c>
      <c r="D5" s="6" t="s">
        <v>188</v>
      </c>
      <c r="E5" s="27" t="s">
        <v>180</v>
      </c>
      <c r="F5" s="6" t="s">
        <v>186</v>
      </c>
      <c r="G5" s="6" t="s">
        <v>186</v>
      </c>
      <c r="H5" s="27" t="s">
        <v>437</v>
      </c>
      <c r="I5" s="27" t="s">
        <v>437</v>
      </c>
      <c r="J5" s="27" t="s">
        <v>437</v>
      </c>
      <c r="K5" s="27" t="s">
        <v>438</v>
      </c>
      <c r="L5" s="27" t="s">
        <v>438</v>
      </c>
      <c r="M5" s="27" t="s">
        <v>438</v>
      </c>
      <c r="N5" s="27" t="s">
        <v>439</v>
      </c>
      <c r="O5" s="27" t="s">
        <v>440</v>
      </c>
      <c r="P5" s="27" t="s">
        <v>441</v>
      </c>
      <c r="Q5" s="6" t="s">
        <v>180</v>
      </c>
      <c r="R5" s="6" t="s">
        <v>180</v>
      </c>
      <c r="S5" s="6" t="s">
        <v>180</v>
      </c>
      <c r="T5" s="6" t="s">
        <v>180</v>
      </c>
      <c r="U5" s="6" t="s">
        <v>180</v>
      </c>
      <c r="V5" s="6" t="s">
        <v>180</v>
      </c>
      <c r="W5" s="6" t="s">
        <v>180</v>
      </c>
      <c r="X5" s="6" t="s">
        <v>180</v>
      </c>
      <c r="Y5" s="107"/>
    </row>
    <row r="6" spans="1:33" ht="15" customHeight="1">
      <c r="A6" s="62" t="s">
        <v>10</v>
      </c>
      <c r="B6" s="5">
        <v>76.5</v>
      </c>
      <c r="C6" s="5">
        <v>14.9</v>
      </c>
      <c r="D6" s="4">
        <v>5.4</v>
      </c>
      <c r="E6" s="33">
        <v>53903</v>
      </c>
      <c r="F6" s="33">
        <v>79.5</v>
      </c>
      <c r="G6" s="33">
        <v>71.5</v>
      </c>
      <c r="H6" s="33">
        <v>78.5</v>
      </c>
      <c r="I6" s="33">
        <v>75.599999999999994</v>
      </c>
      <c r="J6" s="33">
        <v>54.6</v>
      </c>
      <c r="K6" s="33">
        <v>54.2</v>
      </c>
      <c r="L6" s="33">
        <v>75.400000000000006</v>
      </c>
      <c r="M6" s="33">
        <v>84.7</v>
      </c>
      <c r="N6" s="33">
        <v>1.3</v>
      </c>
      <c r="O6" s="33">
        <v>12</v>
      </c>
      <c r="P6" s="33">
        <v>10.199999999999999</v>
      </c>
      <c r="Q6" s="5">
        <v>42.740343000000003</v>
      </c>
      <c r="R6" s="5">
        <v>47.344521999999998</v>
      </c>
      <c r="S6" s="5">
        <v>50.958523</v>
      </c>
      <c r="T6" s="5">
        <v>19.848383999999999</v>
      </c>
      <c r="U6" s="5">
        <v>32.006909</v>
      </c>
      <c r="V6" s="5">
        <v>36.956040999999999</v>
      </c>
      <c r="W6" s="5">
        <v>40.212539999999997</v>
      </c>
      <c r="X6" s="5">
        <v>45.497335999999997</v>
      </c>
      <c r="Y6" s="110"/>
      <c r="Z6" s="42" t="s">
        <v>442</v>
      </c>
      <c r="AA6" s="42" t="s">
        <v>152</v>
      </c>
      <c r="AB6" s="111" t="s">
        <v>277</v>
      </c>
      <c r="AC6" s="84" t="s">
        <v>278</v>
      </c>
    </row>
    <row r="7" spans="1:33" ht="15" customHeight="1">
      <c r="A7" s="62" t="s">
        <v>12</v>
      </c>
      <c r="B7" s="5">
        <v>73.5</v>
      </c>
      <c r="C7" s="5">
        <v>4.2</v>
      </c>
      <c r="D7" s="5">
        <v>4</v>
      </c>
      <c r="E7" s="33">
        <v>55590</v>
      </c>
      <c r="F7" s="33">
        <v>74.099999999999994</v>
      </c>
      <c r="G7" s="33">
        <v>65.900000000000006</v>
      </c>
      <c r="H7" s="33">
        <v>72</v>
      </c>
      <c r="I7" s="33">
        <v>78.2</v>
      </c>
      <c r="J7" s="33">
        <v>52.8</v>
      </c>
      <c r="K7" s="33">
        <v>45.6</v>
      </c>
      <c r="L7" s="33">
        <v>68.099999999999994</v>
      </c>
      <c r="M7" s="33">
        <v>83.6</v>
      </c>
      <c r="N7" s="33">
        <v>2.2999999999999998</v>
      </c>
      <c r="O7" s="33">
        <v>15.8</v>
      </c>
      <c r="P7" s="33">
        <v>8.5</v>
      </c>
      <c r="Q7" s="5">
        <v>44.074196999999998</v>
      </c>
      <c r="R7" s="5">
        <v>51.542613000000003</v>
      </c>
      <c r="S7" s="5">
        <v>58.689923</v>
      </c>
      <c r="T7" s="5">
        <v>25.54616</v>
      </c>
      <c r="U7" s="5">
        <v>34.882421000000001</v>
      </c>
      <c r="V7" s="5">
        <v>43.363624999999999</v>
      </c>
      <c r="W7" s="5">
        <v>47.079137000000003</v>
      </c>
      <c r="X7" s="5">
        <v>48.626106</v>
      </c>
      <c r="Y7" s="110"/>
      <c r="Z7" s="112" t="s">
        <v>161</v>
      </c>
      <c r="AA7" s="44">
        <v>75.5</v>
      </c>
      <c r="AB7" s="113">
        <v>76.5</v>
      </c>
      <c r="AC7" s="114" t="s">
        <v>360</v>
      </c>
    </row>
    <row r="8" spans="1:33" ht="15" customHeight="1">
      <c r="A8" s="62" t="s">
        <v>14</v>
      </c>
      <c r="B8" s="5">
        <v>82.5</v>
      </c>
      <c r="C8" s="5">
        <v>14.7</v>
      </c>
      <c r="D8" s="5">
        <v>4.5</v>
      </c>
      <c r="E8" s="33">
        <v>29281</v>
      </c>
      <c r="F8" s="33">
        <v>87.2</v>
      </c>
      <c r="G8" s="33">
        <v>71.900000000000006</v>
      </c>
      <c r="H8" s="33">
        <v>37</v>
      </c>
      <c r="I8" s="33">
        <v>45.1</v>
      </c>
      <c r="J8" s="33">
        <v>44.3</v>
      </c>
      <c r="K8" s="33">
        <v>54.7</v>
      </c>
      <c r="L8" s="33">
        <v>80.599999999999994</v>
      </c>
      <c r="M8" s="33">
        <v>83.9</v>
      </c>
      <c r="N8" s="33">
        <v>0.6</v>
      </c>
      <c r="O8" s="33">
        <v>17.399999999999999</v>
      </c>
      <c r="P8" s="33">
        <v>19</v>
      </c>
      <c r="Q8" s="5">
        <v>41.594503000000003</v>
      </c>
      <c r="R8" s="5">
        <v>43.867643999999999</v>
      </c>
      <c r="S8" s="5">
        <v>45.736325999999998</v>
      </c>
      <c r="T8" s="5">
        <v>21.892391</v>
      </c>
      <c r="U8" s="5">
        <v>26.052063</v>
      </c>
      <c r="V8" s="5">
        <v>35.051225000000002</v>
      </c>
      <c r="W8" s="5">
        <v>37.267437000000001</v>
      </c>
      <c r="X8" s="5">
        <v>42.955665000000003</v>
      </c>
      <c r="Y8" s="110"/>
      <c r="Z8" s="115" t="s">
        <v>443</v>
      </c>
      <c r="AA8" s="44">
        <v>13.9</v>
      </c>
      <c r="AB8" s="113">
        <v>10.8</v>
      </c>
      <c r="AC8" s="114" t="s">
        <v>444</v>
      </c>
    </row>
    <row r="9" spans="1:33" ht="15" customHeight="1">
      <c r="A9" s="62" t="s">
        <v>16</v>
      </c>
      <c r="B9" s="5">
        <v>79.400000000000006</v>
      </c>
      <c r="C9" s="5">
        <v>4.9000000000000004</v>
      </c>
      <c r="D9" s="5">
        <v>1.8</v>
      </c>
      <c r="E9" s="33">
        <v>57150</v>
      </c>
      <c r="F9" s="33">
        <v>81.3</v>
      </c>
      <c r="G9" s="33">
        <v>74.3</v>
      </c>
      <c r="H9" s="33">
        <v>68.2</v>
      </c>
      <c r="I9" s="33">
        <v>80</v>
      </c>
      <c r="J9" s="33">
        <v>78.900000000000006</v>
      </c>
      <c r="K9" s="33">
        <v>58.9</v>
      </c>
      <c r="L9" s="33">
        <v>78.8</v>
      </c>
      <c r="M9" s="33">
        <v>87.1</v>
      </c>
      <c r="N9" s="33">
        <v>0.9</v>
      </c>
      <c r="O9" s="33">
        <v>12.8</v>
      </c>
      <c r="P9" s="33">
        <v>9.1999999999999993</v>
      </c>
      <c r="Q9" s="5">
        <v>32.427134000000002</v>
      </c>
      <c r="R9" s="5">
        <v>35.229587000000002</v>
      </c>
      <c r="S9" s="5">
        <v>41.245286999999998</v>
      </c>
      <c r="T9" s="5">
        <v>4.0353250000000003</v>
      </c>
      <c r="U9" s="5">
        <v>25.098179999999999</v>
      </c>
      <c r="V9" s="5">
        <v>30.509919</v>
      </c>
      <c r="W9" s="5">
        <v>32.227485000000001</v>
      </c>
      <c r="X9" s="5">
        <v>34.105249000000001</v>
      </c>
      <c r="Y9" s="110"/>
      <c r="Z9" s="116" t="s">
        <v>445</v>
      </c>
      <c r="AA9" s="44">
        <v>4.0999999999999996</v>
      </c>
      <c r="AB9" s="113">
        <v>3.4</v>
      </c>
      <c r="AC9" s="114" t="s">
        <v>446</v>
      </c>
    </row>
    <row r="10" spans="1:33" ht="15" customHeight="1">
      <c r="A10" s="62" t="s">
        <v>18</v>
      </c>
      <c r="B10" s="5">
        <v>80.400000000000006</v>
      </c>
      <c r="C10" s="5">
        <v>17.3</v>
      </c>
      <c r="D10" s="5">
        <v>2</v>
      </c>
      <c r="E10" s="33">
        <v>30297</v>
      </c>
      <c r="F10" s="33">
        <v>81.8</v>
      </c>
      <c r="G10" s="33">
        <v>75.8</v>
      </c>
      <c r="H10" s="33">
        <v>50.8</v>
      </c>
      <c r="I10" s="33">
        <v>57.3</v>
      </c>
      <c r="J10" s="33">
        <v>47.4</v>
      </c>
      <c r="K10" s="33">
        <v>61.3</v>
      </c>
      <c r="L10" s="33">
        <v>77.3</v>
      </c>
      <c r="M10" s="33">
        <v>84.9</v>
      </c>
      <c r="N10" s="33">
        <v>1.2</v>
      </c>
      <c r="O10" s="33">
        <v>15.6</v>
      </c>
      <c r="P10" s="33">
        <v>18.399999999999999</v>
      </c>
      <c r="Q10" s="5">
        <v>33.119875999999998</v>
      </c>
      <c r="R10" s="5">
        <v>36.891539999999999</v>
      </c>
      <c r="S10" s="5">
        <v>41.165919000000002</v>
      </c>
      <c r="T10" s="5">
        <v>17.899981</v>
      </c>
      <c r="U10" s="5">
        <v>26.821435000000001</v>
      </c>
      <c r="V10" s="5">
        <v>30.510453999999999</v>
      </c>
      <c r="W10" s="5">
        <v>32.826839999999997</v>
      </c>
      <c r="X10" s="5">
        <v>35.378357999999999</v>
      </c>
      <c r="Y10" s="110"/>
      <c r="Z10" s="83" t="s">
        <v>447</v>
      </c>
      <c r="AA10" s="42"/>
      <c r="AB10" s="111"/>
      <c r="AC10" s="84"/>
      <c r="AG10" s="117"/>
    </row>
    <row r="11" spans="1:33" ht="15" customHeight="1">
      <c r="A11" s="62" t="s">
        <v>20</v>
      </c>
      <c r="B11" s="5">
        <v>78.5</v>
      </c>
      <c r="C11" s="5">
        <v>18.899999999999999</v>
      </c>
      <c r="D11" s="5">
        <v>3.6</v>
      </c>
      <c r="E11" s="33">
        <v>45698</v>
      </c>
      <c r="F11" s="33">
        <v>77.900000000000006</v>
      </c>
      <c r="G11" s="33">
        <v>75</v>
      </c>
      <c r="H11" s="33">
        <v>66.599999999999994</v>
      </c>
      <c r="I11" s="33">
        <v>68.7</v>
      </c>
      <c r="J11" s="33">
        <v>60.3</v>
      </c>
      <c r="K11" s="33">
        <v>51.5</v>
      </c>
      <c r="L11" s="33">
        <v>72.3</v>
      </c>
      <c r="M11" s="33">
        <v>86.2</v>
      </c>
      <c r="N11" s="33">
        <v>1.2</v>
      </c>
      <c r="O11" s="33">
        <v>13</v>
      </c>
      <c r="P11" s="33">
        <v>4.7</v>
      </c>
      <c r="Q11" s="5">
        <v>34.564042999999998</v>
      </c>
      <c r="R11" s="5">
        <v>41.157777000000003</v>
      </c>
      <c r="S11" s="5">
        <v>48.379474000000002</v>
      </c>
      <c r="T11" s="5">
        <v>23.793409</v>
      </c>
      <c r="U11" s="5">
        <v>36.741117000000003</v>
      </c>
      <c r="V11" s="5">
        <v>35.86768</v>
      </c>
      <c r="W11" s="5">
        <v>38.949446999999999</v>
      </c>
      <c r="X11" s="5">
        <v>38.512386999999997</v>
      </c>
      <c r="Y11" s="110"/>
      <c r="Z11" s="118" t="s">
        <v>448</v>
      </c>
      <c r="AA11" s="44">
        <v>25.356682293088799</v>
      </c>
      <c r="AB11" s="113">
        <v>41.3</v>
      </c>
      <c r="AC11" s="114" t="s">
        <v>300</v>
      </c>
    </row>
    <row r="12" spans="1:33" ht="15" customHeight="1">
      <c r="A12" s="62" t="s">
        <v>22</v>
      </c>
      <c r="B12" s="5">
        <v>73.900000000000006</v>
      </c>
      <c r="C12" s="5">
        <v>11.5</v>
      </c>
      <c r="D12" s="5">
        <v>7.6</v>
      </c>
      <c r="E12" s="33">
        <v>46481</v>
      </c>
      <c r="F12" s="33">
        <v>75</v>
      </c>
      <c r="G12" s="33">
        <v>68</v>
      </c>
      <c r="H12" s="33">
        <v>73.8</v>
      </c>
      <c r="I12" s="33">
        <v>71</v>
      </c>
      <c r="J12" s="33">
        <v>48.5</v>
      </c>
      <c r="K12" s="33">
        <v>52.5</v>
      </c>
      <c r="L12" s="33">
        <v>69</v>
      </c>
      <c r="M12" s="33">
        <v>82.6</v>
      </c>
      <c r="N12" s="33">
        <v>2.9</v>
      </c>
      <c r="O12" s="33">
        <v>18.3</v>
      </c>
      <c r="P12" s="33">
        <v>15.4</v>
      </c>
      <c r="Q12" s="5">
        <v>40.002310999999999</v>
      </c>
      <c r="R12" s="5">
        <v>46.639890999999999</v>
      </c>
      <c r="S12" s="5">
        <v>54.125976000000001</v>
      </c>
      <c r="T12" s="5">
        <v>17.314381999999998</v>
      </c>
      <c r="U12" s="5">
        <v>37.874513999999998</v>
      </c>
      <c r="V12" s="5">
        <v>40.216338999999998</v>
      </c>
      <c r="W12" s="5">
        <v>43.611235999999998</v>
      </c>
      <c r="X12" s="5">
        <v>43.925134</v>
      </c>
      <c r="Y12" s="110"/>
      <c r="Z12" s="83" t="s">
        <v>449</v>
      </c>
      <c r="AA12" s="42"/>
      <c r="AB12" s="111"/>
      <c r="AC12" s="84"/>
    </row>
    <row r="13" spans="1:33" ht="15" customHeight="1">
      <c r="A13" s="62" t="s">
        <v>24</v>
      </c>
      <c r="B13" s="5">
        <v>81.400000000000006</v>
      </c>
      <c r="C13" s="5">
        <v>15.3</v>
      </c>
      <c r="D13" s="5">
        <v>3.6</v>
      </c>
      <c r="E13" s="33">
        <v>53638</v>
      </c>
      <c r="F13" s="33">
        <v>83.1</v>
      </c>
      <c r="G13" s="33">
        <v>76.8</v>
      </c>
      <c r="H13" s="33">
        <v>78.099999999999994</v>
      </c>
      <c r="I13" s="33">
        <v>75.099999999999994</v>
      </c>
      <c r="J13" s="33">
        <v>49.8</v>
      </c>
      <c r="K13" s="33">
        <v>61.8</v>
      </c>
      <c r="L13" s="33">
        <v>80.7</v>
      </c>
      <c r="M13" s="33">
        <v>87.9</v>
      </c>
      <c r="N13" s="33">
        <v>1.1000000000000001</v>
      </c>
      <c r="O13" s="33">
        <v>11.1</v>
      </c>
      <c r="P13" s="33">
        <v>24.3</v>
      </c>
      <c r="Q13" s="5">
        <v>44.947217999999999</v>
      </c>
      <c r="R13" s="5">
        <v>49.037829000000002</v>
      </c>
      <c r="S13" s="5">
        <v>51.024873999999997</v>
      </c>
      <c r="T13" s="5">
        <v>28.136583000000002</v>
      </c>
      <c r="U13" s="5">
        <v>32.906576999999999</v>
      </c>
      <c r="V13" s="5">
        <v>41.515053000000002</v>
      </c>
      <c r="W13" s="5">
        <v>44.273988000000003</v>
      </c>
      <c r="X13" s="5">
        <v>47.176192999999998</v>
      </c>
      <c r="Y13" s="110"/>
      <c r="Z13" s="119" t="s">
        <v>450</v>
      </c>
      <c r="AA13" s="44">
        <v>78.7</v>
      </c>
      <c r="AB13" s="113">
        <v>78.8</v>
      </c>
      <c r="AC13" s="114" t="s">
        <v>358</v>
      </c>
    </row>
    <row r="14" spans="1:33" ht="15" customHeight="1">
      <c r="A14" s="62" t="s">
        <v>26</v>
      </c>
      <c r="B14" s="5">
        <v>64</v>
      </c>
      <c r="C14" s="5">
        <v>5.9</v>
      </c>
      <c r="D14" s="5">
        <v>4.5999999999999996</v>
      </c>
      <c r="E14" s="33">
        <v>27459</v>
      </c>
      <c r="F14" s="33">
        <v>70.7</v>
      </c>
      <c r="G14" s="33">
        <v>51.8</v>
      </c>
      <c r="H14" s="33">
        <v>56.9</v>
      </c>
      <c r="I14" s="33">
        <v>57.6</v>
      </c>
      <c r="J14" s="33">
        <v>50</v>
      </c>
      <c r="K14" s="33">
        <v>61.3</v>
      </c>
      <c r="L14" s="33">
        <v>77.3</v>
      </c>
      <c r="M14" s="33">
        <v>84.9</v>
      </c>
      <c r="N14" s="33">
        <v>10.9</v>
      </c>
      <c r="O14" s="33">
        <v>25.9</v>
      </c>
      <c r="P14" s="33">
        <v>37.700000000000003</v>
      </c>
      <c r="Q14" s="5">
        <v>35.300097999999998</v>
      </c>
      <c r="R14" s="5">
        <v>40.121380000000002</v>
      </c>
      <c r="S14" s="5">
        <v>46.707707999999997</v>
      </c>
      <c r="T14" s="5">
        <v>28.887633000000001</v>
      </c>
      <c r="U14" s="5">
        <v>37.106923999999999</v>
      </c>
      <c r="V14" s="5">
        <v>37.353085</v>
      </c>
      <c r="W14" s="5">
        <v>40.587930999999998</v>
      </c>
      <c r="X14" s="5">
        <v>39.251410999999997</v>
      </c>
      <c r="Y14" s="110"/>
      <c r="Z14" s="119" t="s">
        <v>451</v>
      </c>
      <c r="AA14" s="44">
        <v>66.099999999999994</v>
      </c>
      <c r="AB14" s="113">
        <v>69.400000000000006</v>
      </c>
      <c r="AC14" s="114" t="s">
        <v>452</v>
      </c>
    </row>
    <row r="15" spans="1:33" ht="15" customHeight="1">
      <c r="A15" s="62" t="s">
        <v>28</v>
      </c>
      <c r="B15" s="5">
        <v>77.7</v>
      </c>
      <c r="C15" s="5">
        <v>5.0999999999999996</v>
      </c>
      <c r="D15" s="5">
        <v>1.4</v>
      </c>
      <c r="E15" s="33">
        <v>26223</v>
      </c>
      <c r="F15" s="33">
        <v>83.1</v>
      </c>
      <c r="G15" s="33">
        <v>67</v>
      </c>
      <c r="H15" s="33">
        <v>38.6</v>
      </c>
      <c r="I15" s="33">
        <v>44</v>
      </c>
      <c r="J15" s="33">
        <v>32.1</v>
      </c>
      <c r="K15" s="33">
        <v>54.6</v>
      </c>
      <c r="L15" s="33">
        <v>75.599999999999994</v>
      </c>
      <c r="M15" s="33">
        <v>85.3</v>
      </c>
      <c r="N15" s="33">
        <v>1.1000000000000001</v>
      </c>
      <c r="O15" s="33">
        <v>19.399999999999999</v>
      </c>
      <c r="P15" s="33">
        <v>21.3</v>
      </c>
      <c r="Q15" s="5">
        <v>43.644067999999997</v>
      </c>
      <c r="R15" s="5">
        <v>43.644067999999997</v>
      </c>
      <c r="S15" s="5">
        <v>44.583333000000003</v>
      </c>
      <c r="T15" s="5">
        <v>22.564975</v>
      </c>
      <c r="U15" s="5">
        <v>30.129833999999999</v>
      </c>
      <c r="V15" s="5">
        <v>35.551712000000002</v>
      </c>
      <c r="W15" s="5">
        <v>36.886951000000003</v>
      </c>
      <c r="X15" s="5">
        <v>43.644067999999997</v>
      </c>
      <c r="Y15" s="110"/>
      <c r="Z15" s="119" t="s">
        <v>453</v>
      </c>
      <c r="AA15" s="44">
        <v>44.5</v>
      </c>
      <c r="AB15" s="113">
        <v>66.900000000000006</v>
      </c>
      <c r="AC15" s="114" t="s">
        <v>285</v>
      </c>
    </row>
    <row r="16" spans="1:33" ht="15" customHeight="1">
      <c r="A16" s="62" t="s">
        <v>30</v>
      </c>
      <c r="B16" s="5">
        <v>75.099999999999994</v>
      </c>
      <c r="C16" s="5">
        <v>8</v>
      </c>
      <c r="D16" s="5">
        <v>5.5</v>
      </c>
      <c r="E16" s="33">
        <v>50490</v>
      </c>
      <c r="F16" s="33">
        <v>79.5</v>
      </c>
      <c r="G16" s="33">
        <v>67.400000000000006</v>
      </c>
      <c r="H16" s="33">
        <v>70.900000000000006</v>
      </c>
      <c r="I16" s="33">
        <v>66.900000000000006</v>
      </c>
      <c r="J16" s="33">
        <v>57.6</v>
      </c>
      <c r="K16" s="33">
        <v>51.3</v>
      </c>
      <c r="L16" s="33">
        <v>68.5</v>
      </c>
      <c r="M16" s="33">
        <v>83.8</v>
      </c>
      <c r="N16" s="33">
        <v>1.3</v>
      </c>
      <c r="O16" s="33">
        <v>17.2</v>
      </c>
      <c r="P16" s="33">
        <v>20</v>
      </c>
      <c r="Q16" s="5">
        <v>24.121155999999999</v>
      </c>
      <c r="R16" s="5">
        <v>32.306054000000003</v>
      </c>
      <c r="S16" s="5">
        <v>41.795535999999998</v>
      </c>
      <c r="T16" s="5">
        <v>1.307644</v>
      </c>
      <c r="U16" s="5">
        <v>16.084236000000001</v>
      </c>
      <c r="V16" s="5">
        <v>24.212582999999999</v>
      </c>
      <c r="W16" s="5">
        <v>29.065548</v>
      </c>
      <c r="X16" s="5">
        <v>28.093427999999999</v>
      </c>
      <c r="Y16" s="110"/>
      <c r="Z16" s="119" t="s">
        <v>454</v>
      </c>
      <c r="AA16" s="44">
        <v>39.6</v>
      </c>
      <c r="AB16" s="113">
        <v>67.900000000000006</v>
      </c>
      <c r="AC16" s="114" t="s">
        <v>300</v>
      </c>
    </row>
    <row r="17" spans="1:29" ht="15" customHeight="1">
      <c r="A17" s="62" t="s">
        <v>32</v>
      </c>
      <c r="B17" s="5">
        <v>65.599999999999994</v>
      </c>
      <c r="C17" s="5">
        <v>5.6</v>
      </c>
      <c r="D17" s="5">
        <v>3.3</v>
      </c>
      <c r="E17" s="33">
        <v>39189</v>
      </c>
      <c r="F17" s="33">
        <v>72.599999999999994</v>
      </c>
      <c r="G17" s="33">
        <v>52.7</v>
      </c>
      <c r="H17" s="33">
        <v>56.4</v>
      </c>
      <c r="I17" s="33">
        <v>50.4</v>
      </c>
      <c r="J17" s="33">
        <v>35</v>
      </c>
      <c r="K17" s="33">
        <v>50.9</v>
      </c>
      <c r="L17" s="33">
        <v>65.099999999999994</v>
      </c>
      <c r="M17" s="33">
        <v>78</v>
      </c>
      <c r="N17" s="33">
        <v>4.7</v>
      </c>
      <c r="O17" s="33">
        <v>29.4</v>
      </c>
      <c r="P17" s="33">
        <v>17.600000000000001</v>
      </c>
      <c r="Q17" s="5">
        <v>39.986275999999997</v>
      </c>
      <c r="R17" s="5">
        <v>46.047386000000003</v>
      </c>
      <c r="S17" s="5">
        <v>54.020977000000002</v>
      </c>
      <c r="T17" s="5">
        <v>23.926787000000001</v>
      </c>
      <c r="U17" s="5">
        <v>36.428624999999997</v>
      </c>
      <c r="V17" s="5">
        <v>40.043599</v>
      </c>
      <c r="W17" s="5">
        <v>43.426816000000002</v>
      </c>
      <c r="X17" s="5">
        <v>43.615682999999997</v>
      </c>
      <c r="Y17" s="110"/>
      <c r="Z17" s="119" t="s">
        <v>455</v>
      </c>
      <c r="AA17" s="44">
        <v>35.700000000000003</v>
      </c>
      <c r="AB17" s="113">
        <v>55.4</v>
      </c>
      <c r="AC17" s="114" t="s">
        <v>285</v>
      </c>
    </row>
    <row r="18" spans="1:29" ht="15" customHeight="1">
      <c r="A18" s="62" t="s">
        <v>34</v>
      </c>
      <c r="B18" s="5">
        <v>78.599999999999994</v>
      </c>
      <c r="C18" s="5" t="s">
        <v>8</v>
      </c>
      <c r="D18" s="5">
        <v>1.6</v>
      </c>
      <c r="E18" s="33">
        <v>28454</v>
      </c>
      <c r="F18" s="33">
        <v>79</v>
      </c>
      <c r="G18" s="33">
        <v>75.2</v>
      </c>
      <c r="H18" s="33">
        <v>74.3</v>
      </c>
      <c r="I18" s="33">
        <v>73.2</v>
      </c>
      <c r="J18" s="33">
        <v>52.1</v>
      </c>
      <c r="K18" s="33">
        <v>61.3</v>
      </c>
      <c r="L18" s="33">
        <v>73.5</v>
      </c>
      <c r="M18" s="33">
        <v>86.3</v>
      </c>
      <c r="N18" s="33">
        <v>2.2000000000000002</v>
      </c>
      <c r="O18" s="33">
        <v>15.9</v>
      </c>
      <c r="P18" s="33">
        <v>17.3</v>
      </c>
      <c r="Q18" s="5">
        <v>38.057535999999999</v>
      </c>
      <c r="R18" s="5">
        <v>41.842336000000003</v>
      </c>
      <c r="S18" s="5">
        <v>42.787483000000002</v>
      </c>
      <c r="T18" s="5">
        <v>23.374839999999999</v>
      </c>
      <c r="U18" s="5">
        <v>31.050473</v>
      </c>
      <c r="V18" s="5">
        <v>33.861913000000001</v>
      </c>
      <c r="W18" s="5">
        <v>36.446404000000001</v>
      </c>
      <c r="X18" s="5">
        <v>40.323763</v>
      </c>
      <c r="Y18" s="110"/>
      <c r="Z18" s="119" t="s">
        <v>456</v>
      </c>
      <c r="AA18" s="44">
        <v>34</v>
      </c>
      <c r="AB18" s="113">
        <v>54.4</v>
      </c>
      <c r="AC18" s="114" t="s">
        <v>300</v>
      </c>
    </row>
    <row r="19" spans="1:29" ht="15" customHeight="1">
      <c r="A19" s="62" t="s">
        <v>36</v>
      </c>
      <c r="B19" s="5">
        <v>79.400000000000006</v>
      </c>
      <c r="C19" s="5" t="s">
        <v>8</v>
      </c>
      <c r="D19" s="5">
        <v>0.9</v>
      </c>
      <c r="E19" s="33">
        <v>28914</v>
      </c>
      <c r="F19" s="33">
        <v>77.5</v>
      </c>
      <c r="G19" s="33">
        <v>75.8</v>
      </c>
      <c r="H19" s="33">
        <v>75.900000000000006</v>
      </c>
      <c r="I19" s="33">
        <v>80.5</v>
      </c>
      <c r="J19" s="33">
        <v>71.099999999999994</v>
      </c>
      <c r="K19" s="33">
        <v>48.2</v>
      </c>
      <c r="L19" s="33">
        <v>69.3</v>
      </c>
      <c r="M19" s="33">
        <v>89.5</v>
      </c>
      <c r="N19" s="33">
        <v>2.5</v>
      </c>
      <c r="O19" s="33">
        <v>15.9</v>
      </c>
      <c r="P19" s="33">
        <v>15</v>
      </c>
      <c r="Q19" s="5">
        <v>33.256354999999999</v>
      </c>
      <c r="R19" s="5">
        <v>36.899794999999997</v>
      </c>
      <c r="S19" s="5">
        <v>40.005664000000003</v>
      </c>
      <c r="T19" s="5">
        <v>8.2117400000000007</v>
      </c>
      <c r="U19" s="5">
        <v>20.119903000000001</v>
      </c>
      <c r="V19" s="5">
        <v>29.416056000000001</v>
      </c>
      <c r="W19" s="5">
        <v>31.871426</v>
      </c>
      <c r="X19" s="5">
        <v>35.438056000000003</v>
      </c>
      <c r="Y19" s="110"/>
      <c r="Z19" s="119" t="s">
        <v>457</v>
      </c>
      <c r="AA19" s="44">
        <v>78.3</v>
      </c>
      <c r="AB19" s="113">
        <v>73.3</v>
      </c>
      <c r="AC19" s="114" t="s">
        <v>458</v>
      </c>
    </row>
    <row r="20" spans="1:29" ht="15" customHeight="1">
      <c r="A20" s="62" t="s">
        <v>38</v>
      </c>
      <c r="B20" s="5">
        <v>75.5</v>
      </c>
      <c r="C20" s="5" t="s">
        <v>8</v>
      </c>
      <c r="D20" s="5">
        <v>2.6</v>
      </c>
      <c r="E20" s="33">
        <v>68681</v>
      </c>
      <c r="F20" s="33">
        <v>75.599999999999994</v>
      </c>
      <c r="G20" s="33">
        <v>68.5</v>
      </c>
      <c r="H20" s="33">
        <v>78.3</v>
      </c>
      <c r="I20" s="33">
        <v>76.8</v>
      </c>
      <c r="J20" s="33">
        <v>62.1</v>
      </c>
      <c r="K20" s="33">
        <v>56.9</v>
      </c>
      <c r="L20" s="33">
        <v>67.599999999999994</v>
      </c>
      <c r="M20" s="33">
        <v>83.2</v>
      </c>
      <c r="N20" s="33">
        <v>1.7</v>
      </c>
      <c r="O20" s="33">
        <v>9.6</v>
      </c>
      <c r="P20" s="33">
        <v>14.5</v>
      </c>
      <c r="Q20" s="5">
        <v>29.897385</v>
      </c>
      <c r="R20" s="5">
        <v>37.542138000000001</v>
      </c>
      <c r="S20" s="5">
        <v>45.622439</v>
      </c>
      <c r="T20" s="5">
        <v>6.1405409999999998</v>
      </c>
      <c r="U20" s="5">
        <v>16.256236999999999</v>
      </c>
      <c r="V20" s="5">
        <v>25.473866999999998</v>
      </c>
      <c r="W20" s="5">
        <v>30.354378000000001</v>
      </c>
      <c r="X20" s="5">
        <v>32.378909999999998</v>
      </c>
      <c r="Y20" s="110"/>
      <c r="Z20" s="119" t="s">
        <v>459</v>
      </c>
      <c r="AA20" s="44">
        <v>80.2</v>
      </c>
      <c r="AB20" s="113">
        <v>84.5</v>
      </c>
      <c r="AC20" s="114" t="s">
        <v>285</v>
      </c>
    </row>
    <row r="21" spans="1:29" ht="15" customHeight="1">
      <c r="A21" s="62" t="s">
        <v>40</v>
      </c>
      <c r="B21" s="5">
        <v>81.400000000000006</v>
      </c>
      <c r="C21" s="5">
        <v>13</v>
      </c>
      <c r="D21" s="5">
        <v>0.3</v>
      </c>
      <c r="E21" s="33">
        <v>56552</v>
      </c>
      <c r="F21" s="33">
        <v>84.4</v>
      </c>
      <c r="G21" s="33">
        <v>75.5</v>
      </c>
      <c r="H21" s="33">
        <v>78.7</v>
      </c>
      <c r="I21" s="33">
        <v>85</v>
      </c>
      <c r="J21" s="33">
        <v>71.5</v>
      </c>
      <c r="K21" s="33">
        <v>62.9</v>
      </c>
      <c r="L21" s="33">
        <v>80.099999999999994</v>
      </c>
      <c r="M21" s="33">
        <v>88.5</v>
      </c>
      <c r="N21" s="33">
        <v>0.9</v>
      </c>
      <c r="O21" s="33">
        <v>8.1999999999999993</v>
      </c>
      <c r="P21" s="33">
        <v>5.4</v>
      </c>
      <c r="Q21" s="5">
        <v>28.994135</v>
      </c>
      <c r="R21" s="5">
        <v>36.423791999999999</v>
      </c>
      <c r="S21" s="5">
        <v>42.153421000000002</v>
      </c>
      <c r="T21" s="5">
        <v>5.9909299999999996</v>
      </c>
      <c r="U21" s="5">
        <v>30.034343</v>
      </c>
      <c r="V21" s="5">
        <v>28.538512999999998</v>
      </c>
      <c r="W21" s="5">
        <v>32.328378000000001</v>
      </c>
      <c r="X21" s="5">
        <v>33.441377000000003</v>
      </c>
      <c r="Y21" s="110"/>
      <c r="Z21" s="83" t="s">
        <v>460</v>
      </c>
      <c r="AA21" s="83"/>
      <c r="AB21" s="83"/>
      <c r="AC21" s="83" t="s">
        <v>461</v>
      </c>
    </row>
    <row r="22" spans="1:29" ht="15" customHeight="1">
      <c r="A22" s="62" t="s">
        <v>42</v>
      </c>
      <c r="B22" s="5">
        <v>75.7</v>
      </c>
      <c r="C22" s="5">
        <v>11.5</v>
      </c>
      <c r="D22" s="5">
        <v>4.2</v>
      </c>
      <c r="E22" s="33">
        <v>31970</v>
      </c>
      <c r="F22" s="33">
        <v>81.400000000000006</v>
      </c>
      <c r="G22" s="33">
        <v>65.7</v>
      </c>
      <c r="H22" s="33">
        <v>67.900000000000006</v>
      </c>
      <c r="I22" s="33">
        <v>63.1</v>
      </c>
      <c r="J22" s="33">
        <v>51.2</v>
      </c>
      <c r="K22" s="33">
        <v>45.2</v>
      </c>
      <c r="L22" s="33">
        <v>69.5</v>
      </c>
      <c r="M22" s="33">
        <v>88.1</v>
      </c>
      <c r="N22" s="33">
        <v>0.6</v>
      </c>
      <c r="O22" s="33">
        <v>16.7</v>
      </c>
      <c r="P22" s="33">
        <v>19.8</v>
      </c>
      <c r="Q22" s="5">
        <v>34.09883</v>
      </c>
      <c r="R22" s="5">
        <v>34.817687999999997</v>
      </c>
      <c r="S22" s="5">
        <v>36.081310000000002</v>
      </c>
      <c r="T22" s="5">
        <v>-3.4585729999999999</v>
      </c>
      <c r="U22" s="5">
        <v>13.175580999999999</v>
      </c>
      <c r="V22" s="5">
        <v>22.013297999999999</v>
      </c>
      <c r="W22" s="5">
        <v>24.36684</v>
      </c>
      <c r="X22" s="5">
        <v>34.529283999999997</v>
      </c>
      <c r="Y22" s="110"/>
      <c r="Z22" s="119" t="s">
        <v>462</v>
      </c>
      <c r="AA22" s="44">
        <v>3.2</v>
      </c>
      <c r="AB22" s="113">
        <v>2.2999999999999998</v>
      </c>
      <c r="AC22" s="114" t="s">
        <v>356</v>
      </c>
    </row>
    <row r="23" spans="1:29" ht="15" customHeight="1">
      <c r="A23" s="62" t="s">
        <v>44</v>
      </c>
      <c r="B23" s="5">
        <v>78.099999999999994</v>
      </c>
      <c r="C23" s="5">
        <v>11.7</v>
      </c>
      <c r="D23" s="5">
        <v>6.2</v>
      </c>
      <c r="E23" s="33">
        <v>26634</v>
      </c>
      <c r="F23" s="33">
        <v>77.8</v>
      </c>
      <c r="G23" s="33">
        <v>71.900000000000006</v>
      </c>
      <c r="H23" s="33">
        <v>79.3</v>
      </c>
      <c r="I23" s="33">
        <v>80.599999999999994</v>
      </c>
      <c r="J23" s="33">
        <v>70.7</v>
      </c>
      <c r="K23" s="33">
        <v>69.099999999999994</v>
      </c>
      <c r="L23" s="33">
        <v>73.599999999999994</v>
      </c>
      <c r="M23" s="33">
        <v>84.4</v>
      </c>
      <c r="N23" s="33">
        <v>2.2999999999999998</v>
      </c>
      <c r="O23" s="33">
        <v>14.1</v>
      </c>
      <c r="P23" s="33">
        <v>25.1</v>
      </c>
      <c r="Q23" s="5">
        <v>37.078502999999998</v>
      </c>
      <c r="R23" s="5">
        <v>41.301755999999997</v>
      </c>
      <c r="S23" s="5">
        <v>46.649110999999998</v>
      </c>
      <c r="T23" s="5">
        <v>23.442585000000001</v>
      </c>
      <c r="U23" s="5">
        <v>29.968167999999999</v>
      </c>
      <c r="V23" s="5">
        <v>36.382252000000001</v>
      </c>
      <c r="W23" s="5">
        <v>38.812514</v>
      </c>
      <c r="X23" s="5">
        <v>39.363379999999999</v>
      </c>
      <c r="Y23" s="110"/>
      <c r="Z23" s="119" t="s">
        <v>463</v>
      </c>
      <c r="AA23" s="44">
        <v>20.8</v>
      </c>
      <c r="AB23" s="113">
        <v>16</v>
      </c>
      <c r="AC23" s="114" t="s">
        <v>356</v>
      </c>
    </row>
    <row r="24" spans="1:29" ht="15" customHeight="1">
      <c r="A24" s="53" t="s">
        <v>46</v>
      </c>
      <c r="B24" s="53">
        <v>75.5</v>
      </c>
      <c r="C24" s="53">
        <v>13.9</v>
      </c>
      <c r="D24" s="53">
        <v>4.0999999999999996</v>
      </c>
      <c r="E24" s="53">
        <v>25452</v>
      </c>
      <c r="F24" s="53">
        <v>78.7</v>
      </c>
      <c r="G24" s="53">
        <v>66.099999999999994</v>
      </c>
      <c r="H24" s="53">
        <v>44.5</v>
      </c>
      <c r="I24" s="53">
        <v>39.6</v>
      </c>
      <c r="J24" s="53">
        <v>35.700000000000003</v>
      </c>
      <c r="K24" s="53">
        <v>34</v>
      </c>
      <c r="L24" s="53">
        <v>73.8</v>
      </c>
      <c r="M24" s="53">
        <v>80.2</v>
      </c>
      <c r="N24" s="53">
        <v>3.2</v>
      </c>
      <c r="O24" s="53">
        <v>20.8</v>
      </c>
      <c r="P24" s="53">
        <v>22.3</v>
      </c>
      <c r="Q24" s="53">
        <v>38.840997000000002</v>
      </c>
      <c r="R24" s="53">
        <v>41.244528000000003</v>
      </c>
      <c r="S24" s="53">
        <v>43.617057000000003</v>
      </c>
      <c r="T24" s="53">
        <v>28.905569</v>
      </c>
      <c r="U24" s="53">
        <v>30.126170999999999</v>
      </c>
      <c r="V24" s="53">
        <v>36.294167000000002</v>
      </c>
      <c r="W24" s="53">
        <v>37.916159</v>
      </c>
      <c r="X24" s="53">
        <v>40.280237</v>
      </c>
      <c r="Y24" s="110"/>
      <c r="Z24" s="116" t="s">
        <v>464</v>
      </c>
      <c r="AA24" s="44">
        <v>22.3</v>
      </c>
      <c r="AB24" s="113">
        <v>17.3</v>
      </c>
      <c r="AC24" s="114" t="s">
        <v>356</v>
      </c>
    </row>
    <row r="25" spans="1:29" ht="15" customHeight="1">
      <c r="A25" s="62" t="s">
        <v>48</v>
      </c>
      <c r="B25" s="5">
        <v>78.3</v>
      </c>
      <c r="C25" s="5" t="s">
        <v>8</v>
      </c>
      <c r="D25" s="5">
        <v>4.2</v>
      </c>
      <c r="E25" s="33">
        <v>40220</v>
      </c>
      <c r="F25" s="33">
        <v>78.599999999999994</v>
      </c>
      <c r="G25" s="33">
        <v>72.400000000000006</v>
      </c>
      <c r="H25" s="33">
        <v>78.3</v>
      </c>
      <c r="I25" s="33">
        <v>81.099999999999994</v>
      </c>
      <c r="J25" s="33">
        <v>76.2</v>
      </c>
      <c r="K25" s="33">
        <v>47.4</v>
      </c>
      <c r="L25" s="33">
        <v>72.099999999999994</v>
      </c>
      <c r="M25" s="33">
        <v>89.4</v>
      </c>
      <c r="N25" s="33">
        <v>1.9</v>
      </c>
      <c r="O25" s="33">
        <v>11.1</v>
      </c>
      <c r="P25" s="33">
        <v>19.3</v>
      </c>
      <c r="Q25" s="5">
        <v>40.113453</v>
      </c>
      <c r="R25" s="5">
        <v>42.925775999999999</v>
      </c>
      <c r="S25" s="5">
        <v>46.977761999999998</v>
      </c>
      <c r="T25" s="5">
        <v>14.301532999999999</v>
      </c>
      <c r="U25" s="5">
        <v>25.537298</v>
      </c>
      <c r="V25" s="5">
        <v>35.524667000000001</v>
      </c>
      <c r="W25" s="5">
        <v>38.609512000000002</v>
      </c>
      <c r="X25" s="5">
        <v>41.797479000000003</v>
      </c>
      <c r="Y25" s="110"/>
      <c r="Z25" s="42" t="s">
        <v>465</v>
      </c>
      <c r="AA25" s="42"/>
      <c r="AB25" s="111"/>
      <c r="AC25" s="84"/>
    </row>
    <row r="26" spans="1:29" ht="15" customHeight="1">
      <c r="A26" s="62" t="s">
        <v>50</v>
      </c>
      <c r="B26" s="5">
        <v>68.7</v>
      </c>
      <c r="C26" s="5" t="s">
        <v>8</v>
      </c>
      <c r="D26" s="5">
        <v>2.5</v>
      </c>
      <c r="E26" s="33">
        <v>38758</v>
      </c>
      <c r="F26" s="33">
        <v>71.400000000000006</v>
      </c>
      <c r="G26" s="33">
        <v>60</v>
      </c>
      <c r="H26" s="33">
        <v>65.599999999999994</v>
      </c>
      <c r="I26" s="33">
        <v>64.900000000000006</v>
      </c>
      <c r="J26" s="33">
        <v>43.7</v>
      </c>
      <c r="K26" s="33">
        <v>55.4</v>
      </c>
      <c r="L26" s="33">
        <v>61.6</v>
      </c>
      <c r="M26" s="33">
        <v>78.2</v>
      </c>
      <c r="N26" s="33">
        <v>5</v>
      </c>
      <c r="O26" s="33">
        <v>22.3</v>
      </c>
      <c r="P26" s="33">
        <v>21.5</v>
      </c>
      <c r="Q26" s="5">
        <v>35.776274000000001</v>
      </c>
      <c r="R26" s="5">
        <v>39.289026</v>
      </c>
      <c r="S26" s="5">
        <v>43.899231999999998</v>
      </c>
      <c r="T26" s="5">
        <v>24.504467999999999</v>
      </c>
      <c r="U26" s="5">
        <v>33.874482</v>
      </c>
      <c r="V26" s="5">
        <v>36.264944999999997</v>
      </c>
      <c r="W26" s="5">
        <v>37.940689999999996</v>
      </c>
      <c r="X26" s="5">
        <v>37.879717999999997</v>
      </c>
      <c r="Y26" s="110"/>
      <c r="Z26" s="119" t="s">
        <v>466</v>
      </c>
      <c r="AA26" s="44">
        <v>38.799999999999997</v>
      </c>
      <c r="AB26" s="113">
        <v>37</v>
      </c>
      <c r="AC26" s="114" t="s">
        <v>467</v>
      </c>
    </row>
    <row r="27" spans="1:29" ht="15" customHeight="1">
      <c r="A27" s="62" t="s">
        <v>52</v>
      </c>
      <c r="B27" s="5">
        <v>83.3</v>
      </c>
      <c r="C27" s="5">
        <v>7.6</v>
      </c>
      <c r="D27" s="5">
        <v>0.9</v>
      </c>
      <c r="E27" s="33">
        <v>46695</v>
      </c>
      <c r="F27" s="33">
        <v>83.2</v>
      </c>
      <c r="G27" s="33">
        <v>78.3</v>
      </c>
      <c r="H27" s="33">
        <v>80.900000000000006</v>
      </c>
      <c r="I27" s="33">
        <v>79.8</v>
      </c>
      <c r="J27" s="33">
        <v>72.5</v>
      </c>
      <c r="K27" s="33">
        <v>57.4</v>
      </c>
      <c r="L27" s="33">
        <v>81.599999999999994</v>
      </c>
      <c r="M27" s="33">
        <v>88</v>
      </c>
      <c r="N27" s="33">
        <v>1.1000000000000001</v>
      </c>
      <c r="O27" s="33">
        <v>8.8000000000000007</v>
      </c>
      <c r="P27" s="33">
        <v>13</v>
      </c>
      <c r="Q27" s="5">
        <v>40.525829999999999</v>
      </c>
      <c r="R27" s="5">
        <v>42.672573</v>
      </c>
      <c r="S27" s="5">
        <v>50.710875000000001</v>
      </c>
      <c r="T27" s="5">
        <v>32.771883000000003</v>
      </c>
      <c r="U27" s="5">
        <v>37.477426999999999</v>
      </c>
      <c r="V27" s="5">
        <v>38.700439000000003</v>
      </c>
      <c r="W27" s="5">
        <v>40.075000000000003</v>
      </c>
      <c r="X27" s="5">
        <v>41.811304999999997</v>
      </c>
      <c r="Y27" s="110"/>
      <c r="Z27" s="119" t="s">
        <v>468</v>
      </c>
      <c r="AA27" s="44">
        <v>41.2</v>
      </c>
      <c r="AB27" s="113">
        <v>41.3</v>
      </c>
      <c r="AC27" s="114" t="s">
        <v>401</v>
      </c>
    </row>
    <row r="28" spans="1:29" ht="15" customHeight="1">
      <c r="A28" s="62"/>
      <c r="B28" s="5"/>
      <c r="C28" s="5"/>
      <c r="D28" s="5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5"/>
      <c r="R28" s="5"/>
      <c r="S28" s="5"/>
      <c r="T28" s="5"/>
      <c r="U28" s="5"/>
      <c r="V28" s="5"/>
      <c r="W28" s="5"/>
      <c r="X28" s="5"/>
      <c r="Y28" s="110"/>
      <c r="Z28" s="119" t="s">
        <v>469</v>
      </c>
      <c r="AA28" s="44">
        <v>43.6</v>
      </c>
      <c r="AB28" s="113">
        <v>46.2</v>
      </c>
      <c r="AC28" s="114" t="s">
        <v>470</v>
      </c>
    </row>
    <row r="29" spans="1:29" ht="15" customHeight="1">
      <c r="A29" s="65"/>
      <c r="B29" s="33"/>
      <c r="C29" s="33"/>
      <c r="D29" s="33"/>
      <c r="E29" s="33"/>
      <c r="F29" s="120"/>
      <c r="G29" s="120"/>
      <c r="H29" s="65"/>
      <c r="I29" s="65"/>
      <c r="J29" s="65"/>
      <c r="K29" s="65"/>
      <c r="L29" s="65"/>
      <c r="M29" s="65"/>
      <c r="N29" s="33"/>
      <c r="O29" s="33"/>
      <c r="P29" s="65"/>
      <c r="Q29" s="65"/>
      <c r="R29" s="65"/>
      <c r="S29" s="65"/>
      <c r="T29" s="65"/>
      <c r="U29" s="65"/>
      <c r="V29" s="65"/>
      <c r="W29" s="65"/>
      <c r="X29" s="65"/>
      <c r="Z29" s="119" t="s">
        <v>471</v>
      </c>
      <c r="AA29" s="44">
        <v>28.9</v>
      </c>
      <c r="AB29" s="113">
        <v>18.2</v>
      </c>
      <c r="AC29" s="114" t="s">
        <v>280</v>
      </c>
    </row>
    <row r="30" spans="1:29" ht="15" customHeight="1">
      <c r="A30" s="62" t="s">
        <v>147</v>
      </c>
      <c r="B30" s="69">
        <f>AVERAGE(B6:B27)</f>
        <v>76.5</v>
      </c>
      <c r="C30" s="69">
        <f t="shared" ref="C30:P30" si="0">AVERAGE(C6:C27)</f>
        <v>10.823529411764707</v>
      </c>
      <c r="D30" s="69">
        <f t="shared" si="0"/>
        <v>3.4000000000000004</v>
      </c>
      <c r="E30" s="69">
        <f t="shared" si="0"/>
        <v>41260.409090909088</v>
      </c>
      <c r="F30" s="69">
        <f t="shared" si="0"/>
        <v>78.790909090909111</v>
      </c>
      <c r="G30" s="69">
        <f t="shared" si="0"/>
        <v>69.431818181818187</v>
      </c>
      <c r="H30" s="69">
        <f t="shared" si="0"/>
        <v>66.886363636363626</v>
      </c>
      <c r="I30" s="69">
        <f t="shared" si="0"/>
        <v>67.931818181818173</v>
      </c>
      <c r="J30" s="69">
        <f t="shared" si="0"/>
        <v>55.368181818181831</v>
      </c>
      <c r="K30" s="69">
        <f t="shared" si="0"/>
        <v>54.381818181818183</v>
      </c>
      <c r="L30" s="69">
        <f t="shared" si="0"/>
        <v>73.245454545454521</v>
      </c>
      <c r="M30" s="69">
        <f t="shared" si="0"/>
        <v>84.940909090909088</v>
      </c>
      <c r="N30" s="69">
        <f t="shared" si="0"/>
        <v>2.3136363636363639</v>
      </c>
      <c r="O30" s="69">
        <f>AVERAGE(O6:O27)</f>
        <v>15.96818181818182</v>
      </c>
      <c r="P30" s="69">
        <f t="shared" si="0"/>
        <v>17.250000000000004</v>
      </c>
      <c r="Q30" s="69">
        <f>AVERAGE(Q6:Q27)</f>
        <v>36.961841863636366</v>
      </c>
      <c r="R30" s="69">
        <f t="shared" ref="R30:X30" si="1">AVERAGE(R6:R27)</f>
        <v>41.308622681818186</v>
      </c>
      <c r="S30" s="69">
        <f t="shared" si="1"/>
        <v>46.224464090909088</v>
      </c>
      <c r="T30" s="69">
        <f t="shared" si="1"/>
        <v>18.151780454545452</v>
      </c>
      <c r="U30" s="69">
        <f t="shared" si="1"/>
        <v>29.079678090909098</v>
      </c>
      <c r="V30" s="69">
        <f t="shared" si="1"/>
        <v>34.255519636363637</v>
      </c>
      <c r="W30" s="69">
        <f t="shared" si="1"/>
        <v>37.05166622727274</v>
      </c>
      <c r="X30" s="69">
        <f t="shared" si="1"/>
        <v>39.455660318181806</v>
      </c>
      <c r="Z30" s="119" t="s">
        <v>472</v>
      </c>
      <c r="AA30" s="44">
        <v>30.1</v>
      </c>
      <c r="AB30" s="113">
        <v>29.1</v>
      </c>
      <c r="AC30" s="114" t="s">
        <v>401</v>
      </c>
    </row>
    <row r="31" spans="1:29" ht="15" customHeight="1">
      <c r="A31" s="62" t="s">
        <v>146</v>
      </c>
      <c r="B31" s="60">
        <f>COUNT(B6:B27)</f>
        <v>22</v>
      </c>
      <c r="C31" s="60">
        <f t="shared" ref="C31:X31" si="2">COUNT(C6:C27)</f>
        <v>17</v>
      </c>
      <c r="D31" s="60">
        <f t="shared" si="2"/>
        <v>22</v>
      </c>
      <c r="E31" s="60">
        <f t="shared" si="2"/>
        <v>22</v>
      </c>
      <c r="F31" s="60">
        <f t="shared" si="2"/>
        <v>22</v>
      </c>
      <c r="G31" s="60">
        <f t="shared" si="2"/>
        <v>22</v>
      </c>
      <c r="H31" s="60">
        <f t="shared" si="2"/>
        <v>22</v>
      </c>
      <c r="I31" s="60">
        <f t="shared" si="2"/>
        <v>22</v>
      </c>
      <c r="J31" s="60">
        <f t="shared" si="2"/>
        <v>22</v>
      </c>
      <c r="K31" s="60">
        <f t="shared" si="2"/>
        <v>22</v>
      </c>
      <c r="L31" s="60">
        <f t="shared" si="2"/>
        <v>22</v>
      </c>
      <c r="M31" s="60">
        <f t="shared" si="2"/>
        <v>22</v>
      </c>
      <c r="N31" s="60">
        <f t="shared" si="2"/>
        <v>22</v>
      </c>
      <c r="O31" s="60">
        <f>COUNT(O6:O27)</f>
        <v>22</v>
      </c>
      <c r="P31" s="60">
        <f t="shared" si="2"/>
        <v>22</v>
      </c>
      <c r="Q31" s="60">
        <f t="shared" si="2"/>
        <v>22</v>
      </c>
      <c r="R31" s="60">
        <f t="shared" si="2"/>
        <v>22</v>
      </c>
      <c r="S31" s="60">
        <f t="shared" si="2"/>
        <v>22</v>
      </c>
      <c r="T31" s="60">
        <f t="shared" si="2"/>
        <v>22</v>
      </c>
      <c r="U31" s="60">
        <f t="shared" si="2"/>
        <v>22</v>
      </c>
      <c r="V31" s="60">
        <f t="shared" si="2"/>
        <v>22</v>
      </c>
      <c r="W31" s="60">
        <f t="shared" si="2"/>
        <v>22</v>
      </c>
      <c r="X31" s="60">
        <f t="shared" si="2"/>
        <v>22</v>
      </c>
      <c r="Z31" s="119" t="s">
        <v>473</v>
      </c>
      <c r="AA31" s="44">
        <v>37.9</v>
      </c>
      <c r="AB31" s="113">
        <v>37.1</v>
      </c>
      <c r="AC31" s="114" t="s">
        <v>401</v>
      </c>
    </row>
    <row r="32" spans="1:29" ht="15" customHeight="1">
      <c r="A32" s="62" t="s">
        <v>311</v>
      </c>
      <c r="B32" s="60">
        <f>_xlfn.RANK.EQ(B24,B6:B27)</f>
        <v>15</v>
      </c>
      <c r="C32" s="60">
        <f>_xlfn.RANK.EQ(C24,C6:C27,1)</f>
        <v>12</v>
      </c>
      <c r="D32" s="60">
        <f>_xlfn.RANK.EQ(D24,D6:D27,1)</f>
        <v>14</v>
      </c>
      <c r="E32" s="60">
        <f t="shared" ref="E32:M32" si="3">_xlfn.RANK.EQ(E24,E6:E27)</f>
        <v>22</v>
      </c>
      <c r="F32" s="60">
        <f t="shared" si="3"/>
        <v>12</v>
      </c>
      <c r="G32" s="60">
        <f t="shared" si="3"/>
        <v>17</v>
      </c>
      <c r="H32" s="60">
        <f t="shared" si="3"/>
        <v>20</v>
      </c>
      <c r="I32" s="60">
        <f t="shared" si="3"/>
        <v>22</v>
      </c>
      <c r="J32" s="60">
        <f t="shared" si="3"/>
        <v>20</v>
      </c>
      <c r="K32" s="60">
        <f t="shared" si="3"/>
        <v>22</v>
      </c>
      <c r="L32" s="60">
        <f t="shared" si="3"/>
        <v>10</v>
      </c>
      <c r="M32" s="60">
        <f t="shared" si="3"/>
        <v>20</v>
      </c>
      <c r="N32" s="60">
        <f>_xlfn.RANK.EQ(N24,N6:N27,1)</f>
        <v>19</v>
      </c>
      <c r="O32" s="60">
        <f>_xlfn.RANK.EQ(O24,O6:O27,1)</f>
        <v>19</v>
      </c>
      <c r="P32" s="60">
        <f>_xlfn.RANK.EQ(P24,P6:P27,1)</f>
        <v>19</v>
      </c>
      <c r="Q32" s="60">
        <f>_xlfn.RANK.EQ(Q24,Q6:Q27,1)</f>
        <v>13</v>
      </c>
      <c r="R32" s="60">
        <f t="shared" ref="R32:X32" si="4">_xlfn.RANK.EQ(R24,R6:R27,1)</f>
        <v>11</v>
      </c>
      <c r="S32" s="60">
        <f t="shared" si="4"/>
        <v>8</v>
      </c>
      <c r="T32" s="60">
        <f t="shared" si="4"/>
        <v>21</v>
      </c>
      <c r="U32" s="60">
        <f t="shared" si="4"/>
        <v>11</v>
      </c>
      <c r="V32" s="60">
        <f t="shared" si="4"/>
        <v>14</v>
      </c>
      <c r="W32" s="60">
        <f t="shared" si="4"/>
        <v>11</v>
      </c>
      <c r="X32" s="60">
        <f t="shared" si="4"/>
        <v>12</v>
      </c>
      <c r="Z32" s="122" t="s">
        <v>474</v>
      </c>
      <c r="AA32" s="79">
        <v>40.299999999999997</v>
      </c>
      <c r="AB32" s="123">
        <v>39.46</v>
      </c>
      <c r="AC32" s="124" t="s">
        <v>358</v>
      </c>
    </row>
    <row r="33" spans="1:24">
      <c r="A33" s="105"/>
      <c r="B33" s="105"/>
      <c r="C33" s="105"/>
      <c r="D33" s="105"/>
      <c r="E33" s="121"/>
      <c r="F33" s="103"/>
      <c r="G33" s="103"/>
      <c r="H33" s="121"/>
      <c r="I33" s="121"/>
      <c r="J33" s="121"/>
      <c r="K33" s="121"/>
      <c r="L33" s="121"/>
      <c r="M33" s="121"/>
      <c r="N33" s="103"/>
      <c r="O33" s="103"/>
      <c r="P33" s="121"/>
      <c r="Q33" s="125"/>
      <c r="R33" s="125"/>
      <c r="S33" s="125"/>
      <c r="T33" s="125"/>
      <c r="U33" s="125"/>
      <c r="V33" s="125"/>
      <c r="W33" s="125"/>
      <c r="X33" s="125"/>
    </row>
    <row r="35" spans="1:24">
      <c r="A35" s="78"/>
      <c r="B35" s="78"/>
      <c r="C35" s="78"/>
      <c r="D35" s="78"/>
    </row>
    <row r="36" spans="1:24">
      <c r="A36" s="78"/>
      <c r="B36" s="78"/>
      <c r="C36" s="78"/>
      <c r="D36" s="78"/>
    </row>
  </sheetData>
  <mergeCells count="3">
    <mergeCell ref="H1:J1"/>
    <mergeCell ref="K1:M1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workbookViewId="0">
      <selection activeCell="H34" sqref="H34"/>
    </sheetView>
  </sheetViews>
  <sheetFormatPr defaultColWidth="9.140625" defaultRowHeight="12.75"/>
  <cols>
    <col min="1" max="1" width="13.5703125" style="61" customWidth="1"/>
    <col min="2" max="4" width="13.5703125" style="3" customWidth="1"/>
    <col min="5" max="8" width="13.5703125" style="61" customWidth="1"/>
    <col min="9" max="9" width="5.85546875" style="26" customWidth="1"/>
    <col min="10" max="10" width="46.85546875" style="61" customWidth="1"/>
    <col min="11" max="16" width="9.140625" style="61"/>
    <col min="17" max="17" width="13.42578125" style="61" bestFit="1" customWidth="1"/>
    <col min="18" max="16384" width="9.140625" style="61"/>
  </cols>
  <sheetData>
    <row r="1" spans="1:13" ht="38.25">
      <c r="A1" s="65"/>
      <c r="B1" s="21" t="s">
        <v>91</v>
      </c>
      <c r="C1" s="21" t="s">
        <v>94</v>
      </c>
      <c r="D1" s="21" t="s">
        <v>103</v>
      </c>
      <c r="E1" s="22" t="s">
        <v>475</v>
      </c>
      <c r="F1" s="22" t="s">
        <v>476</v>
      </c>
      <c r="G1" s="22" t="s">
        <v>477</v>
      </c>
      <c r="H1" s="22" t="s">
        <v>478</v>
      </c>
    </row>
    <row r="2" spans="1:13" ht="139.35" customHeight="1">
      <c r="A2" s="65"/>
      <c r="B2" s="27" t="s">
        <v>479</v>
      </c>
      <c r="C2" s="27" t="s">
        <v>93</v>
      </c>
      <c r="D2" s="6" t="s">
        <v>480</v>
      </c>
      <c r="E2" s="126" t="s">
        <v>481</v>
      </c>
      <c r="F2" s="126" t="s">
        <v>482</v>
      </c>
      <c r="G2" s="126" t="s">
        <v>483</v>
      </c>
      <c r="H2" s="126" t="s">
        <v>484</v>
      </c>
      <c r="J2" s="127" t="s">
        <v>485</v>
      </c>
      <c r="K2" s="128" t="s">
        <v>486</v>
      </c>
      <c r="L2" s="128" t="s">
        <v>487</v>
      </c>
    </row>
    <row r="3" spans="1:13" ht="25.5">
      <c r="A3" s="65"/>
      <c r="B3" s="6" t="s">
        <v>221</v>
      </c>
      <c r="C3" s="6" t="s">
        <v>142</v>
      </c>
      <c r="D3" s="6" t="s">
        <v>173</v>
      </c>
      <c r="E3" s="129" t="s">
        <v>86</v>
      </c>
      <c r="F3" s="129" t="s">
        <v>86</v>
      </c>
      <c r="G3" s="129" t="s">
        <v>86</v>
      </c>
      <c r="H3" s="129"/>
    </row>
    <row r="4" spans="1:13">
      <c r="A4" s="65"/>
      <c r="B4" s="6" t="s">
        <v>178</v>
      </c>
      <c r="C4" s="6" t="s">
        <v>488</v>
      </c>
      <c r="D4" s="6">
        <v>2019</v>
      </c>
      <c r="E4" s="130">
        <v>2019</v>
      </c>
      <c r="F4" s="130">
        <v>2019</v>
      </c>
      <c r="G4" s="130">
        <v>2019</v>
      </c>
      <c r="H4" s="130">
        <v>2019</v>
      </c>
    </row>
    <row r="5" spans="1:13">
      <c r="A5" s="65"/>
      <c r="B5" s="6" t="s">
        <v>180</v>
      </c>
      <c r="C5" s="6" t="s">
        <v>180</v>
      </c>
      <c r="D5" s="6" t="s">
        <v>183</v>
      </c>
      <c r="E5" s="129" t="s">
        <v>489</v>
      </c>
      <c r="F5" s="129" t="s">
        <v>490</v>
      </c>
      <c r="G5" s="129" t="s">
        <v>490</v>
      </c>
      <c r="H5" s="129" t="s">
        <v>490</v>
      </c>
    </row>
    <row r="6" spans="1:13">
      <c r="A6" s="131" t="s">
        <v>10</v>
      </c>
      <c r="B6" s="33">
        <v>37356</v>
      </c>
      <c r="C6" s="33">
        <v>105110</v>
      </c>
      <c r="D6" s="33">
        <v>4.17</v>
      </c>
      <c r="E6" s="132">
        <v>13.3</v>
      </c>
      <c r="F6" s="132">
        <v>16.899999999999999</v>
      </c>
      <c r="G6" s="132">
        <v>19.5</v>
      </c>
      <c r="H6" s="132">
        <v>14.5</v>
      </c>
      <c r="I6" s="61"/>
    </row>
    <row r="7" spans="1:13">
      <c r="A7" s="131" t="s">
        <v>12</v>
      </c>
      <c r="B7" s="33">
        <v>35390</v>
      </c>
      <c r="C7" s="33">
        <v>261694</v>
      </c>
      <c r="D7" s="33">
        <v>3.61</v>
      </c>
      <c r="E7" s="132">
        <v>14.8</v>
      </c>
      <c r="F7" s="132">
        <v>19.5</v>
      </c>
      <c r="G7" s="132">
        <v>22.3</v>
      </c>
      <c r="H7" s="132">
        <v>16.5</v>
      </c>
      <c r="I7" s="61"/>
    </row>
    <row r="8" spans="1:13">
      <c r="A8" s="131" t="s">
        <v>14</v>
      </c>
      <c r="B8" s="33">
        <v>26804</v>
      </c>
      <c r="C8" s="33" t="s">
        <v>8</v>
      </c>
      <c r="D8" s="33">
        <v>3.34</v>
      </c>
      <c r="E8" s="132">
        <v>10.1</v>
      </c>
      <c r="F8" s="132">
        <v>12.5</v>
      </c>
      <c r="G8" s="132">
        <v>13</v>
      </c>
      <c r="H8" s="132">
        <v>17.7</v>
      </c>
      <c r="I8" s="61"/>
    </row>
    <row r="9" spans="1:13">
      <c r="A9" s="131" t="s">
        <v>16</v>
      </c>
      <c r="B9" s="33">
        <v>34196</v>
      </c>
      <c r="C9" s="33">
        <v>26042</v>
      </c>
      <c r="D9" s="33">
        <v>4.09</v>
      </c>
      <c r="E9" s="132">
        <v>12.5</v>
      </c>
      <c r="F9" s="132">
        <v>16.3</v>
      </c>
      <c r="G9" s="132">
        <v>13.2</v>
      </c>
      <c r="H9" s="132">
        <v>10</v>
      </c>
      <c r="I9" s="61"/>
    </row>
    <row r="10" spans="1:13">
      <c r="A10" s="131" t="s">
        <v>18</v>
      </c>
      <c r="B10" s="33">
        <v>23939</v>
      </c>
      <c r="C10" s="33">
        <v>72900</v>
      </c>
      <c r="D10" s="33">
        <v>5.08</v>
      </c>
      <c r="E10" s="132">
        <v>21.7</v>
      </c>
      <c r="F10" s="132">
        <v>24.3</v>
      </c>
      <c r="G10" s="132">
        <v>20.3</v>
      </c>
      <c r="H10" s="132">
        <v>44.6</v>
      </c>
      <c r="I10" s="61"/>
    </row>
    <row r="11" spans="1:13">
      <c r="A11" s="131" t="s">
        <v>20</v>
      </c>
      <c r="B11" s="33">
        <v>33931</v>
      </c>
      <c r="C11" s="33">
        <v>117163</v>
      </c>
      <c r="D11" s="33">
        <v>3.69</v>
      </c>
      <c r="E11" s="132">
        <v>11.6</v>
      </c>
      <c r="F11" s="132">
        <v>15.6</v>
      </c>
      <c r="G11" s="132">
        <v>14.3</v>
      </c>
      <c r="H11" s="132">
        <v>15.3</v>
      </c>
      <c r="I11" s="61"/>
    </row>
    <row r="12" spans="1:13">
      <c r="A12" s="131" t="s">
        <v>22</v>
      </c>
      <c r="B12" s="33">
        <v>35091</v>
      </c>
      <c r="C12" s="33">
        <v>134038</v>
      </c>
      <c r="D12" s="33">
        <v>4.2699999999999996</v>
      </c>
      <c r="E12" s="132">
        <v>13.6</v>
      </c>
      <c r="F12" s="132">
        <v>17.899999999999999</v>
      </c>
      <c r="G12" s="132">
        <v>22.5</v>
      </c>
      <c r="H12" s="132">
        <v>11.2</v>
      </c>
      <c r="I12" s="61"/>
    </row>
    <row r="13" spans="1:13">
      <c r="A13" s="133" t="s">
        <v>24</v>
      </c>
      <c r="B13" s="33">
        <v>39141</v>
      </c>
      <c r="C13" s="33">
        <v>76089</v>
      </c>
      <c r="D13" s="33">
        <v>4.8899999999999997</v>
      </c>
      <c r="E13" s="132">
        <v>14.8</v>
      </c>
      <c r="F13" s="132">
        <v>17.399999999999999</v>
      </c>
      <c r="G13" s="132">
        <v>15</v>
      </c>
      <c r="H13" s="132">
        <v>18.7</v>
      </c>
      <c r="I13" s="61"/>
    </row>
    <row r="14" spans="1:13">
      <c r="A14" s="131" t="s">
        <v>26</v>
      </c>
      <c r="B14" s="33">
        <v>20998</v>
      </c>
      <c r="C14" s="33">
        <v>95977</v>
      </c>
      <c r="D14" s="33">
        <v>5.1100000000000003</v>
      </c>
      <c r="E14" s="132">
        <v>17.899999999999999</v>
      </c>
      <c r="F14" s="132">
        <v>30</v>
      </c>
      <c r="G14" s="132">
        <v>30.5</v>
      </c>
      <c r="H14" s="132">
        <v>21.1</v>
      </c>
      <c r="I14" s="61"/>
    </row>
    <row r="15" spans="1:13">
      <c r="A15" s="131" t="s">
        <v>28</v>
      </c>
      <c r="B15" s="33">
        <v>21289</v>
      </c>
      <c r="C15" s="33">
        <v>54940</v>
      </c>
      <c r="D15" s="33">
        <v>4.2300000000000004</v>
      </c>
      <c r="E15" s="132">
        <v>12.3</v>
      </c>
      <c r="F15" s="132">
        <v>18.899999999999999</v>
      </c>
      <c r="G15" s="132">
        <v>22.4</v>
      </c>
      <c r="H15" s="132">
        <v>14.4</v>
      </c>
      <c r="I15" s="61"/>
    </row>
    <row r="16" spans="1:13">
      <c r="A16" s="131" t="s">
        <v>30</v>
      </c>
      <c r="B16" s="33">
        <v>29863</v>
      </c>
      <c r="C16" s="33">
        <v>103119</v>
      </c>
      <c r="D16" s="33">
        <v>4.03</v>
      </c>
      <c r="E16" s="132">
        <v>13.1</v>
      </c>
      <c r="F16" s="132">
        <v>20.6</v>
      </c>
      <c r="G16" s="132">
        <v>23.2</v>
      </c>
      <c r="H16" s="132">
        <v>19.399999999999999</v>
      </c>
      <c r="I16" s="61"/>
      <c r="J16" s="42" t="s">
        <v>491</v>
      </c>
      <c r="K16" s="42" t="s">
        <v>152</v>
      </c>
      <c r="L16" s="42" t="s">
        <v>277</v>
      </c>
      <c r="M16" s="42" t="s">
        <v>278</v>
      </c>
    </row>
    <row r="17" spans="1:13" ht="12" customHeight="1">
      <c r="A17" s="131" t="s">
        <v>32</v>
      </c>
      <c r="B17" s="33">
        <v>30027</v>
      </c>
      <c r="C17" s="33">
        <v>185839</v>
      </c>
      <c r="D17" s="33">
        <v>6.01</v>
      </c>
      <c r="E17" s="132">
        <v>20.100000000000001</v>
      </c>
      <c r="F17" s="132">
        <v>25.6</v>
      </c>
      <c r="G17" s="132">
        <v>27.8</v>
      </c>
      <c r="H17" s="132">
        <v>19.8</v>
      </c>
      <c r="I17" s="61"/>
      <c r="J17" s="43" t="s">
        <v>492</v>
      </c>
      <c r="K17" s="44">
        <v>21.3</v>
      </c>
      <c r="L17" s="44">
        <v>29.7</v>
      </c>
      <c r="M17" s="45" t="s">
        <v>285</v>
      </c>
    </row>
    <row r="18" spans="1:13">
      <c r="A18" s="131" t="s">
        <v>34</v>
      </c>
      <c r="B18" s="33">
        <v>20020</v>
      </c>
      <c r="C18" s="33">
        <v>25353</v>
      </c>
      <c r="D18" s="33">
        <v>6.54</v>
      </c>
      <c r="E18" s="132">
        <v>22.9</v>
      </c>
      <c r="F18" s="132">
        <v>27.3</v>
      </c>
      <c r="G18" s="132">
        <v>18.899999999999999</v>
      </c>
      <c r="H18" s="132">
        <v>50.5</v>
      </c>
      <c r="I18" s="61"/>
      <c r="J18" s="134" t="s">
        <v>493</v>
      </c>
      <c r="K18" s="44">
        <v>85</v>
      </c>
      <c r="L18" s="44">
        <v>126.5</v>
      </c>
      <c r="M18" s="45" t="s">
        <v>494</v>
      </c>
    </row>
    <row r="19" spans="1:13" ht="12" customHeight="1">
      <c r="A19" s="131" t="s">
        <v>36</v>
      </c>
      <c r="B19" s="33">
        <v>27273</v>
      </c>
      <c r="C19" s="33" t="s">
        <v>8</v>
      </c>
      <c r="D19" s="33">
        <v>6.44</v>
      </c>
      <c r="E19" s="132">
        <v>20.6</v>
      </c>
      <c r="F19" s="132">
        <v>26.3</v>
      </c>
      <c r="G19" s="132">
        <v>26.5</v>
      </c>
      <c r="H19" s="132">
        <v>37.4</v>
      </c>
      <c r="I19" s="61"/>
      <c r="J19" s="134" t="s">
        <v>495</v>
      </c>
      <c r="K19" s="44">
        <v>3.3</v>
      </c>
      <c r="L19" s="44">
        <v>4.5999999999999996</v>
      </c>
      <c r="M19" s="45" t="s">
        <v>496</v>
      </c>
    </row>
    <row r="20" spans="1:13">
      <c r="A20" s="131" t="s">
        <v>38</v>
      </c>
      <c r="B20" s="33">
        <v>45094</v>
      </c>
      <c r="C20" s="33">
        <v>457521</v>
      </c>
      <c r="D20" s="33">
        <v>5.34</v>
      </c>
      <c r="E20" s="132">
        <v>17.5</v>
      </c>
      <c r="F20" s="132">
        <v>20.6</v>
      </c>
      <c r="G20" s="132">
        <v>25.4</v>
      </c>
      <c r="H20" s="132">
        <v>9.6</v>
      </c>
      <c r="I20" s="61"/>
      <c r="J20" s="42" t="s">
        <v>497</v>
      </c>
      <c r="K20" s="72"/>
      <c r="L20" s="72"/>
      <c r="M20" s="42"/>
    </row>
    <row r="21" spans="1:13" ht="25.5">
      <c r="A21" s="131" t="s">
        <v>40</v>
      </c>
      <c r="B21" s="33">
        <v>34959</v>
      </c>
      <c r="C21" s="33">
        <v>19880</v>
      </c>
      <c r="D21" s="33">
        <v>3.94</v>
      </c>
      <c r="E21" s="132">
        <v>13.2</v>
      </c>
      <c r="F21" s="132">
        <v>16.5</v>
      </c>
      <c r="G21" s="132">
        <v>15.5</v>
      </c>
      <c r="H21" s="132">
        <v>12.6</v>
      </c>
      <c r="I21" s="61"/>
      <c r="J21" s="43" t="s">
        <v>498</v>
      </c>
      <c r="K21" s="44">
        <v>11.9</v>
      </c>
      <c r="L21" s="44">
        <v>15.7</v>
      </c>
      <c r="M21" s="45" t="s">
        <v>499</v>
      </c>
    </row>
    <row r="22" spans="1:13">
      <c r="A22" s="131" t="s">
        <v>42</v>
      </c>
      <c r="B22" s="33">
        <v>23760</v>
      </c>
      <c r="C22" s="33">
        <v>127933</v>
      </c>
      <c r="D22" s="33">
        <v>4.37</v>
      </c>
      <c r="E22" s="132">
        <v>15.4</v>
      </c>
      <c r="F22" s="132">
        <v>18.2</v>
      </c>
      <c r="G22" s="132">
        <v>16</v>
      </c>
      <c r="H22" s="132">
        <v>19.2</v>
      </c>
      <c r="I22" s="61"/>
      <c r="J22" s="43" t="s">
        <v>500</v>
      </c>
      <c r="K22" s="44">
        <v>16.399999999999999</v>
      </c>
      <c r="L22" s="44">
        <v>20</v>
      </c>
      <c r="M22" s="45" t="s">
        <v>373</v>
      </c>
    </row>
    <row r="23" spans="1:13">
      <c r="A23" s="131" t="s">
        <v>44</v>
      </c>
      <c r="B23" s="33">
        <v>25299</v>
      </c>
      <c r="C23" s="33">
        <v>109111</v>
      </c>
      <c r="D23" s="33">
        <v>5.16</v>
      </c>
      <c r="E23" s="132">
        <v>17.2</v>
      </c>
      <c r="F23" s="132">
        <v>21.6</v>
      </c>
      <c r="G23" s="132">
        <v>22.3</v>
      </c>
      <c r="H23" s="132">
        <v>20</v>
      </c>
      <c r="I23" s="61"/>
      <c r="J23" s="135" t="s">
        <v>501</v>
      </c>
      <c r="K23" s="44">
        <v>22</v>
      </c>
      <c r="L23" s="44">
        <v>20.7</v>
      </c>
      <c r="M23" s="45" t="s">
        <v>401</v>
      </c>
    </row>
    <row r="24" spans="1:13" ht="25.5">
      <c r="A24" s="131" t="s">
        <v>46</v>
      </c>
      <c r="B24" s="53">
        <v>21275</v>
      </c>
      <c r="C24" s="53">
        <v>84954</v>
      </c>
      <c r="D24" s="53">
        <v>3.34</v>
      </c>
      <c r="E24" s="53">
        <v>11.9</v>
      </c>
      <c r="F24" s="53">
        <v>16.399999999999999</v>
      </c>
      <c r="G24" s="53">
        <v>22</v>
      </c>
      <c r="H24" s="53">
        <v>14.2</v>
      </c>
      <c r="I24" s="61"/>
      <c r="J24" s="136" t="s">
        <v>502</v>
      </c>
      <c r="K24" s="79">
        <v>14.2</v>
      </c>
      <c r="L24" s="79">
        <v>19.899999999999999</v>
      </c>
      <c r="M24" s="57" t="s">
        <v>373</v>
      </c>
    </row>
    <row r="25" spans="1:13">
      <c r="A25" s="131" t="s">
        <v>48</v>
      </c>
      <c r="B25" s="33">
        <v>25730</v>
      </c>
      <c r="C25" s="33">
        <v>122003</v>
      </c>
      <c r="D25" s="33">
        <v>3.39</v>
      </c>
      <c r="E25" s="132">
        <v>12</v>
      </c>
      <c r="F25" s="132">
        <v>14.4</v>
      </c>
      <c r="G25" s="132">
        <v>11.7</v>
      </c>
      <c r="H25" s="132">
        <v>20.5</v>
      </c>
      <c r="I25" s="61"/>
    </row>
    <row r="26" spans="1:13">
      <c r="A26" s="131" t="s">
        <v>50</v>
      </c>
      <c r="B26" s="33">
        <v>27556</v>
      </c>
      <c r="C26" s="33">
        <v>223428</v>
      </c>
      <c r="D26" s="33">
        <v>5.94</v>
      </c>
      <c r="E26" s="132">
        <v>20.7</v>
      </c>
      <c r="F26" s="132">
        <v>25.3</v>
      </c>
      <c r="G26" s="132">
        <v>30.3</v>
      </c>
      <c r="H26" s="132">
        <v>15.7</v>
      </c>
      <c r="I26" s="61"/>
    </row>
    <row r="27" spans="1:13">
      <c r="A27" s="131" t="s">
        <v>52</v>
      </c>
      <c r="B27" s="33">
        <v>34338</v>
      </c>
      <c r="C27" s="33" t="s">
        <v>8</v>
      </c>
      <c r="D27" s="33">
        <v>4.33</v>
      </c>
      <c r="E27" s="132">
        <v>17.100000000000001</v>
      </c>
      <c r="F27" s="132">
        <v>18.8</v>
      </c>
      <c r="G27" s="132">
        <v>23.1</v>
      </c>
      <c r="H27" s="132">
        <v>15.4</v>
      </c>
      <c r="I27" s="61"/>
    </row>
    <row r="28" spans="1:13">
      <c r="A28" s="65"/>
      <c r="B28" s="137"/>
      <c r="C28" s="137"/>
      <c r="D28" s="137"/>
      <c r="E28" s="129"/>
      <c r="F28" s="129"/>
      <c r="G28" s="129"/>
      <c r="H28" s="129"/>
      <c r="I28" s="61"/>
    </row>
    <row r="29" spans="1:13">
      <c r="A29" s="62" t="s">
        <v>147</v>
      </c>
      <c r="B29" s="33">
        <f>AVERAGE(B6:B27)</f>
        <v>29696.772727272728</v>
      </c>
      <c r="C29" s="33">
        <f t="shared" ref="C29:H29" si="0">AVERAGE(C6:C27)</f>
        <v>126478.63157894737</v>
      </c>
      <c r="D29" s="33">
        <f t="shared" si="0"/>
        <v>4.6050000000000004</v>
      </c>
      <c r="E29" s="33">
        <f t="shared" si="0"/>
        <v>15.649999999999999</v>
      </c>
      <c r="F29" s="33">
        <f t="shared" si="0"/>
        <v>20.040909090909093</v>
      </c>
      <c r="G29" s="33">
        <f t="shared" si="0"/>
        <v>20.713636363636365</v>
      </c>
      <c r="H29" s="33">
        <f t="shared" si="0"/>
        <v>19.922727272727272</v>
      </c>
      <c r="I29" s="61"/>
    </row>
    <row r="30" spans="1:13">
      <c r="A30" s="62" t="s">
        <v>146</v>
      </c>
      <c r="B30" s="60">
        <f>COUNT(B6:B27)</f>
        <v>22</v>
      </c>
      <c r="C30" s="60">
        <f t="shared" ref="C30:H30" si="1">COUNT(C6:C27)</f>
        <v>19</v>
      </c>
      <c r="D30" s="60">
        <f t="shared" si="1"/>
        <v>22</v>
      </c>
      <c r="E30" s="60">
        <f t="shared" si="1"/>
        <v>22</v>
      </c>
      <c r="F30" s="60">
        <f t="shared" si="1"/>
        <v>22</v>
      </c>
      <c r="G30" s="60">
        <f t="shared" si="1"/>
        <v>22</v>
      </c>
      <c r="H30" s="60">
        <f t="shared" si="1"/>
        <v>22</v>
      </c>
      <c r="I30" s="61"/>
    </row>
    <row r="31" spans="1:13">
      <c r="A31" s="62" t="s">
        <v>311</v>
      </c>
      <c r="B31" s="60">
        <f>_xlfn.RANK.EQ(B24,B6:B27)</f>
        <v>20</v>
      </c>
      <c r="C31" s="60">
        <f>_xlfn.RANK.EQ(C24,C6:C27)</f>
        <v>13</v>
      </c>
      <c r="D31" s="60">
        <f>_xlfn.RANK.EQ(D24,D6:D27,1)</f>
        <v>1</v>
      </c>
      <c r="E31" s="60">
        <f>_xlfn.RANK.EQ(E24,E6:E27,1)</f>
        <v>3</v>
      </c>
      <c r="F31" s="60">
        <f>_xlfn.RANK.EQ(F24,F6:F27,1)</f>
        <v>5</v>
      </c>
      <c r="G31" s="60">
        <f>_xlfn.RANK.EQ(G24,G6:G27,1)</f>
        <v>11</v>
      </c>
      <c r="H31" s="60">
        <f>_xlfn.RANK.EQ(H24,H6:H27,1)</f>
        <v>5</v>
      </c>
      <c r="I31" s="61"/>
    </row>
    <row r="32" spans="1:13">
      <c r="I32" s="61"/>
    </row>
    <row r="33" spans="1:9">
      <c r="B33" s="138"/>
      <c r="C33" s="138"/>
      <c r="D33" s="138"/>
      <c r="I33" s="61"/>
    </row>
    <row r="34" spans="1:9">
      <c r="A34" s="139"/>
      <c r="B34" s="139"/>
      <c r="C34" s="139"/>
      <c r="D34" s="139"/>
      <c r="I34" s="61"/>
    </row>
    <row r="35" spans="1:9">
      <c r="A35" s="78"/>
      <c r="B35" s="139"/>
      <c r="C35" s="139"/>
      <c r="D35" s="139"/>
      <c r="I35" s="61"/>
    </row>
    <row r="36" spans="1:9">
      <c r="A36" s="78"/>
      <c r="B36" s="139"/>
      <c r="C36" s="139"/>
      <c r="D36" s="139"/>
      <c r="I36" s="61"/>
    </row>
    <row r="37" spans="1:9">
      <c r="A37" s="78"/>
      <c r="B37" s="139"/>
      <c r="C37" s="139"/>
      <c r="D37" s="139"/>
      <c r="I37" s="61"/>
    </row>
    <row r="38" spans="1:9">
      <c r="A38" s="78"/>
      <c r="B38" s="139"/>
      <c r="C38" s="139"/>
      <c r="D38" s="139"/>
      <c r="I38" s="61"/>
    </row>
    <row r="39" spans="1:9">
      <c r="A39" s="78"/>
      <c r="B39" s="139"/>
      <c r="C39" s="139"/>
      <c r="D39" s="139"/>
      <c r="I39" s="61"/>
    </row>
    <row r="40" spans="1:9">
      <c r="A40" s="78"/>
      <c r="B40" s="139"/>
      <c r="C40" s="139"/>
      <c r="D40" s="139"/>
      <c r="I40" s="61"/>
    </row>
    <row r="41" spans="1:9">
      <c r="B41" s="138"/>
      <c r="C41" s="138"/>
      <c r="D41" s="138"/>
      <c r="I41" s="61"/>
    </row>
    <row r="42" spans="1:9">
      <c r="A42" s="139"/>
      <c r="B42" s="61"/>
      <c r="C42" s="61"/>
      <c r="D42" s="61"/>
      <c r="I42" s="61"/>
    </row>
    <row r="43" spans="1:9">
      <c r="A43" s="139"/>
      <c r="B43" s="61"/>
      <c r="C43" s="61"/>
      <c r="D43" s="61"/>
      <c r="I43" s="61"/>
    </row>
    <row r="44" spans="1:9">
      <c r="A44" s="78"/>
      <c r="I44" s="61"/>
    </row>
    <row r="45" spans="1:9">
      <c r="A45" s="78"/>
      <c r="I45" s="61"/>
    </row>
    <row r="46" spans="1:9">
      <c r="A46" s="78"/>
      <c r="I46" s="61"/>
    </row>
    <row r="47" spans="1:9">
      <c r="A47" s="78"/>
      <c r="I47" s="61"/>
    </row>
    <row r="48" spans="1:9">
      <c r="I48" s="61"/>
    </row>
    <row r="49" spans="1:9">
      <c r="I49" s="61"/>
    </row>
    <row r="50" spans="1:9">
      <c r="A50" s="78"/>
      <c r="I50" s="61"/>
    </row>
    <row r="51" spans="1:9">
      <c r="A51" s="78"/>
      <c r="I51" s="61"/>
    </row>
    <row r="52" spans="1:9">
      <c r="A52" s="78"/>
      <c r="I52" s="61"/>
    </row>
    <row r="53" spans="1:9">
      <c r="A53" s="78"/>
      <c r="I53" s="61"/>
    </row>
    <row r="55" spans="1:9">
      <c r="I55" s="61"/>
    </row>
    <row r="56" spans="1:9">
      <c r="I56" s="6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workbookViewId="0">
      <selection activeCell="K2" sqref="K2"/>
    </sheetView>
  </sheetViews>
  <sheetFormatPr defaultColWidth="9.140625" defaultRowHeight="12.75"/>
  <cols>
    <col min="1" max="1" width="15.42578125" style="153" customWidth="1"/>
    <col min="2" max="3" width="7.42578125" style="153" customWidth="1"/>
    <col min="4" max="4" width="7.42578125" style="26" customWidth="1"/>
    <col min="5" max="8" width="6.42578125" style="26" customWidth="1"/>
    <col min="9" max="9" width="7.140625" style="26" customWidth="1"/>
    <col min="10" max="10" width="8.42578125" style="26" customWidth="1"/>
    <col min="11" max="13" width="11.140625" style="26" customWidth="1"/>
    <col min="14" max="14" width="7.140625" style="26" customWidth="1"/>
    <col min="15" max="15" width="26.42578125" style="26" customWidth="1"/>
    <col min="16" max="16384" width="9.140625" style="26"/>
  </cols>
  <sheetData>
    <row r="1" spans="1:18" ht="51">
      <c r="A1" s="67"/>
      <c r="B1" s="140" t="s">
        <v>111</v>
      </c>
      <c r="C1" s="140" t="s">
        <v>113</v>
      </c>
      <c r="D1" s="23" t="s">
        <v>503</v>
      </c>
      <c r="E1" s="217" t="s">
        <v>504</v>
      </c>
      <c r="F1" s="217"/>
      <c r="G1" s="23" t="s">
        <v>505</v>
      </c>
      <c r="H1" s="23" t="s">
        <v>506</v>
      </c>
      <c r="I1" s="23" t="s">
        <v>507</v>
      </c>
      <c r="J1" s="23" t="s">
        <v>508</v>
      </c>
      <c r="K1" s="23" t="s">
        <v>509</v>
      </c>
      <c r="L1" s="23" t="s">
        <v>510</v>
      </c>
      <c r="M1" s="23" t="s">
        <v>511</v>
      </c>
      <c r="N1" s="141"/>
    </row>
    <row r="2" spans="1:18" ht="86.25" customHeight="1">
      <c r="A2" s="67"/>
      <c r="B2" s="27" t="s">
        <v>112</v>
      </c>
      <c r="C2" s="27" t="s">
        <v>512</v>
      </c>
      <c r="D2" s="142" t="s">
        <v>513</v>
      </c>
      <c r="E2" s="28" t="s">
        <v>514</v>
      </c>
      <c r="F2" s="28" t="s">
        <v>515</v>
      </c>
      <c r="G2" s="28" t="s">
        <v>516</v>
      </c>
      <c r="H2" s="28" t="s">
        <v>517</v>
      </c>
      <c r="I2" s="28" t="s">
        <v>518</v>
      </c>
      <c r="J2" s="28" t="s">
        <v>519</v>
      </c>
      <c r="K2" s="28" t="s">
        <v>520</v>
      </c>
      <c r="L2" s="28" t="s">
        <v>551</v>
      </c>
      <c r="M2" s="28" t="s">
        <v>521</v>
      </c>
      <c r="N2" s="143"/>
      <c r="O2" s="121"/>
    </row>
    <row r="3" spans="1:18" ht="38.25">
      <c r="A3" s="67"/>
      <c r="B3" s="27" t="s">
        <v>86</v>
      </c>
      <c r="C3" s="27" t="s">
        <v>86</v>
      </c>
      <c r="D3" s="27" t="s">
        <v>522</v>
      </c>
      <c r="E3" s="27" t="s">
        <v>523</v>
      </c>
      <c r="F3" s="27" t="s">
        <v>524</v>
      </c>
      <c r="G3" s="27" t="s">
        <v>525</v>
      </c>
      <c r="H3" s="27" t="s">
        <v>86</v>
      </c>
      <c r="I3" s="27" t="s">
        <v>526</v>
      </c>
      <c r="J3" s="27" t="s">
        <v>526</v>
      </c>
      <c r="K3" s="27" t="s">
        <v>86</v>
      </c>
      <c r="L3" s="27" t="s">
        <v>86</v>
      </c>
      <c r="M3" s="27" t="s">
        <v>86</v>
      </c>
      <c r="N3" s="66"/>
      <c r="O3" s="121"/>
    </row>
    <row r="4" spans="1:18" ht="25.5">
      <c r="A4" s="67"/>
      <c r="B4" s="27">
        <v>2012</v>
      </c>
      <c r="C4" s="27">
        <v>2019</v>
      </c>
      <c r="D4" s="27" t="s">
        <v>187</v>
      </c>
      <c r="E4" s="27">
        <v>2018</v>
      </c>
      <c r="F4" s="27">
        <v>2018</v>
      </c>
      <c r="G4" s="27">
        <v>2015</v>
      </c>
      <c r="H4" s="27">
        <v>2019</v>
      </c>
      <c r="I4" s="27">
        <v>2018</v>
      </c>
      <c r="J4" s="27">
        <v>2018</v>
      </c>
      <c r="K4" s="27" t="s">
        <v>527</v>
      </c>
      <c r="L4" s="27" t="s">
        <v>528</v>
      </c>
      <c r="M4" s="27" t="s">
        <v>529</v>
      </c>
      <c r="N4" s="66"/>
      <c r="O4" s="121"/>
    </row>
    <row r="5" spans="1:18" ht="38.25">
      <c r="A5" s="67"/>
      <c r="B5" s="27" t="s">
        <v>180</v>
      </c>
      <c r="C5" s="27" t="s">
        <v>180</v>
      </c>
      <c r="D5" s="27" t="s">
        <v>180</v>
      </c>
      <c r="E5" s="27" t="s">
        <v>180</v>
      </c>
      <c r="F5" s="27" t="s">
        <v>180</v>
      </c>
      <c r="G5" s="27" t="s">
        <v>180</v>
      </c>
      <c r="H5" s="27" t="s">
        <v>530</v>
      </c>
      <c r="I5" s="5" t="s">
        <v>531</v>
      </c>
      <c r="J5" s="5" t="s">
        <v>531</v>
      </c>
      <c r="K5" s="5" t="s">
        <v>532</v>
      </c>
      <c r="L5" s="5" t="s">
        <v>533</v>
      </c>
      <c r="M5" s="5" t="s">
        <v>534</v>
      </c>
      <c r="N5" s="85"/>
    </row>
    <row r="6" spans="1:18">
      <c r="A6" s="67" t="s">
        <v>10</v>
      </c>
      <c r="B6" s="33">
        <v>98.410807112731618</v>
      </c>
      <c r="C6" s="33">
        <v>83.825140000000005</v>
      </c>
      <c r="D6" s="36">
        <v>12.22494</v>
      </c>
      <c r="E6" s="60">
        <v>198</v>
      </c>
      <c r="F6" s="60">
        <v>8879</v>
      </c>
      <c r="G6" s="36">
        <v>9.6140000000000008</v>
      </c>
      <c r="H6" s="36">
        <v>33.625999999999998</v>
      </c>
      <c r="I6" s="36">
        <v>7428</v>
      </c>
      <c r="J6" s="36">
        <v>499</v>
      </c>
      <c r="K6" s="36">
        <v>58.2</v>
      </c>
      <c r="L6" s="36">
        <v>12</v>
      </c>
      <c r="M6" s="36">
        <v>95.95</v>
      </c>
      <c r="N6" s="144"/>
    </row>
    <row r="7" spans="1:18">
      <c r="A7" s="67" t="s">
        <v>12</v>
      </c>
      <c r="B7" s="33">
        <v>94.893798533376554</v>
      </c>
      <c r="C7" s="33">
        <v>93.224230000000006</v>
      </c>
      <c r="D7" s="36">
        <v>12.7263</v>
      </c>
      <c r="E7" s="60">
        <v>246</v>
      </c>
      <c r="F7" s="60">
        <v>10316</v>
      </c>
      <c r="G7" s="36">
        <v>10.438000000000001</v>
      </c>
      <c r="H7" s="36">
        <v>9.9239999999999995</v>
      </c>
      <c r="I7" s="36">
        <v>5917</v>
      </c>
      <c r="J7" s="36">
        <v>428</v>
      </c>
      <c r="K7" s="36">
        <v>54.7</v>
      </c>
      <c r="L7" s="36">
        <v>4</v>
      </c>
      <c r="M7" s="36">
        <v>87.98</v>
      </c>
      <c r="N7" s="197"/>
    </row>
    <row r="8" spans="1:18">
      <c r="A8" s="67" t="s">
        <v>14</v>
      </c>
      <c r="B8" s="33">
        <v>97.722734975988899</v>
      </c>
      <c r="C8" s="33">
        <v>99.728170000000006</v>
      </c>
      <c r="D8" s="36">
        <v>16.965250000000001</v>
      </c>
      <c r="E8" s="60">
        <v>368</v>
      </c>
      <c r="F8" s="60">
        <v>11950</v>
      </c>
      <c r="G8" s="36">
        <v>8.6620000000000008</v>
      </c>
      <c r="H8" s="36">
        <v>16.244</v>
      </c>
      <c r="I8" s="36">
        <v>3560</v>
      </c>
      <c r="J8" s="36">
        <v>546</v>
      </c>
      <c r="K8" s="36">
        <v>33.299999999999997</v>
      </c>
      <c r="L8" s="36">
        <v>22</v>
      </c>
      <c r="M8" s="36">
        <v>85.5</v>
      </c>
      <c r="N8" s="197"/>
    </row>
    <row r="9" spans="1:18">
      <c r="A9" s="67" t="s">
        <v>16</v>
      </c>
      <c r="B9" s="33">
        <v>89.181459634138506</v>
      </c>
      <c r="C9" s="33">
        <v>41.147039999999997</v>
      </c>
      <c r="D9" s="36">
        <v>9.7849299999999992</v>
      </c>
      <c r="E9" s="60">
        <v>184</v>
      </c>
      <c r="F9" s="60">
        <v>8639</v>
      </c>
      <c r="G9" s="36">
        <v>10.439</v>
      </c>
      <c r="H9" s="36">
        <v>37.204000000000001</v>
      </c>
      <c r="I9" s="36">
        <v>3702</v>
      </c>
      <c r="J9" s="36">
        <v>607</v>
      </c>
      <c r="K9" s="36">
        <v>51.5</v>
      </c>
      <c r="L9" s="36">
        <v>1</v>
      </c>
      <c r="M9" s="36">
        <v>92</v>
      </c>
      <c r="N9" s="197"/>
      <c r="O9" s="42" t="s">
        <v>535</v>
      </c>
      <c r="P9" s="42" t="s">
        <v>152</v>
      </c>
      <c r="Q9" s="42" t="s">
        <v>277</v>
      </c>
      <c r="R9" s="42" t="s">
        <v>278</v>
      </c>
    </row>
    <row r="10" spans="1:18" ht="25.5">
      <c r="A10" s="67" t="s">
        <v>18</v>
      </c>
      <c r="B10" s="33">
        <v>97.249726574087049</v>
      </c>
      <c r="C10" s="33">
        <v>0</v>
      </c>
      <c r="D10" s="36">
        <v>5.9496200000000004</v>
      </c>
      <c r="E10" s="60">
        <v>517</v>
      </c>
      <c r="F10" s="60">
        <v>15099</v>
      </c>
      <c r="G10" s="36">
        <v>10.105</v>
      </c>
      <c r="H10" s="36">
        <v>31.888999999999999</v>
      </c>
      <c r="I10" s="36">
        <v>17539</v>
      </c>
      <c r="J10" s="36">
        <v>415</v>
      </c>
      <c r="K10" s="36">
        <v>30.8</v>
      </c>
      <c r="L10" s="36">
        <v>83</v>
      </c>
      <c r="M10" s="36">
        <v>82.9</v>
      </c>
      <c r="N10" s="197"/>
      <c r="O10" s="43" t="s">
        <v>536</v>
      </c>
      <c r="P10" s="44">
        <v>95.633467744135672</v>
      </c>
      <c r="Q10" s="44">
        <v>94.4</v>
      </c>
      <c r="R10" s="45" t="s">
        <v>294</v>
      </c>
    </row>
    <row r="11" spans="1:18" ht="25.5">
      <c r="A11" s="67" t="s">
        <v>20</v>
      </c>
      <c r="B11" s="33">
        <v>99.851848539181873</v>
      </c>
      <c r="C11" s="33">
        <v>0</v>
      </c>
      <c r="D11" s="36">
        <v>5.6382899999999996</v>
      </c>
      <c r="E11" s="60">
        <v>251</v>
      </c>
      <c r="F11" s="60">
        <v>10205</v>
      </c>
      <c r="G11" s="36">
        <v>9.5380000000000003</v>
      </c>
      <c r="H11" s="36">
        <v>43.081000000000003</v>
      </c>
      <c r="I11" s="36">
        <v>23253</v>
      </c>
      <c r="J11" s="36">
        <v>369</v>
      </c>
      <c r="K11" s="36">
        <v>43.5</v>
      </c>
      <c r="L11" s="36">
        <v>8</v>
      </c>
      <c r="M11" s="36">
        <v>85</v>
      </c>
      <c r="N11" s="197"/>
      <c r="O11" s="43" t="s">
        <v>537</v>
      </c>
      <c r="P11" s="44">
        <v>100</v>
      </c>
      <c r="Q11" s="44">
        <v>64.900000000000006</v>
      </c>
      <c r="R11" s="45" t="s">
        <v>280</v>
      </c>
    </row>
    <row r="12" spans="1:18">
      <c r="A12" s="67" t="s">
        <v>22</v>
      </c>
      <c r="B12" s="33">
        <v>93.028362578888178</v>
      </c>
      <c r="C12" s="33">
        <v>71.593159999999997</v>
      </c>
      <c r="D12" s="36">
        <v>11.36678</v>
      </c>
      <c r="E12" s="60">
        <v>175</v>
      </c>
      <c r="F12" s="60">
        <v>6958</v>
      </c>
      <c r="G12" s="36">
        <v>6.9039999999999999</v>
      </c>
      <c r="H12" s="36">
        <v>17.216000000000001</v>
      </c>
      <c r="I12" s="36">
        <v>5116</v>
      </c>
      <c r="J12" s="36">
        <v>444</v>
      </c>
      <c r="K12" s="36">
        <v>46.3</v>
      </c>
      <c r="L12" s="36">
        <v>23</v>
      </c>
      <c r="M12" s="36">
        <v>81.099999999999994</v>
      </c>
      <c r="N12" s="197"/>
      <c r="O12" s="83" t="s">
        <v>538</v>
      </c>
      <c r="P12" s="72"/>
      <c r="Q12" s="72"/>
      <c r="R12" s="42"/>
    </row>
    <row r="13" spans="1:18">
      <c r="A13" s="67" t="s">
        <v>24</v>
      </c>
      <c r="B13" s="33">
        <v>95.925609603189741</v>
      </c>
      <c r="C13" s="33">
        <v>88.721440000000001</v>
      </c>
      <c r="D13" s="36">
        <v>11.92769</v>
      </c>
      <c r="E13" s="60">
        <v>232</v>
      </c>
      <c r="F13" s="60">
        <v>10326</v>
      </c>
      <c r="G13" s="36">
        <v>10.445</v>
      </c>
      <c r="H13" s="36">
        <v>17.353999999999999</v>
      </c>
      <c r="I13" s="36">
        <v>4891</v>
      </c>
      <c r="J13" s="36">
        <v>450</v>
      </c>
      <c r="K13" s="36">
        <v>66.7</v>
      </c>
      <c r="L13" s="36">
        <v>10</v>
      </c>
      <c r="M13" s="36">
        <v>93.4</v>
      </c>
      <c r="N13" s="197"/>
      <c r="O13" s="145" t="s">
        <v>539</v>
      </c>
      <c r="P13" s="44">
        <v>18.5</v>
      </c>
      <c r="Q13" s="44">
        <v>12.2</v>
      </c>
      <c r="R13" s="45" t="s">
        <v>540</v>
      </c>
    </row>
    <row r="14" spans="1:18">
      <c r="A14" s="67" t="s">
        <v>26</v>
      </c>
      <c r="B14" s="33">
        <v>93.85364114019896</v>
      </c>
      <c r="C14" s="33">
        <v>97.081559999999996</v>
      </c>
      <c r="D14" s="36">
        <v>14.320499999999999</v>
      </c>
      <c r="E14" s="60">
        <v>348</v>
      </c>
      <c r="F14" s="60">
        <v>8764</v>
      </c>
      <c r="G14" s="36">
        <v>6.5030000000000001</v>
      </c>
      <c r="H14" s="36">
        <v>19.677</v>
      </c>
      <c r="I14" s="36">
        <v>4248</v>
      </c>
      <c r="J14" s="36">
        <v>429</v>
      </c>
      <c r="K14" s="36">
        <v>21</v>
      </c>
      <c r="L14" s="36">
        <v>60</v>
      </c>
      <c r="M14" s="36">
        <v>93.4</v>
      </c>
      <c r="N14" s="197"/>
      <c r="O14" s="145" t="s">
        <v>541</v>
      </c>
      <c r="P14" s="44">
        <v>256</v>
      </c>
      <c r="Q14" s="44">
        <v>250.1</v>
      </c>
      <c r="R14" s="45" t="s">
        <v>452</v>
      </c>
    </row>
    <row r="15" spans="1:18">
      <c r="A15" s="67" t="s">
        <v>28</v>
      </c>
      <c r="B15" s="33">
        <v>91.491739826154415</v>
      </c>
      <c r="C15" s="33">
        <v>100</v>
      </c>
      <c r="D15" s="36">
        <v>16.595970000000001</v>
      </c>
      <c r="E15" s="60">
        <v>239</v>
      </c>
      <c r="F15" s="60">
        <v>6512</v>
      </c>
      <c r="G15" s="36">
        <v>4.9329999999999998</v>
      </c>
      <c r="H15" s="36">
        <v>12.614000000000001</v>
      </c>
      <c r="I15" s="36">
        <v>1879</v>
      </c>
      <c r="J15" s="36">
        <v>281</v>
      </c>
      <c r="K15" s="36">
        <v>35.9</v>
      </c>
      <c r="L15" s="36">
        <v>40</v>
      </c>
      <c r="M15" s="36">
        <v>82.001999999999995</v>
      </c>
      <c r="N15" s="197"/>
      <c r="O15" s="145" t="s">
        <v>542</v>
      </c>
      <c r="P15" s="44">
        <v>7.944</v>
      </c>
      <c r="Q15" s="44">
        <v>9.346565217391305</v>
      </c>
      <c r="R15" s="45" t="s">
        <v>294</v>
      </c>
    </row>
    <row r="16" spans="1:18">
      <c r="A16" s="67" t="s">
        <v>30</v>
      </c>
      <c r="B16" s="33">
        <v>94.472286924041327</v>
      </c>
      <c r="C16" s="33">
        <v>0.59565999999999997</v>
      </c>
      <c r="D16" s="36">
        <v>7.8475099999999998</v>
      </c>
      <c r="E16" s="60">
        <v>181</v>
      </c>
      <c r="F16" s="60">
        <v>12645</v>
      </c>
      <c r="G16" s="36">
        <v>9.93</v>
      </c>
      <c r="H16" s="36">
        <v>11.984</v>
      </c>
      <c r="I16" s="36">
        <v>2874</v>
      </c>
      <c r="J16" s="36">
        <v>327</v>
      </c>
      <c r="K16" s="36">
        <v>37.6</v>
      </c>
      <c r="L16" s="36">
        <v>18</v>
      </c>
      <c r="M16" s="36">
        <v>64.23</v>
      </c>
      <c r="N16" s="198"/>
      <c r="O16" s="146" t="s">
        <v>543</v>
      </c>
      <c r="P16" s="147">
        <v>5.6349999999999998</v>
      </c>
      <c r="Q16" s="44">
        <v>8.1</v>
      </c>
      <c r="R16" s="45" t="s">
        <v>373</v>
      </c>
    </row>
    <row r="17" spans="1:21">
      <c r="A17" s="67" t="s">
        <v>32</v>
      </c>
      <c r="B17" s="33">
        <v>88.108644694444394</v>
      </c>
      <c r="C17" s="33">
        <v>92.920209999999997</v>
      </c>
      <c r="D17" s="36">
        <v>15.84764</v>
      </c>
      <c r="E17" s="60">
        <v>205</v>
      </c>
      <c r="F17" s="60">
        <v>7052</v>
      </c>
      <c r="G17" s="36">
        <v>7.109</v>
      </c>
      <c r="H17" s="36">
        <v>18.181000000000001</v>
      </c>
      <c r="I17" s="36">
        <v>2855</v>
      </c>
      <c r="J17" s="36">
        <v>499</v>
      </c>
      <c r="K17" s="36">
        <v>51.4</v>
      </c>
      <c r="L17" s="36">
        <v>18</v>
      </c>
      <c r="M17" s="36"/>
      <c r="N17" s="198"/>
      <c r="O17" s="148" t="s">
        <v>544</v>
      </c>
      <c r="P17" s="79">
        <v>16.899999999999999</v>
      </c>
      <c r="Q17" s="79">
        <v>23.1</v>
      </c>
      <c r="R17" s="57" t="s">
        <v>360</v>
      </c>
    </row>
    <row r="18" spans="1:21">
      <c r="A18" s="67" t="s">
        <v>34</v>
      </c>
      <c r="B18" s="33">
        <v>95.23481386650144</v>
      </c>
      <c r="C18" s="33">
        <v>72.77073</v>
      </c>
      <c r="D18" s="36">
        <v>12.707599999999999</v>
      </c>
      <c r="E18" s="60">
        <v>240</v>
      </c>
      <c r="F18" s="60">
        <v>6075</v>
      </c>
      <c r="G18" s="36">
        <v>4.6310000000000002</v>
      </c>
      <c r="H18" s="36">
        <v>40.975000000000001</v>
      </c>
      <c r="I18" s="36">
        <v>920</v>
      </c>
      <c r="J18" s="36">
        <v>300</v>
      </c>
      <c r="K18" s="36">
        <v>41</v>
      </c>
      <c r="L18" s="36">
        <v>34</v>
      </c>
      <c r="M18" s="36">
        <v>79.95</v>
      </c>
      <c r="N18" s="198"/>
      <c r="O18" s="83" t="s">
        <v>545</v>
      </c>
      <c r="P18" s="72"/>
      <c r="Q18" s="72"/>
      <c r="R18" s="42"/>
    </row>
    <row r="19" spans="1:21">
      <c r="A19" s="67" t="s">
        <v>36</v>
      </c>
      <c r="B19" s="33">
        <v>94.819016892386855</v>
      </c>
      <c r="C19" s="33">
        <v>53.086889999999997</v>
      </c>
      <c r="D19" s="36">
        <v>10.469099999999999</v>
      </c>
      <c r="E19" s="60">
        <v>246</v>
      </c>
      <c r="F19" s="60">
        <v>7235</v>
      </c>
      <c r="G19" s="36">
        <v>4.8449999999999998</v>
      </c>
      <c r="H19" s="36">
        <v>25.460999999999999</v>
      </c>
      <c r="I19" s="36">
        <v>2527</v>
      </c>
      <c r="J19" s="36">
        <v>505</v>
      </c>
      <c r="K19" s="36">
        <v>49.7</v>
      </c>
      <c r="L19" s="36">
        <v>17</v>
      </c>
      <c r="M19" s="36">
        <v>75.884</v>
      </c>
      <c r="N19" s="197"/>
      <c r="O19" s="43" t="s">
        <v>546</v>
      </c>
      <c r="P19" s="147">
        <v>2.2999999999999998</v>
      </c>
      <c r="Q19" s="44">
        <v>6.29626086956522</v>
      </c>
      <c r="R19" s="114" t="s">
        <v>289</v>
      </c>
    </row>
    <row r="20" spans="1:21">
      <c r="A20" s="67" t="s">
        <v>38</v>
      </c>
      <c r="B20" s="33">
        <v>98.724294105902501</v>
      </c>
      <c r="C20" s="33">
        <v>68.557130000000001</v>
      </c>
      <c r="D20" s="36">
        <v>10.088900000000001</v>
      </c>
      <c r="E20" s="60">
        <v>198</v>
      </c>
      <c r="F20" s="60">
        <v>17455</v>
      </c>
      <c r="G20" s="36">
        <v>16.14</v>
      </c>
      <c r="H20" s="36">
        <v>7.0469999999999997</v>
      </c>
      <c r="I20" s="36">
        <v>14828</v>
      </c>
      <c r="J20" s="36">
        <v>313</v>
      </c>
      <c r="K20" s="36">
        <v>48.9</v>
      </c>
      <c r="L20" s="36">
        <v>9</v>
      </c>
      <c r="M20" s="36">
        <v>100</v>
      </c>
      <c r="N20" s="197"/>
      <c r="O20" s="43" t="s">
        <v>547</v>
      </c>
      <c r="P20" s="147">
        <v>38.5</v>
      </c>
      <c r="Q20" s="44">
        <v>44.1</v>
      </c>
      <c r="R20" s="114" t="s">
        <v>446</v>
      </c>
    </row>
    <row r="21" spans="1:21">
      <c r="A21" s="67" t="s">
        <v>40</v>
      </c>
      <c r="B21" s="33">
        <v>97.001811685184407</v>
      </c>
      <c r="C21" s="33">
        <v>99.064599999999999</v>
      </c>
      <c r="D21" s="36">
        <v>12.03303</v>
      </c>
      <c r="E21" s="60">
        <v>224</v>
      </c>
      <c r="F21" s="60">
        <v>11006</v>
      </c>
      <c r="G21" s="36">
        <v>10.582000000000001</v>
      </c>
      <c r="H21" s="36">
        <v>8.7680000000000007</v>
      </c>
      <c r="I21" s="36">
        <v>8429</v>
      </c>
      <c r="J21" s="36">
        <v>502</v>
      </c>
      <c r="K21" s="36">
        <v>56.9</v>
      </c>
      <c r="L21" s="36">
        <v>2</v>
      </c>
      <c r="M21" s="36">
        <v>99.5</v>
      </c>
      <c r="N21" s="197"/>
      <c r="O21" s="135" t="s">
        <v>548</v>
      </c>
      <c r="P21" s="147">
        <v>40</v>
      </c>
      <c r="Q21" s="44">
        <v>23.5</v>
      </c>
      <c r="R21" s="45" t="s">
        <v>292</v>
      </c>
    </row>
    <row r="22" spans="1:21" ht="25.5">
      <c r="A22" s="67" t="s">
        <v>42</v>
      </c>
      <c r="B22" s="33">
        <v>92.632024262275863</v>
      </c>
      <c r="C22" s="33">
        <v>99.98903</v>
      </c>
      <c r="D22" s="36">
        <v>22.765630000000002</v>
      </c>
      <c r="E22" s="60">
        <v>391</v>
      </c>
      <c r="F22" s="60">
        <v>10887</v>
      </c>
      <c r="G22" s="36">
        <v>7.1559999999999997</v>
      </c>
      <c r="H22" s="36">
        <v>12.164</v>
      </c>
      <c r="I22" s="36">
        <v>4612</v>
      </c>
      <c r="J22" s="36">
        <v>243</v>
      </c>
      <c r="K22" s="36">
        <v>34.1</v>
      </c>
      <c r="L22" s="36">
        <v>27</v>
      </c>
      <c r="M22" s="36">
        <v>74.117999999999995</v>
      </c>
      <c r="N22" s="197"/>
      <c r="O22" s="149" t="s">
        <v>549</v>
      </c>
      <c r="P22" s="79">
        <v>68.400000000000006</v>
      </c>
      <c r="Q22" s="90">
        <v>84.9</v>
      </c>
      <c r="R22" s="57" t="s">
        <v>550</v>
      </c>
    </row>
    <row r="23" spans="1:21">
      <c r="A23" s="67" t="s">
        <v>44</v>
      </c>
      <c r="B23" s="33">
        <v>83.333682541678002</v>
      </c>
      <c r="C23" s="33">
        <v>15.53618</v>
      </c>
      <c r="D23" s="36">
        <v>8.1760999999999999</v>
      </c>
      <c r="E23" s="60">
        <v>228</v>
      </c>
      <c r="F23" s="60">
        <v>6579</v>
      </c>
      <c r="G23" s="36">
        <v>4.96</v>
      </c>
      <c r="H23" s="36">
        <v>30.619</v>
      </c>
      <c r="I23" s="36">
        <v>1546</v>
      </c>
      <c r="J23" s="36">
        <v>507</v>
      </c>
      <c r="K23" s="36">
        <v>28.9</v>
      </c>
      <c r="L23" s="36">
        <v>33</v>
      </c>
      <c r="M23" s="36">
        <v>85.82</v>
      </c>
      <c r="N23" s="197"/>
      <c r="O23" s="121"/>
      <c r="P23" s="92"/>
      <c r="Q23" s="92"/>
      <c r="R23" s="93"/>
    </row>
    <row r="24" spans="1:21">
      <c r="A24" s="53" t="s">
        <v>46</v>
      </c>
      <c r="B24" s="53">
        <v>95.633467744135672</v>
      </c>
      <c r="C24" s="53">
        <v>100</v>
      </c>
      <c r="D24" s="53">
        <v>18.526319999999998</v>
      </c>
      <c r="E24" s="94">
        <v>256</v>
      </c>
      <c r="F24" s="94">
        <v>7944</v>
      </c>
      <c r="G24" s="53">
        <v>5.6349999999999998</v>
      </c>
      <c r="H24" s="53">
        <v>16.893999999999998</v>
      </c>
      <c r="I24" s="53">
        <v>2277</v>
      </c>
      <c r="J24" s="53">
        <v>414</v>
      </c>
      <c r="K24" s="53">
        <v>38.5</v>
      </c>
      <c r="L24" s="53">
        <v>40</v>
      </c>
      <c r="M24" s="53">
        <v>68.400000000000006</v>
      </c>
      <c r="N24" s="199"/>
      <c r="O24" s="121"/>
      <c r="P24" s="121"/>
      <c r="Q24" s="121"/>
      <c r="R24" s="121"/>
    </row>
    <row r="25" spans="1:21">
      <c r="A25" s="67" t="s">
        <v>48</v>
      </c>
      <c r="B25" s="33">
        <v>93.50308045790041</v>
      </c>
      <c r="C25" s="33">
        <v>99.961089999999999</v>
      </c>
      <c r="D25" s="36">
        <v>17.06109</v>
      </c>
      <c r="E25" s="60">
        <v>267</v>
      </c>
      <c r="F25" s="60">
        <v>8420</v>
      </c>
      <c r="G25" s="36">
        <v>6.7480000000000002</v>
      </c>
      <c r="H25" s="36">
        <v>21.974</v>
      </c>
      <c r="I25" s="36">
        <v>3964</v>
      </c>
      <c r="J25" s="36">
        <v>310</v>
      </c>
      <c r="K25" s="36">
        <v>59.2</v>
      </c>
      <c r="L25" s="36">
        <v>4</v>
      </c>
      <c r="M25" s="36">
        <v>71.5</v>
      </c>
      <c r="N25" s="197"/>
      <c r="O25" s="121"/>
      <c r="P25" s="121"/>
      <c r="Q25" s="121"/>
      <c r="R25" s="121"/>
    </row>
    <row r="26" spans="1:21">
      <c r="A26" s="67" t="s">
        <v>50</v>
      </c>
      <c r="B26" s="33">
        <v>93.256712379642465</v>
      </c>
      <c r="C26" s="33">
        <v>47.897790000000001</v>
      </c>
      <c r="D26" s="36">
        <v>9.9932300000000005</v>
      </c>
      <c r="E26" s="60">
        <v>208</v>
      </c>
      <c r="F26" s="60">
        <v>7159</v>
      </c>
      <c r="G26" s="36">
        <v>6.3330000000000002</v>
      </c>
      <c r="H26" s="36">
        <v>18.356000000000002</v>
      </c>
      <c r="I26" s="36">
        <v>2945</v>
      </c>
      <c r="J26" s="36">
        <v>485</v>
      </c>
      <c r="K26" s="36">
        <v>34.700000000000003</v>
      </c>
      <c r="L26" s="36">
        <v>45</v>
      </c>
      <c r="M26" s="36">
        <v>96.52</v>
      </c>
      <c r="N26" s="197"/>
      <c r="O26" s="121"/>
      <c r="P26" s="121"/>
      <c r="Q26" s="121"/>
      <c r="R26" s="121"/>
    </row>
    <row r="27" spans="1:21">
      <c r="A27" s="67" t="s">
        <v>52</v>
      </c>
      <c r="B27" s="33">
        <v>99.143134079723993</v>
      </c>
      <c r="C27" s="33">
        <v>1.9004799999999999</v>
      </c>
      <c r="D27" s="36">
        <v>5.7213500000000002</v>
      </c>
      <c r="E27" s="60">
        <v>111</v>
      </c>
      <c r="F27" s="60">
        <v>5159</v>
      </c>
      <c r="G27" s="36">
        <v>7.19</v>
      </c>
      <c r="H27" s="36">
        <v>56.390999999999998</v>
      </c>
      <c r="I27" s="36">
        <v>13628</v>
      </c>
      <c r="J27" s="36">
        <v>443</v>
      </c>
      <c r="K27" s="36">
        <v>46.6</v>
      </c>
      <c r="L27" s="36">
        <v>8</v>
      </c>
      <c r="M27" s="36">
        <v>87</v>
      </c>
      <c r="N27" s="197"/>
      <c r="O27" s="121"/>
      <c r="P27" s="121"/>
      <c r="Q27" s="121"/>
      <c r="R27" s="121"/>
    </row>
    <row r="28" spans="1:21">
      <c r="A28" s="67"/>
      <c r="B28" s="33"/>
      <c r="C28" s="33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197"/>
      <c r="O28" s="121"/>
      <c r="P28" s="121"/>
      <c r="Q28" s="121"/>
      <c r="R28" s="121"/>
    </row>
    <row r="29" spans="1:21">
      <c r="A29" s="62"/>
      <c r="B29" s="62"/>
      <c r="C29" s="62"/>
      <c r="D29" s="36"/>
      <c r="E29" s="76"/>
      <c r="F29" s="76"/>
      <c r="G29" s="76"/>
      <c r="H29" s="76"/>
      <c r="I29" s="76"/>
      <c r="J29" s="76"/>
      <c r="K29" s="76"/>
      <c r="L29" s="76"/>
      <c r="M29" s="76"/>
      <c r="N29" s="200"/>
      <c r="O29" s="121"/>
      <c r="P29" s="150"/>
      <c r="Q29" s="150"/>
      <c r="R29" s="93"/>
      <c r="S29" s="121"/>
      <c r="T29" s="121"/>
      <c r="U29" s="121"/>
    </row>
    <row r="30" spans="1:21">
      <c r="A30" s="62" t="s">
        <v>147</v>
      </c>
      <c r="B30" s="33">
        <f>AVERAGE(B6:B27)</f>
        <v>94.430577188716043</v>
      </c>
      <c r="C30" s="33">
        <f t="shared" ref="C30:M30" si="0">AVERAGE(C6:C27)</f>
        <v>64.890933181818184</v>
      </c>
      <c r="D30" s="33">
        <f t="shared" si="0"/>
        <v>12.21535318181818</v>
      </c>
      <c r="E30" s="33">
        <f t="shared" si="0"/>
        <v>250.59090909090909</v>
      </c>
      <c r="F30" s="33">
        <f t="shared" si="0"/>
        <v>9330.181818181818</v>
      </c>
      <c r="G30" s="33">
        <f t="shared" si="0"/>
        <v>8.1290909090909071</v>
      </c>
      <c r="H30" s="33">
        <f t="shared" si="0"/>
        <v>23.074681818181826</v>
      </c>
      <c r="I30" s="33">
        <f t="shared" si="0"/>
        <v>6315.363636363636</v>
      </c>
      <c r="J30" s="33">
        <f t="shared" si="0"/>
        <v>423.45454545454544</v>
      </c>
      <c r="K30" s="33">
        <f t="shared" si="0"/>
        <v>44.06363636363637</v>
      </c>
      <c r="L30" s="33">
        <f t="shared" si="0"/>
        <v>23.545454545454547</v>
      </c>
      <c r="M30" s="33">
        <f t="shared" si="0"/>
        <v>84.864476190476196</v>
      </c>
      <c r="N30" s="151"/>
      <c r="O30" s="121"/>
      <c r="P30" s="121"/>
      <c r="Q30" s="121"/>
      <c r="R30" s="121"/>
      <c r="S30" s="121"/>
      <c r="T30" s="121"/>
      <c r="U30" s="121"/>
    </row>
    <row r="31" spans="1:21">
      <c r="A31" s="62" t="s">
        <v>146</v>
      </c>
      <c r="B31" s="60">
        <f>COUNT(B6:B27)</f>
        <v>22</v>
      </c>
      <c r="C31" s="60">
        <f t="shared" ref="C31:M31" si="1">COUNT(C6:C27)</f>
        <v>22</v>
      </c>
      <c r="D31" s="60">
        <f t="shared" si="1"/>
        <v>22</v>
      </c>
      <c r="E31" s="60">
        <f t="shared" si="1"/>
        <v>22</v>
      </c>
      <c r="F31" s="60">
        <f t="shared" si="1"/>
        <v>22</v>
      </c>
      <c r="G31" s="60">
        <f t="shared" si="1"/>
        <v>22</v>
      </c>
      <c r="H31" s="60">
        <f t="shared" si="1"/>
        <v>22</v>
      </c>
      <c r="I31" s="60">
        <f t="shared" si="1"/>
        <v>22</v>
      </c>
      <c r="J31" s="60">
        <f t="shared" si="1"/>
        <v>22</v>
      </c>
      <c r="K31" s="60">
        <f t="shared" si="1"/>
        <v>22</v>
      </c>
      <c r="L31" s="60">
        <f t="shared" si="1"/>
        <v>22</v>
      </c>
      <c r="M31" s="60">
        <f t="shared" si="1"/>
        <v>21</v>
      </c>
      <c r="N31" s="152"/>
      <c r="O31" s="121"/>
      <c r="P31" s="121"/>
      <c r="Q31" s="121"/>
      <c r="R31" s="121"/>
      <c r="S31" s="121"/>
      <c r="T31" s="121"/>
      <c r="U31" s="121"/>
    </row>
    <row r="32" spans="1:21">
      <c r="A32" s="62" t="s">
        <v>311</v>
      </c>
      <c r="B32" s="60">
        <f>_xlfn.RANK.EQ(B24,B6:B27)</f>
        <v>9</v>
      </c>
      <c r="C32" s="60">
        <f>_xlfn.RANK.EQ(C24,C6:C27,1)</f>
        <v>21</v>
      </c>
      <c r="D32" s="60">
        <f>_xlfn.RANK.EQ(D24,D6:D27,1)</f>
        <v>21</v>
      </c>
      <c r="E32" s="60">
        <f t="shared" ref="E32:G32" si="2">_xlfn.RANK.EQ(E24,E6:E27,1)</f>
        <v>17</v>
      </c>
      <c r="F32" s="60">
        <f t="shared" si="2"/>
        <v>9</v>
      </c>
      <c r="G32" s="60">
        <f t="shared" si="2"/>
        <v>5</v>
      </c>
      <c r="H32" s="60">
        <f t="shared" ref="H32:M32" si="3">_xlfn.RANK.EQ(H24,H6:H27)</f>
        <v>15</v>
      </c>
      <c r="I32" s="60">
        <f t="shared" ref="I32:J32" si="4">_xlfn.RANK.EQ(I24,I6:I27,1)</f>
        <v>4</v>
      </c>
      <c r="J32" s="60">
        <f t="shared" si="4"/>
        <v>8</v>
      </c>
      <c r="K32" s="60">
        <f t="shared" si="3"/>
        <v>14</v>
      </c>
      <c r="L32" s="60">
        <f>_xlfn.RANK.EQ(L24,L6:L27,1)</f>
        <v>18</v>
      </c>
      <c r="M32" s="60">
        <f t="shared" si="3"/>
        <v>20</v>
      </c>
      <c r="N32" s="152"/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hlavné ind 2021</vt:lpstr>
      <vt:lpstr>Graf</vt:lpstr>
      <vt:lpstr>Tabuľka</vt:lpstr>
      <vt:lpstr>Vzdelávanie</vt:lpstr>
      <vt:lpstr>Zdravie</vt:lpstr>
      <vt:lpstr>Bývanie</vt:lpstr>
      <vt:lpstr>Trh práce</vt:lpstr>
      <vt:lpstr>Príjem a bohatstvo</vt:lpstr>
      <vt:lpstr>Životné prostredie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MAHONEY Jessica</dc:creator>
  <cp:lastModifiedBy>JR</cp:lastModifiedBy>
  <dcterms:created xsi:type="dcterms:W3CDTF">2020-02-26T09:59:39Z</dcterms:created>
  <dcterms:modified xsi:type="dcterms:W3CDTF">2023-05-26T07:49:15Z</dcterms:modified>
</cp:coreProperties>
</file>